
<file path=[Content_Types].xml><?xml version="1.0" encoding="utf-8"?>
<Types xmlns="http://schemas.openxmlformats.org/package/2006/content-types">
  <Override PartName="/xl/worksheets/sheet24.xml" ContentType="application/vnd.openxmlformats-officedocument.spreadsheetml.worksheet+xml"/>
  <Override PartName="/xl/worksheets/sheet35.xml" ContentType="application/vnd.openxmlformats-officedocument.spreadsheetml.worksheet+xml"/>
  <Override PartName="/xl/worksheets/sheet71.xml" ContentType="application/vnd.openxmlformats-officedocument.spreadsheetml.worksheet+xml"/>
  <Override PartName="/xl/worksheets/sheet82.xml" ContentType="application/vnd.openxmlformats-officedocument.spreadsheetml.worksheet+xml"/>
  <Override PartName="/xl/drawings/drawing97.xml" ContentType="application/vnd.openxmlformats-officedocument.drawing+xml"/>
  <Override PartName="/xl/worksheets/sheet13.xml" ContentType="application/vnd.openxmlformats-officedocument.spreadsheetml.worksheet+xml"/>
  <Override PartName="/xl/worksheets/sheet60.xml" ContentType="application/vnd.openxmlformats-officedocument.spreadsheetml.worksheet+xml"/>
  <Override PartName="/xl/styles.xml" ContentType="application/vnd.openxmlformats-officedocument.spreadsheetml.styles+xml"/>
  <Override PartName="/xl/comments8.xml" ContentType="application/vnd.openxmlformats-officedocument.spreadsheetml.comments+xml"/>
  <Override PartName="/xl/drawings/drawing39.xml" ContentType="application/vnd.openxmlformats-officedocument.drawing+xml"/>
  <Override PartName="/xl/drawings/drawing86.xml" ContentType="application/vnd.openxmlformats-officedocument.drawing+xml"/>
  <Override PartName="/xl/drawings/drawing157.xml" ContentType="application/vnd.openxmlformats-officedocument.drawing+xml"/>
  <Override PartName="/xl/worksheets/sheet139.xml" ContentType="application/vnd.openxmlformats-officedocument.spreadsheetml.worksheet+xml"/>
  <Override PartName="/xl/drawings/drawing17.xml" ContentType="application/vnd.openxmlformats-officedocument.drawing+xml"/>
  <Override PartName="/xl/drawings/drawing28.xml" ContentType="application/vnd.openxmlformats-officedocument.drawing+xml"/>
  <Override PartName="/xl/drawings/drawing64.xml" ContentType="application/vnd.openxmlformats-officedocument.drawing+xml"/>
  <Override PartName="/xl/drawings/drawing75.xml" ContentType="application/vnd.openxmlformats-officedocument.drawing+xml"/>
  <Override PartName="/xl/drawings/drawing146.xml" ContentType="application/vnd.openxmlformats-officedocument.drawing+xml"/>
  <Default Extension="xml" ContentType="application/xml"/>
  <Override PartName="/xl/worksheets/sheet128.xml" ContentType="application/vnd.openxmlformats-officedocument.spreadsheetml.worksheet+xml"/>
  <Override PartName="/xl/drawings/drawing2.xml" ContentType="application/vnd.openxmlformats-officedocument.drawing+xml"/>
  <Override PartName="/xl/drawings/drawing53.xml" ContentType="application/vnd.openxmlformats-officedocument.drawing+xml"/>
  <Override PartName="/xl/comments18.xml" ContentType="application/vnd.openxmlformats-officedocument.spreadsheetml.comments+xml"/>
  <Override PartName="/xl/drawings/drawing135.xml" ContentType="application/vnd.openxmlformats-officedocument.drawing+xml"/>
  <Override PartName="/xl/worksheets/sheet3.xml" ContentType="application/vnd.openxmlformats-officedocument.spreadsheetml.worksheet+xml"/>
  <Override PartName="/xl/worksheets/sheet98.xml" ContentType="application/vnd.openxmlformats-officedocument.spreadsheetml.worksheet+xml"/>
  <Override PartName="/xl/worksheets/sheet117.xml" ContentType="application/vnd.openxmlformats-officedocument.spreadsheetml.worksheet+xml"/>
  <Override PartName="/xl/drawings/drawing42.xml" ContentType="application/vnd.openxmlformats-officedocument.drawing+xml"/>
  <Override PartName="/xl/drawings/drawing113.xml" ContentType="application/vnd.openxmlformats-officedocument.drawing+xml"/>
  <Override PartName="/xl/drawings/drawing124.xml" ContentType="application/vnd.openxmlformats-officedocument.drawing+xml"/>
  <Override PartName="/xl/drawings/drawing160.xml" ContentType="application/vnd.openxmlformats-officedocument.drawing+xml"/>
  <Override PartName="/xl/worksheets/sheet87.xml" ContentType="application/vnd.openxmlformats-officedocument.spreadsheetml.worksheet+xml"/>
  <Override PartName="/xl/worksheets/sheet106.xml" ContentType="application/vnd.openxmlformats-officedocument.spreadsheetml.worksheet+xml"/>
  <Override PartName="/xl/worksheets/sheet153.xml" ContentType="application/vnd.openxmlformats-officedocument.spreadsheetml.worksheet+xml"/>
  <Override PartName="/xl/drawings/drawing20.xml" ContentType="application/vnd.openxmlformats-officedocument.drawing+xml"/>
  <Override PartName="/xl/drawings/drawing31.xml" ContentType="application/vnd.openxmlformats-officedocument.drawing+xml"/>
  <Override PartName="/xl/drawings/drawing102.xml" ContentType="application/vnd.openxmlformats-officedocument.drawing+xml"/>
  <Override PartName="/xl/worksheets/sheet29.xml" ContentType="application/vnd.openxmlformats-officedocument.spreadsheetml.worksheet+xml"/>
  <Override PartName="/xl/worksheets/sheet76.xml" ContentType="application/vnd.openxmlformats-officedocument.spreadsheetml.worksheet+xml"/>
  <Override PartName="/xl/worksheets/sheet131.xml" ContentType="application/vnd.openxmlformats-officedocument.spreadsheetml.worksheet+xml"/>
  <Override PartName="/xl/worksheets/sheet142.xml" ContentType="application/vnd.openxmlformats-officedocument.spreadsheetml.worksheet+xml"/>
  <Override PartName="/xl/worksheets/sheet18.xml" ContentType="application/vnd.openxmlformats-officedocument.spreadsheetml.worksheet+xml"/>
  <Override PartName="/xl/worksheets/sheet54.xml" ContentType="application/vnd.openxmlformats-officedocument.spreadsheetml.worksheet+xml"/>
  <Override PartName="/xl/worksheets/sheet65.xml" ContentType="application/vnd.openxmlformats-officedocument.spreadsheetml.worksheet+xml"/>
  <Override PartName="/xl/worksheets/sheet120.xml" ContentType="application/vnd.openxmlformats-officedocument.spreadsheetml.worksheet+xml"/>
  <Override PartName="/xl/comments10.xml" ContentType="application/vnd.openxmlformats-officedocument.spreadsheetml.comments+xml"/>
  <Override PartName="/xl/worksheets/sheet43.xml" ContentType="application/vnd.openxmlformats-officedocument.spreadsheetml.worksheet+xml"/>
  <Override PartName="/xl/worksheets/sheet90.xml" ContentType="application/vnd.openxmlformats-officedocument.spreadsheetml.worksheet+xml"/>
  <Override PartName="/xl/drawings/drawing69.xml" ContentType="application/vnd.openxmlformats-officedocument.drawing+xml"/>
  <Override PartName="/xl/worksheets/sheet32.xml" ContentType="application/vnd.openxmlformats-officedocument.spreadsheetml.worksheet+xml"/>
  <Override PartName="/xl/drawings/drawing7.xml" ContentType="application/vnd.openxmlformats-officedocument.drawing+xml"/>
  <Override PartName="/xl/drawings/drawing58.xml" ContentType="application/vnd.openxmlformats-officedocument.drawing+xml"/>
  <Override PartName="/xl/drawings/drawing129.xml" ContentType="application/vnd.openxmlformats-officedocument.drawing+xml"/>
  <Override PartName="/xl/worksheets/sheet8.xml" ContentType="application/vnd.openxmlformats-officedocument.spreadsheetml.worksheet+xml"/>
  <Override PartName="/xl/worksheets/sheet21.xml" ContentType="application/vnd.openxmlformats-officedocument.spreadsheetml.worksheet+xml"/>
  <Override PartName="/xl/worksheets/sheet158.xml" ContentType="application/vnd.openxmlformats-officedocument.spreadsheetml.worksheet+xml"/>
  <Override PartName="/xl/drawings/drawing36.xml" ContentType="application/vnd.openxmlformats-officedocument.drawing+xml"/>
  <Override PartName="/xl/drawings/drawing47.xml" ContentType="application/vnd.openxmlformats-officedocument.drawing+xml"/>
  <Override PartName="/xl/drawings/drawing83.xml" ContentType="application/vnd.openxmlformats-officedocument.drawing+xml"/>
  <Override PartName="/xl/drawings/drawing94.xml" ContentType="application/vnd.openxmlformats-officedocument.drawing+xml"/>
  <Override PartName="/xl/drawings/drawing118.xml" ContentType="application/vnd.openxmlformats-officedocument.drawing+xml"/>
  <Override PartName="/xl/worksheets/sheet10.xml" ContentType="application/vnd.openxmlformats-officedocument.spreadsheetml.worksheet+xml"/>
  <Override PartName="/xl/worksheets/sheet147.xml" ContentType="application/vnd.openxmlformats-officedocument.spreadsheetml.worksheet+xml"/>
  <Override PartName="/xl/comments5.xml" ContentType="application/vnd.openxmlformats-officedocument.spreadsheetml.comments+xml"/>
  <Override PartName="/xl/drawings/drawing25.xml" ContentType="application/vnd.openxmlformats-officedocument.drawing+xml"/>
  <Override PartName="/xl/drawings/drawing72.xml" ContentType="application/vnd.openxmlformats-officedocument.drawing+xml"/>
  <Override PartName="/xl/drawings/drawing107.xml" ContentType="application/vnd.openxmlformats-officedocument.drawing+xml"/>
  <Override PartName="/xl/drawings/drawing143.xml" ContentType="application/vnd.openxmlformats-officedocument.drawing+xml"/>
  <Override PartName="/xl/drawings/drawing154.xml" ContentType="application/vnd.openxmlformats-officedocument.drawing+xml"/>
  <Override PartName="/docProps/app.xml" ContentType="application/vnd.openxmlformats-officedocument.extended-properties+xml"/>
  <Override PartName="/xl/worksheets/sheet136.xml" ContentType="application/vnd.openxmlformats-officedocument.spreadsheetml.worksheet+xml"/>
  <Override PartName="/xl/externalLinks/externalLink2.xml" ContentType="application/vnd.openxmlformats-officedocument.spreadsheetml.externalLink+xml"/>
  <Override PartName="/xl/drawings/drawing14.xml" ContentType="application/vnd.openxmlformats-officedocument.drawing+xml"/>
  <Override PartName="/xl/drawings/drawing61.xml" ContentType="application/vnd.openxmlformats-officedocument.drawing+xml"/>
  <Override PartName="/xl/drawings/drawing132.xml" ContentType="application/vnd.openxmlformats-officedocument.drawing+xml"/>
  <Override PartName="/xl/worksheets/sheet59.xml" ContentType="application/vnd.openxmlformats-officedocument.spreadsheetml.worksheet+xml"/>
  <Override PartName="/xl/worksheets/sheet114.xml" ContentType="application/vnd.openxmlformats-officedocument.spreadsheetml.worksheet+xml"/>
  <Override PartName="/xl/worksheets/sheet125.xml" ContentType="application/vnd.openxmlformats-officedocument.spreadsheetml.worksheet+xml"/>
  <Override PartName="/xl/worksheets/sheet161.xml" ContentType="application/vnd.openxmlformats-officedocument.spreadsheetml.worksheet+xml"/>
  <Override PartName="/xl/comments15.xml" ContentType="application/vnd.openxmlformats-officedocument.spreadsheetml.comments+xml"/>
  <Override PartName="/xl/drawings/drawing50.xml" ContentType="application/vnd.openxmlformats-officedocument.drawing+xml"/>
  <Override PartName="/xl/drawings/drawing121.xml" ContentType="application/vnd.openxmlformats-officedocument.drawing+xml"/>
  <Override PartName="/xl/calcChain.xml" ContentType="application/vnd.openxmlformats-officedocument.spreadsheetml.calcChain+xml"/>
  <Override PartName="/xl/worksheets/sheet48.xml" ContentType="application/vnd.openxmlformats-officedocument.spreadsheetml.worksheet+xml"/>
  <Override PartName="/xl/worksheets/sheet95.xml" ContentType="application/vnd.openxmlformats-officedocument.spreadsheetml.worksheet+xml"/>
  <Override PartName="/xl/worksheets/sheet103.xml" ContentType="application/vnd.openxmlformats-officedocument.spreadsheetml.worksheet+xml"/>
  <Override PartName="/xl/worksheets/sheet150.xml" ContentType="application/vnd.openxmlformats-officedocument.spreadsheetml.worksheet+xml"/>
  <Override PartName="/xl/drawings/drawing110.xml" ContentType="application/vnd.openxmlformats-officedocument.drawing+xml"/>
  <Override PartName="/xl/worksheets/sheet26.xml" ContentType="application/vnd.openxmlformats-officedocument.spreadsheetml.worksheet+xml"/>
  <Override PartName="/xl/worksheets/sheet37.xml" ContentType="application/vnd.openxmlformats-officedocument.spreadsheetml.worksheet+xml"/>
  <Override PartName="/xl/worksheets/sheet73.xml" ContentType="application/vnd.openxmlformats-officedocument.spreadsheetml.worksheet+xml"/>
  <Override PartName="/xl/worksheets/sheet84.xml" ContentType="application/vnd.openxmlformats-officedocument.spreadsheetml.worksheet+xml"/>
  <Override PartName="/xl/drawings/drawing99.xml" ContentType="application/vnd.openxmlformats-officedocument.drawing+xml"/>
  <Override PartName="/xl/worksheets/sheet15.xml" ContentType="application/vnd.openxmlformats-officedocument.spreadsheetml.worksheet+xml"/>
  <Override PartName="/xl/worksheets/sheet62.xml" ContentType="application/vnd.openxmlformats-officedocument.spreadsheetml.worksheet+xml"/>
  <Override PartName="/xl/drawings/drawing88.xml" ContentType="application/vnd.openxmlformats-officedocument.drawing+xml"/>
  <Override PartName="/xl/drawings/drawing159.xml" ContentType="application/vnd.openxmlformats-officedocument.drawing+xml"/>
  <Override PartName="/xl/worksheets/sheet51.xml" ContentType="application/vnd.openxmlformats-officedocument.spreadsheetml.worksheet+xml"/>
  <Override PartName="/xl/drawings/drawing19.xml" ContentType="application/vnd.openxmlformats-officedocument.drawing+xml"/>
  <Override PartName="/xl/drawings/drawing66.xml" ContentType="application/vnd.openxmlformats-officedocument.drawing+xml"/>
  <Override PartName="/xl/drawings/drawing77.xml" ContentType="application/vnd.openxmlformats-officedocument.drawing+xml"/>
  <Override PartName="/xl/drawings/drawing148.xml" ContentType="application/vnd.openxmlformats-officedocument.drawing+xml"/>
  <Override PartName="/xl/worksheets/sheet40.xml" ContentType="application/vnd.openxmlformats-officedocument.spreadsheetml.worksheet+xml"/>
  <Override PartName="/xl/drawings/drawing4.xml" ContentType="application/vnd.openxmlformats-officedocument.drawing+xml"/>
  <Override PartName="/xl/drawings/drawing55.xml" ContentType="application/vnd.openxmlformats-officedocument.drawing+xml"/>
  <Override PartName="/xl/drawings/drawing137.xml" ContentType="application/vnd.openxmlformats-officedocument.drawing+xml"/>
  <Override PartName="/xl/worksheets/sheet5.xml" ContentType="application/vnd.openxmlformats-officedocument.spreadsheetml.worksheet+xml"/>
  <Override PartName="/xl/worksheets/sheet119.xml" ContentType="application/vnd.openxmlformats-officedocument.spreadsheetml.worksheet+xml"/>
  <Override PartName="/xl/drawings/drawing44.xml" ContentType="application/vnd.openxmlformats-officedocument.drawing+xml"/>
  <Override PartName="/xl/drawings/drawing91.xml" ContentType="application/vnd.openxmlformats-officedocument.drawing+xml"/>
  <Override PartName="/xl/drawings/drawing115.xml" ContentType="application/vnd.openxmlformats-officedocument.drawing+xml"/>
  <Override PartName="/xl/drawings/drawing126.xml" ContentType="application/vnd.openxmlformats-officedocument.drawing+xml"/>
  <Override PartName="/xl/drawings/drawing162.xml" ContentType="application/vnd.openxmlformats-officedocument.drawing+xml"/>
  <Override PartName="/xl/worksheets/sheet89.xml" ContentType="application/vnd.openxmlformats-officedocument.spreadsheetml.worksheet+xml"/>
  <Override PartName="/xl/worksheets/sheet108.xml" ContentType="application/vnd.openxmlformats-officedocument.spreadsheetml.worksheet+xml"/>
  <Override PartName="/xl/worksheets/sheet155.xml" ContentType="application/vnd.openxmlformats-officedocument.spreadsheetml.worksheet+xml"/>
  <Override PartName="/xl/comments2.xml" ContentType="application/vnd.openxmlformats-officedocument.spreadsheetml.comments+xml"/>
  <Override PartName="/xl/drawings/drawing22.xml" ContentType="application/vnd.openxmlformats-officedocument.drawing+xml"/>
  <Override PartName="/xl/drawings/drawing33.xml" ContentType="application/vnd.openxmlformats-officedocument.drawing+xml"/>
  <Override PartName="/xl/drawings/drawing80.xml" ContentType="application/vnd.openxmlformats-officedocument.drawing+xml"/>
  <Override PartName="/xl/drawings/drawing104.xml" ContentType="application/vnd.openxmlformats-officedocument.drawing+xml"/>
  <Override PartName="/xl/drawings/drawing151.xml" ContentType="application/vnd.openxmlformats-officedocument.drawing+xml"/>
  <Override PartName="/xl/worksheets/sheet78.xml" ContentType="application/vnd.openxmlformats-officedocument.spreadsheetml.worksheet+xml"/>
  <Override PartName="/xl/worksheets/sheet133.xml" ContentType="application/vnd.openxmlformats-officedocument.spreadsheetml.worksheet+xml"/>
  <Override PartName="/xl/worksheets/sheet144.xml" ContentType="application/vnd.openxmlformats-officedocument.spreadsheetml.worksheet+xml"/>
  <Override PartName="/xl/drawings/drawing11.xml" ContentType="application/vnd.openxmlformats-officedocument.drawing+xml"/>
  <Override PartName="/xl/drawings/drawing140.xml" ContentType="application/vnd.openxmlformats-officedocument.drawing+xml"/>
  <Override PartName="/xl/worksheets/sheet67.xml" ContentType="application/vnd.openxmlformats-officedocument.spreadsheetml.worksheet+xml"/>
  <Override PartName="/xl/worksheets/sheet122.xml" ContentType="application/vnd.openxmlformats-officedocument.spreadsheetml.worksheet+xml"/>
  <Override PartName="/xl/comments12.xml" ContentType="application/vnd.openxmlformats-officedocument.spreadsheetml.comments+xml"/>
  <Override PartName="/xl/worksheets/sheet45.xml" ContentType="application/vnd.openxmlformats-officedocument.spreadsheetml.worksheet+xml"/>
  <Override PartName="/xl/worksheets/sheet56.xml" ContentType="application/vnd.openxmlformats-officedocument.spreadsheetml.worksheet+xml"/>
  <Override PartName="/xl/worksheets/sheet92.xml" ContentType="application/vnd.openxmlformats-officedocument.spreadsheetml.worksheet+xml"/>
  <Override PartName="/xl/worksheets/sheet111.xml" ContentType="application/vnd.openxmlformats-officedocument.spreadsheetml.worksheet+xml"/>
  <Override PartName="/xl/worksheets/sheet34.xml" ContentType="application/vnd.openxmlformats-officedocument.spreadsheetml.worksheet+xml"/>
  <Override PartName="/xl/worksheets/sheet81.xml" ContentType="application/vnd.openxmlformats-officedocument.spreadsheetml.worksheet+xml"/>
  <Override PartName="/xl/worksheets/sheet100.xml" ContentType="application/vnd.openxmlformats-officedocument.spreadsheetml.worksheet+xml"/>
  <Override PartName="/xl/drawings/drawing9.xml" ContentType="application/vnd.openxmlformats-officedocument.drawing+xml"/>
  <Override PartName="/xl/worksheets/sheet23.xml" ContentType="application/vnd.openxmlformats-officedocument.spreadsheetml.worksheet+xml"/>
  <Override PartName="/xl/worksheets/sheet70.xml" ContentType="application/vnd.openxmlformats-officedocument.spreadsheetml.worksheet+xml"/>
  <Override PartName="/xl/drawings/drawing38.xml" ContentType="application/vnd.openxmlformats-officedocument.drawing+xml"/>
  <Override PartName="/xl/drawings/drawing49.xml" ContentType="application/vnd.openxmlformats-officedocument.drawing+xml"/>
  <Override PartName="/xl/drawings/drawing85.xml" ContentType="application/vnd.openxmlformats-officedocument.drawing+xml"/>
  <Override PartName="/xl/drawings/drawing96.xml" ContentType="application/vnd.openxmlformats-officedocument.drawing+xml"/>
  <Override PartName="/xl/worksheets/sheet12.xml" ContentType="application/vnd.openxmlformats-officedocument.spreadsheetml.worksheet+xml"/>
  <Override PartName="/xl/worksheets/sheet149.xml" ContentType="application/vnd.openxmlformats-officedocument.spreadsheetml.worksheet+xml"/>
  <Override PartName="/xl/comments7.xml" ContentType="application/vnd.openxmlformats-officedocument.spreadsheetml.comments+xml"/>
  <Override PartName="/xl/drawings/drawing27.xml" ContentType="application/vnd.openxmlformats-officedocument.drawing+xml"/>
  <Override PartName="/xl/drawings/drawing74.xml" ContentType="application/vnd.openxmlformats-officedocument.drawing+xml"/>
  <Override PartName="/xl/drawings/drawing109.xml" ContentType="application/vnd.openxmlformats-officedocument.drawing+xml"/>
  <Override PartName="/xl/drawings/drawing156.xml" ContentType="application/vnd.openxmlformats-officedocument.drawing+xml"/>
  <Override PartName="/xl/worksheets/sheet138.xml" ContentType="application/vnd.openxmlformats-officedocument.spreadsheetml.worksheet+xml"/>
  <Override PartName="/xl/drawings/drawing16.xml" ContentType="application/vnd.openxmlformats-officedocument.drawing+xml"/>
  <Override PartName="/xl/drawings/drawing63.xml" ContentType="application/vnd.openxmlformats-officedocument.drawing+xml"/>
  <Override PartName="/xl/drawings/drawing134.xml" ContentType="application/vnd.openxmlformats-officedocument.drawing+xml"/>
  <Override PartName="/xl/drawings/drawing145.xml" ContentType="application/vnd.openxmlformats-officedocument.drawing+xml"/>
  <Override PartName="/xl/worksheets/sheet2.xml" ContentType="application/vnd.openxmlformats-officedocument.spreadsheetml.worksheet+xml"/>
  <Override PartName="/xl/worksheets/sheet116.xml" ContentType="application/vnd.openxmlformats-officedocument.spreadsheetml.worksheet+xml"/>
  <Override PartName="/xl/worksheets/sheet127.xml" ContentType="application/vnd.openxmlformats-officedocument.spreadsheetml.worksheet+xml"/>
  <Override PartName="/xl/drawings/drawing1.xml" ContentType="application/vnd.openxmlformats-officedocument.drawing+xml"/>
  <Override PartName="/xl/drawings/drawing41.xml" ContentType="application/vnd.openxmlformats-officedocument.drawing+xml"/>
  <Override PartName="/xl/drawings/drawing52.xml" ContentType="application/vnd.openxmlformats-officedocument.drawing+xml"/>
  <Override PartName="/xl/comments17.xml" ContentType="application/vnd.openxmlformats-officedocument.spreadsheetml.comments+xml"/>
  <Override PartName="/xl/drawings/drawing123.xml" ContentType="application/vnd.openxmlformats-officedocument.drawing+xml"/>
  <Override PartName="/xl/worksheets/sheet68.xml" ContentType="application/vnd.openxmlformats-officedocument.spreadsheetml.worksheet+xml"/>
  <Override PartName="/xl/worksheets/sheet79.xml" ContentType="application/vnd.openxmlformats-officedocument.spreadsheetml.worksheet+xml"/>
  <Override PartName="/xl/worksheets/sheet97.xml" ContentType="application/vnd.openxmlformats-officedocument.spreadsheetml.worksheet+xml"/>
  <Override PartName="/xl/worksheets/sheet105.xml" ContentType="application/vnd.openxmlformats-officedocument.spreadsheetml.worksheet+xml"/>
  <Override PartName="/xl/worksheets/sheet134.xml" ContentType="application/vnd.openxmlformats-officedocument.spreadsheetml.worksheet+xml"/>
  <Override PartName="/xl/worksheets/sheet152.xml" ContentType="application/vnd.openxmlformats-officedocument.spreadsheetml.worksheet+xml"/>
  <Override PartName="/xl/worksheets/sheet163.xml" ContentType="application/vnd.openxmlformats-officedocument.spreadsheetml.worksheet+xml"/>
  <Override PartName="/xl/drawings/drawing12.xml" ContentType="application/vnd.openxmlformats-officedocument.drawing+xml"/>
  <Override PartName="/xl/drawings/drawing30.xml" ContentType="application/vnd.openxmlformats-officedocument.drawing+xml"/>
  <Override PartName="/xl/drawings/drawing112.xml" ContentType="application/vnd.openxmlformats-officedocument.drawing+xml"/>
  <Override PartName="/xl/drawings/drawing130.xml" ContentType="application/vnd.openxmlformats-officedocument.drawing+xml"/>
  <Override PartName="/xl/worksheets/sheet28.xml" ContentType="application/vnd.openxmlformats-officedocument.spreadsheetml.worksheet+xml"/>
  <Override PartName="/xl/worksheets/sheet39.xml" ContentType="application/vnd.openxmlformats-officedocument.spreadsheetml.worksheet+xml"/>
  <Override PartName="/xl/worksheets/sheet57.xml" ContentType="application/vnd.openxmlformats-officedocument.spreadsheetml.worksheet+xml"/>
  <Override PartName="/xl/worksheets/sheet75.xml" ContentType="application/vnd.openxmlformats-officedocument.spreadsheetml.worksheet+xml"/>
  <Override PartName="/xl/worksheets/sheet86.xml" ContentType="application/vnd.openxmlformats-officedocument.spreadsheetml.worksheet+xml"/>
  <Override PartName="/xl/worksheets/sheet112.xml" ContentType="application/vnd.openxmlformats-officedocument.spreadsheetml.worksheet+xml"/>
  <Override PartName="/xl/worksheets/sheet123.xml" ContentType="application/vnd.openxmlformats-officedocument.spreadsheetml.worksheet+xml"/>
  <Override PartName="/xl/worksheets/sheet141.xml" ContentType="application/vnd.openxmlformats-officedocument.spreadsheetml.worksheet+xml"/>
  <Override PartName="/xl/comments13.xml" ContentType="application/vnd.openxmlformats-officedocument.spreadsheetml.comments+xml"/>
  <Override PartName="/xl/drawings/drawing101.xml" ContentType="application/vnd.openxmlformats-officedocument.drawing+xml"/>
  <Override PartName="/xl/worksheets/sheet17.xml" ContentType="application/vnd.openxmlformats-officedocument.spreadsheetml.worksheet+xml"/>
  <Override PartName="/xl/worksheets/sheet46.xml" ContentType="application/vnd.openxmlformats-officedocument.spreadsheetml.worksheet+xml"/>
  <Override PartName="/xl/worksheets/sheet64.xml" ContentType="application/vnd.openxmlformats-officedocument.spreadsheetml.worksheet+xml"/>
  <Override PartName="/xl/worksheets/sheet93.xml" ContentType="application/vnd.openxmlformats-officedocument.spreadsheetml.worksheet+xml"/>
  <Override PartName="/xl/worksheets/sheet101.xml" ContentType="application/vnd.openxmlformats-officedocument.spreadsheetml.worksheet+xml"/>
  <Override PartName="/xl/worksheets/sheet130.xml" ContentType="application/vnd.openxmlformats-officedocument.spreadsheetml.worksheet+xml"/>
  <Override PartName="/xl/comments20.xml" ContentType="application/vnd.openxmlformats-officedocument.spreadsheetml.comments+xml"/>
  <Override PartName="/xl/worksheets/sheet53.xml" ContentType="application/vnd.openxmlformats-officedocument.spreadsheetml.worksheet+xml"/>
  <Override PartName="/xl/drawings/drawing68.xml" ContentType="application/vnd.openxmlformats-officedocument.drawing+xml"/>
  <Override PartName="/xl/drawings/drawing79.xml" ContentType="application/vnd.openxmlformats-officedocument.drawing+xml"/>
  <Override PartName="/xl/worksheets/sheet42.xml" ContentType="application/vnd.openxmlformats-officedocument.spreadsheetml.worksheet+xml"/>
  <Override PartName="/xl/drawings/drawing6.xml" ContentType="application/vnd.openxmlformats-officedocument.drawing+xml"/>
  <Override PartName="/xl/drawings/drawing57.xml" ContentType="application/vnd.openxmlformats-officedocument.drawing+xml"/>
  <Override PartName="/xl/drawings/drawing139.xml" ContentType="application/vnd.openxmlformats-officedocument.drawing+xml"/>
  <Override PartName="/xl/worksheets/sheet7.xml" ContentType="application/vnd.openxmlformats-officedocument.spreadsheetml.worksheet+xml"/>
  <Override PartName="/xl/worksheets/sheet20.xml" ContentType="application/vnd.openxmlformats-officedocument.spreadsheetml.worksheet+xml"/>
  <Override PartName="/xl/worksheets/sheet31.xml" ContentType="application/vnd.openxmlformats-officedocument.spreadsheetml.worksheet+xml"/>
  <Override PartName="/xl/drawings/drawing46.xml" ContentType="application/vnd.openxmlformats-officedocument.drawing+xml"/>
  <Override PartName="/xl/drawings/drawing93.xml" ContentType="application/vnd.openxmlformats-officedocument.drawing+xml"/>
  <Override PartName="/xl/drawings/drawing117.xml" ContentType="application/vnd.openxmlformats-officedocument.drawing+xml"/>
  <Override PartName="/xl/drawings/drawing128.xml" ContentType="application/vnd.openxmlformats-officedocument.drawing+xml"/>
  <Override PartName="/xl/vbaProject.bin" ContentType="application/vnd.ms-office.vbaProject"/>
  <Override PartName="/xl/worksheets/sheet157.xml" ContentType="application/vnd.openxmlformats-officedocument.spreadsheetml.worksheet+xml"/>
  <Override PartName="/xl/comments4.xml" ContentType="application/vnd.openxmlformats-officedocument.spreadsheetml.comments+xml"/>
  <Override PartName="/xl/drawings/drawing35.xml" ContentType="application/vnd.openxmlformats-officedocument.drawing+xml"/>
  <Override PartName="/xl/drawings/drawing82.xml" ContentType="application/vnd.openxmlformats-officedocument.drawing+xml"/>
  <Override PartName="/xl/drawings/drawing106.xml" ContentType="application/vnd.openxmlformats-officedocument.drawing+xml"/>
  <Override PartName="/xl/drawings/drawing153.xml" ContentType="application/vnd.openxmlformats-officedocument.drawing+xml"/>
  <Override PartName="/xl/worksheets/sheet135.xml" ContentType="application/vnd.openxmlformats-officedocument.spreadsheetml.worksheet+xml"/>
  <Override PartName="/xl/worksheets/sheet146.xml" ContentType="application/vnd.openxmlformats-officedocument.spreadsheetml.worksheet+xml"/>
  <Override PartName="/xl/drawings/drawing13.xml" ContentType="application/vnd.openxmlformats-officedocument.drawing+xml"/>
  <Override PartName="/xl/drawings/drawing24.xml" ContentType="application/vnd.openxmlformats-officedocument.drawing+xml"/>
  <Override PartName="/xl/drawings/drawing60.xml" ContentType="application/vnd.openxmlformats-officedocument.drawing+xml"/>
  <Override PartName="/xl/drawings/drawing71.xml" ContentType="application/vnd.openxmlformats-officedocument.drawing+xml"/>
  <Override PartName="/xl/drawings/drawing142.xml" ContentType="application/vnd.openxmlformats-officedocument.drawing+xml"/>
  <Override PartName="/xl/worksheets/sheet69.xml" ContentType="application/vnd.openxmlformats-officedocument.spreadsheetml.worksheet+xml"/>
  <Override PartName="/xl/worksheets/sheet124.xml" ContentType="application/vnd.openxmlformats-officedocument.spreadsheetml.worksheet+xml"/>
  <Override PartName="/xl/externalLinks/externalLink1.xml" ContentType="application/vnd.openxmlformats-officedocument.spreadsheetml.externalLink+xml"/>
  <Override PartName="/xl/comments14.xml" ContentType="application/vnd.openxmlformats-officedocument.spreadsheetml.comments+xml"/>
  <Override PartName="/xl/drawings/drawing120.xml" ContentType="application/vnd.openxmlformats-officedocument.drawing+xml"/>
  <Override PartName="/xl/drawings/drawing131.xml" ContentType="application/vnd.openxmlformats-officedocument.drawing+xml"/>
  <Override PartName="/xl/worksheets/sheet47.xml" ContentType="application/vnd.openxmlformats-officedocument.spreadsheetml.worksheet+xml"/>
  <Override PartName="/xl/worksheets/sheet58.xml" ContentType="application/vnd.openxmlformats-officedocument.spreadsheetml.worksheet+xml"/>
  <Override PartName="/xl/worksheets/sheet94.xml" ContentType="application/vnd.openxmlformats-officedocument.spreadsheetml.worksheet+xml"/>
  <Override PartName="/xl/worksheets/sheet113.xml" ContentType="application/vnd.openxmlformats-officedocument.spreadsheetml.worksheet+xml"/>
  <Override PartName="/xl/worksheets/sheet160.xml" ContentType="application/vnd.openxmlformats-officedocument.spreadsheetml.worksheet+xml"/>
  <Override PartName="/xl/sharedStrings.xml" ContentType="application/vnd.openxmlformats-officedocument.spreadsheetml.sharedStrings+xml"/>
  <Override PartName="/xl/worksheets/sheet36.xml" ContentType="application/vnd.openxmlformats-officedocument.spreadsheetml.worksheet+xml"/>
  <Override PartName="/xl/worksheets/sheet83.xml" ContentType="application/vnd.openxmlformats-officedocument.spreadsheetml.worksheet+xml"/>
  <Override PartName="/xl/worksheets/sheet102.xml" ContentType="application/vnd.openxmlformats-officedocument.spreadsheetml.worksheet+xml"/>
  <Override PartName="/xl/worksheets/sheet25.xml" ContentType="application/vnd.openxmlformats-officedocument.spreadsheetml.worksheet+xml"/>
  <Override PartName="/xl/worksheets/sheet72.xml" ContentType="application/vnd.openxmlformats-officedocument.spreadsheetml.worksheet+xml"/>
  <Default Extension="bin" ContentType="application/vnd.openxmlformats-officedocument.spreadsheetml.printerSettings"/>
  <Override PartName="/xl/drawings/drawing87.xml" ContentType="application/vnd.openxmlformats-officedocument.drawing+xml"/>
  <Override PartName="/xl/drawings/drawing98.xml" ContentType="application/vnd.openxmlformats-officedocument.drawing+xml"/>
  <Override PartName="/xl/worksheets/sheet14.xml" ContentType="application/vnd.openxmlformats-officedocument.spreadsheetml.worksheet+xml"/>
  <Override PartName="/xl/worksheets/sheet50.xml" ContentType="application/vnd.openxmlformats-officedocument.spreadsheetml.worksheet+xml"/>
  <Override PartName="/xl/worksheets/sheet61.xml" ContentType="application/vnd.openxmlformats-officedocument.spreadsheetml.worksheet+xml"/>
  <Override PartName="/xl/comments9.xml" ContentType="application/vnd.openxmlformats-officedocument.spreadsheetml.comments+xml"/>
  <Override PartName="/xl/drawings/drawing29.xml" ContentType="application/vnd.openxmlformats-officedocument.drawing+xml"/>
  <Override PartName="/xl/drawings/drawing76.xml" ContentType="application/vnd.openxmlformats-officedocument.drawing+xml"/>
  <Override PartName="/xl/drawings/drawing158.xml" ContentType="application/vnd.openxmlformats-officedocument.drawing+xml"/>
  <Override PartName="/xl/drawings/drawing18.xml" ContentType="application/vnd.openxmlformats-officedocument.drawing+xml"/>
  <Override PartName="/xl/drawings/drawing65.xml" ContentType="application/vnd.openxmlformats-officedocument.drawing+xml"/>
  <Override PartName="/xl/drawings/drawing136.xml" ContentType="application/vnd.openxmlformats-officedocument.drawing+xml"/>
  <Override PartName="/xl/drawings/drawing147.xml" ContentType="application/vnd.openxmlformats-officedocument.drawing+xml"/>
  <Override PartName="/xl/workbook.xml" ContentType="application/vnd.ms-excel.sheet.macroEnabled.main+xml"/>
  <Override PartName="/xl/worksheets/sheet4.xml" ContentType="application/vnd.openxmlformats-officedocument.spreadsheetml.worksheet+xml"/>
  <Override PartName="/xl/worksheets/sheet129.xml" ContentType="application/vnd.openxmlformats-officedocument.spreadsheetml.worksheet+xml"/>
  <Override PartName="/xl/drawings/drawing3.xml" ContentType="application/vnd.openxmlformats-officedocument.drawing+xml"/>
  <Override PartName="/xl/drawings/drawing43.xml" ContentType="application/vnd.openxmlformats-officedocument.drawing+xml"/>
  <Override PartName="/xl/drawings/drawing54.xml" ContentType="application/vnd.openxmlformats-officedocument.drawing+xml"/>
  <Override PartName="/xl/drawings/drawing90.xml" ContentType="application/vnd.openxmlformats-officedocument.drawing+xml"/>
  <Override PartName="/xl/comments19.xml" ContentType="application/vnd.openxmlformats-officedocument.spreadsheetml.comments+xml"/>
  <Override PartName="/xl/drawings/drawing125.xml" ContentType="application/vnd.openxmlformats-officedocument.drawing+xml"/>
  <Override PartName="/xl/worksheets/sheet99.xml" ContentType="application/vnd.openxmlformats-officedocument.spreadsheetml.worksheet+xml"/>
  <Override PartName="/xl/worksheets/sheet107.xml" ContentType="application/vnd.openxmlformats-officedocument.spreadsheetml.worksheet+xml"/>
  <Override PartName="/xl/worksheets/sheet118.xml" ContentType="application/vnd.openxmlformats-officedocument.spreadsheetml.worksheet+xml"/>
  <Override PartName="/xl/worksheets/sheet154.xml" ContentType="application/vnd.openxmlformats-officedocument.spreadsheetml.worksheet+xml"/>
  <Override PartName="/xl/drawings/drawing32.xml" ContentType="application/vnd.openxmlformats-officedocument.drawing+xml"/>
  <Override PartName="/xl/drawings/drawing114.xml" ContentType="application/vnd.openxmlformats-officedocument.drawing+xml"/>
  <Override PartName="/xl/drawings/drawing161.xml" ContentType="application/vnd.openxmlformats-officedocument.drawing+xml"/>
  <Override PartName="/xl/worksheets/sheet77.xml" ContentType="application/vnd.openxmlformats-officedocument.spreadsheetml.worksheet+xml"/>
  <Override PartName="/xl/worksheets/sheet88.xml" ContentType="application/vnd.openxmlformats-officedocument.spreadsheetml.worksheet+xml"/>
  <Override PartName="/xl/worksheets/sheet143.xml" ContentType="application/vnd.openxmlformats-officedocument.spreadsheetml.worksheet+xml"/>
  <Default Extension="vml" ContentType="application/vnd.openxmlformats-officedocument.vmlDrawing"/>
  <Override PartName="/xl/comments1.xml" ContentType="application/vnd.openxmlformats-officedocument.spreadsheetml.comments+xml"/>
  <Override PartName="/xl/drawings/drawing21.xml" ContentType="application/vnd.openxmlformats-officedocument.drawing+xml"/>
  <Override PartName="/xl/drawings/drawing103.xml" ContentType="application/vnd.openxmlformats-officedocument.drawing+xml"/>
  <Override PartName="/xl/drawings/drawing150.xml" ContentType="application/vnd.openxmlformats-officedocument.drawing+xml"/>
  <Override PartName="/xl/worksheets/sheet19.xml" ContentType="application/vnd.openxmlformats-officedocument.spreadsheetml.worksheet+xml"/>
  <Override PartName="/xl/worksheets/sheet66.xml" ContentType="application/vnd.openxmlformats-officedocument.spreadsheetml.worksheet+xml"/>
  <Override PartName="/xl/worksheets/sheet132.xml" ContentType="application/vnd.openxmlformats-officedocument.spreadsheetml.worksheet+xml"/>
  <Override PartName="/xl/drawings/drawing10.xml" ContentType="application/vnd.openxmlformats-officedocument.drawing+xml"/>
  <Override PartName="/xl/worksheets/sheet55.xml" ContentType="application/vnd.openxmlformats-officedocument.spreadsheetml.worksheet+xml"/>
  <Override PartName="/xl/worksheets/sheet110.xml" ContentType="application/vnd.openxmlformats-officedocument.spreadsheetml.worksheet+xml"/>
  <Override PartName="/xl/worksheets/sheet121.xml" ContentType="application/vnd.openxmlformats-officedocument.spreadsheetml.worksheet+xml"/>
  <Override PartName="/xl/comments11.xml" ContentType="application/vnd.openxmlformats-officedocument.spreadsheetml.comments+xml"/>
  <Override PartName="/docProps/core.xml" ContentType="application/vnd.openxmlformats-package.core-properties+xml"/>
  <Override PartName="/xl/worksheets/sheet44.xml" ContentType="application/vnd.openxmlformats-officedocument.spreadsheetml.worksheet+xml"/>
  <Override PartName="/xl/worksheets/sheet91.xml" ContentType="application/vnd.openxmlformats-officedocument.spreadsheetml.worksheet+xml"/>
  <Override PartName="/xl/drawings/drawing59.xml" ContentType="application/vnd.openxmlformats-officedocument.drawing+xml"/>
  <Override PartName="/xl/worksheets/sheet9.xml" ContentType="application/vnd.openxmlformats-officedocument.spreadsheetml.worksheet+xml"/>
  <Override PartName="/xl/worksheets/sheet22.xml" ContentType="application/vnd.openxmlformats-officedocument.spreadsheetml.worksheet+xml"/>
  <Override PartName="/xl/worksheets/sheet33.xml" ContentType="application/vnd.openxmlformats-officedocument.spreadsheetml.worksheet+xml"/>
  <Override PartName="/xl/worksheets/sheet80.xml" ContentType="application/vnd.openxmlformats-officedocument.spreadsheetml.worksheet+xml"/>
  <Override PartName="/xl/theme/theme1.xml" ContentType="application/vnd.openxmlformats-officedocument.theme+xml"/>
  <Override PartName="/xl/drawings/drawing8.xml" ContentType="application/vnd.openxmlformats-officedocument.drawing+xml"/>
  <Override PartName="/xl/drawings/drawing48.xml" ContentType="application/vnd.openxmlformats-officedocument.drawing+xml"/>
  <Override PartName="/xl/drawings/drawing95.xml" ContentType="application/vnd.openxmlformats-officedocument.drawing+xml"/>
  <Override PartName="/xl/drawings/drawing119.xml" ContentType="application/vnd.openxmlformats-officedocument.drawing+xml"/>
  <Override PartName="/xl/worksheets/sheet11.xml" ContentType="application/vnd.openxmlformats-officedocument.spreadsheetml.worksheet+xml"/>
  <Override PartName="/xl/worksheets/sheet159.xml" ContentType="application/vnd.openxmlformats-officedocument.spreadsheetml.worksheet+xml"/>
  <Override PartName="/xl/comments6.xml" ContentType="application/vnd.openxmlformats-officedocument.spreadsheetml.comments+xml"/>
  <Override PartName="/xl/drawings/drawing37.xml" ContentType="application/vnd.openxmlformats-officedocument.drawing+xml"/>
  <Override PartName="/xl/drawings/drawing84.xml" ContentType="application/vnd.openxmlformats-officedocument.drawing+xml"/>
  <Override PartName="/xl/drawings/drawing108.xml" ContentType="application/vnd.openxmlformats-officedocument.drawing+xml"/>
  <Override PartName="/xl/drawings/drawing155.xml" ContentType="application/vnd.openxmlformats-officedocument.drawing+xml"/>
  <Default Extension="rels" ContentType="application/vnd.openxmlformats-package.relationships+xml"/>
  <Override PartName="/xl/worksheets/sheet137.xml" ContentType="application/vnd.openxmlformats-officedocument.spreadsheetml.worksheet+xml"/>
  <Override PartName="/xl/worksheets/sheet148.xml" ContentType="application/vnd.openxmlformats-officedocument.spreadsheetml.worksheet+xml"/>
  <Override PartName="/xl/drawings/drawing15.xml" ContentType="application/vnd.openxmlformats-officedocument.drawing+xml"/>
  <Override PartName="/xl/drawings/drawing26.xml" ContentType="application/vnd.openxmlformats-officedocument.drawing+xml"/>
  <Override PartName="/xl/drawings/drawing62.xml" ContentType="application/vnd.openxmlformats-officedocument.drawing+xml"/>
  <Override PartName="/xl/drawings/drawing73.xml" ContentType="application/vnd.openxmlformats-officedocument.drawing+xml"/>
  <Override PartName="/xl/drawings/drawing144.xml" ContentType="application/vnd.openxmlformats-officedocument.drawing+xml"/>
  <Override PartName="/xl/worksheets/sheet126.xml" ContentType="application/vnd.openxmlformats-officedocument.spreadsheetml.worksheet+xml"/>
  <Override PartName="/xl/externalLinks/externalLink3.xml" ContentType="application/vnd.openxmlformats-officedocument.spreadsheetml.externalLink+xml"/>
  <Override PartName="/xl/drawings/drawing51.xml" ContentType="application/vnd.openxmlformats-officedocument.drawing+xml"/>
  <Override PartName="/xl/comments16.xml" ContentType="application/vnd.openxmlformats-officedocument.spreadsheetml.comments+xml"/>
  <Override PartName="/xl/drawings/drawing133.xml" ContentType="application/vnd.openxmlformats-officedocument.drawing+xml"/>
  <Override PartName="/xl/worksheets/sheet1.xml" ContentType="application/vnd.openxmlformats-officedocument.spreadsheetml.worksheet+xml"/>
  <Override PartName="/xl/worksheets/sheet49.xml" ContentType="application/vnd.openxmlformats-officedocument.spreadsheetml.worksheet+xml"/>
  <Override PartName="/xl/worksheets/sheet96.xml" ContentType="application/vnd.openxmlformats-officedocument.spreadsheetml.worksheet+xml"/>
  <Override PartName="/xl/worksheets/sheet115.xml" ContentType="application/vnd.openxmlformats-officedocument.spreadsheetml.worksheet+xml"/>
  <Override PartName="/xl/worksheets/sheet162.xml" ContentType="application/vnd.openxmlformats-officedocument.spreadsheetml.worksheet+xml"/>
  <Override PartName="/xl/drawings/drawing40.xml" ContentType="application/vnd.openxmlformats-officedocument.drawing+xml"/>
  <Override PartName="/xl/drawings/drawing111.xml" ContentType="application/vnd.openxmlformats-officedocument.drawing+xml"/>
  <Override PartName="/xl/drawings/drawing122.xml" ContentType="application/vnd.openxmlformats-officedocument.drawing+xml"/>
  <Override PartName="/xl/worksheets/sheet38.xml" ContentType="application/vnd.openxmlformats-officedocument.spreadsheetml.worksheet+xml"/>
  <Override PartName="/xl/worksheets/sheet85.xml" ContentType="application/vnd.openxmlformats-officedocument.spreadsheetml.worksheet+xml"/>
  <Override PartName="/xl/worksheets/sheet104.xml" ContentType="application/vnd.openxmlformats-officedocument.spreadsheetml.worksheet+xml"/>
  <Override PartName="/xl/worksheets/sheet151.xml" ContentType="application/vnd.openxmlformats-officedocument.spreadsheetml.worksheet+xml"/>
  <Override PartName="/xl/drawings/drawing100.xml" ContentType="application/vnd.openxmlformats-officedocument.drawing+xml"/>
  <Override PartName="/xl/worksheets/sheet27.xml" ContentType="application/vnd.openxmlformats-officedocument.spreadsheetml.worksheet+xml"/>
  <Override PartName="/xl/worksheets/sheet74.xml" ContentType="application/vnd.openxmlformats-officedocument.spreadsheetml.worksheet+xml"/>
  <Override PartName="/xl/worksheets/sheet140.xml" ContentType="application/vnd.openxmlformats-officedocument.spreadsheetml.worksheet+xml"/>
  <Override PartName="/xl/drawings/drawing89.xml" ContentType="application/vnd.openxmlformats-officedocument.drawing+xml"/>
  <Override PartName="/xl/worksheets/sheet16.xml" ContentType="application/vnd.openxmlformats-officedocument.spreadsheetml.worksheet+xml"/>
  <Override PartName="/xl/worksheets/sheet52.xml" ContentType="application/vnd.openxmlformats-officedocument.spreadsheetml.worksheet+xml"/>
  <Override PartName="/xl/worksheets/sheet63.xml" ContentType="application/vnd.openxmlformats-officedocument.spreadsheetml.worksheet+xml"/>
  <Override PartName="/xl/drawings/drawing78.xml" ContentType="application/vnd.openxmlformats-officedocument.drawing+xml"/>
  <Override PartName="/xl/worksheets/sheet41.xml" ContentType="application/vnd.openxmlformats-officedocument.spreadsheetml.worksheet+xml"/>
  <Override PartName="/xl/drawings/drawing67.xml" ContentType="application/vnd.openxmlformats-officedocument.drawing+xml"/>
  <Override PartName="/xl/drawings/drawing138.xml" ContentType="application/vnd.openxmlformats-officedocument.drawing+xml"/>
  <Override PartName="/xl/drawings/drawing149.xml" ContentType="application/vnd.openxmlformats-officedocument.drawing+xml"/>
  <Override PartName="/xl/worksheets/sheet6.xml" ContentType="application/vnd.openxmlformats-officedocument.spreadsheetml.worksheet+xml"/>
  <Override PartName="/xl/worksheets/sheet30.xml" ContentType="application/vnd.openxmlformats-officedocument.spreadsheetml.worksheet+xml"/>
  <Override PartName="/xl/drawings/drawing5.xml" ContentType="application/vnd.openxmlformats-officedocument.drawing+xml"/>
  <Default Extension="jpeg" ContentType="image/jpeg"/>
  <Override PartName="/xl/drawings/drawing45.xml" ContentType="application/vnd.openxmlformats-officedocument.drawing+xml"/>
  <Override PartName="/xl/drawings/drawing56.xml" ContentType="application/vnd.openxmlformats-officedocument.drawing+xml"/>
  <Override PartName="/xl/drawings/drawing92.xml" ContentType="application/vnd.openxmlformats-officedocument.drawing+xml"/>
  <Override PartName="/xl/drawings/drawing127.xml" ContentType="application/vnd.openxmlformats-officedocument.drawing+xml"/>
  <Override PartName="/xl/worksheets/sheet109.xml" ContentType="application/vnd.openxmlformats-officedocument.spreadsheetml.worksheet+xml"/>
  <Override PartName="/xl/worksheets/sheet156.xml" ContentType="application/vnd.openxmlformats-officedocument.spreadsheetml.worksheet+xml"/>
  <Override PartName="/xl/drawings/drawing34.xml" ContentType="application/vnd.openxmlformats-officedocument.drawing+xml"/>
  <Override PartName="/xl/drawings/drawing81.xml" ContentType="application/vnd.openxmlformats-officedocument.drawing+xml"/>
  <Override PartName="/xl/drawings/drawing116.xml" ContentType="application/vnd.openxmlformats-officedocument.drawing+xml"/>
  <Override PartName="/xl/drawings/drawing163.xml" ContentType="application/vnd.openxmlformats-officedocument.drawing+xml"/>
  <Override PartName="/xl/worksheets/sheet145.xml" ContentType="application/vnd.openxmlformats-officedocument.spreadsheetml.worksheet+xml"/>
  <Override PartName="/xl/comments3.xml" ContentType="application/vnd.openxmlformats-officedocument.spreadsheetml.comments+xml"/>
  <Override PartName="/xl/drawings/drawing23.xml" ContentType="application/vnd.openxmlformats-officedocument.drawing+xml"/>
  <Override PartName="/xl/drawings/drawing70.xml" ContentType="application/vnd.openxmlformats-officedocument.drawing+xml"/>
  <Override PartName="/xl/drawings/drawing105.xml" ContentType="application/vnd.openxmlformats-officedocument.drawing+xml"/>
  <Override PartName="/xl/drawings/drawing141.xml" ContentType="application/vnd.openxmlformats-officedocument.drawing+xml"/>
  <Override PartName="/xl/drawings/drawing152.xml" ContentType="application/vnd.openxmlformats-officedocument.drawing+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5" codeName="{37E998C4-C9E5-D4B9-71C8-EB1FF731991C}"/>
  <workbookPr codeName="ThisWorkbook" defaultThemeVersion="124226"/>
  <bookViews>
    <workbookView showSheetTabs="0" xWindow="-12" yWindow="-12" windowWidth="20556" windowHeight="8160" tabRatio="919"/>
  </bookViews>
  <sheets>
    <sheet name="Instructions" sheetId="1" r:id="rId1"/>
    <sheet name="Welcome" sheetId="2" state="hidden" r:id="rId2"/>
    <sheet name="Master" sheetId="3" state="hidden" r:id="rId3"/>
    <sheet name="EmpDetail" sheetId="4" state="hidden" r:id="rId4"/>
    <sheet name="Leave Sanction" sheetId="5" state="hidden" r:id="rId5"/>
    <sheet name="PL on Joining" sheetId="6" state="hidden" r:id="rId6"/>
    <sheet name="PL on Duty" sheetId="7" state="hidden" r:id="rId7"/>
    <sheet name="Surrendar" sheetId="8" state="hidden" r:id="rId8"/>
    <sheet name="Bonus" sheetId="9" state="hidden" r:id="rId9"/>
    <sheet name="AGI" sheetId="10" state="hidden" r:id="rId10"/>
    <sheet name="ACP Pay" sheetId="12" state="hidden" r:id="rId11"/>
    <sheet name="Pay Fixation" sheetId="11" state="hidden" r:id="rId12"/>
    <sheet name="DPC Pay" sheetId="13" state="hidden" r:id="rId13"/>
    <sheet name="PL on Retirement" sheetId="14" state="hidden" r:id="rId14"/>
    <sheet name="Releave Letter" sheetId="15" state="hidden" r:id="rId15"/>
    <sheet name="Duty Cert I" sheetId="16" state="hidden" r:id="rId16"/>
    <sheet name="Duty Cert II" sheetId="17" state="hidden" r:id="rId17"/>
    <sheet name="Annual Result" sheetId="18" state="hidden" r:id="rId18"/>
    <sheet name="ChargeHandover" sheetId="20" state="hidden" r:id="rId19"/>
    <sheet name="HRA" sheetId="21" state="hidden" r:id="rId20"/>
    <sheet name="Charge List" sheetId="22" state="hidden" r:id="rId21"/>
    <sheet name="Sansthapan" sheetId="23" state="hidden" r:id="rId22"/>
    <sheet name="Time Table" sheetId="24" state="hidden" r:id="rId23"/>
    <sheet name="Leveries Sanction" sheetId="25" state="hidden" r:id="rId24"/>
    <sheet name="GA 141" sheetId="26" state="hidden" r:id="rId25"/>
    <sheet name="NOC" sheetId="27" state="hidden" r:id="rId26"/>
    <sheet name="LPC" sheetId="28" state="hidden" r:id="rId27"/>
    <sheet name="SB PB Receipt" sheetId="29" state="hidden" r:id="rId28"/>
    <sheet name="Physical Verify Report" sheetId="30" state="hidden" r:id="rId29"/>
    <sheet name="GA 79" sheetId="31" state="hidden" r:id="rId30"/>
    <sheet name="Handover List" sheetId="32" state="hidden" r:id="rId31"/>
    <sheet name="Pension Link" sheetId="33" state="hidden" r:id="rId32"/>
    <sheet name="Pension Case" sheetId="34" state="hidden" r:id="rId33"/>
    <sheet name="Before Pension" sheetId="35" state="hidden" r:id="rId34"/>
    <sheet name="After Pension" sheetId="36" state="hidden" r:id="rId35"/>
    <sheet name="Office Forwrd" sheetId="37" state="hidden" r:id="rId36"/>
    <sheet name="Deprt Enqr" sheetId="38" state="hidden" r:id="rId37"/>
    <sheet name="CPF Cert" sheetId="39" state="hidden" r:id="rId38"/>
    <sheet name="SB Cutting" sheetId="40" state="hidden" r:id="rId39"/>
    <sheet name="EOL Comp" sheetId="41" state="hidden" r:id="rId40"/>
    <sheet name="Govt Quart" sheetId="42" state="hidden" r:id="rId41"/>
    <sheet name="Long Term" sheetId="43" state="hidden" r:id="rId42"/>
    <sheet name="No Pension" sheetId="44" state="hidden" r:id="rId43"/>
    <sheet name="GA 126" sheetId="45" state="hidden" r:id="rId44"/>
    <sheet name="GA 46" sheetId="46" state="hidden" r:id="rId45"/>
    <sheet name="Capital Letter" sheetId="47" state="hidden" r:id="rId46"/>
    <sheet name="Formate 6" sheetId="48" state="hidden" r:id="rId47"/>
    <sheet name="Checklist" sheetId="49" state="hidden" r:id="rId48"/>
    <sheet name="SB Rules" sheetId="50" state="hidden" r:id="rId49"/>
    <sheet name="Apendix K" sheetId="51" state="hidden" r:id="rId50"/>
    <sheet name="Indemnity Bond" sheetId="52" state="hidden" r:id="rId51"/>
    <sheet name="PL Demand" sheetId="53" state="hidden" r:id="rId52"/>
    <sheet name="Loan Cert" sheetId="54" state="hidden" r:id="rId53"/>
    <sheet name="GA 55A" sheetId="55" state="hidden" r:id="rId54"/>
    <sheet name="SI Forwrd" sheetId="56" state="hidden" r:id="rId55"/>
    <sheet name="GPF Forwrd" sheetId="57" state="hidden" r:id="rId56"/>
    <sheet name="SI Maturity" sheetId="58" state="hidden" r:id="rId57"/>
    <sheet name="GPF Maturity" sheetId="59" state="hidden" r:id="rId58"/>
    <sheet name="Demand Mail" sheetId="60" state="hidden" r:id="rId59"/>
    <sheet name="Treasury Affaid" sheetId="61" state="hidden" r:id="rId60"/>
    <sheet name="Treasury Doc" sheetId="62" state="hidden" r:id="rId61"/>
    <sheet name="Medical Diary" sheetId="63" state="hidden" r:id="rId62"/>
    <sheet name="Voluntry Retire" sheetId="64" state="hidden" r:id="rId63"/>
    <sheet name="Leave Rules" sheetId="65" state="hidden" r:id="rId64"/>
    <sheet name="Formates" sheetId="66" state="hidden" r:id="rId65"/>
    <sheet name="Applications" sheetId="67" state="hidden" r:id="rId66"/>
    <sheet name="Stock" sheetId="68" state="hidden" r:id="rId67"/>
    <sheet name="PL" sheetId="69" state="hidden" r:id="rId68"/>
    <sheet name="Commuted" sheetId="70" state="hidden" r:id="rId69"/>
    <sheet name="HPL" sheetId="71" state="hidden" r:id="rId70"/>
    <sheet name="EOL" sheetId="72" state="hidden" r:id="rId71"/>
    <sheet name="MPL" sheetId="73" state="hidden" r:id="rId72"/>
    <sheet name="LND" sheetId="74" state="hidden" r:id="rId73"/>
    <sheet name="CL" sheetId="75" state="hidden" r:id="rId74"/>
    <sheet name="SCL" sheetId="76" state="hidden" r:id="rId75"/>
    <sheet name="Probation" sheetId="77" state="hidden" r:id="rId76"/>
    <sheet name="ChildAdL" sheetId="78" state="hidden" r:id="rId77"/>
    <sheet name="Quaranteen" sheetId="79" state="hidden" r:id="rId78"/>
    <sheet name="Disabl Leave" sheetId="80" state="hidden" r:id="rId79"/>
    <sheet name="Companstr" sheetId="81" state="hidden" r:id="rId80"/>
    <sheet name="Study Leave" sheetId="82" state="hidden" r:id="rId81"/>
    <sheet name="Hospital Leave" sheetId="83" state="hidden" r:id="rId82"/>
    <sheet name="Terminal" sheetId="84" state="hidden" r:id="rId83"/>
    <sheet name="Death Case" sheetId="85" state="hidden" r:id="rId84"/>
    <sheet name="Benefit" sheetId="87" state="hidden" r:id="rId85"/>
    <sheet name="Procedure" sheetId="88" state="hidden" r:id="rId86"/>
    <sheet name="DongleActiv" sheetId="90" state="hidden" r:id="rId87"/>
    <sheet name="Deactiv" sheetId="91" state="hidden" r:id="rId88"/>
    <sheet name="YogkalApl" sheetId="92" state="hidden" r:id="rId89"/>
    <sheet name="CCLApl" sheetId="93" state="hidden" r:id="rId90"/>
    <sheet name="HandiAll" sheetId="94" state="hidden" r:id="rId91"/>
    <sheet name="HitkariECS" sheetId="95" state="hidden" r:id="rId92"/>
    <sheet name="NonPaymentCert" sheetId="96" state="hidden" r:id="rId93"/>
    <sheet name="FVCLevr" sheetId="97" state="hidden" r:id="rId94"/>
    <sheet name="FVCOthr" sheetId="98" state="hidden" r:id="rId95"/>
    <sheet name="ChildDeclr" sheetId="99" state="hidden" r:id="rId96"/>
    <sheet name="VacantPost" sheetId="100" state="hidden" r:id="rId97"/>
    <sheet name="VerifyListP1" sheetId="101" state="hidden" r:id="rId98"/>
    <sheet name="SR5" sheetId="102" state="hidden" r:id="rId99"/>
    <sheet name="SR6" sheetId="103" state="hidden" r:id="rId100"/>
    <sheet name="SR7" sheetId="104" state="hidden" r:id="rId101"/>
    <sheet name="ReleaveLetr" sheetId="105" state="hidden" r:id="rId102"/>
    <sheet name="FrwrdServEnd" sheetId="106" state="hidden" r:id="rId103"/>
    <sheet name="FrwrdDeathCase" sheetId="107" state="hidden" r:id="rId104"/>
    <sheet name="Open" sheetId="108" state="hidden" r:id="rId105"/>
    <sheet name="F6FrwrdLtr" sheetId="109" state="hidden" r:id="rId106"/>
    <sheet name="LetrHead" sheetId="110" state="hidden" r:id="rId107"/>
    <sheet name="CCLRule" sheetId="111" state="hidden" r:id="rId108"/>
    <sheet name="CCLAcct" sheetId="112" state="hidden" r:id="rId109"/>
    <sheet name="Power3" sheetId="113" state="hidden" r:id="rId110"/>
    <sheet name="PowrFormate" sheetId="114" state="hidden" r:id="rId111"/>
    <sheet name="PwrFrLt" sheetId="115" state="hidden" r:id="rId112"/>
    <sheet name="PwrConsent" sheetId="116" state="hidden" r:id="rId113"/>
    <sheet name="PwrRule" sheetId="117" state="hidden" r:id="rId114"/>
    <sheet name="SignSampl" sheetId="118" state="hidden" r:id="rId115"/>
    <sheet name="CompssantRul" sheetId="119" state="hidden" r:id="rId116"/>
    <sheet name="AppFrm" sheetId="120" state="hidden" r:id="rId117"/>
    <sheet name="CheckLstD" sheetId="121" state="hidden" r:id="rId118"/>
    <sheet name="DDOCrt" sheetId="122" state="hidden" r:id="rId119"/>
    <sheet name="EmpID" sheetId="123" state="hidden" r:id="rId120"/>
    <sheet name="PRAN" sheetId="124" state="hidden" r:id="rId121"/>
    <sheet name="PayHome" sheetId="125" state="hidden" r:id="rId122"/>
    <sheet name="EmpIDFrm" sheetId="126" state="hidden" r:id="rId123"/>
    <sheet name="MasterFrm" sheetId="127" state="hidden" r:id="rId124"/>
    <sheet name="GrpAlo" sheetId="128" state="hidden" r:id="rId125"/>
    <sheet name="GrpChang" sheetId="129" state="hidden" r:id="rId126"/>
    <sheet name="NewEmp" sheetId="130" state="hidden" r:id="rId127"/>
    <sheet name="PayAdd" sheetId="131" state="hidden" r:id="rId128"/>
    <sheet name="BillAlo" sheetId="132" state="hidden" r:id="rId129"/>
    <sheet name="SalProc" sheetId="133" state="hidden" r:id="rId130"/>
    <sheet name="BillStat" sheetId="134" state="hidden" r:id="rId131"/>
    <sheet name="BillDlt" sheetId="135" state="hidden" r:id="rId132"/>
    <sheet name="BillRevrt" sheetId="136" state="hidden" r:id="rId133"/>
    <sheet name="BillObj" sheetId="137" state="hidden" r:id="rId134"/>
    <sheet name="DArer" sheetId="138" state="hidden" r:id="rId135"/>
    <sheet name="HPSal" sheetId="139" state="hidden" r:id="rId136"/>
    <sheet name="PartialPay" sheetId="140" state="hidden" r:id="rId137"/>
    <sheet name="EmpTrf" sheetId="141" state="hidden" r:id="rId138"/>
    <sheet name="AcceptTrf" sheetId="142" state="hidden" r:id="rId139"/>
    <sheet name="AddLoan" sheetId="143" state="hidden" r:id="rId140"/>
    <sheet name="NirwahBhatta" sheetId="144" state="hidden" r:id="rId141"/>
    <sheet name="BonsBill" sheetId="145" state="hidden" r:id="rId142"/>
    <sheet name="ChngPay" sheetId="146" state="hidden" r:id="rId143"/>
    <sheet name="IfmsBudg" sheetId="147" state="hidden" r:id="rId144"/>
    <sheet name="Rajkosh" sheetId="148" state="hidden" r:id="rId145"/>
    <sheet name="ROP" sheetId="149" state="hidden" r:id="rId146"/>
    <sheet name="BulkD" sheetId="150" state="hidden" r:id="rId147"/>
    <sheet name="SalArer" sheetId="151" state="hidden" r:id="rId148"/>
    <sheet name="LevEncs" sheetId="153" state="hidden" r:id="rId149"/>
    <sheet name="PLSrr" sheetId="152" state="hidden" r:id="rId150"/>
    <sheet name="Egrass" sheetId="154" state="hidden" r:id="rId151"/>
    <sheet name="PulDDO" sheetId="155" state="hidden" r:id="rId152"/>
    <sheet name="ChngDSC" sheetId="156" state="hidden" r:id="rId153"/>
    <sheet name="TABill" sheetId="157" state="hidden" r:id="rId154"/>
    <sheet name="FVC" sheetId="158" state="hidden" r:id="rId155"/>
    <sheet name="Medical" sheetId="159" state="hidden" r:id="rId156"/>
    <sheet name="AutoS" sheetId="160" state="hidden" r:id="rId157"/>
    <sheet name="FixationRule" sheetId="161" state="hidden" r:id="rId158"/>
    <sheet name="PrbFix" sheetId="162" state="hidden" r:id="rId159"/>
    <sheet name="ACPFix" sheetId="163" state="hidden" r:id="rId160"/>
    <sheet name="DPCFix" sheetId="164" state="hidden" r:id="rId161"/>
    <sheet name="AGIFix" sheetId="165" state="hidden" r:id="rId162"/>
    <sheet name="DeffrShet" sheetId="166" state="hidden" r:id="rId163"/>
  </sheets>
  <externalReferences>
    <externalReference r:id="rId164"/>
    <externalReference r:id="rId165"/>
    <externalReference r:id="rId166"/>
  </externalReferences>
  <definedNames>
    <definedName name="_xlnm._FilterDatabase" localSheetId="162" hidden="1">DeffrShet!$A$4:$B$32</definedName>
    <definedName name="_xlnm._FilterDatabase" localSheetId="3" hidden="1">EmpDetail!$B$3:$D$103</definedName>
    <definedName name="_xlnm._FilterDatabase" localSheetId="21" hidden="1">Sansthapan!$B$4:$O$104</definedName>
    <definedName name="_xlnm._FilterDatabase" localSheetId="96" hidden="1">VacantPost!$B$6:$C$48</definedName>
    <definedName name="levels">'[1]7th pay chart'!$B$58:$Y$58</definedName>
    <definedName name="_xlnm.Print_Area" localSheetId="138">AcceptTrf!$A$1:$B$11</definedName>
    <definedName name="_xlnm.Print_Area" localSheetId="10">'ACP Pay'!$B$1:$O$29</definedName>
    <definedName name="_xlnm.Print_Area" localSheetId="159">ACPFix!$A$1:$B$21</definedName>
    <definedName name="_xlnm.Print_Area" localSheetId="139">AddLoan!$A$1:$B$23</definedName>
    <definedName name="_xlnm.Print_Area" localSheetId="34">'After Pension'!$A$1:$S$17</definedName>
    <definedName name="_xlnm.Print_Area" localSheetId="9">AGI!$B$1:$L$70</definedName>
    <definedName name="_xlnm.Print_Area" localSheetId="161">AGIFix!$A$1:$B$26</definedName>
    <definedName name="_xlnm.Print_Area" localSheetId="17">'Annual Result'!$B$1:$J$24</definedName>
    <definedName name="_xlnm.Print_Area" localSheetId="49">'Apendix K'!$A$1:$G$50</definedName>
    <definedName name="_xlnm.Print_Area" localSheetId="116">AppFrm!$A$1:$G$101</definedName>
    <definedName name="_xlnm.Print_Area" localSheetId="156">AutoS!$A$1:$B$53</definedName>
    <definedName name="_xlnm.Print_Area" localSheetId="33">'Before Pension'!$A$1:$T$46</definedName>
    <definedName name="_xlnm.Print_Area" localSheetId="84">Benefit!$A$1:$B$48</definedName>
    <definedName name="_xlnm.Print_Area" localSheetId="128">BillAlo!$A$1:$B$29</definedName>
    <definedName name="_xlnm.Print_Area" localSheetId="131">BillDlt!$A$1:$B$34</definedName>
    <definedName name="_xlnm.Print_Area" localSheetId="133">BillObj!$A$1:$B$33</definedName>
    <definedName name="_xlnm.Print_Area" localSheetId="132">BillRevrt!$A$1:$B$23</definedName>
    <definedName name="_xlnm.Print_Area" localSheetId="130">BillStat!$A$1:$B$25</definedName>
    <definedName name="_xlnm.Print_Area" localSheetId="141">BonsBill!$A$1:$B$30</definedName>
    <definedName name="_xlnm.Print_Area" localSheetId="8">Bonus!$B$1:$J$71</definedName>
    <definedName name="_xlnm.Print_Area" localSheetId="146">BulkD!$A$1:$B$20</definedName>
    <definedName name="_xlnm.Print_Area" localSheetId="45">'Capital Letter'!$A$1:$I$46</definedName>
    <definedName name="_xlnm.Print_Area" localSheetId="108">CCLAcct!$A$1:$F$38</definedName>
    <definedName name="_xlnm.Print_Area" localSheetId="89">CCLApl!$A$1:$E$35</definedName>
    <definedName name="_xlnm.Print_Area" localSheetId="107">CCLRule!$A$1:$B$35</definedName>
    <definedName name="_xlnm.Print_Area" localSheetId="20">'Charge List'!$B$1:$J$24</definedName>
    <definedName name="_xlnm.Print_Area" localSheetId="18">ChargeHandover!$B$1:$J$42</definedName>
    <definedName name="_xlnm.Print_Area" localSheetId="47">Checklist!$A$1:$C$33</definedName>
    <definedName name="_xlnm.Print_Area" localSheetId="117">CheckLstD!$A$1:$D$26</definedName>
    <definedName name="_xlnm.Print_Area" localSheetId="76">ChildAdL!$A$1:$B$7</definedName>
    <definedName name="_xlnm.Print_Area" localSheetId="95">ChildDeclr!$A$1:$I$44</definedName>
    <definedName name="_xlnm.Print_Area" localSheetId="152">ChngDSC!$A$1:$B$23</definedName>
    <definedName name="_xlnm.Print_Area" localSheetId="142">ChngPay!$A$1:$B$19</definedName>
    <definedName name="_xlnm.Print_Area" localSheetId="73">CL!$A$1:$B$38</definedName>
    <definedName name="_xlnm.Print_Area" localSheetId="68">Commuted!$A$1:$B$14</definedName>
    <definedName name="_xlnm.Print_Area" localSheetId="79">Companstr!$A$1:$B$16</definedName>
    <definedName name="_xlnm.Print_Area" localSheetId="115">CompssantRul!$A$1:$B$30</definedName>
    <definedName name="_xlnm.Print_Area" localSheetId="37">'CPF Cert'!$A$1:$F$12</definedName>
    <definedName name="_xlnm.Print_Area" localSheetId="134">DArer!$A$1:$B$23</definedName>
    <definedName name="_xlnm.Print_Area" localSheetId="118">DDOCrt!$A$1:$K$11</definedName>
    <definedName name="_xlnm.Print_Area" localSheetId="87">Deactiv!$A$1:$J$24</definedName>
    <definedName name="_xlnm.Print_Area" localSheetId="162">DeffrShet!$A$1:$T$32</definedName>
    <definedName name="_xlnm.Print_Area" localSheetId="36">'Deprt Enqr'!$A$1:$H$16</definedName>
    <definedName name="_xlnm.Print_Area" localSheetId="78">'Disabl Leave'!$A$1:$B$9</definedName>
    <definedName name="_xlnm.Print_Area" localSheetId="86">DongleActiv!$A$1:$I$37</definedName>
    <definedName name="_xlnm.Print_Area" localSheetId="12">'DPC Pay'!$B$1:$Q$29</definedName>
    <definedName name="_xlnm.Print_Area" localSheetId="160">DPCFix!$A$1:$B$25</definedName>
    <definedName name="_xlnm.Print_Area" localSheetId="15">'Duty Cert I'!$B$1:$K$11</definedName>
    <definedName name="_xlnm.Print_Area" localSheetId="16">'Duty Cert II'!$B$1:$I$32</definedName>
    <definedName name="_xlnm.Print_Area" localSheetId="150">Egrass!$A$1:$B$63</definedName>
    <definedName name="_xlnm.Print_Area" localSheetId="119">EmpID!$A$1:$B$22</definedName>
    <definedName name="_xlnm.Print_Area" localSheetId="122">EmpIDFrm!$A$1:$F$42</definedName>
    <definedName name="_xlnm.Print_Area" localSheetId="137">EmpTrf!$A$1:$B$16</definedName>
    <definedName name="_xlnm.Print_Area" localSheetId="70">EOL!$A$1:$B$19</definedName>
    <definedName name="_xlnm.Print_Area" localSheetId="39">'EOL Comp'!$A$1:$K$41</definedName>
    <definedName name="_xlnm.Print_Area" localSheetId="105">F6FrwrdLtr!$A$1:$I$39</definedName>
    <definedName name="_xlnm.Print_Area" localSheetId="46">'Formate 6'!$A$1:$L$37</definedName>
    <definedName name="_xlnm.Print_Area" localSheetId="103">FrwrdDeathCase!$A$1:$I$39</definedName>
    <definedName name="_xlnm.Print_Area" localSheetId="102">FrwrdServEnd!$A$1:$I$39</definedName>
    <definedName name="_xlnm.Print_Area" localSheetId="154">FVC!$A$1:$B$61</definedName>
    <definedName name="_xlnm.Print_Area" localSheetId="93">FVCLevr!$A$1:$G$70</definedName>
    <definedName name="_xlnm.Print_Area" localSheetId="94">FVCOthr!$A$1:$G$66</definedName>
    <definedName name="_xlnm.Print_Area" localSheetId="43">'GA 126'!$A$1:$F$32</definedName>
    <definedName name="_xlnm.Print_Area" localSheetId="24">'GA 141'!$A$2:$G$39</definedName>
    <definedName name="_xlnm.Print_Area" localSheetId="44">'GA 46'!$A$1:$AB$21</definedName>
    <definedName name="_xlnm.Print_Area" localSheetId="53">'GA 55A'!$A$1:$AJ$28</definedName>
    <definedName name="_xlnm.Print_Area" localSheetId="29">'GA 79'!$B$1:$N$36</definedName>
    <definedName name="_xlnm.Print_Area" localSheetId="40">'Govt Quart'!$A$1:$F$15</definedName>
    <definedName name="_xlnm.Print_Area" localSheetId="55">'GPF Forwrd'!$A$1:$E$28</definedName>
    <definedName name="_xlnm.Print_Area" localSheetId="124">GrpAlo!$A$1:$B$21</definedName>
    <definedName name="_xlnm.Print_Area" localSheetId="125">GrpChang!$A$1:$B$28</definedName>
    <definedName name="_xlnm.Print_Area" localSheetId="90">HandiAll!$A$1:$C$34</definedName>
    <definedName name="_xlnm.Print_Area" localSheetId="30">'Handover List'!$B$1:$I$42</definedName>
    <definedName name="_xlnm.Print_Area" localSheetId="91">HitkariECS!$A$1:$E$33</definedName>
    <definedName name="_xlnm.Print_Area" localSheetId="81">'Hospital Leave'!$A$1:$B$5</definedName>
    <definedName name="_xlnm.Print_Area" localSheetId="69">HPL!$A$1:$B$23</definedName>
    <definedName name="_xlnm.Print_Area" localSheetId="135">HPSal!$A$1:$B$11</definedName>
    <definedName name="_xlnm.Print_Area" localSheetId="19">HRA!$B$1:$J$29</definedName>
    <definedName name="_xlnm.Print_Area" localSheetId="143">IfmsBudg!$A$1:$B$21</definedName>
    <definedName name="_xlnm.Print_Area" localSheetId="50">'Indemnity Bond'!$A$1:$D$29</definedName>
    <definedName name="_xlnm.Print_Area" localSheetId="0">Instructions!$A$1:$S$32</definedName>
    <definedName name="_xlnm.Print_Area" localSheetId="4">'Leave Sanction'!$B$1:$K$33</definedName>
    <definedName name="_xlnm.Print_Area" localSheetId="106">LetrHead!$B$1:$N$46</definedName>
    <definedName name="_xlnm.Print_Area" localSheetId="148">LevEncs!$A$1:$B$40</definedName>
    <definedName name="_xlnm.Print_Area" localSheetId="23">'Leveries Sanction'!$B$2:$H$31</definedName>
    <definedName name="_xlnm.Print_Area" localSheetId="72">LND!$A$1:$B$15</definedName>
    <definedName name="_xlnm.Print_Area" localSheetId="52">'Loan Cert'!$A$1:$E$48</definedName>
    <definedName name="_xlnm.Print_Area" localSheetId="41">'Long Term'!$A$1:$F$16</definedName>
    <definedName name="_xlnm.Print_Area" localSheetId="26">LPC!$A$2:$M$100</definedName>
    <definedName name="_xlnm.Print_Area" localSheetId="123">MasterFrm!$A$1:$H$49</definedName>
    <definedName name="_xlnm.Print_Area" localSheetId="155">Medical!$A$1:$B$31</definedName>
    <definedName name="_xlnm.Print_Area" localSheetId="61">'Medical Diary'!$A$1:$I$34</definedName>
    <definedName name="_xlnm.Print_Area" localSheetId="71">MPL!$A$1:$B$28</definedName>
    <definedName name="_xlnm.Print_Area" localSheetId="126">NewEmp!$A$1:$B$62</definedName>
    <definedName name="_xlnm.Print_Area" localSheetId="140">NirwahBhatta!$A$1:$B$19</definedName>
    <definedName name="_xlnm.Print_Area" localSheetId="42">'No Pension'!$A$1:$F$17</definedName>
    <definedName name="_xlnm.Print_Area" localSheetId="25">NOC!$A$2:$F$34</definedName>
    <definedName name="_xlnm.Print_Area" localSheetId="92">NonPaymentCert!$B$1:$K$15</definedName>
    <definedName name="_xlnm.Print_Area" localSheetId="35">'Office Forwrd'!$A$1:$I$39</definedName>
    <definedName name="_xlnm.Print_Area" localSheetId="136">PartialPay!$A$1:$B$17</definedName>
    <definedName name="_xlnm.Print_Area" localSheetId="11">'Pay Fixation'!$B$1:$N$29</definedName>
    <definedName name="_xlnm.Print_Area" localSheetId="127">PayAdd!$A$1:$B$42</definedName>
    <definedName name="_xlnm.Print_Area" localSheetId="31">'Pension Link'!$A$1:$C$37</definedName>
    <definedName name="_xlnm.Print_Area" localSheetId="28">'Physical Verify Report'!$C$1:$H$30</definedName>
    <definedName name="_xlnm.Print_Area" localSheetId="67">PL!$A$1:$B$45</definedName>
    <definedName name="_xlnm.Print_Area" localSheetId="51">'PL Demand'!$A$1:$F$34</definedName>
    <definedName name="_xlnm.Print_Area" localSheetId="6">'PL on Duty'!$B$1:$L$31</definedName>
    <definedName name="_xlnm.Print_Area" localSheetId="5">'PL on Joining'!$B$1:$M$28</definedName>
    <definedName name="_xlnm.Print_Area" localSheetId="13">'PL on Retirement'!$B$1:$J$29</definedName>
    <definedName name="_xlnm.Print_Area" localSheetId="149">PLSrr!$A$1:$B$28</definedName>
    <definedName name="_xlnm.Print_Area" localSheetId="110">PowrFormate!$A$1:$K$15</definedName>
    <definedName name="_xlnm.Print_Area" localSheetId="120">PRAN!$A$1:$B$30</definedName>
    <definedName name="_xlnm.Print_Area" localSheetId="158">PrbFix!$A$1:$B$25</definedName>
    <definedName name="_xlnm.Print_Area" localSheetId="75">Probation!$A$1:$B$5</definedName>
    <definedName name="_xlnm.Print_Area" localSheetId="85">Procedure!$A$1:$B$27</definedName>
    <definedName name="_xlnm.Print_Area" localSheetId="151">PulDDO!$A$1:$B$12</definedName>
    <definedName name="_xlnm.Print_Area" localSheetId="112">PwrConsent!$A$1:$H$15</definedName>
    <definedName name="_xlnm.Print_Area" localSheetId="111">PwrFrLt!$A$1:$J$22</definedName>
    <definedName name="_xlnm.Print_Area" localSheetId="113">PwrRule!$A$1:$B$23</definedName>
    <definedName name="_xlnm.Print_Area" localSheetId="77">Quaranteen!$A$1:$B$18</definedName>
    <definedName name="_xlnm.Print_Area" localSheetId="144">Rajkosh!$A$1:$B$21</definedName>
    <definedName name="_xlnm.Print_Area" localSheetId="14">'Releave Letter'!$B$1:$K$14</definedName>
    <definedName name="_xlnm.Print_Area" localSheetId="101">ReleaveLetr!$A$2:$F$18</definedName>
    <definedName name="_xlnm.Print_Area" localSheetId="145">ROP!$A$1:$B$20</definedName>
    <definedName name="_xlnm.Print_Area" localSheetId="147">SalArer!$A$1:$B$26</definedName>
    <definedName name="_xlnm.Print_Area" localSheetId="129">SalProc!$A$1:$B$56</definedName>
    <definedName name="_xlnm.Print_Area" localSheetId="21">Sansthapan!$B$1:$S$108</definedName>
    <definedName name="_xlnm.Print_Area" localSheetId="38">'SB Cutting'!$A$1:$H$34</definedName>
    <definedName name="_xlnm.Print_Area" localSheetId="27">'SB PB Receipt'!$A$2:$I$31</definedName>
    <definedName name="_xlnm.Print_Area" localSheetId="74">SCL!$A$1:$B$13</definedName>
    <definedName name="_xlnm.Print_Area" localSheetId="54">'SI Forwrd'!$A$1:$H$28</definedName>
    <definedName name="_xlnm.Print_Area" localSheetId="114">SignSampl!$A$1:$D$11</definedName>
    <definedName name="_xlnm.Print_Area" localSheetId="98">'SR5'!$A$1:$K$28</definedName>
    <definedName name="_xlnm.Print_Area" localSheetId="99">'SR6'!$A$1:$G$33</definedName>
    <definedName name="_xlnm.Print_Area" localSheetId="100">'SR7'!$A$1:$K$19</definedName>
    <definedName name="_xlnm.Print_Area" localSheetId="80">'Study Leave'!$A$1:$B$31</definedName>
    <definedName name="_xlnm.Print_Area" localSheetId="7">Surrendar!$B$1:$K$37</definedName>
    <definedName name="_xlnm.Print_Area" localSheetId="153">TABill!$A$1:$B$66</definedName>
    <definedName name="_xlnm.Print_Area" localSheetId="82">Terminal!$A$1:$B$13</definedName>
    <definedName name="_xlnm.Print_Area" localSheetId="22">'Time Table'!$B$1:$AB$48</definedName>
    <definedName name="_xlnm.Print_Area" localSheetId="59">'Treasury Affaid'!$A$1:$I$39</definedName>
    <definedName name="_xlnm.Print_Area" localSheetId="96">VacantPost!$A$1:$M$52</definedName>
    <definedName name="_xlnm.Print_Area" localSheetId="97">VerifyListP1!$A$1:$H$37</definedName>
    <definedName name="_xlnm.Print_Area" localSheetId="62">'Voluntry Retire'!$A$1:$G$60</definedName>
    <definedName name="_xlnm.Print_Area" localSheetId="88">YogkalApl!$A$1:$I$26</definedName>
    <definedName name="_xlnm.Print_Titles" localSheetId="21">Sansthapan!$B:$B,Sansthapan!$4:$4</definedName>
    <definedName name="_xlnm.Print_Titles" localSheetId="96">VacantPost!$5:$6</definedName>
  </definedNames>
  <calcPr calcId="124519"/>
</workbook>
</file>

<file path=xl/calcChain.xml><?xml version="1.0" encoding="utf-8"?>
<calcChain xmlns="http://schemas.openxmlformats.org/spreadsheetml/2006/main">
  <c r="J3" i="166"/>
  <c r="G3"/>
  <c r="C3"/>
  <c r="Q31"/>
  <c r="Q30"/>
  <c r="Q28"/>
  <c r="P28"/>
  <c r="O28"/>
  <c r="I28"/>
  <c r="H28"/>
  <c r="E28"/>
  <c r="D28"/>
  <c r="R27"/>
  <c r="M27"/>
  <c r="L27"/>
  <c r="J27"/>
  <c r="F27"/>
  <c r="K27"/>
  <c r="R26"/>
  <c r="M26"/>
  <c r="L26"/>
  <c r="J26"/>
  <c r="F26"/>
  <c r="K26"/>
  <c r="R25"/>
  <c r="M25"/>
  <c r="L25"/>
  <c r="J25"/>
  <c r="F25"/>
  <c r="K25"/>
  <c r="R24"/>
  <c r="M24"/>
  <c r="L24"/>
  <c r="J24"/>
  <c r="F24"/>
  <c r="K24"/>
  <c r="R23"/>
  <c r="M23"/>
  <c r="L23"/>
  <c r="J23"/>
  <c r="F23"/>
  <c r="K23"/>
  <c r="R22"/>
  <c r="M22"/>
  <c r="L22"/>
  <c r="J22"/>
  <c r="F22"/>
  <c r="K22"/>
  <c r="R21"/>
  <c r="M21"/>
  <c r="L21"/>
  <c r="J21"/>
  <c r="F21"/>
  <c r="K21"/>
  <c r="R20"/>
  <c r="M20"/>
  <c r="L20"/>
  <c r="J20"/>
  <c r="F20"/>
  <c r="K20"/>
  <c r="R19"/>
  <c r="M19"/>
  <c r="L19"/>
  <c r="J19"/>
  <c r="F19"/>
  <c r="K19"/>
  <c r="R18"/>
  <c r="M18"/>
  <c r="L18"/>
  <c r="J18"/>
  <c r="F18"/>
  <c r="K18"/>
  <c r="R17"/>
  <c r="M17"/>
  <c r="L17"/>
  <c r="J17"/>
  <c r="F17"/>
  <c r="K17"/>
  <c r="R16"/>
  <c r="M16"/>
  <c r="L16"/>
  <c r="J16"/>
  <c r="F16"/>
  <c r="K16"/>
  <c r="R15"/>
  <c r="M15"/>
  <c r="L15"/>
  <c r="J15"/>
  <c r="F15"/>
  <c r="K15"/>
  <c r="R14"/>
  <c r="M14"/>
  <c r="L14"/>
  <c r="J14"/>
  <c r="F14"/>
  <c r="K14"/>
  <c r="R13"/>
  <c r="M13"/>
  <c r="L13"/>
  <c r="J13"/>
  <c r="F13"/>
  <c r="K13"/>
  <c r="R12"/>
  <c r="M12"/>
  <c r="L12"/>
  <c r="J12"/>
  <c r="F12"/>
  <c r="K12"/>
  <c r="R11"/>
  <c r="M11"/>
  <c r="L11"/>
  <c r="J11"/>
  <c r="F11"/>
  <c r="K11"/>
  <c r="R10"/>
  <c r="M10"/>
  <c r="L10"/>
  <c r="J10"/>
  <c r="F10"/>
  <c r="K10"/>
  <c r="R9"/>
  <c r="M9"/>
  <c r="L9"/>
  <c r="J9"/>
  <c r="F9"/>
  <c r="K9"/>
  <c r="R8"/>
  <c r="M8"/>
  <c r="L8"/>
  <c r="J8"/>
  <c r="F8"/>
  <c r="K8"/>
  <c r="R7"/>
  <c r="M7"/>
  <c r="L7"/>
  <c r="J7"/>
  <c r="F7"/>
  <c r="K7"/>
  <c r="R6"/>
  <c r="M6"/>
  <c r="M28" s="1"/>
  <c r="L6"/>
  <c r="J6"/>
  <c r="F6"/>
  <c r="A26" i="165"/>
  <c r="A25"/>
  <c r="A24"/>
  <c r="A23"/>
  <c r="A22"/>
  <c r="A21"/>
  <c r="A20"/>
  <c r="A19"/>
  <c r="A18"/>
  <c r="A7"/>
  <c r="A10" s="1"/>
  <c r="A12" s="1"/>
  <c r="A16" s="1"/>
  <c r="A3"/>
  <c r="A2"/>
  <c r="A25" i="164"/>
  <c r="A24"/>
  <c r="A23"/>
  <c r="A22"/>
  <c r="A21"/>
  <c r="A20"/>
  <c r="A19"/>
  <c r="A2"/>
  <c r="A3" s="1"/>
  <c r="A4" s="1"/>
  <c r="A10" s="1"/>
  <c r="A13" s="1"/>
  <c r="A14" s="1"/>
  <c r="A15" s="1"/>
  <c r="A16" s="1"/>
  <c r="A21" i="163"/>
  <c r="A20"/>
  <c r="A19"/>
  <c r="A18"/>
  <c r="A17"/>
  <c r="A16"/>
  <c r="A14"/>
  <c r="A13"/>
  <c r="A8"/>
  <c r="A9" s="1"/>
  <c r="A10" s="1"/>
  <c r="A11" s="1"/>
  <c r="A12" s="1"/>
  <c r="A7"/>
  <c r="A2"/>
  <c r="A3" s="1"/>
  <c r="A4" s="1"/>
  <c r="A25" i="162"/>
  <c r="A24"/>
  <c r="A23"/>
  <c r="A22"/>
  <c r="A21"/>
  <c r="A20"/>
  <c r="A19"/>
  <c r="A18"/>
  <c r="A17"/>
  <c r="A16"/>
  <c r="A15"/>
  <c r="A14"/>
  <c r="A12"/>
  <c r="A7"/>
  <c r="A8" s="1"/>
  <c r="A3"/>
  <c r="A2"/>
  <c r="A13" i="161"/>
  <c r="A12"/>
  <c r="A11"/>
  <c r="A10"/>
  <c r="A9"/>
  <c r="A5"/>
  <c r="A6" s="1"/>
  <c r="A7" s="1"/>
  <c r="A8" s="1"/>
  <c r="A4"/>
  <c r="G32" i="26"/>
  <c r="A6" i="159"/>
  <c r="A7"/>
  <c r="A8"/>
  <c r="A9"/>
  <c r="A10"/>
  <c r="A11"/>
  <c r="A12"/>
  <c r="A13"/>
  <c r="A14"/>
  <c r="A15"/>
  <c r="A16"/>
  <c r="A17"/>
  <c r="A18"/>
  <c r="A19"/>
  <c r="A20"/>
  <c r="A21"/>
  <c r="A22"/>
  <c r="A23"/>
  <c r="A24"/>
  <c r="A25"/>
  <c r="A26"/>
  <c r="A27"/>
  <c r="A28"/>
  <c r="A29"/>
  <c r="A30"/>
  <c r="A31"/>
  <c r="A3"/>
  <c r="A4" s="1"/>
  <c r="A5" s="1"/>
  <c r="A2"/>
  <c r="A61" i="158"/>
  <c r="A60"/>
  <c r="A31"/>
  <c r="A42" s="1"/>
  <c r="A46" s="1"/>
  <c r="A53" s="1"/>
  <c r="A54" s="1"/>
  <c r="A56" s="1"/>
  <c r="A59" s="1"/>
  <c r="A26"/>
  <c r="A2"/>
  <c r="A3" s="1"/>
  <c r="A5" s="1"/>
  <c r="A11" s="1"/>
  <c r="A19" s="1"/>
  <c r="A22" s="1"/>
  <c r="A3" i="157"/>
  <c r="A4" s="1"/>
  <c r="A5" s="1"/>
  <c r="A6" s="1"/>
  <c r="A11" s="1"/>
  <c r="A33" s="1"/>
  <c r="A37" s="1"/>
  <c r="A42" s="1"/>
  <c r="A46" s="1"/>
  <c r="A2"/>
  <c r="R28" i="166" l="1"/>
  <c r="L28"/>
  <c r="N6"/>
  <c r="S6" s="1"/>
  <c r="N8"/>
  <c r="S8" s="1"/>
  <c r="N10"/>
  <c r="S10" s="1"/>
  <c r="N12"/>
  <c r="S12" s="1"/>
  <c r="N14"/>
  <c r="S14" s="1"/>
  <c r="N16"/>
  <c r="S16" s="1"/>
  <c r="N18"/>
  <c r="S18" s="1"/>
  <c r="N20"/>
  <c r="S20" s="1"/>
  <c r="N22"/>
  <c r="S22" s="1"/>
  <c r="N24"/>
  <c r="S24" s="1"/>
  <c r="N26"/>
  <c r="S26" s="1"/>
  <c r="K6"/>
  <c r="K28" s="1"/>
  <c r="C28"/>
  <c r="A6"/>
  <c r="A7" s="1"/>
  <c r="N7"/>
  <c r="S7" s="1"/>
  <c r="N9"/>
  <c r="S9" s="1"/>
  <c r="N11"/>
  <c r="S11" s="1"/>
  <c r="N13"/>
  <c r="S13" s="1"/>
  <c r="N15"/>
  <c r="S15" s="1"/>
  <c r="N17"/>
  <c r="S17" s="1"/>
  <c r="N19"/>
  <c r="S19" s="1"/>
  <c r="N21"/>
  <c r="S21" s="1"/>
  <c r="N23"/>
  <c r="S23" s="1"/>
  <c r="N25"/>
  <c r="S25" s="1"/>
  <c r="N27"/>
  <c r="S27" s="1"/>
  <c r="J28"/>
  <c r="G28"/>
  <c r="F28"/>
  <c r="A12" i="155"/>
  <c r="A11"/>
  <c r="A10"/>
  <c r="A8"/>
  <c r="A9" s="1"/>
  <c r="A3"/>
  <c r="A2"/>
  <c r="A23" i="156"/>
  <c r="A22"/>
  <c r="A21"/>
  <c r="A20"/>
  <c r="A2"/>
  <c r="A3" s="1"/>
  <c r="A6" s="1"/>
  <c r="A9" s="1"/>
  <c r="A14" s="1"/>
  <c r="A18" s="1"/>
  <c r="A19" s="1"/>
  <c r="A63" i="154"/>
  <c r="A62"/>
  <c r="A61"/>
  <c r="A60"/>
  <c r="A59"/>
  <c r="A58"/>
  <c r="A2"/>
  <c r="A3" s="1"/>
  <c r="A4" s="1"/>
  <c r="A5" s="1"/>
  <c r="A6" s="1"/>
  <c r="A10" s="1"/>
  <c r="A17" s="1"/>
  <c r="A23" s="1"/>
  <c r="A29" s="1"/>
  <c r="A35" s="1"/>
  <c r="A38" s="1"/>
  <c r="A45" s="1"/>
  <c r="A28" i="152"/>
  <c r="A27"/>
  <c r="A13"/>
  <c r="A21" s="1"/>
  <c r="A23" s="1"/>
  <c r="A25" s="1"/>
  <c r="A4"/>
  <c r="A3"/>
  <c r="A2"/>
  <c r="A40" i="153"/>
  <c r="A39"/>
  <c r="A27"/>
  <c r="A34" s="1"/>
  <c r="A36" s="1"/>
  <c r="A14"/>
  <c r="A4"/>
  <c r="A3"/>
  <c r="A2"/>
  <c r="A26" i="151"/>
  <c r="A4"/>
  <c r="A13" s="1"/>
  <c r="A25" s="1"/>
  <c r="A3"/>
  <c r="A2"/>
  <c r="A12" i="150"/>
  <c r="A3"/>
  <c r="A2"/>
  <c r="A20" i="149"/>
  <c r="A19"/>
  <c r="A18"/>
  <c r="A17"/>
  <c r="A16"/>
  <c r="A15"/>
  <c r="A2"/>
  <c r="A3" s="1"/>
  <c r="A4" s="1"/>
  <c r="A12" s="1"/>
  <c r="A13" s="1"/>
  <c r="A14" s="1"/>
  <c r="A21" i="148"/>
  <c r="A20"/>
  <c r="A19"/>
  <c r="A18"/>
  <c r="A17"/>
  <c r="A16"/>
  <c r="A15"/>
  <c r="A14"/>
  <c r="A13"/>
  <c r="A12"/>
  <c r="A11"/>
  <c r="A10"/>
  <c r="A9"/>
  <c r="A3"/>
  <c r="A2"/>
  <c r="A21" i="147"/>
  <c r="A20"/>
  <c r="A19"/>
  <c r="A18"/>
  <c r="A17"/>
  <c r="A16"/>
  <c r="A9"/>
  <c r="A12" s="1"/>
  <c r="A4"/>
  <c r="A3"/>
  <c r="A2"/>
  <c r="A19" i="146"/>
  <c r="A18"/>
  <c r="A17"/>
  <c r="A16"/>
  <c r="A3"/>
  <c r="A2"/>
  <c r="A2" i="145"/>
  <c r="A3" s="1"/>
  <c r="A4" s="1"/>
  <c r="A7" s="1"/>
  <c r="A12" s="1"/>
  <c r="A21" s="1"/>
  <c r="A23" s="1"/>
  <c r="A25" s="1"/>
  <c r="A43" i="97"/>
  <c r="A8" i="166" l="1"/>
  <c r="N28"/>
  <c r="S28"/>
  <c r="A19" i="144"/>
  <c r="A18"/>
  <c r="A17"/>
  <c r="A16"/>
  <c r="A15"/>
  <c r="A14"/>
  <c r="A13"/>
  <c r="A12"/>
  <c r="A11"/>
  <c r="A10"/>
  <c r="A9"/>
  <c r="A5"/>
  <c r="A4"/>
  <c r="A3"/>
  <c r="A2"/>
  <c r="A23" i="143"/>
  <c r="A22"/>
  <c r="A21"/>
  <c r="A20"/>
  <c r="A4"/>
  <c r="A3"/>
  <c r="A2"/>
  <c r="A11" i="142"/>
  <c r="A10"/>
  <c r="A9"/>
  <c r="A8"/>
  <c r="A7"/>
  <c r="A4"/>
  <c r="A5" s="1"/>
  <c r="A6" s="1"/>
  <c r="A3"/>
  <c r="A2"/>
  <c r="A16" i="141"/>
  <c r="A15"/>
  <c r="A14"/>
  <c r="A13"/>
  <c r="A12"/>
  <c r="A4"/>
  <c r="A5" s="1"/>
  <c r="A6" s="1"/>
  <c r="A7" s="1"/>
  <c r="A8" s="1"/>
  <c r="A9" s="1"/>
  <c r="A10" s="1"/>
  <c r="A11" s="1"/>
  <c r="A3"/>
  <c r="A2"/>
  <c r="A17" i="140"/>
  <c r="A16"/>
  <c r="A15"/>
  <c r="A14"/>
  <c r="A10"/>
  <c r="A11" s="1"/>
  <c r="A12" s="1"/>
  <c r="A13" s="1"/>
  <c r="A9"/>
  <c r="A4"/>
  <c r="A5" s="1"/>
  <c r="A6" s="1"/>
  <c r="A3"/>
  <c r="A2"/>
  <c r="A11" i="139"/>
  <c r="A10"/>
  <c r="A9"/>
  <c r="A3"/>
  <c r="A4" s="1"/>
  <c r="A5" s="1"/>
  <c r="A6" s="1"/>
  <c r="A7" s="1"/>
  <c r="A8" s="1"/>
  <c r="A2"/>
  <c r="A23" i="138"/>
  <c r="A22"/>
  <c r="A21"/>
  <c r="A20"/>
  <c r="A19"/>
  <c r="A18"/>
  <c r="A17"/>
  <c r="A4"/>
  <c r="A5" s="1"/>
  <c r="A6" s="1"/>
  <c r="A7" s="1"/>
  <c r="A8" s="1"/>
  <c r="A9" s="1"/>
  <c r="A10" s="1"/>
  <c r="A11" s="1"/>
  <c r="A12" s="1"/>
  <c r="A13" s="1"/>
  <c r="A14" s="1"/>
  <c r="A15" s="1"/>
  <c r="A16" s="1"/>
  <c r="A3"/>
  <c r="A2"/>
  <c r="N2" i="110"/>
  <c r="A33" i="137"/>
  <c r="A32"/>
  <c r="A31"/>
  <c r="A30"/>
  <c r="A29"/>
  <c r="A28"/>
  <c r="A27"/>
  <c r="A26"/>
  <c r="A25"/>
  <c r="A24"/>
  <c r="A23"/>
  <c r="A22"/>
  <c r="A21"/>
  <c r="A20"/>
  <c r="A19"/>
  <c r="A18"/>
  <c r="A17"/>
  <c r="A16"/>
  <c r="A15"/>
  <c r="A14"/>
  <c r="A13"/>
  <c r="A12"/>
  <c r="A11"/>
  <c r="A2"/>
  <c r="A3" s="1"/>
  <c r="A4" s="1"/>
  <c r="A5" s="1"/>
  <c r="A2" i="136"/>
  <c r="A3" s="1"/>
  <c r="A4" s="1"/>
  <c r="A2" i="135"/>
  <c r="A25" i="134"/>
  <c r="A24"/>
  <c r="A23"/>
  <c r="A22"/>
  <c r="A21"/>
  <c r="A20"/>
  <c r="A19"/>
  <c r="A18"/>
  <c r="A17"/>
  <c r="A16"/>
  <c r="A15"/>
  <c r="A14"/>
  <c r="A13"/>
  <c r="A12"/>
  <c r="A11"/>
  <c r="A10"/>
  <c r="A2"/>
  <c r="A3" s="1"/>
  <c r="A4" s="1"/>
  <c r="A56" i="133"/>
  <c r="A55"/>
  <c r="A54"/>
  <c r="A53"/>
  <c r="A52"/>
  <c r="A51"/>
  <c r="A50"/>
  <c r="A49"/>
  <c r="A48"/>
  <c r="A2"/>
  <c r="A3" i="132"/>
  <c r="A2"/>
  <c r="A33" i="131"/>
  <c r="A32"/>
  <c r="A2"/>
  <c r="A3" s="1"/>
  <c r="A4" s="1"/>
  <c r="A3" i="130"/>
  <c r="A4" s="1"/>
  <c r="A5" s="1"/>
  <c r="A6" s="1"/>
  <c r="A2"/>
  <c r="A4" i="129"/>
  <c r="A5" s="1"/>
  <c r="A6" s="1"/>
  <c r="A7" s="1"/>
  <c r="A8" s="1"/>
  <c r="A9" s="1"/>
  <c r="A10" s="1"/>
  <c r="A11" s="1"/>
  <c r="A3"/>
  <c r="A2"/>
  <c r="A21" i="128"/>
  <c r="A20"/>
  <c r="A19"/>
  <c r="A18"/>
  <c r="A17"/>
  <c r="A16"/>
  <c r="A15"/>
  <c r="A12"/>
  <c r="A3"/>
  <c r="A4" s="1"/>
  <c r="A5" s="1"/>
  <c r="A2"/>
  <c r="G48" i="127"/>
  <c r="D48"/>
  <c r="A48"/>
  <c r="A27" i="126"/>
  <c r="A28" s="1"/>
  <c r="A29" s="1"/>
  <c r="A30" s="1"/>
  <c r="A31" s="1"/>
  <c r="A32" s="1"/>
  <c r="A33" s="1"/>
  <c r="A34" s="1"/>
  <c r="A35" s="1"/>
  <c r="A36" s="1"/>
  <c r="A26"/>
  <c r="A30" i="124"/>
  <c r="A29"/>
  <c r="A28"/>
  <c r="A27"/>
  <c r="A26"/>
  <c r="A25"/>
  <c r="A4"/>
  <c r="A5" s="1"/>
  <c r="A6" s="1"/>
  <c r="A7" s="1"/>
  <c r="A8" s="1"/>
  <c r="A9" s="1"/>
  <c r="A10" s="1"/>
  <c r="A11" s="1"/>
  <c r="A12" s="1"/>
  <c r="A13" s="1"/>
  <c r="A14" s="1"/>
  <c r="A15" s="1"/>
  <c r="A16" s="1"/>
  <c r="A17" s="1"/>
  <c r="A18" s="1"/>
  <c r="A19" s="1"/>
  <c r="A20" s="1"/>
  <c r="A21" s="1"/>
  <c r="A22" s="1"/>
  <c r="A23" s="1"/>
  <c r="A24" s="1"/>
  <c r="A3"/>
  <c r="A2"/>
  <c r="A22" i="123"/>
  <c r="A21"/>
  <c r="A20"/>
  <c r="A19"/>
  <c r="A18"/>
  <c r="A17"/>
  <c r="A16"/>
  <c r="A15"/>
  <c r="A14"/>
  <c r="A13"/>
  <c r="A12"/>
  <c r="A11"/>
  <c r="A3"/>
  <c r="A4" s="1"/>
  <c r="A5" s="1"/>
  <c r="A6" s="1"/>
  <c r="A7" s="1"/>
  <c r="A8" s="1"/>
  <c r="A9" s="1"/>
  <c r="A10" s="1"/>
  <c r="A2"/>
  <c r="J6" i="18"/>
  <c r="A6" i="125"/>
  <c r="A7"/>
  <c r="A8"/>
  <c r="A9" s="1"/>
  <c r="A10" s="1"/>
  <c r="A11" s="1"/>
  <c r="A12" s="1"/>
  <c r="A13" s="1"/>
  <c r="A14" s="1"/>
  <c r="A15" s="1"/>
  <c r="A16" s="1"/>
  <c r="A17" s="1"/>
  <c r="A18" s="1"/>
  <c r="A19" s="1"/>
  <c r="A20" s="1"/>
  <c r="A21" s="1"/>
  <c r="A22" s="1"/>
  <c r="A23" s="1"/>
  <c r="A24" s="1"/>
  <c r="A25" s="1"/>
  <c r="A26" s="1"/>
  <c r="A27" s="1"/>
  <c r="A28" s="1"/>
  <c r="A29" s="1"/>
  <c r="A30" s="1"/>
  <c r="A31" s="1"/>
  <c r="A32" s="1"/>
  <c r="A33" s="1"/>
  <c r="A34" s="1"/>
  <c r="A35" s="1"/>
  <c r="A36" s="1"/>
  <c r="A4"/>
  <c r="I3" i="106"/>
  <c r="B33" i="93"/>
  <c r="B25"/>
  <c r="D4" i="112"/>
  <c r="F3"/>
  <c r="B3"/>
  <c r="C2"/>
  <c r="E4" i="120"/>
  <c r="K2" i="122"/>
  <c r="B6"/>
  <c r="H5"/>
  <c r="H10"/>
  <c r="H9"/>
  <c r="D2" i="121"/>
  <c r="B24" s="1"/>
  <c r="B25"/>
  <c r="C25"/>
  <c r="C24"/>
  <c r="A14" i="105"/>
  <c r="H24" i="25"/>
  <c r="D32" i="95"/>
  <c r="D31"/>
  <c r="F13" i="116"/>
  <c r="J2" i="115"/>
  <c r="E12" i="120"/>
  <c r="E10"/>
  <c r="E9"/>
  <c r="E8"/>
  <c r="E5"/>
  <c r="C10" i="106"/>
  <c r="C33" s="1"/>
  <c r="F98" i="120"/>
  <c r="E74"/>
  <c r="E73"/>
  <c r="E72"/>
  <c r="G63"/>
  <c r="B63"/>
  <c r="A62"/>
  <c r="F45"/>
  <c r="A9" i="166" l="1"/>
  <c r="W4" i="4"/>
  <c r="G19" i="115"/>
  <c r="G18"/>
  <c r="A4" i="113"/>
  <c r="A5" s="1"/>
  <c r="A6" s="1"/>
  <c r="A7" s="1"/>
  <c r="A8" s="1"/>
  <c r="A9" s="1"/>
  <c r="A10" s="1"/>
  <c r="A11" s="1"/>
  <c r="F15" i="116"/>
  <c r="F14"/>
  <c r="H3"/>
  <c r="C9" i="112"/>
  <c r="D9" s="1"/>
  <c r="C10"/>
  <c r="C11"/>
  <c r="C12"/>
  <c r="C13"/>
  <c r="D13" s="1"/>
  <c r="D14" s="1"/>
  <c r="D15" s="1"/>
  <c r="D16" s="1"/>
  <c r="D17" s="1"/>
  <c r="D18" s="1"/>
  <c r="D19" s="1"/>
  <c r="D20" s="1"/>
  <c r="D21" s="1"/>
  <c r="D22" s="1"/>
  <c r="D23" s="1"/>
  <c r="D24" s="1"/>
  <c r="D25" s="1"/>
  <c r="D26" s="1"/>
  <c r="D27" s="1"/>
  <c r="D28" s="1"/>
  <c r="D29" s="1"/>
  <c r="D30" s="1"/>
  <c r="D31" s="1"/>
  <c r="D32" s="1"/>
  <c r="D33" s="1"/>
  <c r="D34" s="1"/>
  <c r="D35" s="1"/>
  <c r="D36" s="1"/>
  <c r="D37" s="1"/>
  <c r="D38" s="1"/>
  <c r="C14"/>
  <c r="C15"/>
  <c r="C16"/>
  <c r="C17"/>
  <c r="C18"/>
  <c r="C19"/>
  <c r="C20"/>
  <c r="C21"/>
  <c r="C22"/>
  <c r="C23"/>
  <c r="C24"/>
  <c r="C25"/>
  <c r="C26"/>
  <c r="C27"/>
  <c r="C28"/>
  <c r="C29"/>
  <c r="C30"/>
  <c r="C31"/>
  <c r="C32"/>
  <c r="C33"/>
  <c r="C34"/>
  <c r="C35"/>
  <c r="C36"/>
  <c r="C37"/>
  <c r="C38"/>
  <c r="C8"/>
  <c r="D8" s="1"/>
  <c r="I5" i="23"/>
  <c r="J6"/>
  <c r="J5"/>
  <c r="I6"/>
  <c r="K6"/>
  <c r="L6"/>
  <c r="M6"/>
  <c r="N6"/>
  <c r="O6"/>
  <c r="P6"/>
  <c r="Q6"/>
  <c r="R6"/>
  <c r="S6"/>
  <c r="I7"/>
  <c r="J7"/>
  <c r="K7"/>
  <c r="L7"/>
  <c r="M7"/>
  <c r="N7"/>
  <c r="O7"/>
  <c r="P7"/>
  <c r="Q7"/>
  <c r="R7"/>
  <c r="S7"/>
  <c r="I8"/>
  <c r="J8"/>
  <c r="K8"/>
  <c r="L8"/>
  <c r="M8"/>
  <c r="N8"/>
  <c r="O8"/>
  <c r="P8"/>
  <c r="Q8"/>
  <c r="R8"/>
  <c r="S8"/>
  <c r="I9"/>
  <c r="J9"/>
  <c r="K9"/>
  <c r="L9"/>
  <c r="M9"/>
  <c r="N9"/>
  <c r="O9"/>
  <c r="P9"/>
  <c r="Q9"/>
  <c r="R9"/>
  <c r="S9"/>
  <c r="I10"/>
  <c r="J10"/>
  <c r="K10"/>
  <c r="L10"/>
  <c r="M10"/>
  <c r="N10"/>
  <c r="O10"/>
  <c r="P10"/>
  <c r="Q10"/>
  <c r="R10"/>
  <c r="S10"/>
  <c r="I11"/>
  <c r="J11"/>
  <c r="K11"/>
  <c r="L11"/>
  <c r="M11"/>
  <c r="N11"/>
  <c r="O11"/>
  <c r="P11"/>
  <c r="Q11"/>
  <c r="R11"/>
  <c r="S11"/>
  <c r="I12"/>
  <c r="J12"/>
  <c r="K12"/>
  <c r="L12"/>
  <c r="M12"/>
  <c r="N12"/>
  <c r="O12"/>
  <c r="P12"/>
  <c r="Q12"/>
  <c r="R12"/>
  <c r="S12"/>
  <c r="I13"/>
  <c r="J13"/>
  <c r="K13"/>
  <c r="L13"/>
  <c r="M13"/>
  <c r="N13"/>
  <c r="O13"/>
  <c r="P13"/>
  <c r="Q13"/>
  <c r="R13"/>
  <c r="S13"/>
  <c r="I14"/>
  <c r="J14"/>
  <c r="K14"/>
  <c r="L14"/>
  <c r="M14"/>
  <c r="N14"/>
  <c r="O14"/>
  <c r="P14"/>
  <c r="Q14"/>
  <c r="R14"/>
  <c r="S14"/>
  <c r="I15"/>
  <c r="J15"/>
  <c r="K15"/>
  <c r="L15"/>
  <c r="M15"/>
  <c r="N15"/>
  <c r="O15"/>
  <c r="P15"/>
  <c r="Q15"/>
  <c r="R15"/>
  <c r="S15"/>
  <c r="I16"/>
  <c r="J16"/>
  <c r="K16"/>
  <c r="L16"/>
  <c r="M16"/>
  <c r="N16"/>
  <c r="O16"/>
  <c r="P16"/>
  <c r="Q16"/>
  <c r="R16"/>
  <c r="S16"/>
  <c r="I17"/>
  <c r="J17"/>
  <c r="K17"/>
  <c r="L17"/>
  <c r="M17"/>
  <c r="N17"/>
  <c r="O17"/>
  <c r="P17"/>
  <c r="Q17"/>
  <c r="R17"/>
  <c r="S17"/>
  <c r="I18"/>
  <c r="J18"/>
  <c r="K18"/>
  <c r="L18"/>
  <c r="M18"/>
  <c r="N18"/>
  <c r="O18"/>
  <c r="P18"/>
  <c r="Q18"/>
  <c r="R18"/>
  <c r="S18"/>
  <c r="I19"/>
  <c r="J19"/>
  <c r="K19"/>
  <c r="L19"/>
  <c r="M19"/>
  <c r="N19"/>
  <c r="O19"/>
  <c r="P19"/>
  <c r="Q19"/>
  <c r="R19"/>
  <c r="S19"/>
  <c r="I20"/>
  <c r="J20"/>
  <c r="K20"/>
  <c r="L20"/>
  <c r="M20"/>
  <c r="N20"/>
  <c r="O20"/>
  <c r="P20"/>
  <c r="Q20"/>
  <c r="R20"/>
  <c r="S20"/>
  <c r="I21"/>
  <c r="J21"/>
  <c r="K21"/>
  <c r="L21"/>
  <c r="M21"/>
  <c r="N21"/>
  <c r="O21"/>
  <c r="P21"/>
  <c r="Q21"/>
  <c r="R21"/>
  <c r="S21"/>
  <c r="I22"/>
  <c r="J22"/>
  <c r="K22"/>
  <c r="L22"/>
  <c r="M22"/>
  <c r="N22"/>
  <c r="O22"/>
  <c r="P22"/>
  <c r="Q22"/>
  <c r="R22"/>
  <c r="S22"/>
  <c r="I23"/>
  <c r="J23"/>
  <c r="K23"/>
  <c r="L23"/>
  <c r="M23"/>
  <c r="N23"/>
  <c r="O23"/>
  <c r="P23"/>
  <c r="Q23"/>
  <c r="R23"/>
  <c r="S23"/>
  <c r="I24"/>
  <c r="J24"/>
  <c r="K24"/>
  <c r="L24"/>
  <c r="M24"/>
  <c r="N24"/>
  <c r="O24"/>
  <c r="P24"/>
  <c r="Q24"/>
  <c r="R24"/>
  <c r="S24"/>
  <c r="I25"/>
  <c r="J25"/>
  <c r="K25"/>
  <c r="L25"/>
  <c r="M25"/>
  <c r="N25"/>
  <c r="O25"/>
  <c r="P25"/>
  <c r="Q25"/>
  <c r="R25"/>
  <c r="S25"/>
  <c r="I26"/>
  <c r="J26"/>
  <c r="K26"/>
  <c r="L26"/>
  <c r="M26"/>
  <c r="N26"/>
  <c r="O26"/>
  <c r="P26"/>
  <c r="Q26"/>
  <c r="R26"/>
  <c r="S26"/>
  <c r="I27"/>
  <c r="J27"/>
  <c r="K27"/>
  <c r="L27"/>
  <c r="M27"/>
  <c r="N27"/>
  <c r="O27"/>
  <c r="P27"/>
  <c r="Q27"/>
  <c r="R27"/>
  <c r="S27"/>
  <c r="I28"/>
  <c r="J28"/>
  <c r="K28"/>
  <c r="L28"/>
  <c r="M28"/>
  <c r="N28"/>
  <c r="O28"/>
  <c r="P28"/>
  <c r="Q28"/>
  <c r="R28"/>
  <c r="S28"/>
  <c r="I29"/>
  <c r="J29"/>
  <c r="K29"/>
  <c r="L29"/>
  <c r="M29"/>
  <c r="N29"/>
  <c r="O29"/>
  <c r="P29"/>
  <c r="Q29"/>
  <c r="R29"/>
  <c r="S29"/>
  <c r="I30"/>
  <c r="J30"/>
  <c r="K30"/>
  <c r="L30"/>
  <c r="M30"/>
  <c r="N30"/>
  <c r="O30"/>
  <c r="P30"/>
  <c r="Q30"/>
  <c r="R30"/>
  <c r="S30"/>
  <c r="I31"/>
  <c r="J31"/>
  <c r="K31"/>
  <c r="L31"/>
  <c r="M31"/>
  <c r="N31"/>
  <c r="O31"/>
  <c r="P31"/>
  <c r="Q31"/>
  <c r="R31"/>
  <c r="S31"/>
  <c r="I32"/>
  <c r="J32"/>
  <c r="K32"/>
  <c r="L32"/>
  <c r="M32"/>
  <c r="N32"/>
  <c r="O32"/>
  <c r="P32"/>
  <c r="Q32"/>
  <c r="R32"/>
  <c r="S32"/>
  <c r="I33"/>
  <c r="J33"/>
  <c r="K33"/>
  <c r="L33"/>
  <c r="M33"/>
  <c r="N33"/>
  <c r="O33"/>
  <c r="P33"/>
  <c r="Q33"/>
  <c r="R33"/>
  <c r="S33"/>
  <c r="I34"/>
  <c r="J34"/>
  <c r="K34"/>
  <c r="L34"/>
  <c r="M34"/>
  <c r="N34"/>
  <c r="O34"/>
  <c r="P34"/>
  <c r="Q34"/>
  <c r="R34"/>
  <c r="S34"/>
  <c r="I35"/>
  <c r="J35"/>
  <c r="K35"/>
  <c r="L35"/>
  <c r="M35"/>
  <c r="N35"/>
  <c r="O35"/>
  <c r="P35"/>
  <c r="Q35"/>
  <c r="R35"/>
  <c r="S35"/>
  <c r="I36"/>
  <c r="J36"/>
  <c r="K36"/>
  <c r="L36"/>
  <c r="M36"/>
  <c r="N36"/>
  <c r="O36"/>
  <c r="P36"/>
  <c r="Q36"/>
  <c r="R36"/>
  <c r="S36"/>
  <c r="I37"/>
  <c r="J37"/>
  <c r="K37"/>
  <c r="L37"/>
  <c r="M37"/>
  <c r="N37"/>
  <c r="O37"/>
  <c r="P37"/>
  <c r="Q37"/>
  <c r="R37"/>
  <c r="S37"/>
  <c r="I38"/>
  <c r="J38"/>
  <c r="K38"/>
  <c r="L38"/>
  <c r="M38"/>
  <c r="N38"/>
  <c r="O38"/>
  <c r="P38"/>
  <c r="Q38"/>
  <c r="R38"/>
  <c r="S38"/>
  <c r="I39"/>
  <c r="J39"/>
  <c r="K39"/>
  <c r="L39"/>
  <c r="M39"/>
  <c r="N39"/>
  <c r="O39"/>
  <c r="P39"/>
  <c r="Q39"/>
  <c r="R39"/>
  <c r="S39"/>
  <c r="I40"/>
  <c r="J40"/>
  <c r="K40"/>
  <c r="L40"/>
  <c r="M40"/>
  <c r="N40"/>
  <c r="O40"/>
  <c r="P40"/>
  <c r="Q40"/>
  <c r="R40"/>
  <c r="S40"/>
  <c r="I41"/>
  <c r="J41"/>
  <c r="K41"/>
  <c r="L41"/>
  <c r="M41"/>
  <c r="N41"/>
  <c r="O41"/>
  <c r="P41"/>
  <c r="Q41"/>
  <c r="R41"/>
  <c r="S41"/>
  <c r="I42"/>
  <c r="J42"/>
  <c r="K42"/>
  <c r="L42"/>
  <c r="M42"/>
  <c r="N42"/>
  <c r="O42"/>
  <c r="P42"/>
  <c r="Q42"/>
  <c r="R42"/>
  <c r="S42"/>
  <c r="I43"/>
  <c r="J43"/>
  <c r="K43"/>
  <c r="L43"/>
  <c r="M43"/>
  <c r="N43"/>
  <c r="O43"/>
  <c r="P43"/>
  <c r="Q43"/>
  <c r="R43"/>
  <c r="S43"/>
  <c r="I44"/>
  <c r="J44"/>
  <c r="K44"/>
  <c r="L44"/>
  <c r="M44"/>
  <c r="N44"/>
  <c r="O44"/>
  <c r="P44"/>
  <c r="Q44"/>
  <c r="R44"/>
  <c r="S44"/>
  <c r="I45"/>
  <c r="J45"/>
  <c r="K45"/>
  <c r="L45"/>
  <c r="M45"/>
  <c r="N45"/>
  <c r="O45"/>
  <c r="P45"/>
  <c r="Q45"/>
  <c r="R45"/>
  <c r="S45"/>
  <c r="I46"/>
  <c r="J46"/>
  <c r="K46"/>
  <c r="L46"/>
  <c r="M46"/>
  <c r="N46"/>
  <c r="O46"/>
  <c r="P46"/>
  <c r="Q46"/>
  <c r="R46"/>
  <c r="S46"/>
  <c r="I47"/>
  <c r="J47"/>
  <c r="K47"/>
  <c r="L47"/>
  <c r="M47"/>
  <c r="N47"/>
  <c r="O47"/>
  <c r="P47"/>
  <c r="Q47"/>
  <c r="R47"/>
  <c r="S47"/>
  <c r="I48"/>
  <c r="J48"/>
  <c r="K48"/>
  <c r="L48"/>
  <c r="M48"/>
  <c r="N48"/>
  <c r="O48"/>
  <c r="P48"/>
  <c r="Q48"/>
  <c r="R48"/>
  <c r="S48"/>
  <c r="I49"/>
  <c r="J49"/>
  <c r="K49"/>
  <c r="L49"/>
  <c r="M49"/>
  <c r="N49"/>
  <c r="O49"/>
  <c r="P49"/>
  <c r="Q49"/>
  <c r="R49"/>
  <c r="S49"/>
  <c r="I50"/>
  <c r="J50"/>
  <c r="K50"/>
  <c r="L50"/>
  <c r="M50"/>
  <c r="N50"/>
  <c r="O50"/>
  <c r="P50"/>
  <c r="Q50"/>
  <c r="R50"/>
  <c r="S50"/>
  <c r="I51"/>
  <c r="J51"/>
  <c r="K51"/>
  <c r="L51"/>
  <c r="M51"/>
  <c r="N51"/>
  <c r="O51"/>
  <c r="P51"/>
  <c r="Q51"/>
  <c r="R51"/>
  <c r="S51"/>
  <c r="I52"/>
  <c r="J52"/>
  <c r="K52"/>
  <c r="L52"/>
  <c r="M52"/>
  <c r="N52"/>
  <c r="O52"/>
  <c r="P52"/>
  <c r="Q52"/>
  <c r="R52"/>
  <c r="S52"/>
  <c r="I53"/>
  <c r="J53"/>
  <c r="K53"/>
  <c r="L53"/>
  <c r="M53"/>
  <c r="N53"/>
  <c r="O53"/>
  <c r="P53"/>
  <c r="Q53"/>
  <c r="R53"/>
  <c r="S53"/>
  <c r="I54"/>
  <c r="J54"/>
  <c r="K54"/>
  <c r="L54"/>
  <c r="M54"/>
  <c r="N54"/>
  <c r="O54"/>
  <c r="P54"/>
  <c r="Q54"/>
  <c r="R54"/>
  <c r="S54"/>
  <c r="I55"/>
  <c r="J55"/>
  <c r="K55"/>
  <c r="L55"/>
  <c r="M55"/>
  <c r="N55"/>
  <c r="O55"/>
  <c r="P55"/>
  <c r="Q55"/>
  <c r="R55"/>
  <c r="S55"/>
  <c r="I56"/>
  <c r="J56"/>
  <c r="K56"/>
  <c r="L56"/>
  <c r="M56"/>
  <c r="N56"/>
  <c r="O56"/>
  <c r="P56"/>
  <c r="Q56"/>
  <c r="R56"/>
  <c r="S56"/>
  <c r="I57"/>
  <c r="J57"/>
  <c r="K57"/>
  <c r="L57"/>
  <c r="M57"/>
  <c r="N57"/>
  <c r="O57"/>
  <c r="P57"/>
  <c r="Q57"/>
  <c r="R57"/>
  <c r="S57"/>
  <c r="I58"/>
  <c r="J58"/>
  <c r="K58"/>
  <c r="L58"/>
  <c r="M58"/>
  <c r="N58"/>
  <c r="O58"/>
  <c r="P58"/>
  <c r="Q58"/>
  <c r="R58"/>
  <c r="S58"/>
  <c r="I59"/>
  <c r="J59"/>
  <c r="K59"/>
  <c r="L59"/>
  <c r="M59"/>
  <c r="N59"/>
  <c r="O59"/>
  <c r="P59"/>
  <c r="Q59"/>
  <c r="R59"/>
  <c r="S59"/>
  <c r="I60"/>
  <c r="J60"/>
  <c r="K60"/>
  <c r="L60"/>
  <c r="M60"/>
  <c r="N60"/>
  <c r="O60"/>
  <c r="P60"/>
  <c r="Q60"/>
  <c r="R60"/>
  <c r="S60"/>
  <c r="I61"/>
  <c r="J61"/>
  <c r="K61"/>
  <c r="L61"/>
  <c r="M61"/>
  <c r="N61"/>
  <c r="O61"/>
  <c r="P61"/>
  <c r="Q61"/>
  <c r="R61"/>
  <c r="S61"/>
  <c r="I62"/>
  <c r="J62"/>
  <c r="K62"/>
  <c r="L62"/>
  <c r="M62"/>
  <c r="N62"/>
  <c r="O62"/>
  <c r="P62"/>
  <c r="Q62"/>
  <c r="R62"/>
  <c r="S62"/>
  <c r="I63"/>
  <c r="J63"/>
  <c r="K63"/>
  <c r="L63"/>
  <c r="M63"/>
  <c r="N63"/>
  <c r="O63"/>
  <c r="P63"/>
  <c r="Q63"/>
  <c r="R63"/>
  <c r="S63"/>
  <c r="I64"/>
  <c r="J64"/>
  <c r="K64"/>
  <c r="L64"/>
  <c r="M64"/>
  <c r="N64"/>
  <c r="O64"/>
  <c r="P64"/>
  <c r="Q64"/>
  <c r="R64"/>
  <c r="S64"/>
  <c r="I65"/>
  <c r="J65"/>
  <c r="K65"/>
  <c r="L65"/>
  <c r="M65"/>
  <c r="N65"/>
  <c r="O65"/>
  <c r="P65"/>
  <c r="Q65"/>
  <c r="R65"/>
  <c r="S65"/>
  <c r="I66"/>
  <c r="J66"/>
  <c r="K66"/>
  <c r="L66"/>
  <c r="M66"/>
  <c r="N66"/>
  <c r="O66"/>
  <c r="P66"/>
  <c r="Q66"/>
  <c r="R66"/>
  <c r="S66"/>
  <c r="I67"/>
  <c r="J67"/>
  <c r="K67"/>
  <c r="L67"/>
  <c r="M67"/>
  <c r="N67"/>
  <c r="O67"/>
  <c r="P67"/>
  <c r="Q67"/>
  <c r="R67"/>
  <c r="S67"/>
  <c r="I68"/>
  <c r="J68"/>
  <c r="K68"/>
  <c r="L68"/>
  <c r="M68"/>
  <c r="N68"/>
  <c r="O68"/>
  <c r="P68"/>
  <c r="Q68"/>
  <c r="R68"/>
  <c r="S68"/>
  <c r="I69"/>
  <c r="J69"/>
  <c r="K69"/>
  <c r="L69"/>
  <c r="M69"/>
  <c r="N69"/>
  <c r="O69"/>
  <c r="P69"/>
  <c r="Q69"/>
  <c r="R69"/>
  <c r="S69"/>
  <c r="I70"/>
  <c r="J70"/>
  <c r="K70"/>
  <c r="L70"/>
  <c r="M70"/>
  <c r="N70"/>
  <c r="O70"/>
  <c r="P70"/>
  <c r="Q70"/>
  <c r="R70"/>
  <c r="S70"/>
  <c r="I71"/>
  <c r="J71"/>
  <c r="K71"/>
  <c r="L71"/>
  <c r="M71"/>
  <c r="N71"/>
  <c r="O71"/>
  <c r="P71"/>
  <c r="Q71"/>
  <c r="R71"/>
  <c r="S71"/>
  <c r="I72"/>
  <c r="J72"/>
  <c r="K72"/>
  <c r="L72"/>
  <c r="M72"/>
  <c r="N72"/>
  <c r="O72"/>
  <c r="P72"/>
  <c r="Q72"/>
  <c r="R72"/>
  <c r="S72"/>
  <c r="I73"/>
  <c r="J73"/>
  <c r="K73"/>
  <c r="L73"/>
  <c r="M73"/>
  <c r="N73"/>
  <c r="O73"/>
  <c r="P73"/>
  <c r="Q73"/>
  <c r="R73"/>
  <c r="S73"/>
  <c r="I74"/>
  <c r="J74"/>
  <c r="K74"/>
  <c r="L74"/>
  <c r="M74"/>
  <c r="N74"/>
  <c r="O74"/>
  <c r="P74"/>
  <c r="Q74"/>
  <c r="R74"/>
  <c r="S74"/>
  <c r="I75"/>
  <c r="J75"/>
  <c r="K75"/>
  <c r="L75"/>
  <c r="M75"/>
  <c r="N75"/>
  <c r="O75"/>
  <c r="P75"/>
  <c r="Q75"/>
  <c r="R75"/>
  <c r="S75"/>
  <c r="I76"/>
  <c r="J76"/>
  <c r="K76"/>
  <c r="L76"/>
  <c r="M76"/>
  <c r="N76"/>
  <c r="O76"/>
  <c r="P76"/>
  <c r="Q76"/>
  <c r="R76"/>
  <c r="S76"/>
  <c r="I77"/>
  <c r="J77"/>
  <c r="K77"/>
  <c r="L77"/>
  <c r="M77"/>
  <c r="N77"/>
  <c r="O77"/>
  <c r="P77"/>
  <c r="Q77"/>
  <c r="R77"/>
  <c r="S77"/>
  <c r="I78"/>
  <c r="J78"/>
  <c r="K78"/>
  <c r="L78"/>
  <c r="M78"/>
  <c r="N78"/>
  <c r="O78"/>
  <c r="P78"/>
  <c r="Q78"/>
  <c r="R78"/>
  <c r="S78"/>
  <c r="I79"/>
  <c r="J79"/>
  <c r="K79"/>
  <c r="L79"/>
  <c r="M79"/>
  <c r="N79"/>
  <c r="O79"/>
  <c r="P79"/>
  <c r="Q79"/>
  <c r="R79"/>
  <c r="S79"/>
  <c r="I80"/>
  <c r="J80"/>
  <c r="K80"/>
  <c r="L80"/>
  <c r="M80"/>
  <c r="N80"/>
  <c r="O80"/>
  <c r="P80"/>
  <c r="Q80"/>
  <c r="R80"/>
  <c r="S80"/>
  <c r="I81"/>
  <c r="J81"/>
  <c r="K81"/>
  <c r="L81"/>
  <c r="M81"/>
  <c r="N81"/>
  <c r="O81"/>
  <c r="P81"/>
  <c r="Q81"/>
  <c r="R81"/>
  <c r="S81"/>
  <c r="I82"/>
  <c r="J82"/>
  <c r="K82"/>
  <c r="L82"/>
  <c r="M82"/>
  <c r="N82"/>
  <c r="O82"/>
  <c r="P82"/>
  <c r="Q82"/>
  <c r="R82"/>
  <c r="S82"/>
  <c r="I83"/>
  <c r="J83"/>
  <c r="K83"/>
  <c r="L83"/>
  <c r="M83"/>
  <c r="N83"/>
  <c r="O83"/>
  <c r="P83"/>
  <c r="Q83"/>
  <c r="R83"/>
  <c r="S83"/>
  <c r="I84"/>
  <c r="J84"/>
  <c r="K84"/>
  <c r="L84"/>
  <c r="M84"/>
  <c r="N84"/>
  <c r="O84"/>
  <c r="P84"/>
  <c r="Q84"/>
  <c r="R84"/>
  <c r="S84"/>
  <c r="I85"/>
  <c r="J85"/>
  <c r="K85"/>
  <c r="L85"/>
  <c r="M85"/>
  <c r="N85"/>
  <c r="O85"/>
  <c r="P85"/>
  <c r="Q85"/>
  <c r="R85"/>
  <c r="S85"/>
  <c r="I86"/>
  <c r="J86"/>
  <c r="K86"/>
  <c r="L86"/>
  <c r="M86"/>
  <c r="N86"/>
  <c r="O86"/>
  <c r="P86"/>
  <c r="Q86"/>
  <c r="R86"/>
  <c r="S86"/>
  <c r="I87"/>
  <c r="J87"/>
  <c r="K87"/>
  <c r="L87"/>
  <c r="M87"/>
  <c r="N87"/>
  <c r="O87"/>
  <c r="P87"/>
  <c r="Q87"/>
  <c r="R87"/>
  <c r="S87"/>
  <c r="I88"/>
  <c r="J88"/>
  <c r="K88"/>
  <c r="L88"/>
  <c r="M88"/>
  <c r="N88"/>
  <c r="O88"/>
  <c r="P88"/>
  <c r="Q88"/>
  <c r="R88"/>
  <c r="S88"/>
  <c r="I89"/>
  <c r="J89"/>
  <c r="K89"/>
  <c r="L89"/>
  <c r="M89"/>
  <c r="N89"/>
  <c r="O89"/>
  <c r="P89"/>
  <c r="Q89"/>
  <c r="R89"/>
  <c r="S89"/>
  <c r="I90"/>
  <c r="J90"/>
  <c r="K90"/>
  <c r="L90"/>
  <c r="M90"/>
  <c r="N90"/>
  <c r="O90"/>
  <c r="P90"/>
  <c r="Q90"/>
  <c r="R90"/>
  <c r="S90"/>
  <c r="I91"/>
  <c r="J91"/>
  <c r="K91"/>
  <c r="L91"/>
  <c r="M91"/>
  <c r="N91"/>
  <c r="O91"/>
  <c r="P91"/>
  <c r="Q91"/>
  <c r="R91"/>
  <c r="S91"/>
  <c r="I92"/>
  <c r="J92"/>
  <c r="K92"/>
  <c r="L92"/>
  <c r="M92"/>
  <c r="N92"/>
  <c r="O92"/>
  <c r="P92"/>
  <c r="Q92"/>
  <c r="R92"/>
  <c r="S92"/>
  <c r="I93"/>
  <c r="J93"/>
  <c r="K93"/>
  <c r="L93"/>
  <c r="M93"/>
  <c r="N93"/>
  <c r="O93"/>
  <c r="P93"/>
  <c r="Q93"/>
  <c r="R93"/>
  <c r="S93"/>
  <c r="I94"/>
  <c r="J94"/>
  <c r="K94"/>
  <c r="L94"/>
  <c r="M94"/>
  <c r="N94"/>
  <c r="O94"/>
  <c r="P94"/>
  <c r="Q94"/>
  <c r="R94"/>
  <c r="S94"/>
  <c r="I95"/>
  <c r="J95"/>
  <c r="K95"/>
  <c r="L95"/>
  <c r="M95"/>
  <c r="N95"/>
  <c r="O95"/>
  <c r="P95"/>
  <c r="Q95"/>
  <c r="R95"/>
  <c r="S95"/>
  <c r="I96"/>
  <c r="J96"/>
  <c r="K96"/>
  <c r="L96"/>
  <c r="M96"/>
  <c r="N96"/>
  <c r="O96"/>
  <c r="P96"/>
  <c r="Q96"/>
  <c r="R96"/>
  <c r="S96"/>
  <c r="I97"/>
  <c r="J97"/>
  <c r="K97"/>
  <c r="L97"/>
  <c r="M97"/>
  <c r="N97"/>
  <c r="O97"/>
  <c r="P97"/>
  <c r="Q97"/>
  <c r="R97"/>
  <c r="S97"/>
  <c r="I98"/>
  <c r="J98"/>
  <c r="K98"/>
  <c r="L98"/>
  <c r="M98"/>
  <c r="N98"/>
  <c r="O98"/>
  <c r="P98"/>
  <c r="Q98"/>
  <c r="R98"/>
  <c r="S98"/>
  <c r="I99"/>
  <c r="J99"/>
  <c r="K99"/>
  <c r="L99"/>
  <c r="M99"/>
  <c r="N99"/>
  <c r="O99"/>
  <c r="P99"/>
  <c r="Q99"/>
  <c r="R99"/>
  <c r="S99"/>
  <c r="I100"/>
  <c r="J100"/>
  <c r="K100"/>
  <c r="L100"/>
  <c r="M100"/>
  <c r="N100"/>
  <c r="O100"/>
  <c r="P100"/>
  <c r="Q100"/>
  <c r="R100"/>
  <c r="S100"/>
  <c r="I101"/>
  <c r="J101"/>
  <c r="K101"/>
  <c r="L101"/>
  <c r="M101"/>
  <c r="N101"/>
  <c r="O101"/>
  <c r="P101"/>
  <c r="Q101"/>
  <c r="R101"/>
  <c r="S101"/>
  <c r="I102"/>
  <c r="J102"/>
  <c r="K102"/>
  <c r="L102"/>
  <c r="M102"/>
  <c r="N102"/>
  <c r="O102"/>
  <c r="P102"/>
  <c r="Q102"/>
  <c r="R102"/>
  <c r="S102"/>
  <c r="I103"/>
  <c r="J103"/>
  <c r="K103"/>
  <c r="L103"/>
  <c r="M103"/>
  <c r="N103"/>
  <c r="O103"/>
  <c r="P103"/>
  <c r="Q103"/>
  <c r="R103"/>
  <c r="S103"/>
  <c r="I104"/>
  <c r="J104"/>
  <c r="K104"/>
  <c r="L104"/>
  <c r="M104"/>
  <c r="N104"/>
  <c r="O104"/>
  <c r="P104"/>
  <c r="Q104"/>
  <c r="R104"/>
  <c r="S104"/>
  <c r="K5"/>
  <c r="L5"/>
  <c r="M5"/>
  <c r="N5"/>
  <c r="O5"/>
  <c r="P5"/>
  <c r="Q5"/>
  <c r="S5"/>
  <c r="R5"/>
  <c r="D47"/>
  <c r="E47"/>
  <c r="G14" i="109"/>
  <c r="C10"/>
  <c r="D13" s="1"/>
  <c r="E10"/>
  <c r="F13" s="1"/>
  <c r="F37"/>
  <c r="F27"/>
  <c r="F38" s="1"/>
  <c r="F26"/>
  <c r="I3"/>
  <c r="I3" i="107"/>
  <c r="G14" i="106"/>
  <c r="E10"/>
  <c r="E33" s="1"/>
  <c r="C10" i="107"/>
  <c r="D13" s="1"/>
  <c r="E10"/>
  <c r="E33" s="1"/>
  <c r="F38"/>
  <c r="F27"/>
  <c r="F26"/>
  <c r="F37" s="1"/>
  <c r="F37" i="106"/>
  <c r="F27"/>
  <c r="F38" s="1"/>
  <c r="F26"/>
  <c r="E17" i="105"/>
  <c r="E16"/>
  <c r="G15"/>
  <c r="H15"/>
  <c r="I15"/>
  <c r="J15"/>
  <c r="K15"/>
  <c r="G16"/>
  <c r="H16"/>
  <c r="I16"/>
  <c r="J16"/>
  <c r="K16"/>
  <c r="G17"/>
  <c r="H17"/>
  <c r="I17"/>
  <c r="J17"/>
  <c r="K17"/>
  <c r="G18"/>
  <c r="H18"/>
  <c r="I18"/>
  <c r="J18"/>
  <c r="K18"/>
  <c r="G19"/>
  <c r="H19"/>
  <c r="I19"/>
  <c r="J19"/>
  <c r="K19"/>
  <c r="G20"/>
  <c r="H20"/>
  <c r="I20"/>
  <c r="J20"/>
  <c r="K20"/>
  <c r="G21"/>
  <c r="H21"/>
  <c r="I21"/>
  <c r="J21"/>
  <c r="K21"/>
  <c r="G22"/>
  <c r="H22"/>
  <c r="I22"/>
  <c r="J22"/>
  <c r="K22"/>
  <c r="G23"/>
  <c r="H23"/>
  <c r="I23"/>
  <c r="J23"/>
  <c r="K23"/>
  <c r="G24"/>
  <c r="H24"/>
  <c r="I24"/>
  <c r="J24"/>
  <c r="K24"/>
  <c r="G25"/>
  <c r="H25"/>
  <c r="I25"/>
  <c r="J25"/>
  <c r="K25"/>
  <c r="G26"/>
  <c r="H26"/>
  <c r="I26"/>
  <c r="J26"/>
  <c r="K26"/>
  <c r="G27"/>
  <c r="H27"/>
  <c r="I27"/>
  <c r="J27"/>
  <c r="K27"/>
  <c r="G28"/>
  <c r="H28"/>
  <c r="I28"/>
  <c r="J28"/>
  <c r="K28"/>
  <c r="G29"/>
  <c r="H29"/>
  <c r="I29"/>
  <c r="J29"/>
  <c r="K29"/>
  <c r="G30"/>
  <c r="H30"/>
  <c r="I30"/>
  <c r="J30"/>
  <c r="K30"/>
  <c r="G31"/>
  <c r="H31"/>
  <c r="I31"/>
  <c r="J31"/>
  <c r="K31"/>
  <c r="G32"/>
  <c r="H32"/>
  <c r="I32"/>
  <c r="J32"/>
  <c r="K32"/>
  <c r="G33"/>
  <c r="H33"/>
  <c r="I33"/>
  <c r="J33"/>
  <c r="K33"/>
  <c r="G34"/>
  <c r="H34"/>
  <c r="I34"/>
  <c r="J34"/>
  <c r="K34"/>
  <c r="G35"/>
  <c r="H35"/>
  <c r="I35"/>
  <c r="J35"/>
  <c r="K35"/>
  <c r="G36"/>
  <c r="H36"/>
  <c r="I36"/>
  <c r="J36"/>
  <c r="K36"/>
  <c r="G37"/>
  <c r="H37"/>
  <c r="I37"/>
  <c r="J37"/>
  <c r="K37"/>
  <c r="G38"/>
  <c r="H38"/>
  <c r="I38"/>
  <c r="J38"/>
  <c r="K38"/>
  <c r="G39"/>
  <c r="H39"/>
  <c r="I39"/>
  <c r="J39"/>
  <c r="K39"/>
  <c r="G40"/>
  <c r="H40"/>
  <c r="I40"/>
  <c r="J40"/>
  <c r="K40"/>
  <c r="G41"/>
  <c r="H41"/>
  <c r="I41"/>
  <c r="J41"/>
  <c r="K41"/>
  <c r="G42"/>
  <c r="H42"/>
  <c r="I42"/>
  <c r="J42"/>
  <c r="K42"/>
  <c r="G43"/>
  <c r="H43"/>
  <c r="I43"/>
  <c r="J43"/>
  <c r="K43"/>
  <c r="G44"/>
  <c r="H44"/>
  <c r="I44"/>
  <c r="J44"/>
  <c r="K44"/>
  <c r="G45"/>
  <c r="H45"/>
  <c r="I45"/>
  <c r="J45"/>
  <c r="K45"/>
  <c r="G46"/>
  <c r="H46"/>
  <c r="I46"/>
  <c r="J46"/>
  <c r="K46"/>
  <c r="G47"/>
  <c r="H47"/>
  <c r="I47"/>
  <c r="J47"/>
  <c r="K47"/>
  <c r="G48"/>
  <c r="H48"/>
  <c r="I48"/>
  <c r="J48"/>
  <c r="K48"/>
  <c r="G49"/>
  <c r="H49"/>
  <c r="I49"/>
  <c r="J49"/>
  <c r="K49"/>
  <c r="G50"/>
  <c r="H50"/>
  <c r="I50"/>
  <c r="J50"/>
  <c r="K50"/>
  <c r="G51"/>
  <c r="H51"/>
  <c r="I51"/>
  <c r="J51"/>
  <c r="K51"/>
  <c r="G52"/>
  <c r="H52"/>
  <c r="I52"/>
  <c r="J52"/>
  <c r="K52"/>
  <c r="G53"/>
  <c r="H53"/>
  <c r="I53"/>
  <c r="J53"/>
  <c r="K53"/>
  <c r="G54"/>
  <c r="H54"/>
  <c r="I54"/>
  <c r="J54"/>
  <c r="K54"/>
  <c r="G55"/>
  <c r="H55"/>
  <c r="I55"/>
  <c r="J55"/>
  <c r="K55"/>
  <c r="G56"/>
  <c r="H56"/>
  <c r="I56"/>
  <c r="J56"/>
  <c r="K56"/>
  <c r="G57"/>
  <c r="H57"/>
  <c r="I57"/>
  <c r="J57"/>
  <c r="K57"/>
  <c r="G58"/>
  <c r="H58"/>
  <c r="I58"/>
  <c r="J58"/>
  <c r="K58"/>
  <c r="G59"/>
  <c r="H59"/>
  <c r="I59"/>
  <c r="J59"/>
  <c r="K59"/>
  <c r="G60"/>
  <c r="H60"/>
  <c r="I60"/>
  <c r="J60"/>
  <c r="K60"/>
  <c r="G61"/>
  <c r="H61"/>
  <c r="I61"/>
  <c r="J61"/>
  <c r="K61"/>
  <c r="G62"/>
  <c r="H62"/>
  <c r="I62"/>
  <c r="J62"/>
  <c r="K62"/>
  <c r="G63"/>
  <c r="H63"/>
  <c r="I63"/>
  <c r="J63"/>
  <c r="K63"/>
  <c r="G64"/>
  <c r="H64"/>
  <c r="I64"/>
  <c r="J64"/>
  <c r="K64"/>
  <c r="G65"/>
  <c r="H65"/>
  <c r="I65"/>
  <c r="J65"/>
  <c r="K65"/>
  <c r="G66"/>
  <c r="H66"/>
  <c r="I66"/>
  <c r="J66"/>
  <c r="K66"/>
  <c r="G67"/>
  <c r="H67"/>
  <c r="I67"/>
  <c r="J67"/>
  <c r="K67"/>
  <c r="G68"/>
  <c r="H68"/>
  <c r="I68"/>
  <c r="J68"/>
  <c r="K68"/>
  <c r="G69"/>
  <c r="H69"/>
  <c r="I69"/>
  <c r="J69"/>
  <c r="K69"/>
  <c r="G70"/>
  <c r="H70"/>
  <c r="I70"/>
  <c r="J70"/>
  <c r="K70"/>
  <c r="G71"/>
  <c r="H71"/>
  <c r="I71"/>
  <c r="J71"/>
  <c r="K71"/>
  <c r="G72"/>
  <c r="H72"/>
  <c r="I72"/>
  <c r="J72"/>
  <c r="K72"/>
  <c r="G73"/>
  <c r="H73"/>
  <c r="I73"/>
  <c r="J73"/>
  <c r="K73"/>
  <c r="G74"/>
  <c r="H74"/>
  <c r="I74"/>
  <c r="J74"/>
  <c r="K74"/>
  <c r="G75"/>
  <c r="H75"/>
  <c r="I75"/>
  <c r="J75"/>
  <c r="K75"/>
  <c r="G76"/>
  <c r="H76"/>
  <c r="I76"/>
  <c r="J76"/>
  <c r="K76"/>
  <c r="G77"/>
  <c r="H77"/>
  <c r="I77"/>
  <c r="J77"/>
  <c r="K77"/>
  <c r="G78"/>
  <c r="H78"/>
  <c r="I78"/>
  <c r="J78"/>
  <c r="K78"/>
  <c r="G79"/>
  <c r="H79"/>
  <c r="I79"/>
  <c r="J79"/>
  <c r="K79"/>
  <c r="G80"/>
  <c r="H80"/>
  <c r="I80"/>
  <c r="J80"/>
  <c r="K80"/>
  <c r="G81"/>
  <c r="H81"/>
  <c r="I81"/>
  <c r="J81"/>
  <c r="K81"/>
  <c r="G82"/>
  <c r="H82"/>
  <c r="I82"/>
  <c r="J82"/>
  <c r="K82"/>
  <c r="G83"/>
  <c r="H83"/>
  <c r="I83"/>
  <c r="J83"/>
  <c r="K83"/>
  <c r="G84"/>
  <c r="H84"/>
  <c r="I84"/>
  <c r="J84"/>
  <c r="K84"/>
  <c r="G85"/>
  <c r="H85"/>
  <c r="I85"/>
  <c r="J85"/>
  <c r="K85"/>
  <c r="G86"/>
  <c r="H86"/>
  <c r="I86"/>
  <c r="J86"/>
  <c r="K86"/>
  <c r="G87"/>
  <c r="H87"/>
  <c r="I87"/>
  <c r="J87"/>
  <c r="K87"/>
  <c r="G88"/>
  <c r="H88"/>
  <c r="I88"/>
  <c r="J88"/>
  <c r="K88"/>
  <c r="G89"/>
  <c r="H89"/>
  <c r="I89"/>
  <c r="J89"/>
  <c r="K89"/>
  <c r="G90"/>
  <c r="H90"/>
  <c r="I90"/>
  <c r="J90"/>
  <c r="K90"/>
  <c r="G91"/>
  <c r="H91"/>
  <c r="I91"/>
  <c r="J91"/>
  <c r="K91"/>
  <c r="G92"/>
  <c r="H92"/>
  <c r="I92"/>
  <c r="J92"/>
  <c r="K92"/>
  <c r="G93"/>
  <c r="H93"/>
  <c r="I93"/>
  <c r="J93"/>
  <c r="K93"/>
  <c r="G94"/>
  <c r="H94"/>
  <c r="I94"/>
  <c r="J94"/>
  <c r="K94"/>
  <c r="G95"/>
  <c r="H95"/>
  <c r="I95"/>
  <c r="J95"/>
  <c r="K95"/>
  <c r="G96"/>
  <c r="H96"/>
  <c r="I96"/>
  <c r="J96"/>
  <c r="K96"/>
  <c r="G97"/>
  <c r="H97"/>
  <c r="I97"/>
  <c r="J97"/>
  <c r="K97"/>
  <c r="G98"/>
  <c r="H98"/>
  <c r="I98"/>
  <c r="J98"/>
  <c r="K98"/>
  <c r="G99"/>
  <c r="H99"/>
  <c r="I99"/>
  <c r="J99"/>
  <c r="K99"/>
  <c r="G100"/>
  <c r="H100"/>
  <c r="I100"/>
  <c r="J100"/>
  <c r="K100"/>
  <c r="G101"/>
  <c r="H101"/>
  <c r="I101"/>
  <c r="J101"/>
  <c r="K101"/>
  <c r="G102"/>
  <c r="H102"/>
  <c r="I102"/>
  <c r="J102"/>
  <c r="K102"/>
  <c r="G103"/>
  <c r="H103"/>
  <c r="I103"/>
  <c r="J103"/>
  <c r="K103"/>
  <c r="K14"/>
  <c r="J14"/>
  <c r="I14"/>
  <c r="H14"/>
  <c r="G14"/>
  <c r="K13"/>
  <c r="J13"/>
  <c r="I13"/>
  <c r="H13"/>
  <c r="G13"/>
  <c r="K12"/>
  <c r="J12"/>
  <c r="I12"/>
  <c r="H12"/>
  <c r="G12"/>
  <c r="F12"/>
  <c r="C12"/>
  <c r="K11"/>
  <c r="J11"/>
  <c r="I11"/>
  <c r="H11"/>
  <c r="G11"/>
  <c r="K10"/>
  <c r="J10"/>
  <c r="I10"/>
  <c r="H10"/>
  <c r="G10"/>
  <c r="K9"/>
  <c r="J9"/>
  <c r="I9"/>
  <c r="H9"/>
  <c r="G9"/>
  <c r="K8"/>
  <c r="J8"/>
  <c r="I8"/>
  <c r="H8"/>
  <c r="G8"/>
  <c r="K7"/>
  <c r="J7"/>
  <c r="I7"/>
  <c r="H7"/>
  <c r="G7"/>
  <c r="K6"/>
  <c r="J6"/>
  <c r="I6"/>
  <c r="H6"/>
  <c r="G6"/>
  <c r="K5"/>
  <c r="J5"/>
  <c r="I5"/>
  <c r="H5"/>
  <c r="G5"/>
  <c r="K4"/>
  <c r="J4"/>
  <c r="I4"/>
  <c r="H4"/>
  <c r="G4"/>
  <c r="F3"/>
  <c r="F12" i="27"/>
  <c r="C17" i="104"/>
  <c r="A8" i="101"/>
  <c r="A9"/>
  <c r="A10"/>
  <c r="A11"/>
  <c r="A12"/>
  <c r="A13"/>
  <c r="A14"/>
  <c r="A15"/>
  <c r="A16"/>
  <c r="A17"/>
  <c r="A18"/>
  <c r="A19"/>
  <c r="A20"/>
  <c r="A21"/>
  <c r="A22"/>
  <c r="A23"/>
  <c r="A24"/>
  <c r="A25"/>
  <c r="A26"/>
  <c r="A27"/>
  <c r="A28"/>
  <c r="A29"/>
  <c r="A30"/>
  <c r="A31"/>
  <c r="A32"/>
  <c r="A7"/>
  <c r="A6"/>
  <c r="B36"/>
  <c r="B35"/>
  <c r="L2" i="100"/>
  <c r="K2" i="96"/>
  <c r="C14" s="1"/>
  <c r="C10" i="97"/>
  <c r="G45"/>
  <c r="G43"/>
  <c r="E2" i="95"/>
  <c r="B33" i="94"/>
  <c r="E24" i="92"/>
  <c r="J2" i="91"/>
  <c r="I2" i="90"/>
  <c r="E8" i="100"/>
  <c r="H8" s="1"/>
  <c r="I14"/>
  <c r="I32"/>
  <c r="F8"/>
  <c r="I8" s="1"/>
  <c r="E9"/>
  <c r="H9" s="1"/>
  <c r="F9"/>
  <c r="I9" s="1"/>
  <c r="E10"/>
  <c r="H10" s="1"/>
  <c r="F10"/>
  <c r="I10" s="1"/>
  <c r="E11"/>
  <c r="H11" s="1"/>
  <c r="F11"/>
  <c r="I11" s="1"/>
  <c r="E12"/>
  <c r="H12" s="1"/>
  <c r="F12"/>
  <c r="I12" s="1"/>
  <c r="E13"/>
  <c r="H13" s="1"/>
  <c r="F13"/>
  <c r="I13" s="1"/>
  <c r="E14"/>
  <c r="H14" s="1"/>
  <c r="F14"/>
  <c r="E15"/>
  <c r="H15" s="1"/>
  <c r="F15"/>
  <c r="I15" s="1"/>
  <c r="E16"/>
  <c r="H16" s="1"/>
  <c r="F16"/>
  <c r="I16" s="1"/>
  <c r="E17"/>
  <c r="H17" s="1"/>
  <c r="F17"/>
  <c r="I17" s="1"/>
  <c r="E18"/>
  <c r="H18" s="1"/>
  <c r="F18"/>
  <c r="I18" s="1"/>
  <c r="E19"/>
  <c r="H19" s="1"/>
  <c r="F19"/>
  <c r="I19" s="1"/>
  <c r="E20"/>
  <c r="H20" s="1"/>
  <c r="F20"/>
  <c r="I20" s="1"/>
  <c r="E21"/>
  <c r="H21" s="1"/>
  <c r="F21"/>
  <c r="I21" s="1"/>
  <c r="E22"/>
  <c r="H22" s="1"/>
  <c r="F22"/>
  <c r="I22" s="1"/>
  <c r="E23"/>
  <c r="H23" s="1"/>
  <c r="F23"/>
  <c r="I23" s="1"/>
  <c r="E24"/>
  <c r="H24" s="1"/>
  <c r="F24"/>
  <c r="I24" s="1"/>
  <c r="E25"/>
  <c r="H25" s="1"/>
  <c r="F25"/>
  <c r="I25" s="1"/>
  <c r="E26"/>
  <c r="H26" s="1"/>
  <c r="F26"/>
  <c r="I26" s="1"/>
  <c r="E27"/>
  <c r="H27" s="1"/>
  <c r="F27"/>
  <c r="I27" s="1"/>
  <c r="E28"/>
  <c r="H28" s="1"/>
  <c r="F28"/>
  <c r="I28" s="1"/>
  <c r="E29"/>
  <c r="H29" s="1"/>
  <c r="F29"/>
  <c r="I29" s="1"/>
  <c r="E30"/>
  <c r="H30" s="1"/>
  <c r="F30"/>
  <c r="I30" s="1"/>
  <c r="E31"/>
  <c r="H31" s="1"/>
  <c r="F31"/>
  <c r="I31" s="1"/>
  <c r="E32"/>
  <c r="H32" s="1"/>
  <c r="F32"/>
  <c r="E33"/>
  <c r="H33" s="1"/>
  <c r="F33"/>
  <c r="I33" s="1"/>
  <c r="E34"/>
  <c r="H34" s="1"/>
  <c r="F34"/>
  <c r="I34" s="1"/>
  <c r="E35"/>
  <c r="H35" s="1"/>
  <c r="F35"/>
  <c r="I35" s="1"/>
  <c r="E36"/>
  <c r="H36" s="1"/>
  <c r="F36"/>
  <c r="I36" s="1"/>
  <c r="E37"/>
  <c r="H37" s="1"/>
  <c r="F37"/>
  <c r="I37" s="1"/>
  <c r="E38"/>
  <c r="H38" s="1"/>
  <c r="F38"/>
  <c r="I38" s="1"/>
  <c r="E39"/>
  <c r="H39" s="1"/>
  <c r="F39"/>
  <c r="I39" s="1"/>
  <c r="E40"/>
  <c r="H40" s="1"/>
  <c r="F40"/>
  <c r="I40" s="1"/>
  <c r="E41"/>
  <c r="H41" s="1"/>
  <c r="F41"/>
  <c r="I41" s="1"/>
  <c r="E42"/>
  <c r="H42" s="1"/>
  <c r="F42"/>
  <c r="I42" s="1"/>
  <c r="E43"/>
  <c r="H43" s="1"/>
  <c r="F43"/>
  <c r="I43" s="1"/>
  <c r="E44"/>
  <c r="H44" s="1"/>
  <c r="F44"/>
  <c r="I44" s="1"/>
  <c r="E45"/>
  <c r="H45" s="1"/>
  <c r="F45"/>
  <c r="I45" s="1"/>
  <c r="E46"/>
  <c r="H46" s="1"/>
  <c r="F46"/>
  <c r="I46" s="1"/>
  <c r="E47"/>
  <c r="H47" s="1"/>
  <c r="F47"/>
  <c r="I47" s="1"/>
  <c r="I7"/>
  <c r="F7"/>
  <c r="E7"/>
  <c r="H7" s="1"/>
  <c r="J8"/>
  <c r="J9"/>
  <c r="J10"/>
  <c r="J11"/>
  <c r="J12"/>
  <c r="J13"/>
  <c r="J14"/>
  <c r="J15"/>
  <c r="J16"/>
  <c r="J17"/>
  <c r="J18"/>
  <c r="J19"/>
  <c r="J20"/>
  <c r="J21"/>
  <c r="J22"/>
  <c r="J23"/>
  <c r="J24"/>
  <c r="J25"/>
  <c r="J26"/>
  <c r="J27"/>
  <c r="J28"/>
  <c r="J29"/>
  <c r="J30"/>
  <c r="J31"/>
  <c r="J32"/>
  <c r="J33"/>
  <c r="J34"/>
  <c r="J35"/>
  <c r="J36"/>
  <c r="J37"/>
  <c r="J38"/>
  <c r="J39"/>
  <c r="J40"/>
  <c r="J41"/>
  <c r="J42"/>
  <c r="J43"/>
  <c r="J44"/>
  <c r="J45"/>
  <c r="J46"/>
  <c r="J47"/>
  <c r="J7"/>
  <c r="K51"/>
  <c r="K50"/>
  <c r="A7"/>
  <c r="A8" s="1"/>
  <c r="A9" s="1"/>
  <c r="A10" s="1"/>
  <c r="A11" s="1"/>
  <c r="A12" s="1"/>
  <c r="A13" s="1"/>
  <c r="A14" s="1"/>
  <c r="A15" s="1"/>
  <c r="A16" s="1"/>
  <c r="A17" s="1"/>
  <c r="A18" s="1"/>
  <c r="A19" s="1"/>
  <c r="A20" s="1"/>
  <c r="A21" s="1"/>
  <c r="A22" s="1"/>
  <c r="A23" s="1"/>
  <c r="A24" s="1"/>
  <c r="A25" s="1"/>
  <c r="A26" s="1"/>
  <c r="A27" s="1"/>
  <c r="A28" s="1"/>
  <c r="A29" s="1"/>
  <c r="A30" s="1"/>
  <c r="A31" s="1"/>
  <c r="A32" s="1"/>
  <c r="A33" s="1"/>
  <c r="A34" s="1"/>
  <c r="A35" s="1"/>
  <c r="A36" s="1"/>
  <c r="A37" s="1"/>
  <c r="A38" s="1"/>
  <c r="A39" s="1"/>
  <c r="A40" s="1"/>
  <c r="A41" s="1"/>
  <c r="A42" s="1"/>
  <c r="A43" s="1"/>
  <c r="A44" s="1"/>
  <c r="A45" s="1"/>
  <c r="A46" s="1"/>
  <c r="A47" s="1"/>
  <c r="G48"/>
  <c r="D48"/>
  <c r="D24" i="99"/>
  <c r="F42" s="1"/>
  <c r="G23"/>
  <c r="F41" s="1"/>
  <c r="C23"/>
  <c r="F40" s="1"/>
  <c r="G6" i="96"/>
  <c r="D18" i="98"/>
  <c r="D28" s="1"/>
  <c r="D17"/>
  <c r="D27" s="1"/>
  <c r="A6"/>
  <c r="E14"/>
  <c r="D14"/>
  <c r="G9"/>
  <c r="G14" s="1"/>
  <c r="F9"/>
  <c r="F14" s="1"/>
  <c r="D22" i="97"/>
  <c r="D21"/>
  <c r="C27"/>
  <c r="D31"/>
  <c r="D30"/>
  <c r="A6"/>
  <c r="F17"/>
  <c r="D17"/>
  <c r="F16"/>
  <c r="F15"/>
  <c r="F14"/>
  <c r="F13"/>
  <c r="F12"/>
  <c r="C13" i="95"/>
  <c r="C8" i="96"/>
  <c r="G14"/>
  <c r="G13"/>
  <c r="G7"/>
  <c r="B7"/>
  <c r="G3" i="92"/>
  <c r="H24" s="1"/>
  <c r="A21" i="95"/>
  <c r="A22"/>
  <c r="A23"/>
  <c r="A24"/>
  <c r="A25"/>
  <c r="A26"/>
  <c r="A27"/>
  <c r="A19"/>
  <c r="A20" s="1"/>
  <c r="C33" i="94"/>
  <c r="C32"/>
  <c r="C12"/>
  <c r="C11"/>
  <c r="C9"/>
  <c r="C8"/>
  <c r="C7"/>
  <c r="C25" s="1"/>
  <c r="C5"/>
  <c r="C24" s="1"/>
  <c r="C4"/>
  <c r="C23" s="1"/>
  <c r="E17" i="93"/>
  <c r="D26"/>
  <c r="D4"/>
  <c r="D5"/>
  <c r="D3"/>
  <c r="D34"/>
  <c r="D33"/>
  <c r="P17" i="92"/>
  <c r="W10" i="6"/>
  <c r="W11"/>
  <c r="W12"/>
  <c r="W13"/>
  <c r="W14"/>
  <c r="W15"/>
  <c r="W9"/>
  <c r="O17" i="92"/>
  <c r="R17"/>
  <c r="Q17"/>
  <c r="G6"/>
  <c r="H26" s="1"/>
  <c r="G4"/>
  <c r="H25" s="1"/>
  <c r="E6" i="91"/>
  <c r="C6"/>
  <c r="E17"/>
  <c r="H24" s="1"/>
  <c r="F22"/>
  <c r="F21"/>
  <c r="F35" i="90"/>
  <c r="F34"/>
  <c r="F13"/>
  <c r="H37" s="1"/>
  <c r="F14"/>
  <c r="D5"/>
  <c r="A5"/>
  <c r="W5" i="4"/>
  <c r="W6"/>
  <c r="W7"/>
  <c r="W8"/>
  <c r="W9"/>
  <c r="W10"/>
  <c r="W11"/>
  <c r="W12"/>
  <c r="W13"/>
  <c r="W14"/>
  <c r="W15"/>
  <c r="W16"/>
  <c r="W17"/>
  <c r="W18"/>
  <c r="W19"/>
  <c r="W20"/>
  <c r="W21"/>
  <c r="W22"/>
  <c r="W23"/>
  <c r="W24"/>
  <c r="W25"/>
  <c r="W26"/>
  <c r="W27"/>
  <c r="W28"/>
  <c r="W29"/>
  <c r="W30"/>
  <c r="W31"/>
  <c r="W32"/>
  <c r="W33"/>
  <c r="W34"/>
  <c r="W35"/>
  <c r="W36"/>
  <c r="W37"/>
  <c r="W38"/>
  <c r="W39"/>
  <c r="W40"/>
  <c r="W41"/>
  <c r="W42"/>
  <c r="W43"/>
  <c r="W44"/>
  <c r="W45"/>
  <c r="W46"/>
  <c r="W47"/>
  <c r="W48"/>
  <c r="W49"/>
  <c r="W50"/>
  <c r="W51"/>
  <c r="W52"/>
  <c r="W53"/>
  <c r="W54"/>
  <c r="W55"/>
  <c r="W56"/>
  <c r="W57"/>
  <c r="W58"/>
  <c r="W59"/>
  <c r="W60"/>
  <c r="W61"/>
  <c r="W62"/>
  <c r="W63"/>
  <c r="W64"/>
  <c r="W65"/>
  <c r="W66"/>
  <c r="W67"/>
  <c r="W68"/>
  <c r="W69"/>
  <c r="W70"/>
  <c r="W71"/>
  <c r="W72"/>
  <c r="W73"/>
  <c r="W74"/>
  <c r="W75"/>
  <c r="W76"/>
  <c r="W77"/>
  <c r="W78"/>
  <c r="W79"/>
  <c r="W80"/>
  <c r="W81"/>
  <c r="W82"/>
  <c r="W83"/>
  <c r="W84"/>
  <c r="W85"/>
  <c r="W86"/>
  <c r="W87"/>
  <c r="W88"/>
  <c r="W89"/>
  <c r="W90"/>
  <c r="W91"/>
  <c r="W92"/>
  <c r="W93"/>
  <c r="W94"/>
  <c r="W95"/>
  <c r="W96"/>
  <c r="W97"/>
  <c r="W98"/>
  <c r="W99"/>
  <c r="W100"/>
  <c r="W101"/>
  <c r="W102"/>
  <c r="W103"/>
  <c r="A6" i="66"/>
  <c r="A7"/>
  <c r="A8"/>
  <c r="A9"/>
  <c r="A10"/>
  <c r="A11"/>
  <c r="A12"/>
  <c r="A13"/>
  <c r="A14"/>
  <c r="A15"/>
  <c r="A16"/>
  <c r="A17"/>
  <c r="A18"/>
  <c r="A19"/>
  <c r="A20"/>
  <c r="A21"/>
  <c r="A22"/>
  <c r="A23"/>
  <c r="A24"/>
  <c r="A6" i="67"/>
  <c r="A7" s="1"/>
  <c r="A8" s="1"/>
  <c r="A9" s="1"/>
  <c r="A11"/>
  <c r="A12"/>
  <c r="A13"/>
  <c r="A14"/>
  <c r="A15"/>
  <c r="A16"/>
  <c r="A17"/>
  <c r="A18"/>
  <c r="A19"/>
  <c r="A20"/>
  <c r="A21"/>
  <c r="A22"/>
  <c r="A23"/>
  <c r="A24"/>
  <c r="A25"/>
  <c r="A26"/>
  <c r="A27"/>
  <c r="A28"/>
  <c r="A29"/>
  <c r="A6" i="68"/>
  <c r="A7" s="1"/>
  <c r="A8" s="1"/>
  <c r="A9" s="1"/>
  <c r="A10" s="1"/>
  <c r="A11" s="1"/>
  <c r="A12" s="1"/>
  <c r="A13" s="1"/>
  <c r="A14" s="1"/>
  <c r="A15" s="1"/>
  <c r="A16" s="1"/>
  <c r="A17" s="1"/>
  <c r="A18" s="1"/>
  <c r="A6" i="65"/>
  <c r="A7" s="1"/>
  <c r="A8" s="1"/>
  <c r="A9" s="1"/>
  <c r="A10" s="1"/>
  <c r="A11" s="1"/>
  <c r="A12" s="1"/>
  <c r="A13" s="1"/>
  <c r="A14" s="1"/>
  <c r="A15" s="1"/>
  <c r="A16" s="1"/>
  <c r="A17" s="1"/>
  <c r="A18" s="1"/>
  <c r="A19" s="1"/>
  <c r="A20" s="1"/>
  <c r="A21" s="1"/>
  <c r="A22" s="1"/>
  <c r="A23" s="1"/>
  <c r="A5" i="68"/>
  <c r="A4"/>
  <c r="A5" i="67"/>
  <c r="A4"/>
  <c r="A5" i="66"/>
  <c r="A4"/>
  <c r="A5" i="65"/>
  <c r="A4"/>
  <c r="U6" i="64"/>
  <c r="U7"/>
  <c r="U8"/>
  <c r="U9"/>
  <c r="U10"/>
  <c r="U11"/>
  <c r="U12"/>
  <c r="U13"/>
  <c r="U14"/>
  <c r="U15"/>
  <c r="U16"/>
  <c r="U17"/>
  <c r="U18"/>
  <c r="U19"/>
  <c r="U20"/>
  <c r="U21"/>
  <c r="U22"/>
  <c r="U23"/>
  <c r="U24"/>
  <c r="U25"/>
  <c r="U26"/>
  <c r="U27"/>
  <c r="U28"/>
  <c r="U29"/>
  <c r="U30"/>
  <c r="U31"/>
  <c r="U32"/>
  <c r="U33"/>
  <c r="U34"/>
  <c r="U35"/>
  <c r="U36"/>
  <c r="U37"/>
  <c r="U4" s="1"/>
  <c r="G7" s="1"/>
  <c r="U38"/>
  <c r="U39"/>
  <c r="U40"/>
  <c r="U41"/>
  <c r="U42"/>
  <c r="U43"/>
  <c r="U44"/>
  <c r="U45"/>
  <c r="U46"/>
  <c r="U47"/>
  <c r="U48"/>
  <c r="U49"/>
  <c r="U50"/>
  <c r="U51"/>
  <c r="U52"/>
  <c r="U53"/>
  <c r="U54"/>
  <c r="U55"/>
  <c r="U56"/>
  <c r="U57"/>
  <c r="U58"/>
  <c r="U59"/>
  <c r="U60"/>
  <c r="U61"/>
  <c r="U62"/>
  <c r="U63"/>
  <c r="U64"/>
  <c r="U65"/>
  <c r="U66"/>
  <c r="U67"/>
  <c r="U68"/>
  <c r="U69"/>
  <c r="U70"/>
  <c r="U71"/>
  <c r="U72"/>
  <c r="U73"/>
  <c r="U74"/>
  <c r="U75"/>
  <c r="U76"/>
  <c r="U77"/>
  <c r="U78"/>
  <c r="U79"/>
  <c r="U80"/>
  <c r="U81"/>
  <c r="U82"/>
  <c r="U83"/>
  <c r="U84"/>
  <c r="U85"/>
  <c r="U86"/>
  <c r="U87"/>
  <c r="U88"/>
  <c r="U89"/>
  <c r="U90"/>
  <c r="U91"/>
  <c r="U92"/>
  <c r="U93"/>
  <c r="U94"/>
  <c r="U95"/>
  <c r="U96"/>
  <c r="U97"/>
  <c r="U98"/>
  <c r="U99"/>
  <c r="U100"/>
  <c r="U101"/>
  <c r="U102"/>
  <c r="U103"/>
  <c r="U104"/>
  <c r="U5"/>
  <c r="F40"/>
  <c r="F39"/>
  <c r="N6"/>
  <c r="O6"/>
  <c r="P6"/>
  <c r="Q6"/>
  <c r="R6" s="1"/>
  <c r="S6"/>
  <c r="T6"/>
  <c r="N7"/>
  <c r="O7"/>
  <c r="P7"/>
  <c r="Q7"/>
  <c r="R7" s="1"/>
  <c r="S7"/>
  <c r="T7"/>
  <c r="N8"/>
  <c r="O8"/>
  <c r="P8"/>
  <c r="Q8"/>
  <c r="R8" s="1"/>
  <c r="S8"/>
  <c r="T8"/>
  <c r="N9"/>
  <c r="O9"/>
  <c r="P9"/>
  <c r="Q9"/>
  <c r="R9" s="1"/>
  <c r="S9"/>
  <c r="T9"/>
  <c r="N10"/>
  <c r="O10"/>
  <c r="P10"/>
  <c r="Q10"/>
  <c r="R10" s="1"/>
  <c r="S10"/>
  <c r="T10"/>
  <c r="N11"/>
  <c r="O11"/>
  <c r="P11"/>
  <c r="Q11"/>
  <c r="R11" s="1"/>
  <c r="S11"/>
  <c r="T11"/>
  <c r="N12"/>
  <c r="O12"/>
  <c r="P12"/>
  <c r="Q12"/>
  <c r="R12" s="1"/>
  <c r="S12"/>
  <c r="T12"/>
  <c r="N13"/>
  <c r="O13"/>
  <c r="P13"/>
  <c r="Q13"/>
  <c r="R13" s="1"/>
  <c r="S13"/>
  <c r="T13"/>
  <c r="N14"/>
  <c r="O14"/>
  <c r="P14"/>
  <c r="Q14"/>
  <c r="R14" s="1"/>
  <c r="S14"/>
  <c r="T14"/>
  <c r="N15"/>
  <c r="O15"/>
  <c r="P15"/>
  <c r="Q15"/>
  <c r="R15" s="1"/>
  <c r="S15"/>
  <c r="T15"/>
  <c r="N16"/>
  <c r="O16"/>
  <c r="P16"/>
  <c r="Q16"/>
  <c r="R16" s="1"/>
  <c r="S16"/>
  <c r="T16"/>
  <c r="N17"/>
  <c r="O17"/>
  <c r="P17"/>
  <c r="Q17"/>
  <c r="R17" s="1"/>
  <c r="S17"/>
  <c r="T17"/>
  <c r="N18"/>
  <c r="O18"/>
  <c r="P18"/>
  <c r="Q18"/>
  <c r="R18" s="1"/>
  <c r="S18"/>
  <c r="T18"/>
  <c r="N19"/>
  <c r="O19"/>
  <c r="P19"/>
  <c r="Q19"/>
  <c r="R19" s="1"/>
  <c r="S19"/>
  <c r="T19"/>
  <c r="N20"/>
  <c r="O20"/>
  <c r="P20"/>
  <c r="Q20"/>
  <c r="R20"/>
  <c r="S20"/>
  <c r="T20"/>
  <c r="N21"/>
  <c r="O21"/>
  <c r="P21"/>
  <c r="Q21"/>
  <c r="R21" s="1"/>
  <c r="S21"/>
  <c r="T21"/>
  <c r="N22"/>
  <c r="O22"/>
  <c r="P22"/>
  <c r="Q22"/>
  <c r="R22" s="1"/>
  <c r="S22"/>
  <c r="T22"/>
  <c r="N23"/>
  <c r="O23"/>
  <c r="P23"/>
  <c r="Q23"/>
  <c r="R23" s="1"/>
  <c r="S23"/>
  <c r="T23"/>
  <c r="N24"/>
  <c r="O24"/>
  <c r="P24"/>
  <c r="Q24"/>
  <c r="R24"/>
  <c r="S24"/>
  <c r="T24"/>
  <c r="N25"/>
  <c r="O25"/>
  <c r="P25"/>
  <c r="Q25"/>
  <c r="R25" s="1"/>
  <c r="S25"/>
  <c r="T25"/>
  <c r="N26"/>
  <c r="N4" s="1"/>
  <c r="C4" s="1"/>
  <c r="O26"/>
  <c r="P26"/>
  <c r="Q26"/>
  <c r="R26" s="1"/>
  <c r="S26"/>
  <c r="T26"/>
  <c r="N27"/>
  <c r="O27"/>
  <c r="P27"/>
  <c r="Q27"/>
  <c r="R27" s="1"/>
  <c r="S27"/>
  <c r="T27"/>
  <c r="N28"/>
  <c r="O28"/>
  <c r="P28"/>
  <c r="Q28"/>
  <c r="R28" s="1"/>
  <c r="S28"/>
  <c r="T28"/>
  <c r="N29"/>
  <c r="O29"/>
  <c r="P29"/>
  <c r="Q29"/>
  <c r="R29" s="1"/>
  <c r="S29"/>
  <c r="T29"/>
  <c r="N30"/>
  <c r="O30"/>
  <c r="P30"/>
  <c r="Q30"/>
  <c r="R30" s="1"/>
  <c r="S30"/>
  <c r="T30"/>
  <c r="N31"/>
  <c r="O31"/>
  <c r="P31"/>
  <c r="Q31"/>
  <c r="R31" s="1"/>
  <c r="S31"/>
  <c r="T31"/>
  <c r="N32"/>
  <c r="O32"/>
  <c r="P32"/>
  <c r="Q32"/>
  <c r="R32" s="1"/>
  <c r="S32"/>
  <c r="T32"/>
  <c r="N33"/>
  <c r="O33"/>
  <c r="P33"/>
  <c r="Q33"/>
  <c r="R33" s="1"/>
  <c r="S33"/>
  <c r="T33"/>
  <c r="N34"/>
  <c r="O34"/>
  <c r="P34"/>
  <c r="Q34"/>
  <c r="R34" s="1"/>
  <c r="S34"/>
  <c r="T34"/>
  <c r="N35"/>
  <c r="O35"/>
  <c r="P35"/>
  <c r="Q35"/>
  <c r="R35" s="1"/>
  <c r="S35"/>
  <c r="T35"/>
  <c r="N36"/>
  <c r="O36"/>
  <c r="P36"/>
  <c r="Q36"/>
  <c r="R36" s="1"/>
  <c r="S36"/>
  <c r="T36"/>
  <c r="N37"/>
  <c r="O37"/>
  <c r="O4" s="1"/>
  <c r="G3" s="1"/>
  <c r="B50" s="1"/>
  <c r="P37"/>
  <c r="Q37"/>
  <c r="S37"/>
  <c r="S4" s="1"/>
  <c r="G12" s="1"/>
  <c r="T37"/>
  <c r="T4" s="1"/>
  <c r="G13" s="1"/>
  <c r="N38"/>
  <c r="O38"/>
  <c r="P38"/>
  <c r="Q38"/>
  <c r="R38" s="1"/>
  <c r="S38"/>
  <c r="T38"/>
  <c r="N39"/>
  <c r="O39"/>
  <c r="P39"/>
  <c r="Q39"/>
  <c r="R39" s="1"/>
  <c r="S39"/>
  <c r="T39"/>
  <c r="N40"/>
  <c r="O40"/>
  <c r="P40"/>
  <c r="Q40"/>
  <c r="R40" s="1"/>
  <c r="S40"/>
  <c r="T40"/>
  <c r="N41"/>
  <c r="O41"/>
  <c r="P41"/>
  <c r="Q41"/>
  <c r="R41" s="1"/>
  <c r="S41"/>
  <c r="T41"/>
  <c r="N42"/>
  <c r="O42"/>
  <c r="P42"/>
  <c r="Q42"/>
  <c r="R42" s="1"/>
  <c r="S42"/>
  <c r="T42"/>
  <c r="N43"/>
  <c r="O43"/>
  <c r="P43"/>
  <c r="Q43"/>
  <c r="R43" s="1"/>
  <c r="S43"/>
  <c r="T43"/>
  <c r="N44"/>
  <c r="O44"/>
  <c r="P44"/>
  <c r="Q44"/>
  <c r="R44" s="1"/>
  <c r="S44"/>
  <c r="T44"/>
  <c r="N45"/>
  <c r="O45"/>
  <c r="P45"/>
  <c r="Q45"/>
  <c r="R45" s="1"/>
  <c r="S45"/>
  <c r="T45"/>
  <c r="N46"/>
  <c r="O46"/>
  <c r="P46"/>
  <c r="Q46"/>
  <c r="R46" s="1"/>
  <c r="S46"/>
  <c r="T46"/>
  <c r="N47"/>
  <c r="O47"/>
  <c r="P47"/>
  <c r="Q47"/>
  <c r="R47" s="1"/>
  <c r="S47"/>
  <c r="T47"/>
  <c r="N48"/>
  <c r="O48"/>
  <c r="P48"/>
  <c r="Q48"/>
  <c r="R48" s="1"/>
  <c r="S48"/>
  <c r="T48"/>
  <c r="N49"/>
  <c r="O49"/>
  <c r="P49"/>
  <c r="Q49"/>
  <c r="R49" s="1"/>
  <c r="S49"/>
  <c r="T49"/>
  <c r="N50"/>
  <c r="O50"/>
  <c r="P50"/>
  <c r="Q50"/>
  <c r="R50" s="1"/>
  <c r="S50"/>
  <c r="T50"/>
  <c r="N51"/>
  <c r="O51"/>
  <c r="P51"/>
  <c r="Q51"/>
  <c r="R51" s="1"/>
  <c r="S51"/>
  <c r="T51"/>
  <c r="N52"/>
  <c r="O52"/>
  <c r="P52"/>
  <c r="Q52"/>
  <c r="R52"/>
  <c r="S52"/>
  <c r="T52"/>
  <c r="N53"/>
  <c r="O53"/>
  <c r="P53"/>
  <c r="Q53"/>
  <c r="R53" s="1"/>
  <c r="S53"/>
  <c r="T53"/>
  <c r="N54"/>
  <c r="O54"/>
  <c r="P54"/>
  <c r="Q54"/>
  <c r="R54" s="1"/>
  <c r="S54"/>
  <c r="T54"/>
  <c r="N55"/>
  <c r="O55"/>
  <c r="P55"/>
  <c r="Q55"/>
  <c r="R55" s="1"/>
  <c r="S55"/>
  <c r="T55"/>
  <c r="N56"/>
  <c r="O56"/>
  <c r="P56"/>
  <c r="Q56"/>
  <c r="R56"/>
  <c r="S56"/>
  <c r="T56"/>
  <c r="N57"/>
  <c r="O57"/>
  <c r="P57"/>
  <c r="Q57"/>
  <c r="R57" s="1"/>
  <c r="S57"/>
  <c r="T57"/>
  <c r="N58"/>
  <c r="O58"/>
  <c r="P58"/>
  <c r="Q58"/>
  <c r="R58" s="1"/>
  <c r="S58"/>
  <c r="T58"/>
  <c r="N59"/>
  <c r="O59"/>
  <c r="P59"/>
  <c r="Q59"/>
  <c r="R59" s="1"/>
  <c r="S59"/>
  <c r="T59"/>
  <c r="N60"/>
  <c r="O60"/>
  <c r="P60"/>
  <c r="Q60"/>
  <c r="R60" s="1"/>
  <c r="S60"/>
  <c r="T60"/>
  <c r="N61"/>
  <c r="O61"/>
  <c r="P61"/>
  <c r="Q61"/>
  <c r="R61" s="1"/>
  <c r="S61"/>
  <c r="T61"/>
  <c r="N62"/>
  <c r="O62"/>
  <c r="P62"/>
  <c r="Q62"/>
  <c r="R62" s="1"/>
  <c r="S62"/>
  <c r="T62"/>
  <c r="N63"/>
  <c r="O63"/>
  <c r="P63"/>
  <c r="Q63"/>
  <c r="R63" s="1"/>
  <c r="S63"/>
  <c r="T63"/>
  <c r="N64"/>
  <c r="O64"/>
  <c r="P64"/>
  <c r="Q64"/>
  <c r="R64" s="1"/>
  <c r="S64"/>
  <c r="T64"/>
  <c r="N65"/>
  <c r="O65"/>
  <c r="P65"/>
  <c r="Q65"/>
  <c r="R65" s="1"/>
  <c r="S65"/>
  <c r="T65"/>
  <c r="N66"/>
  <c r="O66"/>
  <c r="P66"/>
  <c r="Q66"/>
  <c r="R66" s="1"/>
  <c r="S66"/>
  <c r="T66"/>
  <c r="N67"/>
  <c r="O67"/>
  <c r="P67"/>
  <c r="Q67"/>
  <c r="R67" s="1"/>
  <c r="S67"/>
  <c r="T67"/>
  <c r="N68"/>
  <c r="O68"/>
  <c r="P68"/>
  <c r="Q68"/>
  <c r="R68"/>
  <c r="S68"/>
  <c r="T68"/>
  <c r="N69"/>
  <c r="O69"/>
  <c r="P69"/>
  <c r="Q69"/>
  <c r="R69" s="1"/>
  <c r="S69"/>
  <c r="T69"/>
  <c r="N70"/>
  <c r="O70"/>
  <c r="P70"/>
  <c r="Q70"/>
  <c r="R70" s="1"/>
  <c r="S70"/>
  <c r="T70"/>
  <c r="N71"/>
  <c r="O71"/>
  <c r="P71"/>
  <c r="Q71"/>
  <c r="R71" s="1"/>
  <c r="S71"/>
  <c r="T71"/>
  <c r="N72"/>
  <c r="O72"/>
  <c r="P72"/>
  <c r="Q72"/>
  <c r="R72"/>
  <c r="S72"/>
  <c r="T72"/>
  <c r="N73"/>
  <c r="O73"/>
  <c r="P73"/>
  <c r="Q73"/>
  <c r="R73" s="1"/>
  <c r="S73"/>
  <c r="T73"/>
  <c r="N74"/>
  <c r="O74"/>
  <c r="P74"/>
  <c r="Q74"/>
  <c r="R74" s="1"/>
  <c r="S74"/>
  <c r="T74"/>
  <c r="N75"/>
  <c r="O75"/>
  <c r="P75"/>
  <c r="Q75"/>
  <c r="R75" s="1"/>
  <c r="S75"/>
  <c r="T75"/>
  <c r="N76"/>
  <c r="O76"/>
  <c r="P76"/>
  <c r="Q76"/>
  <c r="R76" s="1"/>
  <c r="S76"/>
  <c r="T76"/>
  <c r="N77"/>
  <c r="O77"/>
  <c r="P77"/>
  <c r="Q77"/>
  <c r="R77" s="1"/>
  <c r="S77"/>
  <c r="T77"/>
  <c r="N78"/>
  <c r="O78"/>
  <c r="P78"/>
  <c r="Q78"/>
  <c r="R78" s="1"/>
  <c r="S78"/>
  <c r="T78"/>
  <c r="N79"/>
  <c r="O79"/>
  <c r="P79"/>
  <c r="Q79"/>
  <c r="R79" s="1"/>
  <c r="S79"/>
  <c r="T79"/>
  <c r="N80"/>
  <c r="O80"/>
  <c r="P80"/>
  <c r="Q80"/>
  <c r="R80" s="1"/>
  <c r="S80"/>
  <c r="T80"/>
  <c r="N81"/>
  <c r="O81"/>
  <c r="P81"/>
  <c r="Q81"/>
  <c r="R81" s="1"/>
  <c r="S81"/>
  <c r="T81"/>
  <c r="N82"/>
  <c r="O82"/>
  <c r="P82"/>
  <c r="Q82"/>
  <c r="R82" s="1"/>
  <c r="S82"/>
  <c r="T82"/>
  <c r="N83"/>
  <c r="O83"/>
  <c r="P83"/>
  <c r="Q83"/>
  <c r="R83" s="1"/>
  <c r="S83"/>
  <c r="T83"/>
  <c r="N84"/>
  <c r="O84"/>
  <c r="P84"/>
  <c r="Q84"/>
  <c r="R84"/>
  <c r="S84"/>
  <c r="T84"/>
  <c r="N85"/>
  <c r="O85"/>
  <c r="P85"/>
  <c r="Q85"/>
  <c r="R85" s="1"/>
  <c r="S85"/>
  <c r="T85"/>
  <c r="N86"/>
  <c r="O86"/>
  <c r="P86"/>
  <c r="Q86"/>
  <c r="R86" s="1"/>
  <c r="S86"/>
  <c r="T86"/>
  <c r="N87"/>
  <c r="O87"/>
  <c r="P87"/>
  <c r="Q87"/>
  <c r="R87" s="1"/>
  <c r="S87"/>
  <c r="T87"/>
  <c r="N88"/>
  <c r="O88"/>
  <c r="P88"/>
  <c r="Q88"/>
  <c r="R88"/>
  <c r="S88"/>
  <c r="T88"/>
  <c r="N89"/>
  <c r="O89"/>
  <c r="P89"/>
  <c r="Q89"/>
  <c r="R89" s="1"/>
  <c r="S89"/>
  <c r="T89"/>
  <c r="N90"/>
  <c r="O90"/>
  <c r="P90"/>
  <c r="Q90"/>
  <c r="R90" s="1"/>
  <c r="S90"/>
  <c r="T90"/>
  <c r="N91"/>
  <c r="O91"/>
  <c r="P91"/>
  <c r="Q91"/>
  <c r="R91" s="1"/>
  <c r="S91"/>
  <c r="T91"/>
  <c r="N92"/>
  <c r="O92"/>
  <c r="P92"/>
  <c r="Q92"/>
  <c r="R92" s="1"/>
  <c r="S92"/>
  <c r="T92"/>
  <c r="N93"/>
  <c r="O93"/>
  <c r="P93"/>
  <c r="Q93"/>
  <c r="R93" s="1"/>
  <c r="S93"/>
  <c r="T93"/>
  <c r="N94"/>
  <c r="O94"/>
  <c r="P94"/>
  <c r="Q94"/>
  <c r="R94" s="1"/>
  <c r="S94"/>
  <c r="T94"/>
  <c r="N95"/>
  <c r="O95"/>
  <c r="P95"/>
  <c r="Q95"/>
  <c r="R95" s="1"/>
  <c r="S95"/>
  <c r="T95"/>
  <c r="N96"/>
  <c r="O96"/>
  <c r="P96"/>
  <c r="Q96"/>
  <c r="R96" s="1"/>
  <c r="S96"/>
  <c r="T96"/>
  <c r="N97"/>
  <c r="O97"/>
  <c r="P97"/>
  <c r="Q97"/>
  <c r="R97" s="1"/>
  <c r="S97"/>
  <c r="T97"/>
  <c r="N98"/>
  <c r="O98"/>
  <c r="P98"/>
  <c r="Q98"/>
  <c r="R98" s="1"/>
  <c r="S98"/>
  <c r="T98"/>
  <c r="N99"/>
  <c r="O99"/>
  <c r="P99"/>
  <c r="Q99"/>
  <c r="R99" s="1"/>
  <c r="S99"/>
  <c r="T99"/>
  <c r="N100"/>
  <c r="O100"/>
  <c r="P100"/>
  <c r="Q100"/>
  <c r="R100"/>
  <c r="S100"/>
  <c r="T100"/>
  <c r="N101"/>
  <c r="O101"/>
  <c r="P101"/>
  <c r="Q101"/>
  <c r="R101" s="1"/>
  <c r="S101"/>
  <c r="T101"/>
  <c r="N102"/>
  <c r="O102"/>
  <c r="P102"/>
  <c r="Q102"/>
  <c r="R102" s="1"/>
  <c r="S102"/>
  <c r="T102"/>
  <c r="N103"/>
  <c r="O103"/>
  <c r="P103"/>
  <c r="Q103"/>
  <c r="R103" s="1"/>
  <c r="S103"/>
  <c r="T103"/>
  <c r="N104"/>
  <c r="O104"/>
  <c r="P104"/>
  <c r="Q104"/>
  <c r="R104"/>
  <c r="S104"/>
  <c r="T104"/>
  <c r="T5"/>
  <c r="S5"/>
  <c r="Q5"/>
  <c r="R5" s="1"/>
  <c r="P5"/>
  <c r="O5"/>
  <c r="N5"/>
  <c r="S4" i="63"/>
  <c r="E13" s="1"/>
  <c r="S6"/>
  <c r="T6"/>
  <c r="S7"/>
  <c r="T7"/>
  <c r="S8"/>
  <c r="T8"/>
  <c r="S9"/>
  <c r="T9"/>
  <c r="S10"/>
  <c r="T10"/>
  <c r="S11"/>
  <c r="T11"/>
  <c r="S12"/>
  <c r="T12"/>
  <c r="S13"/>
  <c r="T13"/>
  <c r="S14"/>
  <c r="T14"/>
  <c r="S15"/>
  <c r="T15"/>
  <c r="S16"/>
  <c r="T16"/>
  <c r="S17"/>
  <c r="T17"/>
  <c r="S18"/>
  <c r="T18"/>
  <c r="S19"/>
  <c r="T19"/>
  <c r="S20"/>
  <c r="T20"/>
  <c r="S21"/>
  <c r="T21"/>
  <c r="S22"/>
  <c r="T22"/>
  <c r="S23"/>
  <c r="T23"/>
  <c r="S24"/>
  <c r="T24"/>
  <c r="S25"/>
  <c r="T25"/>
  <c r="S26"/>
  <c r="T26"/>
  <c r="S27"/>
  <c r="T27"/>
  <c r="S28"/>
  <c r="T28"/>
  <c r="S29"/>
  <c r="T29"/>
  <c r="S30"/>
  <c r="T30"/>
  <c r="S31"/>
  <c r="T31"/>
  <c r="S32"/>
  <c r="T32"/>
  <c r="S33"/>
  <c r="T33"/>
  <c r="S34"/>
  <c r="T34"/>
  <c r="S35"/>
  <c r="T35"/>
  <c r="S36"/>
  <c r="T36"/>
  <c r="S37"/>
  <c r="T37"/>
  <c r="T4" s="1"/>
  <c r="H13" s="1"/>
  <c r="S38"/>
  <c r="T38"/>
  <c r="S39"/>
  <c r="T39"/>
  <c r="S40"/>
  <c r="T40"/>
  <c r="S41"/>
  <c r="T41"/>
  <c r="S42"/>
  <c r="T42"/>
  <c r="S43"/>
  <c r="T43"/>
  <c r="S44"/>
  <c r="T44"/>
  <c r="S45"/>
  <c r="T45"/>
  <c r="S46"/>
  <c r="T46"/>
  <c r="S47"/>
  <c r="T47"/>
  <c r="S48"/>
  <c r="T48"/>
  <c r="S49"/>
  <c r="T49"/>
  <c r="S50"/>
  <c r="T50"/>
  <c r="S51"/>
  <c r="T51"/>
  <c r="S52"/>
  <c r="T52"/>
  <c r="S53"/>
  <c r="T53"/>
  <c r="S54"/>
  <c r="T54"/>
  <c r="S55"/>
  <c r="T55"/>
  <c r="S56"/>
  <c r="T56"/>
  <c r="S57"/>
  <c r="T57"/>
  <c r="S58"/>
  <c r="T58"/>
  <c r="S59"/>
  <c r="T59"/>
  <c r="S60"/>
  <c r="T60"/>
  <c r="S61"/>
  <c r="T61"/>
  <c r="S62"/>
  <c r="T62"/>
  <c r="S63"/>
  <c r="T63"/>
  <c r="S64"/>
  <c r="T64"/>
  <c r="S65"/>
  <c r="T65"/>
  <c r="S66"/>
  <c r="T66"/>
  <c r="S67"/>
  <c r="T67"/>
  <c r="S68"/>
  <c r="T68"/>
  <c r="S69"/>
  <c r="T69"/>
  <c r="S70"/>
  <c r="T70"/>
  <c r="S71"/>
  <c r="T71"/>
  <c r="S72"/>
  <c r="T72"/>
  <c r="S73"/>
  <c r="T73"/>
  <c r="S74"/>
  <c r="T74"/>
  <c r="S75"/>
  <c r="T75"/>
  <c r="S76"/>
  <c r="T76"/>
  <c r="S77"/>
  <c r="T77"/>
  <c r="S78"/>
  <c r="T78"/>
  <c r="S79"/>
  <c r="T79"/>
  <c r="S80"/>
  <c r="T80"/>
  <c r="S81"/>
  <c r="T81"/>
  <c r="S82"/>
  <c r="T82"/>
  <c r="S83"/>
  <c r="T83"/>
  <c r="S84"/>
  <c r="T84"/>
  <c r="S85"/>
  <c r="T85"/>
  <c r="S86"/>
  <c r="T86"/>
  <c r="S87"/>
  <c r="T87"/>
  <c r="S88"/>
  <c r="T88"/>
  <c r="S89"/>
  <c r="T89"/>
  <c r="S90"/>
  <c r="T90"/>
  <c r="S91"/>
  <c r="T91"/>
  <c r="S92"/>
  <c r="T92"/>
  <c r="S93"/>
  <c r="T93"/>
  <c r="S94"/>
  <c r="T94"/>
  <c r="S95"/>
  <c r="T95"/>
  <c r="S96"/>
  <c r="T96"/>
  <c r="S97"/>
  <c r="T97"/>
  <c r="S98"/>
  <c r="T98"/>
  <c r="S99"/>
  <c r="T99"/>
  <c r="S100"/>
  <c r="T100"/>
  <c r="S101"/>
  <c r="T101"/>
  <c r="S102"/>
  <c r="T102"/>
  <c r="S103"/>
  <c r="T103"/>
  <c r="S104"/>
  <c r="T104"/>
  <c r="T5"/>
  <c r="S5"/>
  <c r="N6"/>
  <c r="O6"/>
  <c r="P6"/>
  <c r="Q6"/>
  <c r="R6" s="1"/>
  <c r="N7"/>
  <c r="O7"/>
  <c r="P7"/>
  <c r="Q7"/>
  <c r="R7" s="1"/>
  <c r="N8"/>
  <c r="O8"/>
  <c r="P8"/>
  <c r="Q8"/>
  <c r="R8" s="1"/>
  <c r="N9"/>
  <c r="O9"/>
  <c r="P9"/>
  <c r="Q9"/>
  <c r="R9" s="1"/>
  <c r="N10"/>
  <c r="O10"/>
  <c r="P10"/>
  <c r="Q10"/>
  <c r="R10" s="1"/>
  <c r="N11"/>
  <c r="O11"/>
  <c r="P11"/>
  <c r="Q11"/>
  <c r="R11" s="1"/>
  <c r="N12"/>
  <c r="O12"/>
  <c r="P12"/>
  <c r="Q12"/>
  <c r="R12" s="1"/>
  <c r="N13"/>
  <c r="O13"/>
  <c r="P13"/>
  <c r="Q13"/>
  <c r="R13" s="1"/>
  <c r="N14"/>
  <c r="O14"/>
  <c r="P14"/>
  <c r="Q14"/>
  <c r="R14" s="1"/>
  <c r="N15"/>
  <c r="O15"/>
  <c r="P15"/>
  <c r="Q15"/>
  <c r="R15" s="1"/>
  <c r="N16"/>
  <c r="O16"/>
  <c r="P16"/>
  <c r="Q16"/>
  <c r="R16" s="1"/>
  <c r="N17"/>
  <c r="O17"/>
  <c r="P17"/>
  <c r="Q17"/>
  <c r="R17" s="1"/>
  <c r="N18"/>
  <c r="O18"/>
  <c r="P18"/>
  <c r="Q18"/>
  <c r="R18" s="1"/>
  <c r="N19"/>
  <c r="O19"/>
  <c r="P19"/>
  <c r="Q19"/>
  <c r="R19" s="1"/>
  <c r="N20"/>
  <c r="O20"/>
  <c r="P20"/>
  <c r="Q20"/>
  <c r="R20" s="1"/>
  <c r="N21"/>
  <c r="O21"/>
  <c r="P21"/>
  <c r="Q21"/>
  <c r="R21" s="1"/>
  <c r="N22"/>
  <c r="O22"/>
  <c r="P22"/>
  <c r="Q22"/>
  <c r="R22" s="1"/>
  <c r="N23"/>
  <c r="O23"/>
  <c r="P23"/>
  <c r="Q23"/>
  <c r="R23" s="1"/>
  <c r="N24"/>
  <c r="O24"/>
  <c r="P24"/>
  <c r="Q24"/>
  <c r="R24" s="1"/>
  <c r="N25"/>
  <c r="O25"/>
  <c r="P25"/>
  <c r="Q25"/>
  <c r="R25" s="1"/>
  <c r="N26"/>
  <c r="O26"/>
  <c r="P26"/>
  <c r="Q26"/>
  <c r="R26"/>
  <c r="N27"/>
  <c r="O27"/>
  <c r="P27"/>
  <c r="Q27"/>
  <c r="R27" s="1"/>
  <c r="N28"/>
  <c r="O28"/>
  <c r="P28"/>
  <c r="Q28"/>
  <c r="R28" s="1"/>
  <c r="N29"/>
  <c r="O29"/>
  <c r="P29"/>
  <c r="Q29"/>
  <c r="R29" s="1"/>
  <c r="N30"/>
  <c r="O30"/>
  <c r="P30"/>
  <c r="Q30"/>
  <c r="R30"/>
  <c r="N31"/>
  <c r="O31"/>
  <c r="P31"/>
  <c r="Q31"/>
  <c r="R31" s="1"/>
  <c r="N32"/>
  <c r="O32"/>
  <c r="P32"/>
  <c r="Q32"/>
  <c r="R32" s="1"/>
  <c r="N33"/>
  <c r="O33"/>
  <c r="P33"/>
  <c r="Q33"/>
  <c r="R33" s="1"/>
  <c r="N34"/>
  <c r="O34"/>
  <c r="P34"/>
  <c r="Q34"/>
  <c r="R34" s="1"/>
  <c r="N35"/>
  <c r="O35"/>
  <c r="P35"/>
  <c r="Q35"/>
  <c r="R35" s="1"/>
  <c r="N36"/>
  <c r="O36"/>
  <c r="P36"/>
  <c r="Q36"/>
  <c r="R36" s="1"/>
  <c r="N37"/>
  <c r="O37"/>
  <c r="O4" s="1"/>
  <c r="E10" s="1"/>
  <c r="P37"/>
  <c r="P4" s="1"/>
  <c r="G11" s="1"/>
  <c r="Q37"/>
  <c r="N38"/>
  <c r="O38"/>
  <c r="P38"/>
  <c r="Q38"/>
  <c r="R38" s="1"/>
  <c r="N39"/>
  <c r="O39"/>
  <c r="P39"/>
  <c r="Q39"/>
  <c r="R39" s="1"/>
  <c r="N40"/>
  <c r="O40"/>
  <c r="P40"/>
  <c r="Q40"/>
  <c r="R40" s="1"/>
  <c r="N41"/>
  <c r="O41"/>
  <c r="P41"/>
  <c r="Q41"/>
  <c r="R41" s="1"/>
  <c r="N42"/>
  <c r="O42"/>
  <c r="P42"/>
  <c r="Q42"/>
  <c r="R42" s="1"/>
  <c r="N43"/>
  <c r="O43"/>
  <c r="P43"/>
  <c r="Q43"/>
  <c r="R43" s="1"/>
  <c r="N44"/>
  <c r="O44"/>
  <c r="P44"/>
  <c r="Q44"/>
  <c r="R44" s="1"/>
  <c r="N45"/>
  <c r="O45"/>
  <c r="P45"/>
  <c r="Q45"/>
  <c r="R45" s="1"/>
  <c r="N46"/>
  <c r="O46"/>
  <c r="P46"/>
  <c r="Q46"/>
  <c r="R46" s="1"/>
  <c r="N47"/>
  <c r="O47"/>
  <c r="P47"/>
  <c r="Q47"/>
  <c r="R47" s="1"/>
  <c r="N48"/>
  <c r="O48"/>
  <c r="P48"/>
  <c r="Q48"/>
  <c r="R48" s="1"/>
  <c r="N49"/>
  <c r="O49"/>
  <c r="P49"/>
  <c r="Q49"/>
  <c r="R49" s="1"/>
  <c r="N50"/>
  <c r="O50"/>
  <c r="P50"/>
  <c r="Q50"/>
  <c r="R50" s="1"/>
  <c r="N51"/>
  <c r="O51"/>
  <c r="P51"/>
  <c r="Q51"/>
  <c r="R51" s="1"/>
  <c r="N52"/>
  <c r="O52"/>
  <c r="P52"/>
  <c r="Q52"/>
  <c r="R52" s="1"/>
  <c r="N53"/>
  <c r="O53"/>
  <c r="P53"/>
  <c r="Q53"/>
  <c r="R53" s="1"/>
  <c r="N54"/>
  <c r="O54"/>
  <c r="P54"/>
  <c r="Q54"/>
  <c r="R54" s="1"/>
  <c r="N55"/>
  <c r="O55"/>
  <c r="P55"/>
  <c r="Q55"/>
  <c r="R55" s="1"/>
  <c r="N56"/>
  <c r="O56"/>
  <c r="P56"/>
  <c r="Q56"/>
  <c r="R56" s="1"/>
  <c r="N57"/>
  <c r="O57"/>
  <c r="P57"/>
  <c r="Q57"/>
  <c r="R57" s="1"/>
  <c r="N58"/>
  <c r="O58"/>
  <c r="P58"/>
  <c r="Q58"/>
  <c r="R58"/>
  <c r="N59"/>
  <c r="O59"/>
  <c r="P59"/>
  <c r="Q59"/>
  <c r="R59" s="1"/>
  <c r="N60"/>
  <c r="O60"/>
  <c r="P60"/>
  <c r="Q60"/>
  <c r="R60" s="1"/>
  <c r="N61"/>
  <c r="O61"/>
  <c r="P61"/>
  <c r="Q61"/>
  <c r="R61" s="1"/>
  <c r="N62"/>
  <c r="O62"/>
  <c r="P62"/>
  <c r="Q62"/>
  <c r="R62"/>
  <c r="N63"/>
  <c r="O63"/>
  <c r="P63"/>
  <c r="Q63"/>
  <c r="R63" s="1"/>
  <c r="N64"/>
  <c r="O64"/>
  <c r="P64"/>
  <c r="Q64"/>
  <c r="R64" s="1"/>
  <c r="N65"/>
  <c r="O65"/>
  <c r="P65"/>
  <c r="Q65"/>
  <c r="R65" s="1"/>
  <c r="N66"/>
  <c r="O66"/>
  <c r="P66"/>
  <c r="Q66"/>
  <c r="R66" s="1"/>
  <c r="N67"/>
  <c r="O67"/>
  <c r="P67"/>
  <c r="Q67"/>
  <c r="R67" s="1"/>
  <c r="N68"/>
  <c r="O68"/>
  <c r="P68"/>
  <c r="Q68"/>
  <c r="R68" s="1"/>
  <c r="N69"/>
  <c r="O69"/>
  <c r="P69"/>
  <c r="Q69"/>
  <c r="R69" s="1"/>
  <c r="N70"/>
  <c r="O70"/>
  <c r="P70"/>
  <c r="Q70"/>
  <c r="R70" s="1"/>
  <c r="N71"/>
  <c r="O71"/>
  <c r="P71"/>
  <c r="Q71"/>
  <c r="R71" s="1"/>
  <c r="N72"/>
  <c r="O72"/>
  <c r="P72"/>
  <c r="Q72"/>
  <c r="R72" s="1"/>
  <c r="N73"/>
  <c r="O73"/>
  <c r="P73"/>
  <c r="Q73"/>
  <c r="R73" s="1"/>
  <c r="N74"/>
  <c r="O74"/>
  <c r="P74"/>
  <c r="Q74"/>
  <c r="R74"/>
  <c r="N75"/>
  <c r="O75"/>
  <c r="P75"/>
  <c r="Q75"/>
  <c r="R75" s="1"/>
  <c r="N76"/>
  <c r="O76"/>
  <c r="P76"/>
  <c r="Q76"/>
  <c r="R76" s="1"/>
  <c r="N77"/>
  <c r="O77"/>
  <c r="P77"/>
  <c r="Q77"/>
  <c r="R77" s="1"/>
  <c r="N78"/>
  <c r="O78"/>
  <c r="P78"/>
  <c r="Q78"/>
  <c r="R78"/>
  <c r="N79"/>
  <c r="O79"/>
  <c r="P79"/>
  <c r="Q79"/>
  <c r="R79" s="1"/>
  <c r="N80"/>
  <c r="O80"/>
  <c r="P80"/>
  <c r="Q80"/>
  <c r="R80" s="1"/>
  <c r="N81"/>
  <c r="O81"/>
  <c r="P81"/>
  <c r="Q81"/>
  <c r="R81" s="1"/>
  <c r="N82"/>
  <c r="O82"/>
  <c r="P82"/>
  <c r="Q82"/>
  <c r="R82" s="1"/>
  <c r="N83"/>
  <c r="O83"/>
  <c r="P83"/>
  <c r="Q83"/>
  <c r="R83" s="1"/>
  <c r="N84"/>
  <c r="O84"/>
  <c r="P84"/>
  <c r="Q84"/>
  <c r="R84" s="1"/>
  <c r="N85"/>
  <c r="O85"/>
  <c r="P85"/>
  <c r="Q85"/>
  <c r="R85" s="1"/>
  <c r="N86"/>
  <c r="O86"/>
  <c r="P86"/>
  <c r="Q86"/>
  <c r="R86" s="1"/>
  <c r="N87"/>
  <c r="O87"/>
  <c r="P87"/>
  <c r="Q87"/>
  <c r="R87" s="1"/>
  <c r="N88"/>
  <c r="O88"/>
  <c r="P88"/>
  <c r="Q88"/>
  <c r="R88" s="1"/>
  <c r="N89"/>
  <c r="O89"/>
  <c r="P89"/>
  <c r="Q89"/>
  <c r="R89" s="1"/>
  <c r="N90"/>
  <c r="O90"/>
  <c r="P90"/>
  <c r="Q90"/>
  <c r="R90"/>
  <c r="N91"/>
  <c r="O91"/>
  <c r="P91"/>
  <c r="Q91"/>
  <c r="R91" s="1"/>
  <c r="N92"/>
  <c r="O92"/>
  <c r="P92"/>
  <c r="Q92"/>
  <c r="R92" s="1"/>
  <c r="N93"/>
  <c r="O93"/>
  <c r="P93"/>
  <c r="Q93"/>
  <c r="R93" s="1"/>
  <c r="N94"/>
  <c r="O94"/>
  <c r="P94"/>
  <c r="Q94"/>
  <c r="R94"/>
  <c r="N95"/>
  <c r="O95"/>
  <c r="P95"/>
  <c r="Q95"/>
  <c r="R95" s="1"/>
  <c r="N96"/>
  <c r="O96"/>
  <c r="P96"/>
  <c r="Q96"/>
  <c r="R96" s="1"/>
  <c r="N97"/>
  <c r="O97"/>
  <c r="P97"/>
  <c r="Q97"/>
  <c r="R97" s="1"/>
  <c r="N98"/>
  <c r="O98"/>
  <c r="P98"/>
  <c r="Q98"/>
  <c r="R98" s="1"/>
  <c r="N99"/>
  <c r="O99"/>
  <c r="P99"/>
  <c r="Q99"/>
  <c r="R99" s="1"/>
  <c r="N100"/>
  <c r="O100"/>
  <c r="P100"/>
  <c r="Q100"/>
  <c r="R100" s="1"/>
  <c r="N101"/>
  <c r="O101"/>
  <c r="P101"/>
  <c r="Q101"/>
  <c r="R101" s="1"/>
  <c r="N102"/>
  <c r="O102"/>
  <c r="P102"/>
  <c r="Q102"/>
  <c r="R102" s="1"/>
  <c r="N103"/>
  <c r="O103"/>
  <c r="P103"/>
  <c r="Q103"/>
  <c r="R103" s="1"/>
  <c r="N104"/>
  <c r="O104"/>
  <c r="P104"/>
  <c r="Q104"/>
  <c r="R104" s="1"/>
  <c r="Q5"/>
  <c r="R5" s="1"/>
  <c r="P5"/>
  <c r="O5"/>
  <c r="N5"/>
  <c r="N4"/>
  <c r="D4" s="1"/>
  <c r="N6" i="61"/>
  <c r="O6"/>
  <c r="P6"/>
  <c r="Q6"/>
  <c r="R6" s="1"/>
  <c r="N7"/>
  <c r="O7"/>
  <c r="P7"/>
  <c r="Q7"/>
  <c r="R7" s="1"/>
  <c r="N8"/>
  <c r="O8"/>
  <c r="P8"/>
  <c r="Q8"/>
  <c r="R8" s="1"/>
  <c r="N9"/>
  <c r="O9"/>
  <c r="P9"/>
  <c r="Q9"/>
  <c r="R9" s="1"/>
  <c r="N10"/>
  <c r="O10"/>
  <c r="P10"/>
  <c r="Q10"/>
  <c r="R10" s="1"/>
  <c r="N11"/>
  <c r="O11"/>
  <c r="P11"/>
  <c r="Q11"/>
  <c r="R11" s="1"/>
  <c r="N12"/>
  <c r="O12"/>
  <c r="P12"/>
  <c r="Q12"/>
  <c r="R12" s="1"/>
  <c r="N13"/>
  <c r="O13"/>
  <c r="P13"/>
  <c r="Q13"/>
  <c r="R13" s="1"/>
  <c r="N14"/>
  <c r="O14"/>
  <c r="P14"/>
  <c r="Q14"/>
  <c r="R14" s="1"/>
  <c r="N15"/>
  <c r="O15"/>
  <c r="P15"/>
  <c r="Q15"/>
  <c r="R15" s="1"/>
  <c r="N16"/>
  <c r="O16"/>
  <c r="P16"/>
  <c r="Q16"/>
  <c r="R16" s="1"/>
  <c r="N17"/>
  <c r="O17"/>
  <c r="P17"/>
  <c r="Q17"/>
  <c r="R17" s="1"/>
  <c r="N18"/>
  <c r="O18"/>
  <c r="P18"/>
  <c r="Q18"/>
  <c r="R18" s="1"/>
  <c r="N19"/>
  <c r="O19"/>
  <c r="P19"/>
  <c r="Q19"/>
  <c r="R19" s="1"/>
  <c r="N20"/>
  <c r="O20"/>
  <c r="P20"/>
  <c r="Q20"/>
  <c r="R20" s="1"/>
  <c r="N21"/>
  <c r="O21"/>
  <c r="P21"/>
  <c r="Q21"/>
  <c r="R21"/>
  <c r="N22"/>
  <c r="O22"/>
  <c r="P22"/>
  <c r="Q22"/>
  <c r="R22" s="1"/>
  <c r="N23"/>
  <c r="O23"/>
  <c r="P23"/>
  <c r="Q23"/>
  <c r="R23" s="1"/>
  <c r="N24"/>
  <c r="O24"/>
  <c r="P24"/>
  <c r="Q24"/>
  <c r="R24" s="1"/>
  <c r="N25"/>
  <c r="O25"/>
  <c r="P25"/>
  <c r="Q25"/>
  <c r="R25" s="1"/>
  <c r="N26"/>
  <c r="O26"/>
  <c r="P26"/>
  <c r="Q26"/>
  <c r="R26" s="1"/>
  <c r="N27"/>
  <c r="O27"/>
  <c r="P27"/>
  <c r="Q27"/>
  <c r="R27" s="1"/>
  <c r="N28"/>
  <c r="O28"/>
  <c r="P28"/>
  <c r="Q28"/>
  <c r="R28" s="1"/>
  <c r="N29"/>
  <c r="O29"/>
  <c r="P29"/>
  <c r="Q29"/>
  <c r="R29" s="1"/>
  <c r="N30"/>
  <c r="O30"/>
  <c r="P30"/>
  <c r="Q30"/>
  <c r="R30" s="1"/>
  <c r="N31"/>
  <c r="O31"/>
  <c r="P31"/>
  <c r="Q31"/>
  <c r="R31" s="1"/>
  <c r="N32"/>
  <c r="O32"/>
  <c r="P32"/>
  <c r="Q32"/>
  <c r="R32" s="1"/>
  <c r="N33"/>
  <c r="O33"/>
  <c r="P33"/>
  <c r="Q33"/>
  <c r="R33"/>
  <c r="N34"/>
  <c r="O34"/>
  <c r="P34"/>
  <c r="Q34"/>
  <c r="R34" s="1"/>
  <c r="N35"/>
  <c r="O35"/>
  <c r="P35"/>
  <c r="Q35"/>
  <c r="R35" s="1"/>
  <c r="N36"/>
  <c r="O36"/>
  <c r="P36"/>
  <c r="Q36"/>
  <c r="R36" s="1"/>
  <c r="N37"/>
  <c r="N4" s="1"/>
  <c r="C15" s="1"/>
  <c r="O37"/>
  <c r="O4" s="1"/>
  <c r="E19" s="1"/>
  <c r="P37"/>
  <c r="P4" s="1"/>
  <c r="E18" s="1"/>
  <c r="Q37"/>
  <c r="R37" s="1"/>
  <c r="Q4" s="1"/>
  <c r="C20" s="1"/>
  <c r="N38"/>
  <c r="O38"/>
  <c r="P38"/>
  <c r="Q38"/>
  <c r="R38" s="1"/>
  <c r="N39"/>
  <c r="O39"/>
  <c r="P39"/>
  <c r="Q39"/>
  <c r="R39" s="1"/>
  <c r="N40"/>
  <c r="O40"/>
  <c r="P40"/>
  <c r="Q40"/>
  <c r="R40" s="1"/>
  <c r="N41"/>
  <c r="O41"/>
  <c r="P41"/>
  <c r="Q41"/>
  <c r="R41" s="1"/>
  <c r="N42"/>
  <c r="O42"/>
  <c r="P42"/>
  <c r="Q42"/>
  <c r="R42" s="1"/>
  <c r="N43"/>
  <c r="O43"/>
  <c r="P43"/>
  <c r="Q43"/>
  <c r="R43" s="1"/>
  <c r="N44"/>
  <c r="O44"/>
  <c r="P44"/>
  <c r="Q44"/>
  <c r="R44" s="1"/>
  <c r="N45"/>
  <c r="O45"/>
  <c r="P45"/>
  <c r="Q45"/>
  <c r="R45" s="1"/>
  <c r="N46"/>
  <c r="O46"/>
  <c r="P46"/>
  <c r="Q46"/>
  <c r="R46" s="1"/>
  <c r="N47"/>
  <c r="O47"/>
  <c r="P47"/>
  <c r="Q47"/>
  <c r="R47" s="1"/>
  <c r="N48"/>
  <c r="O48"/>
  <c r="P48"/>
  <c r="Q48"/>
  <c r="R48" s="1"/>
  <c r="N49"/>
  <c r="O49"/>
  <c r="P49"/>
  <c r="Q49"/>
  <c r="R49"/>
  <c r="N50"/>
  <c r="O50"/>
  <c r="P50"/>
  <c r="Q50"/>
  <c r="R50" s="1"/>
  <c r="N51"/>
  <c r="O51"/>
  <c r="P51"/>
  <c r="Q51"/>
  <c r="R51" s="1"/>
  <c r="N52"/>
  <c r="O52"/>
  <c r="P52"/>
  <c r="Q52"/>
  <c r="R52" s="1"/>
  <c r="N53"/>
  <c r="O53"/>
  <c r="P53"/>
  <c r="Q53"/>
  <c r="R53"/>
  <c r="N54"/>
  <c r="O54"/>
  <c r="P54"/>
  <c r="Q54"/>
  <c r="R54" s="1"/>
  <c r="N55"/>
  <c r="O55"/>
  <c r="P55"/>
  <c r="Q55"/>
  <c r="R55" s="1"/>
  <c r="N56"/>
  <c r="O56"/>
  <c r="P56"/>
  <c r="Q56"/>
  <c r="R56" s="1"/>
  <c r="N57"/>
  <c r="O57"/>
  <c r="P57"/>
  <c r="Q57"/>
  <c r="R57" s="1"/>
  <c r="N58"/>
  <c r="O58"/>
  <c r="P58"/>
  <c r="Q58"/>
  <c r="R58" s="1"/>
  <c r="N59"/>
  <c r="O59"/>
  <c r="P59"/>
  <c r="Q59"/>
  <c r="R59" s="1"/>
  <c r="N60"/>
  <c r="O60"/>
  <c r="P60"/>
  <c r="Q60"/>
  <c r="R60" s="1"/>
  <c r="N61"/>
  <c r="O61"/>
  <c r="P61"/>
  <c r="Q61"/>
  <c r="R61" s="1"/>
  <c r="N62"/>
  <c r="O62"/>
  <c r="P62"/>
  <c r="Q62"/>
  <c r="R62" s="1"/>
  <c r="N63"/>
  <c r="O63"/>
  <c r="P63"/>
  <c r="Q63"/>
  <c r="R63" s="1"/>
  <c r="N64"/>
  <c r="O64"/>
  <c r="P64"/>
  <c r="Q64"/>
  <c r="R64" s="1"/>
  <c r="N65"/>
  <c r="O65"/>
  <c r="P65"/>
  <c r="Q65"/>
  <c r="R65"/>
  <c r="N66"/>
  <c r="O66"/>
  <c r="P66"/>
  <c r="Q66"/>
  <c r="R66" s="1"/>
  <c r="N67"/>
  <c r="O67"/>
  <c r="P67"/>
  <c r="Q67"/>
  <c r="R67" s="1"/>
  <c r="N68"/>
  <c r="O68"/>
  <c r="P68"/>
  <c r="Q68"/>
  <c r="R68" s="1"/>
  <c r="N69"/>
  <c r="O69"/>
  <c r="P69"/>
  <c r="Q69"/>
  <c r="R69"/>
  <c r="N70"/>
  <c r="O70"/>
  <c r="P70"/>
  <c r="Q70"/>
  <c r="R70" s="1"/>
  <c r="N71"/>
  <c r="O71"/>
  <c r="P71"/>
  <c r="Q71"/>
  <c r="R71" s="1"/>
  <c r="N72"/>
  <c r="O72"/>
  <c r="P72"/>
  <c r="Q72"/>
  <c r="R72" s="1"/>
  <c r="N73"/>
  <c r="O73"/>
  <c r="P73"/>
  <c r="Q73"/>
  <c r="R73" s="1"/>
  <c r="N74"/>
  <c r="O74"/>
  <c r="P74"/>
  <c r="Q74"/>
  <c r="R74" s="1"/>
  <c r="N75"/>
  <c r="O75"/>
  <c r="P75"/>
  <c r="Q75"/>
  <c r="R75" s="1"/>
  <c r="N76"/>
  <c r="O76"/>
  <c r="P76"/>
  <c r="Q76"/>
  <c r="R76" s="1"/>
  <c r="N77"/>
  <c r="O77"/>
  <c r="P77"/>
  <c r="Q77"/>
  <c r="R77" s="1"/>
  <c r="N78"/>
  <c r="O78"/>
  <c r="P78"/>
  <c r="Q78"/>
  <c r="R78" s="1"/>
  <c r="N79"/>
  <c r="O79"/>
  <c r="P79"/>
  <c r="Q79"/>
  <c r="R79" s="1"/>
  <c r="N80"/>
  <c r="O80"/>
  <c r="P80"/>
  <c r="Q80"/>
  <c r="R80" s="1"/>
  <c r="N81"/>
  <c r="O81"/>
  <c r="P81"/>
  <c r="Q81"/>
  <c r="R81"/>
  <c r="N82"/>
  <c r="O82"/>
  <c r="P82"/>
  <c r="Q82"/>
  <c r="R82" s="1"/>
  <c r="N83"/>
  <c r="O83"/>
  <c r="P83"/>
  <c r="Q83"/>
  <c r="R83" s="1"/>
  <c r="N84"/>
  <c r="O84"/>
  <c r="P84"/>
  <c r="Q84"/>
  <c r="R84" s="1"/>
  <c r="N85"/>
  <c r="O85"/>
  <c r="P85"/>
  <c r="Q85"/>
  <c r="R85"/>
  <c r="N86"/>
  <c r="O86"/>
  <c r="P86"/>
  <c r="Q86"/>
  <c r="R86" s="1"/>
  <c r="N87"/>
  <c r="O87"/>
  <c r="P87"/>
  <c r="Q87"/>
  <c r="R87" s="1"/>
  <c r="N88"/>
  <c r="O88"/>
  <c r="P88"/>
  <c r="Q88"/>
  <c r="R88" s="1"/>
  <c r="N89"/>
  <c r="O89"/>
  <c r="P89"/>
  <c r="Q89"/>
  <c r="R89" s="1"/>
  <c r="N90"/>
  <c r="O90"/>
  <c r="P90"/>
  <c r="Q90"/>
  <c r="R90" s="1"/>
  <c r="N91"/>
  <c r="O91"/>
  <c r="P91"/>
  <c r="Q91"/>
  <c r="R91" s="1"/>
  <c r="N92"/>
  <c r="O92"/>
  <c r="P92"/>
  <c r="Q92"/>
  <c r="R92" s="1"/>
  <c r="N93"/>
  <c r="O93"/>
  <c r="P93"/>
  <c r="Q93"/>
  <c r="R93" s="1"/>
  <c r="N94"/>
  <c r="O94"/>
  <c r="P94"/>
  <c r="Q94"/>
  <c r="R94" s="1"/>
  <c r="N95"/>
  <c r="O95"/>
  <c r="P95"/>
  <c r="Q95"/>
  <c r="R95" s="1"/>
  <c r="N96"/>
  <c r="O96"/>
  <c r="P96"/>
  <c r="Q96"/>
  <c r="R96" s="1"/>
  <c r="N97"/>
  <c r="O97"/>
  <c r="P97"/>
  <c r="Q97"/>
  <c r="R97"/>
  <c r="N98"/>
  <c r="O98"/>
  <c r="P98"/>
  <c r="Q98"/>
  <c r="R98" s="1"/>
  <c r="N99"/>
  <c r="O99"/>
  <c r="P99"/>
  <c r="Q99"/>
  <c r="R99" s="1"/>
  <c r="N100"/>
  <c r="O100"/>
  <c r="P100"/>
  <c r="Q100"/>
  <c r="R100" s="1"/>
  <c r="N101"/>
  <c r="O101"/>
  <c r="P101"/>
  <c r="Q101"/>
  <c r="R101"/>
  <c r="N102"/>
  <c r="O102"/>
  <c r="P102"/>
  <c r="Q102"/>
  <c r="R102" s="1"/>
  <c r="N103"/>
  <c r="O103"/>
  <c r="P103"/>
  <c r="Q103"/>
  <c r="R103" s="1"/>
  <c r="N104"/>
  <c r="O104"/>
  <c r="P104"/>
  <c r="Q104"/>
  <c r="R104" s="1"/>
  <c r="O5"/>
  <c r="P5"/>
  <c r="Q5"/>
  <c r="R5" s="1"/>
  <c r="N5"/>
  <c r="N6" i="57"/>
  <c r="O6"/>
  <c r="P6" s="1"/>
  <c r="N7"/>
  <c r="O7"/>
  <c r="P7" s="1"/>
  <c r="N8"/>
  <c r="O8"/>
  <c r="P8" s="1"/>
  <c r="N9"/>
  <c r="O9"/>
  <c r="P9" s="1"/>
  <c r="N10"/>
  <c r="O10"/>
  <c r="P10" s="1"/>
  <c r="N11"/>
  <c r="O11"/>
  <c r="P11" s="1"/>
  <c r="N12"/>
  <c r="O12"/>
  <c r="P12" s="1"/>
  <c r="N13"/>
  <c r="O13"/>
  <c r="P13" s="1"/>
  <c r="N14"/>
  <c r="O14"/>
  <c r="P14" s="1"/>
  <c r="N15"/>
  <c r="O15"/>
  <c r="P15" s="1"/>
  <c r="N16"/>
  <c r="O16"/>
  <c r="P16"/>
  <c r="N17"/>
  <c r="O17"/>
  <c r="P17" s="1"/>
  <c r="N18"/>
  <c r="O18"/>
  <c r="P18" s="1"/>
  <c r="N19"/>
  <c r="O19"/>
  <c r="P19" s="1"/>
  <c r="N20"/>
  <c r="O20"/>
  <c r="P20" s="1"/>
  <c r="N21"/>
  <c r="O21"/>
  <c r="P21" s="1"/>
  <c r="N22"/>
  <c r="O22"/>
  <c r="P22" s="1"/>
  <c r="N23"/>
  <c r="O23"/>
  <c r="P23" s="1"/>
  <c r="N24"/>
  <c r="O24"/>
  <c r="P24" s="1"/>
  <c r="N25"/>
  <c r="O25"/>
  <c r="P25" s="1"/>
  <c r="N26"/>
  <c r="O26"/>
  <c r="P26" s="1"/>
  <c r="N27"/>
  <c r="O27"/>
  <c r="P27" s="1"/>
  <c r="N28"/>
  <c r="O28"/>
  <c r="P28" s="1"/>
  <c r="N29"/>
  <c r="O29"/>
  <c r="P29" s="1"/>
  <c r="N30"/>
  <c r="O30"/>
  <c r="P30" s="1"/>
  <c r="N31"/>
  <c r="O31"/>
  <c r="P31" s="1"/>
  <c r="N32"/>
  <c r="O32"/>
  <c r="P32" s="1"/>
  <c r="N33"/>
  <c r="O33"/>
  <c r="P33" s="1"/>
  <c r="N34"/>
  <c r="O34"/>
  <c r="P34" s="1"/>
  <c r="N35"/>
  <c r="O35"/>
  <c r="P35" s="1"/>
  <c r="N36"/>
  <c r="O36"/>
  <c r="P36"/>
  <c r="N37"/>
  <c r="N4" s="1"/>
  <c r="C10" s="1"/>
  <c r="O37"/>
  <c r="P37" s="1"/>
  <c r="O4" s="1"/>
  <c r="A15" s="1"/>
  <c r="N38"/>
  <c r="O38"/>
  <c r="P38" s="1"/>
  <c r="N39"/>
  <c r="O39"/>
  <c r="P39" s="1"/>
  <c r="N40"/>
  <c r="O40"/>
  <c r="P40" s="1"/>
  <c r="N41"/>
  <c r="O41"/>
  <c r="P41" s="1"/>
  <c r="N42"/>
  <c r="O42"/>
  <c r="P42" s="1"/>
  <c r="N43"/>
  <c r="O43"/>
  <c r="P43" s="1"/>
  <c r="N44"/>
  <c r="O44"/>
  <c r="P44" s="1"/>
  <c r="N45"/>
  <c r="O45"/>
  <c r="P45" s="1"/>
  <c r="N46"/>
  <c r="O46"/>
  <c r="P46" s="1"/>
  <c r="N47"/>
  <c r="O47"/>
  <c r="P47" s="1"/>
  <c r="N48"/>
  <c r="O48"/>
  <c r="P48"/>
  <c r="N49"/>
  <c r="O49"/>
  <c r="P49" s="1"/>
  <c r="N50"/>
  <c r="O50"/>
  <c r="P50" s="1"/>
  <c r="N51"/>
  <c r="O51"/>
  <c r="P51" s="1"/>
  <c r="N52"/>
  <c r="O52"/>
  <c r="P52"/>
  <c r="N53"/>
  <c r="O53"/>
  <c r="P53" s="1"/>
  <c r="N54"/>
  <c r="O54"/>
  <c r="P54" s="1"/>
  <c r="N55"/>
  <c r="O55"/>
  <c r="P55" s="1"/>
  <c r="N56"/>
  <c r="O56"/>
  <c r="P56" s="1"/>
  <c r="N57"/>
  <c r="O57"/>
  <c r="P57" s="1"/>
  <c r="N58"/>
  <c r="O58"/>
  <c r="P58" s="1"/>
  <c r="N59"/>
  <c r="O59"/>
  <c r="P59" s="1"/>
  <c r="N60"/>
  <c r="O60"/>
  <c r="P60" s="1"/>
  <c r="N61"/>
  <c r="O61"/>
  <c r="P61" s="1"/>
  <c r="N62"/>
  <c r="O62"/>
  <c r="P62" s="1"/>
  <c r="N63"/>
  <c r="O63"/>
  <c r="P63" s="1"/>
  <c r="N64"/>
  <c r="O64"/>
  <c r="P64"/>
  <c r="N65"/>
  <c r="O65"/>
  <c r="P65" s="1"/>
  <c r="N66"/>
  <c r="O66"/>
  <c r="P66" s="1"/>
  <c r="N67"/>
  <c r="O67"/>
  <c r="P67" s="1"/>
  <c r="N68"/>
  <c r="O68"/>
  <c r="P68"/>
  <c r="N69"/>
  <c r="O69"/>
  <c r="P69" s="1"/>
  <c r="N70"/>
  <c r="O70"/>
  <c r="P70" s="1"/>
  <c r="N71"/>
  <c r="O71"/>
  <c r="P71" s="1"/>
  <c r="N72"/>
  <c r="O72"/>
  <c r="P72" s="1"/>
  <c r="N73"/>
  <c r="O73"/>
  <c r="P73" s="1"/>
  <c r="N74"/>
  <c r="O74"/>
  <c r="P74" s="1"/>
  <c r="N75"/>
  <c r="O75"/>
  <c r="P75" s="1"/>
  <c r="N76"/>
  <c r="O76"/>
  <c r="P76" s="1"/>
  <c r="N77"/>
  <c r="O77"/>
  <c r="P77" s="1"/>
  <c r="N78"/>
  <c r="O78"/>
  <c r="P78" s="1"/>
  <c r="N79"/>
  <c r="O79"/>
  <c r="P79" s="1"/>
  <c r="N80"/>
  <c r="O80"/>
  <c r="P80"/>
  <c r="N81"/>
  <c r="O81"/>
  <c r="P81" s="1"/>
  <c r="N82"/>
  <c r="O82"/>
  <c r="P82" s="1"/>
  <c r="N83"/>
  <c r="O83"/>
  <c r="P83" s="1"/>
  <c r="N84"/>
  <c r="O84"/>
  <c r="P84"/>
  <c r="N85"/>
  <c r="O85"/>
  <c r="P85" s="1"/>
  <c r="N86"/>
  <c r="O86"/>
  <c r="P86" s="1"/>
  <c r="N87"/>
  <c r="O87"/>
  <c r="P87" s="1"/>
  <c r="N88"/>
  <c r="O88"/>
  <c r="P88" s="1"/>
  <c r="N89"/>
  <c r="O89"/>
  <c r="P89" s="1"/>
  <c r="N90"/>
  <c r="O90"/>
  <c r="P90" s="1"/>
  <c r="N91"/>
  <c r="O91"/>
  <c r="P91" s="1"/>
  <c r="N92"/>
  <c r="O92"/>
  <c r="P92" s="1"/>
  <c r="N93"/>
  <c r="O93"/>
  <c r="P93" s="1"/>
  <c r="N94"/>
  <c r="O94"/>
  <c r="P94" s="1"/>
  <c r="N95"/>
  <c r="O95"/>
  <c r="P95" s="1"/>
  <c r="N96"/>
  <c r="O96"/>
  <c r="P96"/>
  <c r="N97"/>
  <c r="O97"/>
  <c r="P97" s="1"/>
  <c r="N98"/>
  <c r="O98"/>
  <c r="P98" s="1"/>
  <c r="N99"/>
  <c r="O99"/>
  <c r="P99" s="1"/>
  <c r="N100"/>
  <c r="O100"/>
  <c r="P100"/>
  <c r="N101"/>
  <c r="O101"/>
  <c r="P101" s="1"/>
  <c r="N102"/>
  <c r="O102"/>
  <c r="P102" s="1"/>
  <c r="N103"/>
  <c r="O103"/>
  <c r="P103" s="1"/>
  <c r="N104"/>
  <c r="O104"/>
  <c r="P104" s="1"/>
  <c r="O5"/>
  <c r="P5" s="1"/>
  <c r="N5"/>
  <c r="E2"/>
  <c r="C27"/>
  <c r="C26"/>
  <c r="N6" i="56"/>
  <c r="N7"/>
  <c r="N8"/>
  <c r="N9"/>
  <c r="N10"/>
  <c r="N11"/>
  <c r="N12"/>
  <c r="N13"/>
  <c r="N14"/>
  <c r="N15"/>
  <c r="N16"/>
  <c r="N17"/>
  <c r="N18"/>
  <c r="N19"/>
  <c r="N20"/>
  <c r="N21"/>
  <c r="N22"/>
  <c r="N23"/>
  <c r="N24"/>
  <c r="N25"/>
  <c r="N26"/>
  <c r="N27"/>
  <c r="N28"/>
  <c r="N29"/>
  <c r="N30"/>
  <c r="N31"/>
  <c r="N32"/>
  <c r="N33"/>
  <c r="N34"/>
  <c r="N35"/>
  <c r="N36"/>
  <c r="N37"/>
  <c r="N4" s="1"/>
  <c r="F10" s="1"/>
  <c r="N38"/>
  <c r="N39"/>
  <c r="N40"/>
  <c r="N41"/>
  <c r="N42"/>
  <c r="N43"/>
  <c r="N44"/>
  <c r="N45"/>
  <c r="N46"/>
  <c r="N47"/>
  <c r="N48"/>
  <c r="N49"/>
  <c r="N50"/>
  <c r="N51"/>
  <c r="N52"/>
  <c r="N53"/>
  <c r="N54"/>
  <c r="N55"/>
  <c r="N56"/>
  <c r="N57"/>
  <c r="N58"/>
  <c r="N59"/>
  <c r="N60"/>
  <c r="N61"/>
  <c r="N62"/>
  <c r="N63"/>
  <c r="N64"/>
  <c r="N65"/>
  <c r="N66"/>
  <c r="N67"/>
  <c r="N68"/>
  <c r="N69"/>
  <c r="N70"/>
  <c r="N71"/>
  <c r="N72"/>
  <c r="N73"/>
  <c r="N74"/>
  <c r="N75"/>
  <c r="N76"/>
  <c r="N77"/>
  <c r="N78"/>
  <c r="N79"/>
  <c r="N80"/>
  <c r="N81"/>
  <c r="N82"/>
  <c r="N83"/>
  <c r="N84"/>
  <c r="N85"/>
  <c r="N86"/>
  <c r="N87"/>
  <c r="N88"/>
  <c r="N89"/>
  <c r="N90"/>
  <c r="N91"/>
  <c r="N92"/>
  <c r="N93"/>
  <c r="N94"/>
  <c r="N95"/>
  <c r="N96"/>
  <c r="N97"/>
  <c r="N98"/>
  <c r="N99"/>
  <c r="N100"/>
  <c r="N101"/>
  <c r="N102"/>
  <c r="N103"/>
  <c r="N104"/>
  <c r="N5"/>
  <c r="E20"/>
  <c r="E19"/>
  <c r="E27"/>
  <c r="E26"/>
  <c r="H2"/>
  <c r="G26" i="55"/>
  <c r="Z3"/>
  <c r="AO6"/>
  <c r="AP6"/>
  <c r="AQ6"/>
  <c r="AR6"/>
  <c r="AT6" s="1"/>
  <c r="AS6"/>
  <c r="AO7"/>
  <c r="AP7"/>
  <c r="AQ7"/>
  <c r="AR7"/>
  <c r="AT7" s="1"/>
  <c r="AS7"/>
  <c r="AO8"/>
  <c r="AP8"/>
  <c r="AQ8"/>
  <c r="AR8"/>
  <c r="AS8"/>
  <c r="AT8"/>
  <c r="AO9"/>
  <c r="AP9"/>
  <c r="AQ9"/>
  <c r="AR9"/>
  <c r="AT9" s="1"/>
  <c r="AS9"/>
  <c r="AO10"/>
  <c r="AP10"/>
  <c r="AQ10"/>
  <c r="AR10"/>
  <c r="AT10" s="1"/>
  <c r="AS10"/>
  <c r="AO11"/>
  <c r="AP11"/>
  <c r="AQ11"/>
  <c r="AR11"/>
  <c r="AT11" s="1"/>
  <c r="AS11"/>
  <c r="AO12"/>
  <c r="AP12"/>
  <c r="AQ12"/>
  <c r="AR12"/>
  <c r="AT12" s="1"/>
  <c r="AS12"/>
  <c r="AO13"/>
  <c r="AP13"/>
  <c r="AQ13"/>
  <c r="AR13"/>
  <c r="AT13" s="1"/>
  <c r="AS13"/>
  <c r="AO14"/>
  <c r="AP14"/>
  <c r="AQ14"/>
  <c r="AR14"/>
  <c r="AT14" s="1"/>
  <c r="AS14"/>
  <c r="AO15"/>
  <c r="AP15"/>
  <c r="AQ15"/>
  <c r="AR15"/>
  <c r="AT15" s="1"/>
  <c r="AS15"/>
  <c r="AO16"/>
  <c r="AP16"/>
  <c r="AQ16"/>
  <c r="AR16"/>
  <c r="AT16" s="1"/>
  <c r="AS16"/>
  <c r="AO17"/>
  <c r="AP17"/>
  <c r="AQ17"/>
  <c r="AR17"/>
  <c r="AT17" s="1"/>
  <c r="AS17"/>
  <c r="AO18"/>
  <c r="AP18"/>
  <c r="AQ18"/>
  <c r="AR18"/>
  <c r="AT18" s="1"/>
  <c r="AS18"/>
  <c r="AO19"/>
  <c r="AP19"/>
  <c r="AQ19"/>
  <c r="AR19"/>
  <c r="AT19" s="1"/>
  <c r="AS19"/>
  <c r="AO20"/>
  <c r="AP20"/>
  <c r="AQ20"/>
  <c r="AR20"/>
  <c r="AT20" s="1"/>
  <c r="AS20"/>
  <c r="AO21"/>
  <c r="AP21"/>
  <c r="AQ21"/>
  <c r="AR21"/>
  <c r="AT21" s="1"/>
  <c r="AS21"/>
  <c r="AO22"/>
  <c r="AP22"/>
  <c r="AQ22"/>
  <c r="AR22"/>
  <c r="AT22" s="1"/>
  <c r="AS22"/>
  <c r="AO23"/>
  <c r="AP23"/>
  <c r="AQ23"/>
  <c r="AR23"/>
  <c r="AT23" s="1"/>
  <c r="AS23"/>
  <c r="AO24"/>
  <c r="AP24"/>
  <c r="AQ24"/>
  <c r="AR24"/>
  <c r="AT24" s="1"/>
  <c r="AS24"/>
  <c r="AO25"/>
  <c r="AP25"/>
  <c r="AQ25"/>
  <c r="AR25"/>
  <c r="AT25" s="1"/>
  <c r="AS25"/>
  <c r="AO26"/>
  <c r="AP26"/>
  <c r="AQ26"/>
  <c r="AR26"/>
  <c r="AT26" s="1"/>
  <c r="AS26"/>
  <c r="AO27"/>
  <c r="AP27"/>
  <c r="AQ27"/>
  <c r="AR27"/>
  <c r="AT27" s="1"/>
  <c r="AS27"/>
  <c r="AO28"/>
  <c r="AP28"/>
  <c r="AQ28"/>
  <c r="AR28"/>
  <c r="AT28" s="1"/>
  <c r="AS28"/>
  <c r="AO29"/>
  <c r="AP29"/>
  <c r="AQ29"/>
  <c r="AR29"/>
  <c r="AT29" s="1"/>
  <c r="AS29"/>
  <c r="AO30"/>
  <c r="AP30"/>
  <c r="AQ30"/>
  <c r="AR30"/>
  <c r="AS30"/>
  <c r="AT30"/>
  <c r="AO31"/>
  <c r="AP31"/>
  <c r="AQ31"/>
  <c r="AR31"/>
  <c r="AT31" s="1"/>
  <c r="AS31"/>
  <c r="AO32"/>
  <c r="AP32"/>
  <c r="AQ32"/>
  <c r="AR32"/>
  <c r="AT32" s="1"/>
  <c r="AS32"/>
  <c r="AO33"/>
  <c r="AP33"/>
  <c r="AQ33"/>
  <c r="AR33"/>
  <c r="AT33" s="1"/>
  <c r="AS33"/>
  <c r="AO34"/>
  <c r="AP34"/>
  <c r="AQ34"/>
  <c r="AR34"/>
  <c r="AT34" s="1"/>
  <c r="AS34"/>
  <c r="AO35"/>
  <c r="AP35"/>
  <c r="AQ35"/>
  <c r="AR35"/>
  <c r="AT35" s="1"/>
  <c r="AS35"/>
  <c r="AO36"/>
  <c r="AP36"/>
  <c r="AQ36"/>
  <c r="AR36"/>
  <c r="AT36" s="1"/>
  <c r="AS36"/>
  <c r="AO37"/>
  <c r="AO4" s="1"/>
  <c r="M3" s="1"/>
  <c r="AP37"/>
  <c r="AP4" s="1"/>
  <c r="T3" s="1"/>
  <c r="AQ37"/>
  <c r="AQ4" s="1"/>
  <c r="AR37"/>
  <c r="AT37" s="1"/>
  <c r="AT4" s="1"/>
  <c r="AS37"/>
  <c r="AS4" s="1"/>
  <c r="AO38"/>
  <c r="AP38"/>
  <c r="AQ38"/>
  <c r="AR38"/>
  <c r="AT38" s="1"/>
  <c r="AS38"/>
  <c r="AO39"/>
  <c r="AP39"/>
  <c r="AQ39"/>
  <c r="AR39"/>
  <c r="AT39" s="1"/>
  <c r="AS39"/>
  <c r="AO40"/>
  <c r="AP40"/>
  <c r="AQ40"/>
  <c r="AR40"/>
  <c r="AS40"/>
  <c r="AT40"/>
  <c r="AO41"/>
  <c r="AP41"/>
  <c r="AQ41"/>
  <c r="AR41"/>
  <c r="AT41" s="1"/>
  <c r="AS41"/>
  <c r="AO42"/>
  <c r="AP42"/>
  <c r="AQ42"/>
  <c r="AR42"/>
  <c r="AT42" s="1"/>
  <c r="AS42"/>
  <c r="AO43"/>
  <c r="AP43"/>
  <c r="AQ43"/>
  <c r="AR43"/>
  <c r="AT43" s="1"/>
  <c r="AS43"/>
  <c r="AO44"/>
  <c r="AP44"/>
  <c r="AQ44"/>
  <c r="AR44"/>
  <c r="AT44" s="1"/>
  <c r="AS44"/>
  <c r="AO45"/>
  <c r="AP45"/>
  <c r="AQ45"/>
  <c r="AR45"/>
  <c r="AT45" s="1"/>
  <c r="AS45"/>
  <c r="AO46"/>
  <c r="AP46"/>
  <c r="AQ46"/>
  <c r="AR46"/>
  <c r="AT46" s="1"/>
  <c r="AS46"/>
  <c r="AO47"/>
  <c r="AP47"/>
  <c r="AQ47"/>
  <c r="AR47"/>
  <c r="AT47" s="1"/>
  <c r="AS47"/>
  <c r="AO48"/>
  <c r="AP48"/>
  <c r="AQ48"/>
  <c r="AR48"/>
  <c r="AT48" s="1"/>
  <c r="AS48"/>
  <c r="AO49"/>
  <c r="AP49"/>
  <c r="AQ49"/>
  <c r="AR49"/>
  <c r="AT49" s="1"/>
  <c r="AS49"/>
  <c r="AO50"/>
  <c r="AP50"/>
  <c r="AQ50"/>
  <c r="AR50"/>
  <c r="AS50"/>
  <c r="AT50"/>
  <c r="AO51"/>
  <c r="AP51"/>
  <c r="AQ51"/>
  <c r="AR51"/>
  <c r="AT51" s="1"/>
  <c r="AS51"/>
  <c r="AO52"/>
  <c r="AP52"/>
  <c r="AQ52"/>
  <c r="AR52"/>
  <c r="AT52" s="1"/>
  <c r="AS52"/>
  <c r="AO53"/>
  <c r="AP53"/>
  <c r="AQ53"/>
  <c r="AR53"/>
  <c r="AT53" s="1"/>
  <c r="AS53"/>
  <c r="AO54"/>
  <c r="AP54"/>
  <c r="AQ54"/>
  <c r="AR54"/>
  <c r="AT54" s="1"/>
  <c r="AS54"/>
  <c r="AO55"/>
  <c r="AP55"/>
  <c r="AQ55"/>
  <c r="AR55"/>
  <c r="AT55" s="1"/>
  <c r="AS55"/>
  <c r="AO56"/>
  <c r="AP56"/>
  <c r="AQ56"/>
  <c r="AR56"/>
  <c r="AS56"/>
  <c r="AT56"/>
  <c r="AO57"/>
  <c r="AP57"/>
  <c r="AQ57"/>
  <c r="AR57"/>
  <c r="AT57" s="1"/>
  <c r="AS57"/>
  <c r="AO58"/>
  <c r="AP58"/>
  <c r="AQ58"/>
  <c r="AR58"/>
  <c r="AT58" s="1"/>
  <c r="AS58"/>
  <c r="AO59"/>
  <c r="AP59"/>
  <c r="AQ59"/>
  <c r="AR59"/>
  <c r="AT59" s="1"/>
  <c r="AS59"/>
  <c r="AO60"/>
  <c r="AP60"/>
  <c r="AQ60"/>
  <c r="AR60"/>
  <c r="AT60" s="1"/>
  <c r="AS60"/>
  <c r="AO61"/>
  <c r="AP61"/>
  <c r="AQ61"/>
  <c r="AR61"/>
  <c r="AT61" s="1"/>
  <c r="AS61"/>
  <c r="AO62"/>
  <c r="AP62"/>
  <c r="AQ62"/>
  <c r="AR62"/>
  <c r="AS62"/>
  <c r="AT62"/>
  <c r="AO63"/>
  <c r="AP63"/>
  <c r="AQ63"/>
  <c r="AR63"/>
  <c r="AT63" s="1"/>
  <c r="AS63"/>
  <c r="AO64"/>
  <c r="AP64"/>
  <c r="AQ64"/>
  <c r="AR64"/>
  <c r="AT64" s="1"/>
  <c r="AS64"/>
  <c r="AO65"/>
  <c r="AP65"/>
  <c r="AQ65"/>
  <c r="AR65"/>
  <c r="AT65" s="1"/>
  <c r="AS65"/>
  <c r="AO66"/>
  <c r="AP66"/>
  <c r="AQ66"/>
  <c r="AR66"/>
  <c r="AT66" s="1"/>
  <c r="AS66"/>
  <c r="AO67"/>
  <c r="AP67"/>
  <c r="AQ67"/>
  <c r="AR67"/>
  <c r="AT67" s="1"/>
  <c r="AS67"/>
  <c r="AO68"/>
  <c r="AP68"/>
  <c r="AQ68"/>
  <c r="AR68"/>
  <c r="AT68" s="1"/>
  <c r="AS68"/>
  <c r="AO69"/>
  <c r="AP69"/>
  <c r="AQ69"/>
  <c r="AR69"/>
  <c r="AT69" s="1"/>
  <c r="AS69"/>
  <c r="AO70"/>
  <c r="AP70"/>
  <c r="AQ70"/>
  <c r="AR70"/>
  <c r="AT70" s="1"/>
  <c r="AS70"/>
  <c r="AO71"/>
  <c r="AP71"/>
  <c r="AQ71"/>
  <c r="AR71"/>
  <c r="AT71" s="1"/>
  <c r="AS71"/>
  <c r="AO72"/>
  <c r="AP72"/>
  <c r="AQ72"/>
  <c r="AR72"/>
  <c r="AS72"/>
  <c r="AT72"/>
  <c r="AO73"/>
  <c r="AP73"/>
  <c r="AQ73"/>
  <c r="AR73"/>
  <c r="AT73" s="1"/>
  <c r="AS73"/>
  <c r="AO74"/>
  <c r="AP74"/>
  <c r="AQ74"/>
  <c r="AR74"/>
  <c r="AT74" s="1"/>
  <c r="AS74"/>
  <c r="AO75"/>
  <c r="AP75"/>
  <c r="AQ75"/>
  <c r="AR75"/>
  <c r="AT75" s="1"/>
  <c r="AS75"/>
  <c r="AO76"/>
  <c r="AP76"/>
  <c r="AQ76"/>
  <c r="AR76"/>
  <c r="AT76" s="1"/>
  <c r="AS76"/>
  <c r="AO77"/>
  <c r="AP77"/>
  <c r="AQ77"/>
  <c r="AR77"/>
  <c r="AT77" s="1"/>
  <c r="AS77"/>
  <c r="AO78"/>
  <c r="AP78"/>
  <c r="AQ78"/>
  <c r="AR78"/>
  <c r="AT78" s="1"/>
  <c r="AS78"/>
  <c r="AO79"/>
  <c r="AP79"/>
  <c r="AQ79"/>
  <c r="AR79"/>
  <c r="AT79" s="1"/>
  <c r="AS79"/>
  <c r="AO80"/>
  <c r="AP80"/>
  <c r="AQ80"/>
  <c r="AR80"/>
  <c r="AT80" s="1"/>
  <c r="AS80"/>
  <c r="AO81"/>
  <c r="AP81"/>
  <c r="AQ81"/>
  <c r="AR81"/>
  <c r="AT81" s="1"/>
  <c r="AS81"/>
  <c r="AO82"/>
  <c r="AP82"/>
  <c r="AQ82"/>
  <c r="AR82"/>
  <c r="AS82"/>
  <c r="AT82"/>
  <c r="AO83"/>
  <c r="AP83"/>
  <c r="AQ83"/>
  <c r="AR83"/>
  <c r="AT83" s="1"/>
  <c r="AS83"/>
  <c r="AO84"/>
  <c r="AP84"/>
  <c r="AQ84"/>
  <c r="AR84"/>
  <c r="AT84" s="1"/>
  <c r="AS84"/>
  <c r="AO85"/>
  <c r="AP85"/>
  <c r="AQ85"/>
  <c r="AR85"/>
  <c r="AT85" s="1"/>
  <c r="AS85"/>
  <c r="AO86"/>
  <c r="AP86"/>
  <c r="AQ86"/>
  <c r="AR86"/>
  <c r="AT86" s="1"/>
  <c r="AS86"/>
  <c r="AO87"/>
  <c r="AP87"/>
  <c r="AQ87"/>
  <c r="AR87"/>
  <c r="AT87" s="1"/>
  <c r="AS87"/>
  <c r="AO88"/>
  <c r="AP88"/>
  <c r="AQ88"/>
  <c r="AR88"/>
  <c r="AS88"/>
  <c r="AT88"/>
  <c r="AO89"/>
  <c r="AP89"/>
  <c r="AQ89"/>
  <c r="AR89"/>
  <c r="AT89" s="1"/>
  <c r="AS89"/>
  <c r="AO90"/>
  <c r="AP90"/>
  <c r="AQ90"/>
  <c r="AR90"/>
  <c r="AT90" s="1"/>
  <c r="AS90"/>
  <c r="AO91"/>
  <c r="AP91"/>
  <c r="AQ91"/>
  <c r="AR91"/>
  <c r="AT91" s="1"/>
  <c r="AS91"/>
  <c r="AO92"/>
  <c r="AP92"/>
  <c r="AQ92"/>
  <c r="AR92"/>
  <c r="AT92" s="1"/>
  <c r="AS92"/>
  <c r="AO93"/>
  <c r="AP93"/>
  <c r="AQ93"/>
  <c r="AR93"/>
  <c r="AT93" s="1"/>
  <c r="AS93"/>
  <c r="AO94"/>
  <c r="AP94"/>
  <c r="AQ94"/>
  <c r="AR94"/>
  <c r="AS94"/>
  <c r="AT94"/>
  <c r="AO95"/>
  <c r="AP95"/>
  <c r="AQ95"/>
  <c r="AR95"/>
  <c r="AT95" s="1"/>
  <c r="AS95"/>
  <c r="AO96"/>
  <c r="AP96"/>
  <c r="AQ96"/>
  <c r="AR96"/>
  <c r="AT96" s="1"/>
  <c r="AS96"/>
  <c r="AO97"/>
  <c r="AP97"/>
  <c r="AQ97"/>
  <c r="AR97"/>
  <c r="AT97" s="1"/>
  <c r="AS97"/>
  <c r="AO98"/>
  <c r="AP98"/>
  <c r="AQ98"/>
  <c r="AR98"/>
  <c r="AT98" s="1"/>
  <c r="AS98"/>
  <c r="AO99"/>
  <c r="AP99"/>
  <c r="AQ99"/>
  <c r="AR99"/>
  <c r="AT99" s="1"/>
  <c r="AS99"/>
  <c r="AO100"/>
  <c r="AP100"/>
  <c r="AQ100"/>
  <c r="AR100"/>
  <c r="AT100" s="1"/>
  <c r="AS100"/>
  <c r="AO101"/>
  <c r="AP101"/>
  <c r="AQ101"/>
  <c r="AR101"/>
  <c r="AT101" s="1"/>
  <c r="AS101"/>
  <c r="AO102"/>
  <c r="AP102"/>
  <c r="AQ102"/>
  <c r="AR102"/>
  <c r="AT102" s="1"/>
  <c r="AS102"/>
  <c r="AO103"/>
  <c r="AP103"/>
  <c r="AQ103"/>
  <c r="AR103"/>
  <c r="AT103" s="1"/>
  <c r="AS103"/>
  <c r="AO104"/>
  <c r="AP104"/>
  <c r="AQ104"/>
  <c r="AR104"/>
  <c r="AS104"/>
  <c r="AT104"/>
  <c r="AS5"/>
  <c r="AR5"/>
  <c r="AT5" s="1"/>
  <c r="AQ5"/>
  <c r="AP5"/>
  <c r="AO5"/>
  <c r="AH26"/>
  <c r="AH25"/>
  <c r="N6" i="54"/>
  <c r="O6"/>
  <c r="P6"/>
  <c r="Q6"/>
  <c r="R6" s="1"/>
  <c r="N7"/>
  <c r="O7"/>
  <c r="P7"/>
  <c r="Q7"/>
  <c r="R7" s="1"/>
  <c r="N8"/>
  <c r="O8"/>
  <c r="P8"/>
  <c r="Q8"/>
  <c r="R8" s="1"/>
  <c r="N9"/>
  <c r="O9"/>
  <c r="P9"/>
  <c r="Q9"/>
  <c r="R9" s="1"/>
  <c r="N10"/>
  <c r="O10"/>
  <c r="P10"/>
  <c r="Q10"/>
  <c r="R10" s="1"/>
  <c r="N11"/>
  <c r="O11"/>
  <c r="P11"/>
  <c r="Q11"/>
  <c r="R11" s="1"/>
  <c r="N12"/>
  <c r="O12"/>
  <c r="P12"/>
  <c r="Q12"/>
  <c r="R12" s="1"/>
  <c r="N13"/>
  <c r="O13"/>
  <c r="P13"/>
  <c r="Q13"/>
  <c r="R13" s="1"/>
  <c r="N14"/>
  <c r="O14"/>
  <c r="P14"/>
  <c r="Q14"/>
  <c r="R14" s="1"/>
  <c r="N15"/>
  <c r="O15"/>
  <c r="P15"/>
  <c r="Q15"/>
  <c r="R15" s="1"/>
  <c r="N16"/>
  <c r="O16"/>
  <c r="P16"/>
  <c r="Q16"/>
  <c r="R16" s="1"/>
  <c r="N17"/>
  <c r="O17"/>
  <c r="P17"/>
  <c r="Q17"/>
  <c r="R17" s="1"/>
  <c r="N18"/>
  <c r="O18"/>
  <c r="P18"/>
  <c r="Q18"/>
  <c r="R18" s="1"/>
  <c r="N19"/>
  <c r="O19"/>
  <c r="P19"/>
  <c r="Q19"/>
  <c r="R19" s="1"/>
  <c r="N20"/>
  <c r="O20"/>
  <c r="P20"/>
  <c r="Q20"/>
  <c r="R20" s="1"/>
  <c r="N21"/>
  <c r="O21"/>
  <c r="P21"/>
  <c r="Q21"/>
  <c r="R21" s="1"/>
  <c r="N22"/>
  <c r="O22"/>
  <c r="P22"/>
  <c r="Q22"/>
  <c r="R22"/>
  <c r="N23"/>
  <c r="O23"/>
  <c r="P23"/>
  <c r="Q23"/>
  <c r="R23" s="1"/>
  <c r="N24"/>
  <c r="O24"/>
  <c r="P24"/>
  <c r="Q24"/>
  <c r="R24" s="1"/>
  <c r="N25"/>
  <c r="O25"/>
  <c r="P25"/>
  <c r="Q25"/>
  <c r="R25" s="1"/>
  <c r="N26"/>
  <c r="O26"/>
  <c r="P26"/>
  <c r="Q26"/>
  <c r="R26" s="1"/>
  <c r="N27"/>
  <c r="O27"/>
  <c r="P27"/>
  <c r="Q27"/>
  <c r="R27" s="1"/>
  <c r="N28"/>
  <c r="O28"/>
  <c r="P28"/>
  <c r="Q28"/>
  <c r="R28" s="1"/>
  <c r="N29"/>
  <c r="O29"/>
  <c r="P29"/>
  <c r="Q29"/>
  <c r="R29" s="1"/>
  <c r="N30"/>
  <c r="O30"/>
  <c r="P30"/>
  <c r="Q30"/>
  <c r="R30" s="1"/>
  <c r="N31"/>
  <c r="O31"/>
  <c r="P31"/>
  <c r="Q31"/>
  <c r="R31" s="1"/>
  <c r="N32"/>
  <c r="O32"/>
  <c r="P32"/>
  <c r="Q32"/>
  <c r="R32" s="1"/>
  <c r="N33"/>
  <c r="O33"/>
  <c r="P33"/>
  <c r="Q33"/>
  <c r="R33" s="1"/>
  <c r="N34"/>
  <c r="O34"/>
  <c r="P34"/>
  <c r="Q34"/>
  <c r="R34"/>
  <c r="N35"/>
  <c r="O35"/>
  <c r="P35"/>
  <c r="Q35"/>
  <c r="R35" s="1"/>
  <c r="N36"/>
  <c r="O36"/>
  <c r="P36"/>
  <c r="Q36"/>
  <c r="R36" s="1"/>
  <c r="N37"/>
  <c r="N4" s="1"/>
  <c r="C5" s="1"/>
  <c r="O37"/>
  <c r="O4" s="1"/>
  <c r="P37"/>
  <c r="Q37"/>
  <c r="R37" s="1"/>
  <c r="Q4" s="1"/>
  <c r="D6" s="1"/>
  <c r="N38"/>
  <c r="O38"/>
  <c r="P38"/>
  <c r="Q38"/>
  <c r="R38" s="1"/>
  <c r="N39"/>
  <c r="O39"/>
  <c r="P39"/>
  <c r="Q39"/>
  <c r="R39" s="1"/>
  <c r="N40"/>
  <c r="O40"/>
  <c r="P40"/>
  <c r="Q40"/>
  <c r="R40" s="1"/>
  <c r="N41"/>
  <c r="O41"/>
  <c r="P41"/>
  <c r="Q41"/>
  <c r="R41" s="1"/>
  <c r="N42"/>
  <c r="O42"/>
  <c r="P42"/>
  <c r="Q42"/>
  <c r="R42" s="1"/>
  <c r="N43"/>
  <c r="O43"/>
  <c r="P43"/>
  <c r="Q43"/>
  <c r="R43" s="1"/>
  <c r="N44"/>
  <c r="O44"/>
  <c r="P44"/>
  <c r="Q44"/>
  <c r="R44" s="1"/>
  <c r="N45"/>
  <c r="O45"/>
  <c r="P45"/>
  <c r="Q45"/>
  <c r="R45" s="1"/>
  <c r="N46"/>
  <c r="O46"/>
  <c r="P46"/>
  <c r="Q46"/>
  <c r="R46" s="1"/>
  <c r="N47"/>
  <c r="O47"/>
  <c r="P47"/>
  <c r="Q47"/>
  <c r="R47" s="1"/>
  <c r="N48"/>
  <c r="O48"/>
  <c r="P48"/>
  <c r="Q48"/>
  <c r="R48" s="1"/>
  <c r="N49"/>
  <c r="O49"/>
  <c r="P49"/>
  <c r="Q49"/>
  <c r="R49" s="1"/>
  <c r="N50"/>
  <c r="O50"/>
  <c r="P50"/>
  <c r="Q50"/>
  <c r="R50"/>
  <c r="N51"/>
  <c r="O51"/>
  <c r="P51"/>
  <c r="Q51"/>
  <c r="R51" s="1"/>
  <c r="N52"/>
  <c r="O52"/>
  <c r="P52"/>
  <c r="Q52"/>
  <c r="R52" s="1"/>
  <c r="N53"/>
  <c r="O53"/>
  <c r="P53"/>
  <c r="Q53"/>
  <c r="R53" s="1"/>
  <c r="N54"/>
  <c r="O54"/>
  <c r="P54"/>
  <c r="Q54"/>
  <c r="R54"/>
  <c r="N55"/>
  <c r="O55"/>
  <c r="P55"/>
  <c r="Q55"/>
  <c r="R55" s="1"/>
  <c r="N56"/>
  <c r="O56"/>
  <c r="P56"/>
  <c r="Q56"/>
  <c r="R56" s="1"/>
  <c r="N57"/>
  <c r="O57"/>
  <c r="P57"/>
  <c r="Q57"/>
  <c r="R57" s="1"/>
  <c r="N58"/>
  <c r="O58"/>
  <c r="P58"/>
  <c r="Q58"/>
  <c r="R58" s="1"/>
  <c r="N59"/>
  <c r="O59"/>
  <c r="P59"/>
  <c r="Q59"/>
  <c r="R59" s="1"/>
  <c r="N60"/>
  <c r="O60"/>
  <c r="P60"/>
  <c r="Q60"/>
  <c r="R60" s="1"/>
  <c r="N61"/>
  <c r="O61"/>
  <c r="P61"/>
  <c r="Q61"/>
  <c r="R61" s="1"/>
  <c r="N62"/>
  <c r="O62"/>
  <c r="P62"/>
  <c r="Q62"/>
  <c r="R62" s="1"/>
  <c r="N63"/>
  <c r="O63"/>
  <c r="P63"/>
  <c r="Q63"/>
  <c r="R63" s="1"/>
  <c r="N64"/>
  <c r="O64"/>
  <c r="P64"/>
  <c r="Q64"/>
  <c r="R64" s="1"/>
  <c r="N65"/>
  <c r="O65"/>
  <c r="P65"/>
  <c r="Q65"/>
  <c r="R65" s="1"/>
  <c r="N66"/>
  <c r="O66"/>
  <c r="P66"/>
  <c r="Q66"/>
  <c r="R66"/>
  <c r="N67"/>
  <c r="O67"/>
  <c r="P67"/>
  <c r="Q67"/>
  <c r="R67" s="1"/>
  <c r="N68"/>
  <c r="O68"/>
  <c r="P68"/>
  <c r="Q68"/>
  <c r="R68" s="1"/>
  <c r="N69"/>
  <c r="O69"/>
  <c r="P69"/>
  <c r="Q69"/>
  <c r="R69" s="1"/>
  <c r="N70"/>
  <c r="O70"/>
  <c r="P70"/>
  <c r="Q70"/>
  <c r="R70"/>
  <c r="N71"/>
  <c r="O71"/>
  <c r="P71"/>
  <c r="Q71"/>
  <c r="R71" s="1"/>
  <c r="N72"/>
  <c r="O72"/>
  <c r="P72"/>
  <c r="Q72"/>
  <c r="R72" s="1"/>
  <c r="N73"/>
  <c r="O73"/>
  <c r="P73"/>
  <c r="Q73"/>
  <c r="R73" s="1"/>
  <c r="N74"/>
  <c r="O74"/>
  <c r="P74"/>
  <c r="Q74"/>
  <c r="R74" s="1"/>
  <c r="N75"/>
  <c r="O75"/>
  <c r="P75"/>
  <c r="Q75"/>
  <c r="R75" s="1"/>
  <c r="N76"/>
  <c r="O76"/>
  <c r="P76"/>
  <c r="Q76"/>
  <c r="R76" s="1"/>
  <c r="N77"/>
  <c r="O77"/>
  <c r="P77"/>
  <c r="Q77"/>
  <c r="R77" s="1"/>
  <c r="N78"/>
  <c r="O78"/>
  <c r="P78"/>
  <c r="Q78"/>
  <c r="R78" s="1"/>
  <c r="N79"/>
  <c r="O79"/>
  <c r="P79"/>
  <c r="Q79"/>
  <c r="R79" s="1"/>
  <c r="N80"/>
  <c r="O80"/>
  <c r="P80"/>
  <c r="Q80"/>
  <c r="R80" s="1"/>
  <c r="N81"/>
  <c r="O81"/>
  <c r="P81"/>
  <c r="Q81"/>
  <c r="R81" s="1"/>
  <c r="N82"/>
  <c r="O82"/>
  <c r="P82"/>
  <c r="Q82"/>
  <c r="R82"/>
  <c r="N83"/>
  <c r="O83"/>
  <c r="P83"/>
  <c r="Q83"/>
  <c r="R83" s="1"/>
  <c r="N84"/>
  <c r="O84"/>
  <c r="P84"/>
  <c r="Q84"/>
  <c r="R84" s="1"/>
  <c r="N85"/>
  <c r="O85"/>
  <c r="P85"/>
  <c r="Q85"/>
  <c r="R85" s="1"/>
  <c r="N86"/>
  <c r="O86"/>
  <c r="P86"/>
  <c r="Q86"/>
  <c r="R86"/>
  <c r="N87"/>
  <c r="O87"/>
  <c r="P87"/>
  <c r="Q87"/>
  <c r="R87" s="1"/>
  <c r="N88"/>
  <c r="O88"/>
  <c r="P88"/>
  <c r="Q88"/>
  <c r="R88" s="1"/>
  <c r="N89"/>
  <c r="O89"/>
  <c r="P89"/>
  <c r="Q89"/>
  <c r="R89" s="1"/>
  <c r="N90"/>
  <c r="O90"/>
  <c r="P90"/>
  <c r="Q90"/>
  <c r="R90" s="1"/>
  <c r="N91"/>
  <c r="O91"/>
  <c r="P91"/>
  <c r="Q91"/>
  <c r="R91" s="1"/>
  <c r="N92"/>
  <c r="O92"/>
  <c r="P92"/>
  <c r="Q92"/>
  <c r="R92" s="1"/>
  <c r="N93"/>
  <c r="O93"/>
  <c r="P93"/>
  <c r="Q93"/>
  <c r="R93" s="1"/>
  <c r="N94"/>
  <c r="O94"/>
  <c r="P94"/>
  <c r="Q94"/>
  <c r="R94" s="1"/>
  <c r="N95"/>
  <c r="O95"/>
  <c r="P95"/>
  <c r="Q95"/>
  <c r="R95" s="1"/>
  <c r="N96"/>
  <c r="O96"/>
  <c r="P96"/>
  <c r="Q96"/>
  <c r="R96" s="1"/>
  <c r="N97"/>
  <c r="O97"/>
  <c r="P97"/>
  <c r="Q97"/>
  <c r="R97" s="1"/>
  <c r="N98"/>
  <c r="O98"/>
  <c r="P98"/>
  <c r="Q98"/>
  <c r="R98"/>
  <c r="N99"/>
  <c r="O99"/>
  <c r="P99"/>
  <c r="Q99"/>
  <c r="R99" s="1"/>
  <c r="N100"/>
  <c r="O100"/>
  <c r="P100"/>
  <c r="Q100"/>
  <c r="R100" s="1"/>
  <c r="N101"/>
  <c r="O101"/>
  <c r="P101"/>
  <c r="Q101"/>
  <c r="R101" s="1"/>
  <c r="N102"/>
  <c r="O102"/>
  <c r="P102"/>
  <c r="Q102"/>
  <c r="R102"/>
  <c r="N103"/>
  <c r="O103"/>
  <c r="P103"/>
  <c r="Q103"/>
  <c r="R103" s="1"/>
  <c r="N104"/>
  <c r="O104"/>
  <c r="P104"/>
  <c r="Q104"/>
  <c r="R104" s="1"/>
  <c r="Q5"/>
  <c r="R5" s="1"/>
  <c r="P5"/>
  <c r="O5"/>
  <c r="N5"/>
  <c r="P4"/>
  <c r="D17"/>
  <c r="D16"/>
  <c r="D47"/>
  <c r="D46"/>
  <c r="E32" i="53"/>
  <c r="E31"/>
  <c r="N6" i="52"/>
  <c r="O6"/>
  <c r="P6"/>
  <c r="Q6"/>
  <c r="N7"/>
  <c r="O7"/>
  <c r="P7"/>
  <c r="Q7"/>
  <c r="N8"/>
  <c r="O8"/>
  <c r="P8"/>
  <c r="Q8"/>
  <c r="N9"/>
  <c r="O9"/>
  <c r="P9"/>
  <c r="Q9"/>
  <c r="N10"/>
  <c r="O10"/>
  <c r="P10"/>
  <c r="Q10"/>
  <c r="N11"/>
  <c r="O11"/>
  <c r="P11"/>
  <c r="Q11"/>
  <c r="N12"/>
  <c r="O12"/>
  <c r="P12"/>
  <c r="Q12"/>
  <c r="N13"/>
  <c r="O13"/>
  <c r="P13"/>
  <c r="Q13"/>
  <c r="N14"/>
  <c r="O14"/>
  <c r="P14"/>
  <c r="Q14"/>
  <c r="N15"/>
  <c r="O15"/>
  <c r="P15"/>
  <c r="Q15"/>
  <c r="N16"/>
  <c r="O16"/>
  <c r="P16"/>
  <c r="Q16"/>
  <c r="N17"/>
  <c r="O17"/>
  <c r="P17"/>
  <c r="Q17"/>
  <c r="N18"/>
  <c r="O18"/>
  <c r="P18"/>
  <c r="Q18"/>
  <c r="N19"/>
  <c r="O19"/>
  <c r="P19"/>
  <c r="Q19"/>
  <c r="N20"/>
  <c r="O20"/>
  <c r="P20"/>
  <c r="Q20"/>
  <c r="N21"/>
  <c r="O21"/>
  <c r="P21"/>
  <c r="Q21"/>
  <c r="N22"/>
  <c r="O22"/>
  <c r="P22"/>
  <c r="Q22"/>
  <c r="N23"/>
  <c r="O23"/>
  <c r="P23"/>
  <c r="Q23"/>
  <c r="N24"/>
  <c r="O24"/>
  <c r="P24"/>
  <c r="Q24"/>
  <c r="N25"/>
  <c r="O25"/>
  <c r="P25"/>
  <c r="Q25"/>
  <c r="N26"/>
  <c r="O26"/>
  <c r="P26"/>
  <c r="Q26"/>
  <c r="N27"/>
  <c r="O27"/>
  <c r="P27"/>
  <c r="Q27"/>
  <c r="N28"/>
  <c r="O28"/>
  <c r="P28"/>
  <c r="Q28"/>
  <c r="N29"/>
  <c r="O29"/>
  <c r="P29"/>
  <c r="Q29"/>
  <c r="N30"/>
  <c r="O30"/>
  <c r="P30"/>
  <c r="Q30"/>
  <c r="N31"/>
  <c r="O31"/>
  <c r="P31"/>
  <c r="Q31"/>
  <c r="N32"/>
  <c r="O32"/>
  <c r="P32"/>
  <c r="Q32"/>
  <c r="N33"/>
  <c r="O33"/>
  <c r="P33"/>
  <c r="Q33"/>
  <c r="N34"/>
  <c r="O34"/>
  <c r="P34"/>
  <c r="Q34"/>
  <c r="N35"/>
  <c r="O35"/>
  <c r="P35"/>
  <c r="Q35"/>
  <c r="N36"/>
  <c r="O36"/>
  <c r="P36"/>
  <c r="Q36"/>
  <c r="N37"/>
  <c r="N4" s="1"/>
  <c r="B18" s="1"/>
  <c r="D25" s="1"/>
  <c r="O37"/>
  <c r="O4" s="1"/>
  <c r="B19" s="1"/>
  <c r="D26" s="1"/>
  <c r="P37"/>
  <c r="P4" s="1"/>
  <c r="D19" s="1"/>
  <c r="Q37"/>
  <c r="Q4" s="1"/>
  <c r="N38"/>
  <c r="O38"/>
  <c r="P38"/>
  <c r="Q38"/>
  <c r="N39"/>
  <c r="O39"/>
  <c r="P39"/>
  <c r="Q39"/>
  <c r="N40"/>
  <c r="O40"/>
  <c r="P40"/>
  <c r="Q40"/>
  <c r="N41"/>
  <c r="O41"/>
  <c r="P41"/>
  <c r="Q41"/>
  <c r="N42"/>
  <c r="O42"/>
  <c r="P42"/>
  <c r="Q42"/>
  <c r="N43"/>
  <c r="O43"/>
  <c r="P43"/>
  <c r="Q43"/>
  <c r="N44"/>
  <c r="O44"/>
  <c r="P44"/>
  <c r="Q44"/>
  <c r="N45"/>
  <c r="O45"/>
  <c r="P45"/>
  <c r="Q45"/>
  <c r="N46"/>
  <c r="O46"/>
  <c r="P46"/>
  <c r="Q46"/>
  <c r="N47"/>
  <c r="O47"/>
  <c r="P47"/>
  <c r="Q47"/>
  <c r="N48"/>
  <c r="O48"/>
  <c r="P48"/>
  <c r="Q48"/>
  <c r="N49"/>
  <c r="O49"/>
  <c r="P49"/>
  <c r="Q49"/>
  <c r="N50"/>
  <c r="O50"/>
  <c r="P50"/>
  <c r="Q50"/>
  <c r="N51"/>
  <c r="O51"/>
  <c r="P51"/>
  <c r="Q51"/>
  <c r="N52"/>
  <c r="O52"/>
  <c r="P52"/>
  <c r="Q52"/>
  <c r="N53"/>
  <c r="O53"/>
  <c r="P53"/>
  <c r="Q53"/>
  <c r="N54"/>
  <c r="O54"/>
  <c r="P54"/>
  <c r="Q54"/>
  <c r="N55"/>
  <c r="O55"/>
  <c r="P55"/>
  <c r="Q55"/>
  <c r="N56"/>
  <c r="O56"/>
  <c r="P56"/>
  <c r="Q56"/>
  <c r="N57"/>
  <c r="O57"/>
  <c r="P57"/>
  <c r="Q57"/>
  <c r="N58"/>
  <c r="O58"/>
  <c r="P58"/>
  <c r="Q58"/>
  <c r="N59"/>
  <c r="O59"/>
  <c r="P59"/>
  <c r="Q59"/>
  <c r="N60"/>
  <c r="O60"/>
  <c r="P60"/>
  <c r="Q60"/>
  <c r="N61"/>
  <c r="O61"/>
  <c r="P61"/>
  <c r="Q61"/>
  <c r="N62"/>
  <c r="O62"/>
  <c r="P62"/>
  <c r="Q62"/>
  <c r="N63"/>
  <c r="O63"/>
  <c r="P63"/>
  <c r="Q63"/>
  <c r="N64"/>
  <c r="O64"/>
  <c r="P64"/>
  <c r="Q64"/>
  <c r="N65"/>
  <c r="O65"/>
  <c r="P65"/>
  <c r="Q65"/>
  <c r="N66"/>
  <c r="O66"/>
  <c r="P66"/>
  <c r="Q66"/>
  <c r="N67"/>
  <c r="O67"/>
  <c r="P67"/>
  <c r="Q67"/>
  <c r="N68"/>
  <c r="O68"/>
  <c r="P68"/>
  <c r="Q68"/>
  <c r="N69"/>
  <c r="O69"/>
  <c r="P69"/>
  <c r="Q69"/>
  <c r="N70"/>
  <c r="O70"/>
  <c r="P70"/>
  <c r="Q70"/>
  <c r="N71"/>
  <c r="O71"/>
  <c r="P71"/>
  <c r="Q71"/>
  <c r="N72"/>
  <c r="O72"/>
  <c r="P72"/>
  <c r="Q72"/>
  <c r="N73"/>
  <c r="O73"/>
  <c r="P73"/>
  <c r="Q73"/>
  <c r="N74"/>
  <c r="O74"/>
  <c r="P74"/>
  <c r="Q74"/>
  <c r="N75"/>
  <c r="O75"/>
  <c r="P75"/>
  <c r="Q75"/>
  <c r="N76"/>
  <c r="O76"/>
  <c r="P76"/>
  <c r="Q76"/>
  <c r="N77"/>
  <c r="O77"/>
  <c r="P77"/>
  <c r="Q77"/>
  <c r="N78"/>
  <c r="O78"/>
  <c r="P78"/>
  <c r="Q78"/>
  <c r="N79"/>
  <c r="O79"/>
  <c r="P79"/>
  <c r="Q79"/>
  <c r="N80"/>
  <c r="O80"/>
  <c r="P80"/>
  <c r="Q80"/>
  <c r="N81"/>
  <c r="O81"/>
  <c r="P81"/>
  <c r="Q81"/>
  <c r="N82"/>
  <c r="O82"/>
  <c r="P82"/>
  <c r="Q82"/>
  <c r="N83"/>
  <c r="O83"/>
  <c r="P83"/>
  <c r="Q83"/>
  <c r="N84"/>
  <c r="O84"/>
  <c r="P84"/>
  <c r="Q84"/>
  <c r="N85"/>
  <c r="O85"/>
  <c r="P85"/>
  <c r="Q85"/>
  <c r="N86"/>
  <c r="O86"/>
  <c r="P86"/>
  <c r="Q86"/>
  <c r="N87"/>
  <c r="O87"/>
  <c r="P87"/>
  <c r="Q87"/>
  <c r="N88"/>
  <c r="O88"/>
  <c r="P88"/>
  <c r="Q88"/>
  <c r="N89"/>
  <c r="O89"/>
  <c r="P89"/>
  <c r="Q89"/>
  <c r="N90"/>
  <c r="O90"/>
  <c r="P90"/>
  <c r="Q90"/>
  <c r="N91"/>
  <c r="O91"/>
  <c r="P91"/>
  <c r="Q91"/>
  <c r="N92"/>
  <c r="O92"/>
  <c r="P92"/>
  <c r="Q92"/>
  <c r="N93"/>
  <c r="O93"/>
  <c r="P93"/>
  <c r="Q93"/>
  <c r="N94"/>
  <c r="O94"/>
  <c r="P94"/>
  <c r="Q94"/>
  <c r="N95"/>
  <c r="O95"/>
  <c r="P95"/>
  <c r="Q95"/>
  <c r="N96"/>
  <c r="O96"/>
  <c r="P96"/>
  <c r="Q96"/>
  <c r="N97"/>
  <c r="O97"/>
  <c r="P97"/>
  <c r="Q97"/>
  <c r="N98"/>
  <c r="O98"/>
  <c r="P98"/>
  <c r="Q98"/>
  <c r="N99"/>
  <c r="O99"/>
  <c r="P99"/>
  <c r="Q99"/>
  <c r="N100"/>
  <c r="O100"/>
  <c r="P100"/>
  <c r="Q100"/>
  <c r="N101"/>
  <c r="O101"/>
  <c r="P101"/>
  <c r="Q101"/>
  <c r="N102"/>
  <c r="O102"/>
  <c r="P102"/>
  <c r="Q102"/>
  <c r="N103"/>
  <c r="O103"/>
  <c r="P103"/>
  <c r="Q103"/>
  <c r="N104"/>
  <c r="O104"/>
  <c r="P104"/>
  <c r="Q104"/>
  <c r="Q5"/>
  <c r="P5"/>
  <c r="O5"/>
  <c r="N5"/>
  <c r="F49" i="51"/>
  <c r="F48"/>
  <c r="N6"/>
  <c r="O6"/>
  <c r="P6"/>
  <c r="Q6"/>
  <c r="R6" s="1"/>
  <c r="N7"/>
  <c r="O7"/>
  <c r="P7"/>
  <c r="Q7"/>
  <c r="R7" s="1"/>
  <c r="N8"/>
  <c r="O8"/>
  <c r="P8"/>
  <c r="Q8"/>
  <c r="R8" s="1"/>
  <c r="N9"/>
  <c r="O9"/>
  <c r="P9"/>
  <c r="Q9"/>
  <c r="R9" s="1"/>
  <c r="N10"/>
  <c r="O10"/>
  <c r="P10"/>
  <c r="Q10"/>
  <c r="R10" s="1"/>
  <c r="N11"/>
  <c r="O11"/>
  <c r="P11"/>
  <c r="Q11"/>
  <c r="R11" s="1"/>
  <c r="N12"/>
  <c r="O12"/>
  <c r="P12"/>
  <c r="Q12"/>
  <c r="R12" s="1"/>
  <c r="N13"/>
  <c r="O13"/>
  <c r="P13"/>
  <c r="Q13"/>
  <c r="R13" s="1"/>
  <c r="N14"/>
  <c r="O14"/>
  <c r="P14"/>
  <c r="Q14"/>
  <c r="R14" s="1"/>
  <c r="N15"/>
  <c r="O15"/>
  <c r="P15"/>
  <c r="Q15"/>
  <c r="R15" s="1"/>
  <c r="N16"/>
  <c r="O16"/>
  <c r="P16"/>
  <c r="Q16"/>
  <c r="R16" s="1"/>
  <c r="N17"/>
  <c r="O17"/>
  <c r="P17"/>
  <c r="Q17"/>
  <c r="R17" s="1"/>
  <c r="N18"/>
  <c r="O18"/>
  <c r="P18"/>
  <c r="Q18"/>
  <c r="R18" s="1"/>
  <c r="N19"/>
  <c r="O19"/>
  <c r="P19"/>
  <c r="Q19"/>
  <c r="R19" s="1"/>
  <c r="N20"/>
  <c r="O20"/>
  <c r="P20"/>
  <c r="Q20"/>
  <c r="R20" s="1"/>
  <c r="N21"/>
  <c r="O21"/>
  <c r="P21"/>
  <c r="Q21"/>
  <c r="R21" s="1"/>
  <c r="N22"/>
  <c r="O22"/>
  <c r="P22"/>
  <c r="Q22"/>
  <c r="R22" s="1"/>
  <c r="N23"/>
  <c r="O23"/>
  <c r="P23"/>
  <c r="Q23"/>
  <c r="R23" s="1"/>
  <c r="N24"/>
  <c r="O24"/>
  <c r="P24"/>
  <c r="Q24"/>
  <c r="R24" s="1"/>
  <c r="N25"/>
  <c r="O25"/>
  <c r="P25"/>
  <c r="Q25"/>
  <c r="R25" s="1"/>
  <c r="N26"/>
  <c r="O26"/>
  <c r="P26"/>
  <c r="Q26"/>
  <c r="R26" s="1"/>
  <c r="N27"/>
  <c r="O27"/>
  <c r="P27"/>
  <c r="Q27"/>
  <c r="R27" s="1"/>
  <c r="N28"/>
  <c r="O28"/>
  <c r="P28"/>
  <c r="Q28"/>
  <c r="R28"/>
  <c r="N29"/>
  <c r="O29"/>
  <c r="P29"/>
  <c r="Q29"/>
  <c r="R29" s="1"/>
  <c r="N30"/>
  <c r="O30"/>
  <c r="P30"/>
  <c r="Q30"/>
  <c r="R30" s="1"/>
  <c r="N31"/>
  <c r="O31"/>
  <c r="P31"/>
  <c r="Q31"/>
  <c r="R31" s="1"/>
  <c r="N32"/>
  <c r="O32"/>
  <c r="P32"/>
  <c r="Q32"/>
  <c r="R32"/>
  <c r="N33"/>
  <c r="O33"/>
  <c r="P33"/>
  <c r="Q33"/>
  <c r="R33" s="1"/>
  <c r="N34"/>
  <c r="O34"/>
  <c r="P34"/>
  <c r="Q34"/>
  <c r="R34" s="1"/>
  <c r="N35"/>
  <c r="O35"/>
  <c r="P35"/>
  <c r="Q35"/>
  <c r="R35" s="1"/>
  <c r="N36"/>
  <c r="O36"/>
  <c r="P36"/>
  <c r="Q36"/>
  <c r="R36" s="1"/>
  <c r="N37"/>
  <c r="O37"/>
  <c r="O4" s="1"/>
  <c r="B6" s="1"/>
  <c r="P37"/>
  <c r="P4" s="1"/>
  <c r="C7" s="1"/>
  <c r="Q37"/>
  <c r="R37" s="1"/>
  <c r="N38"/>
  <c r="O38"/>
  <c r="P38"/>
  <c r="Q38"/>
  <c r="R38" s="1"/>
  <c r="N39"/>
  <c r="O39"/>
  <c r="P39"/>
  <c r="Q39"/>
  <c r="R39" s="1"/>
  <c r="N40"/>
  <c r="O40"/>
  <c r="P40"/>
  <c r="Q40"/>
  <c r="R40" s="1"/>
  <c r="N41"/>
  <c r="O41"/>
  <c r="P41"/>
  <c r="Q41"/>
  <c r="R41" s="1"/>
  <c r="N42"/>
  <c r="O42"/>
  <c r="P42"/>
  <c r="Q42"/>
  <c r="R42" s="1"/>
  <c r="N43"/>
  <c r="O43"/>
  <c r="P43"/>
  <c r="Q43"/>
  <c r="R43" s="1"/>
  <c r="N44"/>
  <c r="O44"/>
  <c r="P44"/>
  <c r="Q44"/>
  <c r="R44" s="1"/>
  <c r="N45"/>
  <c r="O45"/>
  <c r="P45"/>
  <c r="Q45"/>
  <c r="R45" s="1"/>
  <c r="N46"/>
  <c r="O46"/>
  <c r="P46"/>
  <c r="Q46"/>
  <c r="R46" s="1"/>
  <c r="N47"/>
  <c r="O47"/>
  <c r="P47"/>
  <c r="Q47"/>
  <c r="R47" s="1"/>
  <c r="N48"/>
  <c r="O48"/>
  <c r="P48"/>
  <c r="Q48"/>
  <c r="R48"/>
  <c r="N49"/>
  <c r="O49"/>
  <c r="P49"/>
  <c r="Q49"/>
  <c r="R49" s="1"/>
  <c r="N50"/>
  <c r="O50"/>
  <c r="P50"/>
  <c r="Q50"/>
  <c r="R50" s="1"/>
  <c r="N51"/>
  <c r="O51"/>
  <c r="P51"/>
  <c r="Q51"/>
  <c r="R51" s="1"/>
  <c r="N52"/>
  <c r="O52"/>
  <c r="P52"/>
  <c r="Q52"/>
  <c r="R52" s="1"/>
  <c r="N53"/>
  <c r="O53"/>
  <c r="P53"/>
  <c r="Q53"/>
  <c r="R53" s="1"/>
  <c r="N54"/>
  <c r="O54"/>
  <c r="P54"/>
  <c r="Q54"/>
  <c r="R54" s="1"/>
  <c r="N55"/>
  <c r="O55"/>
  <c r="P55"/>
  <c r="Q55"/>
  <c r="R55" s="1"/>
  <c r="N56"/>
  <c r="O56"/>
  <c r="P56"/>
  <c r="Q56"/>
  <c r="R56" s="1"/>
  <c r="N57"/>
  <c r="O57"/>
  <c r="P57"/>
  <c r="Q57"/>
  <c r="R57" s="1"/>
  <c r="N58"/>
  <c r="O58"/>
  <c r="P58"/>
  <c r="Q58"/>
  <c r="R58" s="1"/>
  <c r="N59"/>
  <c r="O59"/>
  <c r="P59"/>
  <c r="Q59"/>
  <c r="R59" s="1"/>
  <c r="N60"/>
  <c r="O60"/>
  <c r="P60"/>
  <c r="Q60"/>
  <c r="R60"/>
  <c r="N61"/>
  <c r="O61"/>
  <c r="P61"/>
  <c r="Q61"/>
  <c r="R61" s="1"/>
  <c r="N62"/>
  <c r="O62"/>
  <c r="P62"/>
  <c r="Q62"/>
  <c r="R62" s="1"/>
  <c r="N63"/>
  <c r="O63"/>
  <c r="P63"/>
  <c r="Q63"/>
  <c r="R63" s="1"/>
  <c r="N64"/>
  <c r="O64"/>
  <c r="P64"/>
  <c r="Q64"/>
  <c r="R64"/>
  <c r="N65"/>
  <c r="O65"/>
  <c r="P65"/>
  <c r="Q65"/>
  <c r="R65" s="1"/>
  <c r="N66"/>
  <c r="O66"/>
  <c r="P66"/>
  <c r="Q66"/>
  <c r="R66" s="1"/>
  <c r="N67"/>
  <c r="O67"/>
  <c r="P67"/>
  <c r="Q67"/>
  <c r="R67" s="1"/>
  <c r="N68"/>
  <c r="O68"/>
  <c r="P68"/>
  <c r="Q68"/>
  <c r="R68" s="1"/>
  <c r="N69"/>
  <c r="O69"/>
  <c r="P69"/>
  <c r="Q69"/>
  <c r="R69" s="1"/>
  <c r="N70"/>
  <c r="O70"/>
  <c r="P70"/>
  <c r="Q70"/>
  <c r="R70" s="1"/>
  <c r="N71"/>
  <c r="O71"/>
  <c r="P71"/>
  <c r="Q71"/>
  <c r="R71" s="1"/>
  <c r="N72"/>
  <c r="O72"/>
  <c r="P72"/>
  <c r="Q72"/>
  <c r="R72" s="1"/>
  <c r="N73"/>
  <c r="O73"/>
  <c r="P73"/>
  <c r="Q73"/>
  <c r="R73" s="1"/>
  <c r="N74"/>
  <c r="O74"/>
  <c r="P74"/>
  <c r="Q74"/>
  <c r="R74" s="1"/>
  <c r="N75"/>
  <c r="O75"/>
  <c r="P75"/>
  <c r="Q75"/>
  <c r="R75" s="1"/>
  <c r="N76"/>
  <c r="O76"/>
  <c r="P76"/>
  <c r="Q76"/>
  <c r="R76"/>
  <c r="N77"/>
  <c r="O77"/>
  <c r="P77"/>
  <c r="Q77"/>
  <c r="R77" s="1"/>
  <c r="N78"/>
  <c r="O78"/>
  <c r="P78"/>
  <c r="Q78"/>
  <c r="R78" s="1"/>
  <c r="N79"/>
  <c r="O79"/>
  <c r="P79"/>
  <c r="Q79"/>
  <c r="R79" s="1"/>
  <c r="N80"/>
  <c r="O80"/>
  <c r="P80"/>
  <c r="Q80"/>
  <c r="R80"/>
  <c r="N81"/>
  <c r="O81"/>
  <c r="P81"/>
  <c r="Q81"/>
  <c r="R81" s="1"/>
  <c r="N82"/>
  <c r="O82"/>
  <c r="P82"/>
  <c r="Q82"/>
  <c r="R82" s="1"/>
  <c r="N83"/>
  <c r="O83"/>
  <c r="P83"/>
  <c r="Q83"/>
  <c r="R83" s="1"/>
  <c r="N84"/>
  <c r="O84"/>
  <c r="P84"/>
  <c r="Q84"/>
  <c r="R84" s="1"/>
  <c r="N85"/>
  <c r="O85"/>
  <c r="P85"/>
  <c r="Q85"/>
  <c r="R85" s="1"/>
  <c r="N86"/>
  <c r="O86"/>
  <c r="P86"/>
  <c r="Q86"/>
  <c r="R86" s="1"/>
  <c r="N87"/>
  <c r="O87"/>
  <c r="P87"/>
  <c r="Q87"/>
  <c r="R87" s="1"/>
  <c r="N88"/>
  <c r="O88"/>
  <c r="P88"/>
  <c r="Q88"/>
  <c r="R88" s="1"/>
  <c r="N89"/>
  <c r="O89"/>
  <c r="P89"/>
  <c r="Q89"/>
  <c r="R89" s="1"/>
  <c r="N90"/>
  <c r="O90"/>
  <c r="P90"/>
  <c r="Q90"/>
  <c r="R90" s="1"/>
  <c r="N91"/>
  <c r="O91"/>
  <c r="P91"/>
  <c r="Q91"/>
  <c r="R91" s="1"/>
  <c r="N92"/>
  <c r="O92"/>
  <c r="P92"/>
  <c r="Q92"/>
  <c r="R92"/>
  <c r="N93"/>
  <c r="O93"/>
  <c r="P93"/>
  <c r="Q93"/>
  <c r="R93" s="1"/>
  <c r="N94"/>
  <c r="O94"/>
  <c r="P94"/>
  <c r="Q94"/>
  <c r="R94" s="1"/>
  <c r="N95"/>
  <c r="O95"/>
  <c r="P95"/>
  <c r="Q95"/>
  <c r="R95" s="1"/>
  <c r="N96"/>
  <c r="O96"/>
  <c r="P96"/>
  <c r="Q96"/>
  <c r="R96"/>
  <c r="N97"/>
  <c r="O97"/>
  <c r="P97"/>
  <c r="Q97"/>
  <c r="R97" s="1"/>
  <c r="N98"/>
  <c r="O98"/>
  <c r="P98"/>
  <c r="Q98"/>
  <c r="R98" s="1"/>
  <c r="N99"/>
  <c r="O99"/>
  <c r="P99"/>
  <c r="Q99"/>
  <c r="R99" s="1"/>
  <c r="N100"/>
  <c r="O100"/>
  <c r="P100"/>
  <c r="Q100"/>
  <c r="R100" s="1"/>
  <c r="N101"/>
  <c r="O101"/>
  <c r="P101"/>
  <c r="Q101"/>
  <c r="R101" s="1"/>
  <c r="N102"/>
  <c r="O102"/>
  <c r="P102"/>
  <c r="Q102"/>
  <c r="R102" s="1"/>
  <c r="N103"/>
  <c r="O103"/>
  <c r="P103"/>
  <c r="Q103"/>
  <c r="R103" s="1"/>
  <c r="N104"/>
  <c r="O104"/>
  <c r="P104"/>
  <c r="Q104"/>
  <c r="R104" s="1"/>
  <c r="Q5"/>
  <c r="R5" s="1"/>
  <c r="P5"/>
  <c r="O5"/>
  <c r="N5"/>
  <c r="N4"/>
  <c r="F5" s="1"/>
  <c r="B31" i="48"/>
  <c r="Q6"/>
  <c r="R6"/>
  <c r="S6"/>
  <c r="T6"/>
  <c r="U6" s="1"/>
  <c r="Q7"/>
  <c r="R7"/>
  <c r="S7"/>
  <c r="T7"/>
  <c r="U7" s="1"/>
  <c r="Q8"/>
  <c r="R8"/>
  <c r="S8"/>
  <c r="T8"/>
  <c r="U8" s="1"/>
  <c r="Q9"/>
  <c r="R9"/>
  <c r="S9"/>
  <c r="T9"/>
  <c r="U9" s="1"/>
  <c r="Q10"/>
  <c r="R10"/>
  <c r="S10"/>
  <c r="T10"/>
  <c r="U10"/>
  <c r="Q11"/>
  <c r="R11"/>
  <c r="S11"/>
  <c r="T11"/>
  <c r="U11" s="1"/>
  <c r="Q12"/>
  <c r="R12"/>
  <c r="S12"/>
  <c r="T12"/>
  <c r="U12" s="1"/>
  <c r="Q13"/>
  <c r="R13"/>
  <c r="S13"/>
  <c r="T13"/>
  <c r="U13" s="1"/>
  <c r="Q14"/>
  <c r="R14"/>
  <c r="S14"/>
  <c r="T14"/>
  <c r="U14"/>
  <c r="Q15"/>
  <c r="R15"/>
  <c r="S15"/>
  <c r="T15"/>
  <c r="U15" s="1"/>
  <c r="Q16"/>
  <c r="R16"/>
  <c r="S16"/>
  <c r="T16"/>
  <c r="U16" s="1"/>
  <c r="Q17"/>
  <c r="R17"/>
  <c r="S17"/>
  <c r="T17"/>
  <c r="U17" s="1"/>
  <c r="Q18"/>
  <c r="R18"/>
  <c r="S18"/>
  <c r="T18"/>
  <c r="U18" s="1"/>
  <c r="Q19"/>
  <c r="R19"/>
  <c r="S19"/>
  <c r="T19"/>
  <c r="U19" s="1"/>
  <c r="Q20"/>
  <c r="R20"/>
  <c r="S20"/>
  <c r="T20"/>
  <c r="U20" s="1"/>
  <c r="Q21"/>
  <c r="R21"/>
  <c r="S21"/>
  <c r="T21"/>
  <c r="U21" s="1"/>
  <c r="Q22"/>
  <c r="R22"/>
  <c r="S22"/>
  <c r="T22"/>
  <c r="U22" s="1"/>
  <c r="Q23"/>
  <c r="R23"/>
  <c r="S23"/>
  <c r="T23"/>
  <c r="U23" s="1"/>
  <c r="Q24"/>
  <c r="R24"/>
  <c r="S24"/>
  <c r="T24"/>
  <c r="U24" s="1"/>
  <c r="Q25"/>
  <c r="R25"/>
  <c r="S25"/>
  <c r="T25"/>
  <c r="U25" s="1"/>
  <c r="Q26"/>
  <c r="R26"/>
  <c r="S26"/>
  <c r="T26"/>
  <c r="U26" s="1"/>
  <c r="Q27"/>
  <c r="R27"/>
  <c r="S27"/>
  <c r="T27"/>
  <c r="U27" s="1"/>
  <c r="Q28"/>
  <c r="R28"/>
  <c r="S28"/>
  <c r="T28"/>
  <c r="U28" s="1"/>
  <c r="Q29"/>
  <c r="R29"/>
  <c r="S29"/>
  <c r="T29"/>
  <c r="U29" s="1"/>
  <c r="Q30"/>
  <c r="R30"/>
  <c r="S30"/>
  <c r="T30"/>
  <c r="U30" s="1"/>
  <c r="Q31"/>
  <c r="R31"/>
  <c r="S31"/>
  <c r="T31"/>
  <c r="U31" s="1"/>
  <c r="Q32"/>
  <c r="R32"/>
  <c r="S32"/>
  <c r="T32"/>
  <c r="U32" s="1"/>
  <c r="Q33"/>
  <c r="R33"/>
  <c r="S33"/>
  <c r="T33"/>
  <c r="U33" s="1"/>
  <c r="Q34"/>
  <c r="R34"/>
  <c r="S34"/>
  <c r="T34"/>
  <c r="U34" s="1"/>
  <c r="Q35"/>
  <c r="R35"/>
  <c r="S35"/>
  <c r="T35"/>
  <c r="U35" s="1"/>
  <c r="Q36"/>
  <c r="R36"/>
  <c r="S36"/>
  <c r="T36"/>
  <c r="U36" s="1"/>
  <c r="Q37"/>
  <c r="Q4" s="1"/>
  <c r="B17" s="1"/>
  <c r="R37"/>
  <c r="R4" s="1"/>
  <c r="G17" s="1"/>
  <c r="S37"/>
  <c r="S4" s="1"/>
  <c r="J17" s="1"/>
  <c r="T37"/>
  <c r="Q38"/>
  <c r="R38"/>
  <c r="S38"/>
  <c r="T38"/>
  <c r="U38" s="1"/>
  <c r="Q39"/>
  <c r="R39"/>
  <c r="S39"/>
  <c r="T39"/>
  <c r="U39" s="1"/>
  <c r="Q40"/>
  <c r="R40"/>
  <c r="S40"/>
  <c r="T40"/>
  <c r="U40" s="1"/>
  <c r="Q41"/>
  <c r="R41"/>
  <c r="S41"/>
  <c r="T41"/>
  <c r="U41" s="1"/>
  <c r="Q42"/>
  <c r="R42"/>
  <c r="S42"/>
  <c r="T42"/>
  <c r="U42"/>
  <c r="Q43"/>
  <c r="R43"/>
  <c r="S43"/>
  <c r="T43"/>
  <c r="U43" s="1"/>
  <c r="Q44"/>
  <c r="R44"/>
  <c r="S44"/>
  <c r="T44"/>
  <c r="U44" s="1"/>
  <c r="Q45"/>
  <c r="R45"/>
  <c r="S45"/>
  <c r="T45"/>
  <c r="U45" s="1"/>
  <c r="Q46"/>
  <c r="R46"/>
  <c r="S46"/>
  <c r="T46"/>
  <c r="U46"/>
  <c r="Q47"/>
  <c r="R47"/>
  <c r="S47"/>
  <c r="T47"/>
  <c r="U47" s="1"/>
  <c r="Q48"/>
  <c r="R48"/>
  <c r="S48"/>
  <c r="T48"/>
  <c r="U48" s="1"/>
  <c r="Q49"/>
  <c r="R49"/>
  <c r="S49"/>
  <c r="T49"/>
  <c r="U49" s="1"/>
  <c r="Q50"/>
  <c r="R50"/>
  <c r="S50"/>
  <c r="T50"/>
  <c r="U50" s="1"/>
  <c r="Q51"/>
  <c r="R51"/>
  <c r="S51"/>
  <c r="T51"/>
  <c r="U51" s="1"/>
  <c r="Q52"/>
  <c r="R52"/>
  <c r="S52"/>
  <c r="T52"/>
  <c r="U52" s="1"/>
  <c r="Q53"/>
  <c r="R53"/>
  <c r="S53"/>
  <c r="T53"/>
  <c r="U53" s="1"/>
  <c r="Q54"/>
  <c r="R54"/>
  <c r="S54"/>
  <c r="T54"/>
  <c r="U54" s="1"/>
  <c r="Q55"/>
  <c r="R55"/>
  <c r="S55"/>
  <c r="T55"/>
  <c r="U55" s="1"/>
  <c r="Q56"/>
  <c r="R56"/>
  <c r="S56"/>
  <c r="T56"/>
  <c r="U56" s="1"/>
  <c r="Q57"/>
  <c r="R57"/>
  <c r="S57"/>
  <c r="T57"/>
  <c r="U57" s="1"/>
  <c r="Q58"/>
  <c r="R58"/>
  <c r="S58"/>
  <c r="T58"/>
  <c r="U58"/>
  <c r="Q59"/>
  <c r="R59"/>
  <c r="S59"/>
  <c r="T59"/>
  <c r="U59" s="1"/>
  <c r="Q60"/>
  <c r="R60"/>
  <c r="S60"/>
  <c r="T60"/>
  <c r="U60" s="1"/>
  <c r="Q61"/>
  <c r="R61"/>
  <c r="S61"/>
  <c r="T61"/>
  <c r="U61" s="1"/>
  <c r="Q62"/>
  <c r="R62"/>
  <c r="S62"/>
  <c r="T62"/>
  <c r="U62"/>
  <c r="Q63"/>
  <c r="R63"/>
  <c r="S63"/>
  <c r="T63"/>
  <c r="U63" s="1"/>
  <c r="Q64"/>
  <c r="R64"/>
  <c r="S64"/>
  <c r="T64"/>
  <c r="U64" s="1"/>
  <c r="Q65"/>
  <c r="R65"/>
  <c r="S65"/>
  <c r="T65"/>
  <c r="U65" s="1"/>
  <c r="Q66"/>
  <c r="R66"/>
  <c r="S66"/>
  <c r="T66"/>
  <c r="U66" s="1"/>
  <c r="Q67"/>
  <c r="R67"/>
  <c r="S67"/>
  <c r="T67"/>
  <c r="U67" s="1"/>
  <c r="Q68"/>
  <c r="R68"/>
  <c r="S68"/>
  <c r="T68"/>
  <c r="U68" s="1"/>
  <c r="Q69"/>
  <c r="R69"/>
  <c r="S69"/>
  <c r="T69"/>
  <c r="U69" s="1"/>
  <c r="Q70"/>
  <c r="R70"/>
  <c r="S70"/>
  <c r="T70"/>
  <c r="U70" s="1"/>
  <c r="Q71"/>
  <c r="R71"/>
  <c r="S71"/>
  <c r="T71"/>
  <c r="U71" s="1"/>
  <c r="Q72"/>
  <c r="R72"/>
  <c r="S72"/>
  <c r="T72"/>
  <c r="U72" s="1"/>
  <c r="Q73"/>
  <c r="R73"/>
  <c r="S73"/>
  <c r="T73"/>
  <c r="U73" s="1"/>
  <c r="Q74"/>
  <c r="R74"/>
  <c r="S74"/>
  <c r="T74"/>
  <c r="U74"/>
  <c r="Q75"/>
  <c r="R75"/>
  <c r="S75"/>
  <c r="T75"/>
  <c r="U75" s="1"/>
  <c r="Q76"/>
  <c r="R76"/>
  <c r="S76"/>
  <c r="T76"/>
  <c r="U76" s="1"/>
  <c r="Q77"/>
  <c r="R77"/>
  <c r="S77"/>
  <c r="T77"/>
  <c r="U77" s="1"/>
  <c r="Q78"/>
  <c r="R78"/>
  <c r="S78"/>
  <c r="T78"/>
  <c r="U78"/>
  <c r="Q79"/>
  <c r="R79"/>
  <c r="S79"/>
  <c r="T79"/>
  <c r="U79" s="1"/>
  <c r="Q80"/>
  <c r="R80"/>
  <c r="S80"/>
  <c r="T80"/>
  <c r="U80" s="1"/>
  <c r="Q81"/>
  <c r="R81"/>
  <c r="S81"/>
  <c r="T81"/>
  <c r="U81" s="1"/>
  <c r="Q82"/>
  <c r="R82"/>
  <c r="S82"/>
  <c r="T82"/>
  <c r="U82" s="1"/>
  <c r="Q83"/>
  <c r="R83"/>
  <c r="S83"/>
  <c r="T83"/>
  <c r="U83" s="1"/>
  <c r="Q84"/>
  <c r="R84"/>
  <c r="S84"/>
  <c r="T84"/>
  <c r="U84" s="1"/>
  <c r="Q85"/>
  <c r="R85"/>
  <c r="S85"/>
  <c r="T85"/>
  <c r="U85" s="1"/>
  <c r="Q86"/>
  <c r="R86"/>
  <c r="S86"/>
  <c r="T86"/>
  <c r="U86" s="1"/>
  <c r="Q87"/>
  <c r="R87"/>
  <c r="S87"/>
  <c r="T87"/>
  <c r="U87" s="1"/>
  <c r="Q88"/>
  <c r="R88"/>
  <c r="S88"/>
  <c r="T88"/>
  <c r="U88" s="1"/>
  <c r="Q89"/>
  <c r="R89"/>
  <c r="S89"/>
  <c r="T89"/>
  <c r="U89" s="1"/>
  <c r="Q90"/>
  <c r="R90"/>
  <c r="S90"/>
  <c r="T90"/>
  <c r="U90"/>
  <c r="Q91"/>
  <c r="R91"/>
  <c r="S91"/>
  <c r="T91"/>
  <c r="U91" s="1"/>
  <c r="Q92"/>
  <c r="R92"/>
  <c r="S92"/>
  <c r="T92"/>
  <c r="U92" s="1"/>
  <c r="Q93"/>
  <c r="R93"/>
  <c r="S93"/>
  <c r="T93"/>
  <c r="U93" s="1"/>
  <c r="Q94"/>
  <c r="R94"/>
  <c r="S94"/>
  <c r="T94"/>
  <c r="U94"/>
  <c r="Q95"/>
  <c r="R95"/>
  <c r="S95"/>
  <c r="T95"/>
  <c r="U95" s="1"/>
  <c r="Q96"/>
  <c r="R96"/>
  <c r="S96"/>
  <c r="T96"/>
  <c r="U96" s="1"/>
  <c r="Q97"/>
  <c r="R97"/>
  <c r="S97"/>
  <c r="T97"/>
  <c r="U97" s="1"/>
  <c r="Q98"/>
  <c r="R98"/>
  <c r="S98"/>
  <c r="T98"/>
  <c r="U98" s="1"/>
  <c r="Q99"/>
  <c r="R99"/>
  <c r="S99"/>
  <c r="T99"/>
  <c r="U99" s="1"/>
  <c r="Q100"/>
  <c r="R100"/>
  <c r="S100"/>
  <c r="T100"/>
  <c r="U100" s="1"/>
  <c r="Q101"/>
  <c r="R101"/>
  <c r="S101"/>
  <c r="T101"/>
  <c r="U101" s="1"/>
  <c r="Q102"/>
  <c r="R102"/>
  <c r="S102"/>
  <c r="T102"/>
  <c r="U102" s="1"/>
  <c r="Q103"/>
  <c r="R103"/>
  <c r="S103"/>
  <c r="T103"/>
  <c r="U103" s="1"/>
  <c r="Q104"/>
  <c r="R104"/>
  <c r="S104"/>
  <c r="T104"/>
  <c r="U104" s="1"/>
  <c r="R5"/>
  <c r="S5"/>
  <c r="T5"/>
  <c r="U5" s="1"/>
  <c r="Q5"/>
  <c r="W20" i="46"/>
  <c r="W19"/>
  <c r="AG6"/>
  <c r="AH6"/>
  <c r="AI6"/>
  <c r="AJ6"/>
  <c r="AL6" s="1"/>
  <c r="AK6"/>
  <c r="AG7"/>
  <c r="AH7"/>
  <c r="AI7"/>
  <c r="AJ7"/>
  <c r="AL7" s="1"/>
  <c r="AK7"/>
  <c r="AG8"/>
  <c r="AH8"/>
  <c r="AI8"/>
  <c r="AJ8"/>
  <c r="AL8" s="1"/>
  <c r="AK8"/>
  <c r="AG9"/>
  <c r="AH9"/>
  <c r="AI9"/>
  <c r="AJ9"/>
  <c r="AL9" s="1"/>
  <c r="AK9"/>
  <c r="AG10"/>
  <c r="AH10"/>
  <c r="AI10"/>
  <c r="AJ10"/>
  <c r="AL10" s="1"/>
  <c r="AK10"/>
  <c r="AG11"/>
  <c r="AH11"/>
  <c r="AI11"/>
  <c r="AJ11"/>
  <c r="AL11" s="1"/>
  <c r="AK11"/>
  <c r="AG12"/>
  <c r="AH12"/>
  <c r="AI12"/>
  <c r="AJ12"/>
  <c r="AL12" s="1"/>
  <c r="AK12"/>
  <c r="AG13"/>
  <c r="AH13"/>
  <c r="AI13"/>
  <c r="AJ13"/>
  <c r="AL13" s="1"/>
  <c r="AK13"/>
  <c r="AG14"/>
  <c r="AH14"/>
  <c r="AI14"/>
  <c r="AJ14"/>
  <c r="AL14" s="1"/>
  <c r="AK14"/>
  <c r="AG15"/>
  <c r="AH15"/>
  <c r="AI15"/>
  <c r="AJ15"/>
  <c r="AL15" s="1"/>
  <c r="AK15"/>
  <c r="AG16"/>
  <c r="AH16"/>
  <c r="AI16"/>
  <c r="AJ16"/>
  <c r="AL16" s="1"/>
  <c r="AK16"/>
  <c r="AG17"/>
  <c r="AH17"/>
  <c r="AI17"/>
  <c r="AJ17"/>
  <c r="AL17" s="1"/>
  <c r="AK17"/>
  <c r="AG18"/>
  <c r="AH18"/>
  <c r="AI18"/>
  <c r="AJ18"/>
  <c r="AL18" s="1"/>
  <c r="AK18"/>
  <c r="AG19"/>
  <c r="AH19"/>
  <c r="AI19"/>
  <c r="AJ19"/>
  <c r="AL19" s="1"/>
  <c r="AK19"/>
  <c r="AG20"/>
  <c r="AH20"/>
  <c r="AI20"/>
  <c r="AJ20"/>
  <c r="AL20" s="1"/>
  <c r="AK20"/>
  <c r="AG21"/>
  <c r="AH21"/>
  <c r="AI21"/>
  <c r="AJ21"/>
  <c r="AL21" s="1"/>
  <c r="AK21"/>
  <c r="AG22"/>
  <c r="AH22"/>
  <c r="AI22"/>
  <c r="AJ22"/>
  <c r="AL22" s="1"/>
  <c r="AK22"/>
  <c r="AG23"/>
  <c r="AH23"/>
  <c r="AI23"/>
  <c r="AJ23"/>
  <c r="AL23" s="1"/>
  <c r="AK23"/>
  <c r="AG24"/>
  <c r="AH24"/>
  <c r="AI24"/>
  <c r="AJ24"/>
  <c r="AL24" s="1"/>
  <c r="AK24"/>
  <c r="AG25"/>
  <c r="AH25"/>
  <c r="AI25"/>
  <c r="AJ25"/>
  <c r="AL25" s="1"/>
  <c r="AK25"/>
  <c r="AG26"/>
  <c r="AH26"/>
  <c r="AI26"/>
  <c r="AJ26"/>
  <c r="AL26" s="1"/>
  <c r="AK26"/>
  <c r="AG27"/>
  <c r="AH27"/>
  <c r="AI27"/>
  <c r="AJ27"/>
  <c r="AL27" s="1"/>
  <c r="AK27"/>
  <c r="AG28"/>
  <c r="AH28"/>
  <c r="AI28"/>
  <c r="AJ28"/>
  <c r="AL28" s="1"/>
  <c r="AK28"/>
  <c r="AG29"/>
  <c r="AH29"/>
  <c r="AI29"/>
  <c r="AJ29"/>
  <c r="AL29" s="1"/>
  <c r="AK29"/>
  <c r="AG30"/>
  <c r="AH30"/>
  <c r="AI30"/>
  <c r="AJ30"/>
  <c r="AL30" s="1"/>
  <c r="AK30"/>
  <c r="AG31"/>
  <c r="AH31"/>
  <c r="AI31"/>
  <c r="AJ31"/>
  <c r="AL31" s="1"/>
  <c r="AK31"/>
  <c r="AG32"/>
  <c r="AH32"/>
  <c r="AI32"/>
  <c r="AJ32"/>
  <c r="AL32" s="1"/>
  <c r="AK32"/>
  <c r="AG33"/>
  <c r="AH33"/>
  <c r="AI33"/>
  <c r="AJ33"/>
  <c r="AL33" s="1"/>
  <c r="AK33"/>
  <c r="AG34"/>
  <c r="AH34"/>
  <c r="AI34"/>
  <c r="AJ34"/>
  <c r="AL34" s="1"/>
  <c r="AK34"/>
  <c r="AG35"/>
  <c r="AH35"/>
  <c r="AI35"/>
  <c r="AJ35"/>
  <c r="AL35" s="1"/>
  <c r="AK35"/>
  <c r="AG36"/>
  <c r="AH36"/>
  <c r="AI36"/>
  <c r="AJ36"/>
  <c r="AL36" s="1"/>
  <c r="AK36"/>
  <c r="AG37"/>
  <c r="AG4" s="1"/>
  <c r="C3" s="1"/>
  <c r="AH37"/>
  <c r="AH4" s="1"/>
  <c r="K2" s="1"/>
  <c r="AI37"/>
  <c r="AI4" s="1"/>
  <c r="AJ37"/>
  <c r="AL37" s="1"/>
  <c r="AL4" s="1"/>
  <c r="X2" s="1"/>
  <c r="AK37"/>
  <c r="AK4" s="1"/>
  <c r="E2" s="1"/>
  <c r="AG38"/>
  <c r="AH38"/>
  <c r="AI38"/>
  <c r="AJ38"/>
  <c r="AL38" s="1"/>
  <c r="AK38"/>
  <c r="AG39"/>
  <c r="AH39"/>
  <c r="AI39"/>
  <c r="AJ39"/>
  <c r="AL39" s="1"/>
  <c r="AK39"/>
  <c r="AG40"/>
  <c r="AH40"/>
  <c r="AI40"/>
  <c r="AJ40"/>
  <c r="AL40" s="1"/>
  <c r="AK40"/>
  <c r="AG41"/>
  <c r="AH41"/>
  <c r="AI41"/>
  <c r="AJ41"/>
  <c r="AL41" s="1"/>
  <c r="AK41"/>
  <c r="AG42"/>
  <c r="AH42"/>
  <c r="AI42"/>
  <c r="AJ42"/>
  <c r="AL42" s="1"/>
  <c r="AK42"/>
  <c r="AG43"/>
  <c r="AH43"/>
  <c r="AI43"/>
  <c r="AJ43"/>
  <c r="AL43" s="1"/>
  <c r="AK43"/>
  <c r="AG44"/>
  <c r="AH44"/>
  <c r="AI44"/>
  <c r="AJ44"/>
  <c r="AL44" s="1"/>
  <c r="AK44"/>
  <c r="AG45"/>
  <c r="AH45"/>
  <c r="AI45"/>
  <c r="AJ45"/>
  <c r="AL45" s="1"/>
  <c r="AK45"/>
  <c r="AG46"/>
  <c r="AH46"/>
  <c r="AI46"/>
  <c r="AJ46"/>
  <c r="AL46" s="1"/>
  <c r="AK46"/>
  <c r="AG47"/>
  <c r="AH47"/>
  <c r="AI47"/>
  <c r="AJ47"/>
  <c r="AL47" s="1"/>
  <c r="AK47"/>
  <c r="AG48"/>
  <c r="AH48"/>
  <c r="AI48"/>
  <c r="AJ48"/>
  <c r="AL48" s="1"/>
  <c r="AK48"/>
  <c r="AG49"/>
  <c r="AH49"/>
  <c r="AI49"/>
  <c r="AJ49"/>
  <c r="AL49" s="1"/>
  <c r="AK49"/>
  <c r="AG50"/>
  <c r="AH50"/>
  <c r="AI50"/>
  <c r="AJ50"/>
  <c r="AL50" s="1"/>
  <c r="AK50"/>
  <c r="AG51"/>
  <c r="AH51"/>
  <c r="AI51"/>
  <c r="AJ51"/>
  <c r="AL51" s="1"/>
  <c r="AK51"/>
  <c r="AG52"/>
  <c r="AH52"/>
  <c r="AI52"/>
  <c r="AJ52"/>
  <c r="AL52" s="1"/>
  <c r="AK52"/>
  <c r="AG53"/>
  <c r="AH53"/>
  <c r="AI53"/>
  <c r="AJ53"/>
  <c r="AL53" s="1"/>
  <c r="AK53"/>
  <c r="AG54"/>
  <c r="AH54"/>
  <c r="AI54"/>
  <c r="AJ54"/>
  <c r="AL54" s="1"/>
  <c r="AK54"/>
  <c r="AG55"/>
  <c r="AH55"/>
  <c r="AI55"/>
  <c r="AJ55"/>
  <c r="AL55" s="1"/>
  <c r="AK55"/>
  <c r="AG56"/>
  <c r="AH56"/>
  <c r="AI56"/>
  <c r="AJ56"/>
  <c r="AK56"/>
  <c r="AL56"/>
  <c r="AG57"/>
  <c r="AH57"/>
  <c r="AI57"/>
  <c r="AJ57"/>
  <c r="AL57" s="1"/>
  <c r="AK57"/>
  <c r="AG58"/>
  <c r="AH58"/>
  <c r="AI58"/>
  <c r="AJ58"/>
  <c r="AK58"/>
  <c r="AL58"/>
  <c r="AG59"/>
  <c r="AH59"/>
  <c r="AI59"/>
  <c r="AJ59"/>
  <c r="AL59" s="1"/>
  <c r="AK59"/>
  <c r="AG60"/>
  <c r="AH60"/>
  <c r="AI60"/>
  <c r="AJ60"/>
  <c r="AL60" s="1"/>
  <c r="AK60"/>
  <c r="AG61"/>
  <c r="AH61"/>
  <c r="AI61"/>
  <c r="AJ61"/>
  <c r="AL61" s="1"/>
  <c r="AK61"/>
  <c r="AG62"/>
  <c r="AH62"/>
  <c r="AI62"/>
  <c r="AJ62"/>
  <c r="AK62"/>
  <c r="AL62"/>
  <c r="AG63"/>
  <c r="AH63"/>
  <c r="AI63"/>
  <c r="AJ63"/>
  <c r="AL63" s="1"/>
  <c r="AK63"/>
  <c r="AG64"/>
  <c r="AH64"/>
  <c r="AI64"/>
  <c r="AJ64"/>
  <c r="AK64"/>
  <c r="AL64"/>
  <c r="AG65"/>
  <c r="AH65"/>
  <c r="AI65"/>
  <c r="AJ65"/>
  <c r="AL65" s="1"/>
  <c r="AK65"/>
  <c r="AG66"/>
  <c r="AH66"/>
  <c r="AI66"/>
  <c r="AJ66"/>
  <c r="AL66" s="1"/>
  <c r="AK66"/>
  <c r="AG67"/>
  <c r="AH67"/>
  <c r="AI67"/>
  <c r="AJ67"/>
  <c r="AL67" s="1"/>
  <c r="AK67"/>
  <c r="AG68"/>
  <c r="AH68"/>
  <c r="AI68"/>
  <c r="AJ68"/>
  <c r="AL68" s="1"/>
  <c r="AK68"/>
  <c r="AG69"/>
  <c r="AH69"/>
  <c r="AI69"/>
  <c r="AJ69"/>
  <c r="AL69" s="1"/>
  <c r="AK69"/>
  <c r="AG70"/>
  <c r="AH70"/>
  <c r="AI70"/>
  <c r="AJ70"/>
  <c r="AL70" s="1"/>
  <c r="AK70"/>
  <c r="AG71"/>
  <c r="AH71"/>
  <c r="AI71"/>
  <c r="AJ71"/>
  <c r="AL71" s="1"/>
  <c r="AK71"/>
  <c r="AG72"/>
  <c r="AH72"/>
  <c r="AI72"/>
  <c r="AJ72"/>
  <c r="AL72" s="1"/>
  <c r="AK72"/>
  <c r="AG73"/>
  <c r="AH73"/>
  <c r="AI73"/>
  <c r="AJ73"/>
  <c r="AL73" s="1"/>
  <c r="AK73"/>
  <c r="AG74"/>
  <c r="AH74"/>
  <c r="AI74"/>
  <c r="AJ74"/>
  <c r="AL74" s="1"/>
  <c r="AK74"/>
  <c r="AG75"/>
  <c r="AH75"/>
  <c r="AI75"/>
  <c r="AJ75"/>
  <c r="AL75" s="1"/>
  <c r="AK75"/>
  <c r="AG76"/>
  <c r="AH76"/>
  <c r="AI76"/>
  <c r="AJ76"/>
  <c r="AL76" s="1"/>
  <c r="AK76"/>
  <c r="AG77"/>
  <c r="AH77"/>
  <c r="AI77"/>
  <c r="AJ77"/>
  <c r="AL77" s="1"/>
  <c r="AK77"/>
  <c r="AG78"/>
  <c r="AH78"/>
  <c r="AI78"/>
  <c r="AJ78"/>
  <c r="AL78" s="1"/>
  <c r="AK78"/>
  <c r="AG79"/>
  <c r="AH79"/>
  <c r="AI79"/>
  <c r="AJ79"/>
  <c r="AL79" s="1"/>
  <c r="AK79"/>
  <c r="AG80"/>
  <c r="AH80"/>
  <c r="AI80"/>
  <c r="AJ80"/>
  <c r="AL80" s="1"/>
  <c r="AK80"/>
  <c r="AG81"/>
  <c r="AH81"/>
  <c r="AI81"/>
  <c r="AJ81"/>
  <c r="AL81" s="1"/>
  <c r="AK81"/>
  <c r="AG82"/>
  <c r="AH82"/>
  <c r="AI82"/>
  <c r="AJ82"/>
  <c r="AL82" s="1"/>
  <c r="AK82"/>
  <c r="AG83"/>
  <c r="AH83"/>
  <c r="AI83"/>
  <c r="AJ83"/>
  <c r="AL83" s="1"/>
  <c r="AK83"/>
  <c r="AG84"/>
  <c r="AH84"/>
  <c r="AI84"/>
  <c r="AJ84"/>
  <c r="AL84" s="1"/>
  <c r="AK84"/>
  <c r="AG85"/>
  <c r="AH85"/>
  <c r="AI85"/>
  <c r="AJ85"/>
  <c r="AL85" s="1"/>
  <c r="AK85"/>
  <c r="AG86"/>
  <c r="AH86"/>
  <c r="AI86"/>
  <c r="AJ86"/>
  <c r="AL86" s="1"/>
  <c r="AK86"/>
  <c r="AG87"/>
  <c r="AH87"/>
  <c r="AI87"/>
  <c r="AJ87"/>
  <c r="AL87" s="1"/>
  <c r="AK87"/>
  <c r="AG88"/>
  <c r="AH88"/>
  <c r="AI88"/>
  <c r="AJ88"/>
  <c r="AK88"/>
  <c r="AL88"/>
  <c r="AG89"/>
  <c r="AH89"/>
  <c r="AI89"/>
  <c r="AJ89"/>
  <c r="AL89" s="1"/>
  <c r="AK89"/>
  <c r="AG90"/>
  <c r="AH90"/>
  <c r="AI90"/>
  <c r="AJ90"/>
  <c r="AK90"/>
  <c r="AL90"/>
  <c r="AG91"/>
  <c r="AH91"/>
  <c r="AI91"/>
  <c r="AJ91"/>
  <c r="AL91" s="1"/>
  <c r="AK91"/>
  <c r="AG92"/>
  <c r="AH92"/>
  <c r="AI92"/>
  <c r="AJ92"/>
  <c r="AL92" s="1"/>
  <c r="AK92"/>
  <c r="AG93"/>
  <c r="AH93"/>
  <c r="AI93"/>
  <c r="AJ93"/>
  <c r="AL93" s="1"/>
  <c r="AK93"/>
  <c r="AG94"/>
  <c r="AH94"/>
  <c r="AI94"/>
  <c r="AJ94"/>
  <c r="AK94"/>
  <c r="AL94"/>
  <c r="AG95"/>
  <c r="AH95"/>
  <c r="AI95"/>
  <c r="AJ95"/>
  <c r="AL95" s="1"/>
  <c r="AK95"/>
  <c r="AG96"/>
  <c r="AH96"/>
  <c r="AI96"/>
  <c r="AJ96"/>
  <c r="AK96"/>
  <c r="AL96"/>
  <c r="AG97"/>
  <c r="AH97"/>
  <c r="AI97"/>
  <c r="AJ97"/>
  <c r="AL97" s="1"/>
  <c r="AK97"/>
  <c r="AG98"/>
  <c r="AH98"/>
  <c r="AI98"/>
  <c r="AJ98"/>
  <c r="AL98" s="1"/>
  <c r="AK98"/>
  <c r="AG99"/>
  <c r="AH99"/>
  <c r="AI99"/>
  <c r="AJ99"/>
  <c r="AL99" s="1"/>
  <c r="AK99"/>
  <c r="AG100"/>
  <c r="AH100"/>
  <c r="AI100"/>
  <c r="AJ100"/>
  <c r="AL100" s="1"/>
  <c r="AK100"/>
  <c r="AG101"/>
  <c r="AH101"/>
  <c r="AI101"/>
  <c r="AJ101"/>
  <c r="AL101" s="1"/>
  <c r="AK101"/>
  <c r="AG102"/>
  <c r="AH102"/>
  <c r="AI102"/>
  <c r="AJ102"/>
  <c r="AL102" s="1"/>
  <c r="AK102"/>
  <c r="AG103"/>
  <c r="AH103"/>
  <c r="AI103"/>
  <c r="AJ103"/>
  <c r="AL103" s="1"/>
  <c r="AK103"/>
  <c r="AG104"/>
  <c r="AH104"/>
  <c r="AI104"/>
  <c r="AJ104"/>
  <c r="AL104" s="1"/>
  <c r="AK104"/>
  <c r="AK5"/>
  <c r="AH5"/>
  <c r="AI5"/>
  <c r="AJ5"/>
  <c r="AL5" s="1"/>
  <c r="AG5"/>
  <c r="B14" i="45"/>
  <c r="E31"/>
  <c r="F30"/>
  <c r="F29"/>
  <c r="N6"/>
  <c r="O6"/>
  <c r="P6"/>
  <c r="Q6"/>
  <c r="R6" s="1"/>
  <c r="N7"/>
  <c r="O7"/>
  <c r="P7"/>
  <c r="Q7"/>
  <c r="R7" s="1"/>
  <c r="N8"/>
  <c r="O8"/>
  <c r="P8"/>
  <c r="Q8"/>
  <c r="R8" s="1"/>
  <c r="N9"/>
  <c r="O9"/>
  <c r="P9"/>
  <c r="Q9"/>
  <c r="R9" s="1"/>
  <c r="N10"/>
  <c r="O10"/>
  <c r="P10"/>
  <c r="Q10"/>
  <c r="R10" s="1"/>
  <c r="N11"/>
  <c r="O11"/>
  <c r="P11"/>
  <c r="Q11"/>
  <c r="R11" s="1"/>
  <c r="N12"/>
  <c r="O12"/>
  <c r="P12"/>
  <c r="Q12"/>
  <c r="R12" s="1"/>
  <c r="N13"/>
  <c r="O13"/>
  <c r="P13"/>
  <c r="Q13"/>
  <c r="R13" s="1"/>
  <c r="N14"/>
  <c r="O14"/>
  <c r="P14"/>
  <c r="Q14"/>
  <c r="R14" s="1"/>
  <c r="N15"/>
  <c r="O15"/>
  <c r="P15"/>
  <c r="Q15"/>
  <c r="R15" s="1"/>
  <c r="N16"/>
  <c r="O16"/>
  <c r="P16"/>
  <c r="Q16"/>
  <c r="R16" s="1"/>
  <c r="N17"/>
  <c r="O17"/>
  <c r="P17"/>
  <c r="Q17"/>
  <c r="R17" s="1"/>
  <c r="N18"/>
  <c r="O18"/>
  <c r="P18"/>
  <c r="Q18"/>
  <c r="R18" s="1"/>
  <c r="N19"/>
  <c r="O19"/>
  <c r="P19"/>
  <c r="Q19"/>
  <c r="R19" s="1"/>
  <c r="N20"/>
  <c r="O20"/>
  <c r="P20"/>
  <c r="Q20"/>
  <c r="R20" s="1"/>
  <c r="N21"/>
  <c r="O21"/>
  <c r="P21"/>
  <c r="Q21"/>
  <c r="R21" s="1"/>
  <c r="N22"/>
  <c r="O22"/>
  <c r="P22"/>
  <c r="Q22"/>
  <c r="R22" s="1"/>
  <c r="N23"/>
  <c r="O23"/>
  <c r="P23"/>
  <c r="Q23"/>
  <c r="R23" s="1"/>
  <c r="N24"/>
  <c r="O24"/>
  <c r="P24"/>
  <c r="Q24"/>
  <c r="R24" s="1"/>
  <c r="N25"/>
  <c r="O25"/>
  <c r="P25"/>
  <c r="Q25"/>
  <c r="R25"/>
  <c r="N26"/>
  <c r="O26"/>
  <c r="P26"/>
  <c r="Q26"/>
  <c r="R26" s="1"/>
  <c r="N27"/>
  <c r="O27"/>
  <c r="P27"/>
  <c r="Q27"/>
  <c r="R27" s="1"/>
  <c r="N28"/>
  <c r="O28"/>
  <c r="P28"/>
  <c r="Q28"/>
  <c r="R28" s="1"/>
  <c r="N29"/>
  <c r="O29"/>
  <c r="P29"/>
  <c r="Q29"/>
  <c r="R29" s="1"/>
  <c r="N30"/>
  <c r="O30"/>
  <c r="P30"/>
  <c r="Q30"/>
  <c r="R30" s="1"/>
  <c r="N31"/>
  <c r="O31"/>
  <c r="P31"/>
  <c r="Q31"/>
  <c r="R31" s="1"/>
  <c r="N32"/>
  <c r="O32"/>
  <c r="P32"/>
  <c r="Q32"/>
  <c r="R32" s="1"/>
  <c r="N33"/>
  <c r="O33"/>
  <c r="P33"/>
  <c r="Q33"/>
  <c r="R33" s="1"/>
  <c r="N34"/>
  <c r="O34"/>
  <c r="P34"/>
  <c r="Q34"/>
  <c r="R34" s="1"/>
  <c r="N35"/>
  <c r="O35"/>
  <c r="P35"/>
  <c r="Q35"/>
  <c r="R35" s="1"/>
  <c r="N36"/>
  <c r="O36"/>
  <c r="P36"/>
  <c r="Q36"/>
  <c r="R36" s="1"/>
  <c r="N37"/>
  <c r="N4" s="1"/>
  <c r="O37"/>
  <c r="O4" s="1"/>
  <c r="E21" s="1"/>
  <c r="P37"/>
  <c r="Q37"/>
  <c r="R37"/>
  <c r="Q4" s="1"/>
  <c r="N38"/>
  <c r="O38"/>
  <c r="P38"/>
  <c r="Q38"/>
  <c r="R38" s="1"/>
  <c r="N39"/>
  <c r="O39"/>
  <c r="P39"/>
  <c r="Q39"/>
  <c r="R39" s="1"/>
  <c r="N40"/>
  <c r="O40"/>
  <c r="P40"/>
  <c r="Q40"/>
  <c r="R40" s="1"/>
  <c r="N41"/>
  <c r="O41"/>
  <c r="P41"/>
  <c r="Q41"/>
  <c r="R41" s="1"/>
  <c r="N42"/>
  <c r="O42"/>
  <c r="P42"/>
  <c r="Q42"/>
  <c r="R42" s="1"/>
  <c r="N43"/>
  <c r="O43"/>
  <c r="P43"/>
  <c r="Q43"/>
  <c r="R43" s="1"/>
  <c r="N44"/>
  <c r="O44"/>
  <c r="P44"/>
  <c r="Q44"/>
  <c r="R44" s="1"/>
  <c r="N45"/>
  <c r="O45"/>
  <c r="P45"/>
  <c r="Q45"/>
  <c r="R45" s="1"/>
  <c r="N46"/>
  <c r="O46"/>
  <c r="P46"/>
  <c r="Q46"/>
  <c r="R46" s="1"/>
  <c r="N47"/>
  <c r="O47"/>
  <c r="P47"/>
  <c r="Q47"/>
  <c r="R47" s="1"/>
  <c r="N48"/>
  <c r="O48"/>
  <c r="P48"/>
  <c r="Q48"/>
  <c r="R48" s="1"/>
  <c r="N49"/>
  <c r="O49"/>
  <c r="P49"/>
  <c r="Q49"/>
  <c r="R49" s="1"/>
  <c r="N50"/>
  <c r="O50"/>
  <c r="P50"/>
  <c r="Q50"/>
  <c r="R50" s="1"/>
  <c r="N51"/>
  <c r="O51"/>
  <c r="P51"/>
  <c r="Q51"/>
  <c r="R51" s="1"/>
  <c r="N52"/>
  <c r="O52"/>
  <c r="P52"/>
  <c r="Q52"/>
  <c r="R52" s="1"/>
  <c r="N53"/>
  <c r="O53"/>
  <c r="P53"/>
  <c r="Q53"/>
  <c r="R53"/>
  <c r="N54"/>
  <c r="O54"/>
  <c r="P54"/>
  <c r="Q54"/>
  <c r="R54" s="1"/>
  <c r="N55"/>
  <c r="O55"/>
  <c r="P55"/>
  <c r="Q55"/>
  <c r="R55" s="1"/>
  <c r="N56"/>
  <c r="O56"/>
  <c r="P56"/>
  <c r="Q56"/>
  <c r="R56" s="1"/>
  <c r="N57"/>
  <c r="O57"/>
  <c r="P57"/>
  <c r="Q57"/>
  <c r="R57"/>
  <c r="N58"/>
  <c r="O58"/>
  <c r="P58"/>
  <c r="Q58"/>
  <c r="R58" s="1"/>
  <c r="N59"/>
  <c r="O59"/>
  <c r="P59"/>
  <c r="Q59"/>
  <c r="R59" s="1"/>
  <c r="N60"/>
  <c r="O60"/>
  <c r="P60"/>
  <c r="Q60"/>
  <c r="R60" s="1"/>
  <c r="N61"/>
  <c r="O61"/>
  <c r="P61"/>
  <c r="Q61"/>
  <c r="R61" s="1"/>
  <c r="N62"/>
  <c r="O62"/>
  <c r="P62"/>
  <c r="Q62"/>
  <c r="R62" s="1"/>
  <c r="N63"/>
  <c r="O63"/>
  <c r="P63"/>
  <c r="Q63"/>
  <c r="R63" s="1"/>
  <c r="N64"/>
  <c r="O64"/>
  <c r="P64"/>
  <c r="Q64"/>
  <c r="R64" s="1"/>
  <c r="N65"/>
  <c r="O65"/>
  <c r="P65"/>
  <c r="Q65"/>
  <c r="R65" s="1"/>
  <c r="N66"/>
  <c r="O66"/>
  <c r="P66"/>
  <c r="Q66"/>
  <c r="R66" s="1"/>
  <c r="N67"/>
  <c r="O67"/>
  <c r="P67"/>
  <c r="Q67"/>
  <c r="R67" s="1"/>
  <c r="N68"/>
  <c r="O68"/>
  <c r="P68"/>
  <c r="Q68"/>
  <c r="R68" s="1"/>
  <c r="N69"/>
  <c r="O69"/>
  <c r="P69"/>
  <c r="Q69"/>
  <c r="R69"/>
  <c r="N70"/>
  <c r="O70"/>
  <c r="P70"/>
  <c r="Q70"/>
  <c r="R70" s="1"/>
  <c r="N71"/>
  <c r="O71"/>
  <c r="P71"/>
  <c r="Q71"/>
  <c r="R71" s="1"/>
  <c r="N72"/>
  <c r="O72"/>
  <c r="P72"/>
  <c r="Q72"/>
  <c r="R72" s="1"/>
  <c r="N73"/>
  <c r="O73"/>
  <c r="P73"/>
  <c r="Q73"/>
  <c r="R73"/>
  <c r="N74"/>
  <c r="O74"/>
  <c r="P74"/>
  <c r="Q74"/>
  <c r="R74" s="1"/>
  <c r="N75"/>
  <c r="O75"/>
  <c r="P75"/>
  <c r="Q75"/>
  <c r="R75" s="1"/>
  <c r="N76"/>
  <c r="O76"/>
  <c r="P76"/>
  <c r="Q76"/>
  <c r="R76" s="1"/>
  <c r="N77"/>
  <c r="O77"/>
  <c r="P77"/>
  <c r="Q77"/>
  <c r="R77" s="1"/>
  <c r="N78"/>
  <c r="O78"/>
  <c r="P78"/>
  <c r="Q78"/>
  <c r="R78" s="1"/>
  <c r="N79"/>
  <c r="O79"/>
  <c r="P79"/>
  <c r="Q79"/>
  <c r="R79" s="1"/>
  <c r="N80"/>
  <c r="O80"/>
  <c r="P80"/>
  <c r="Q80"/>
  <c r="R80" s="1"/>
  <c r="N81"/>
  <c r="O81"/>
  <c r="P81"/>
  <c r="Q81"/>
  <c r="R81" s="1"/>
  <c r="N82"/>
  <c r="O82"/>
  <c r="P82"/>
  <c r="Q82"/>
  <c r="R82" s="1"/>
  <c r="N83"/>
  <c r="O83"/>
  <c r="P83"/>
  <c r="Q83"/>
  <c r="R83" s="1"/>
  <c r="N84"/>
  <c r="O84"/>
  <c r="P84"/>
  <c r="Q84"/>
  <c r="R84" s="1"/>
  <c r="N85"/>
  <c r="O85"/>
  <c r="P85"/>
  <c r="Q85"/>
  <c r="R85"/>
  <c r="N86"/>
  <c r="O86"/>
  <c r="P86"/>
  <c r="Q86"/>
  <c r="R86" s="1"/>
  <c r="N87"/>
  <c r="O87"/>
  <c r="P87"/>
  <c r="Q87"/>
  <c r="R87" s="1"/>
  <c r="N88"/>
  <c r="O88"/>
  <c r="P88"/>
  <c r="Q88"/>
  <c r="R88" s="1"/>
  <c r="N89"/>
  <c r="O89"/>
  <c r="P89"/>
  <c r="Q89"/>
  <c r="R89"/>
  <c r="N90"/>
  <c r="O90"/>
  <c r="P90"/>
  <c r="Q90"/>
  <c r="R90" s="1"/>
  <c r="N91"/>
  <c r="O91"/>
  <c r="P91"/>
  <c r="Q91"/>
  <c r="R91" s="1"/>
  <c r="N92"/>
  <c r="O92"/>
  <c r="P92"/>
  <c r="Q92"/>
  <c r="R92" s="1"/>
  <c r="N93"/>
  <c r="O93"/>
  <c r="P93"/>
  <c r="Q93"/>
  <c r="R93" s="1"/>
  <c r="N94"/>
  <c r="O94"/>
  <c r="P94"/>
  <c r="Q94"/>
  <c r="R94" s="1"/>
  <c r="N95"/>
  <c r="O95"/>
  <c r="P95"/>
  <c r="Q95"/>
  <c r="R95" s="1"/>
  <c r="N96"/>
  <c r="O96"/>
  <c r="P96"/>
  <c r="Q96"/>
  <c r="R96" s="1"/>
  <c r="N97"/>
  <c r="O97"/>
  <c r="P97"/>
  <c r="Q97"/>
  <c r="R97" s="1"/>
  <c r="N98"/>
  <c r="O98"/>
  <c r="P98"/>
  <c r="Q98"/>
  <c r="R98" s="1"/>
  <c r="N99"/>
  <c r="O99"/>
  <c r="P99"/>
  <c r="Q99"/>
  <c r="R99" s="1"/>
  <c r="N100"/>
  <c r="O100"/>
  <c r="P100"/>
  <c r="Q100"/>
  <c r="R100" s="1"/>
  <c r="N101"/>
  <c r="O101"/>
  <c r="P101"/>
  <c r="Q101"/>
  <c r="R101"/>
  <c r="N102"/>
  <c r="O102"/>
  <c r="P102"/>
  <c r="Q102"/>
  <c r="R102" s="1"/>
  <c r="N103"/>
  <c r="O103"/>
  <c r="P103"/>
  <c r="Q103"/>
  <c r="R103" s="1"/>
  <c r="N104"/>
  <c r="O104"/>
  <c r="P104"/>
  <c r="Q104"/>
  <c r="R104" s="1"/>
  <c r="R5"/>
  <c r="Q5"/>
  <c r="P5"/>
  <c r="O5"/>
  <c r="N5"/>
  <c r="P4"/>
  <c r="E22" s="1"/>
  <c r="D12" i="42"/>
  <c r="D11"/>
  <c r="D12" i="44"/>
  <c r="D11"/>
  <c r="D12" i="43"/>
  <c r="D11"/>
  <c r="N6" i="44"/>
  <c r="O6"/>
  <c r="P6"/>
  <c r="Q6"/>
  <c r="R6"/>
  <c r="N7"/>
  <c r="O7"/>
  <c r="P7"/>
  <c r="Q7"/>
  <c r="R7" s="1"/>
  <c r="N8"/>
  <c r="O8"/>
  <c r="P8"/>
  <c r="Q8"/>
  <c r="R8" s="1"/>
  <c r="N9"/>
  <c r="O9"/>
  <c r="P9"/>
  <c r="Q9"/>
  <c r="R9" s="1"/>
  <c r="N10"/>
  <c r="O10"/>
  <c r="P10"/>
  <c r="Q10"/>
  <c r="R10" s="1"/>
  <c r="N11"/>
  <c r="O11"/>
  <c r="P11"/>
  <c r="Q11"/>
  <c r="R11" s="1"/>
  <c r="N12"/>
  <c r="O12"/>
  <c r="P12"/>
  <c r="Q12"/>
  <c r="R12" s="1"/>
  <c r="N13"/>
  <c r="O13"/>
  <c r="P13"/>
  <c r="Q13"/>
  <c r="R13" s="1"/>
  <c r="N14"/>
  <c r="O14"/>
  <c r="P14"/>
  <c r="Q14"/>
  <c r="R14" s="1"/>
  <c r="N15"/>
  <c r="O15"/>
  <c r="P15"/>
  <c r="Q15"/>
  <c r="R15" s="1"/>
  <c r="N16"/>
  <c r="O16"/>
  <c r="P16"/>
  <c r="Q16"/>
  <c r="R16" s="1"/>
  <c r="N17"/>
  <c r="O17"/>
  <c r="P17"/>
  <c r="Q17"/>
  <c r="R17" s="1"/>
  <c r="N18"/>
  <c r="O18"/>
  <c r="P18"/>
  <c r="Q18"/>
  <c r="R18" s="1"/>
  <c r="N19"/>
  <c r="O19"/>
  <c r="P19"/>
  <c r="Q19"/>
  <c r="R19" s="1"/>
  <c r="N20"/>
  <c r="O20"/>
  <c r="P20"/>
  <c r="Q20"/>
  <c r="R20" s="1"/>
  <c r="N21"/>
  <c r="O21"/>
  <c r="P21"/>
  <c r="Q21"/>
  <c r="R21" s="1"/>
  <c r="N22"/>
  <c r="O22"/>
  <c r="P22"/>
  <c r="Q22"/>
  <c r="R22" s="1"/>
  <c r="N23"/>
  <c r="O23"/>
  <c r="P23"/>
  <c r="Q23"/>
  <c r="R23" s="1"/>
  <c r="N24"/>
  <c r="O24"/>
  <c r="P24"/>
  <c r="Q24"/>
  <c r="R24" s="1"/>
  <c r="N25"/>
  <c r="O25"/>
  <c r="P25"/>
  <c r="Q25"/>
  <c r="R25" s="1"/>
  <c r="N26"/>
  <c r="O26"/>
  <c r="P26"/>
  <c r="Q26"/>
  <c r="R26" s="1"/>
  <c r="N27"/>
  <c r="O27"/>
  <c r="P27"/>
  <c r="Q27"/>
  <c r="R27" s="1"/>
  <c r="N28"/>
  <c r="O28"/>
  <c r="P28"/>
  <c r="Q28"/>
  <c r="R28" s="1"/>
  <c r="N29"/>
  <c r="O29"/>
  <c r="P29"/>
  <c r="Q29"/>
  <c r="R29" s="1"/>
  <c r="N30"/>
  <c r="O30"/>
  <c r="P30"/>
  <c r="Q30"/>
  <c r="R30" s="1"/>
  <c r="N31"/>
  <c r="O31"/>
  <c r="P31"/>
  <c r="Q31"/>
  <c r="R31" s="1"/>
  <c r="N32"/>
  <c r="O32"/>
  <c r="P32"/>
  <c r="Q32"/>
  <c r="R32" s="1"/>
  <c r="N33"/>
  <c r="O33"/>
  <c r="P33"/>
  <c r="Q33"/>
  <c r="R33" s="1"/>
  <c r="N34"/>
  <c r="O34"/>
  <c r="P34"/>
  <c r="Q34"/>
  <c r="R34"/>
  <c r="N35"/>
  <c r="O35"/>
  <c r="P35"/>
  <c r="Q35"/>
  <c r="R35" s="1"/>
  <c r="N36"/>
  <c r="O36"/>
  <c r="P36"/>
  <c r="Q36"/>
  <c r="R36" s="1"/>
  <c r="N37"/>
  <c r="N4" s="1"/>
  <c r="O37"/>
  <c r="O4" s="1"/>
  <c r="P37"/>
  <c r="P4" s="1"/>
  <c r="B6" s="1"/>
  <c r="Q37"/>
  <c r="R37" s="1"/>
  <c r="Q4" s="1"/>
  <c r="B7" s="1"/>
  <c r="N38"/>
  <c r="O38"/>
  <c r="P38"/>
  <c r="Q38"/>
  <c r="R38"/>
  <c r="N39"/>
  <c r="O39"/>
  <c r="P39"/>
  <c r="Q39"/>
  <c r="R39" s="1"/>
  <c r="N40"/>
  <c r="O40"/>
  <c r="P40"/>
  <c r="Q40"/>
  <c r="R40" s="1"/>
  <c r="N41"/>
  <c r="O41"/>
  <c r="P41"/>
  <c r="Q41"/>
  <c r="R41" s="1"/>
  <c r="N42"/>
  <c r="O42"/>
  <c r="P42"/>
  <c r="Q42"/>
  <c r="R42" s="1"/>
  <c r="N43"/>
  <c r="O43"/>
  <c r="P43"/>
  <c r="Q43"/>
  <c r="R43" s="1"/>
  <c r="N44"/>
  <c r="O44"/>
  <c r="P44"/>
  <c r="Q44"/>
  <c r="R44" s="1"/>
  <c r="N45"/>
  <c r="O45"/>
  <c r="P45"/>
  <c r="Q45"/>
  <c r="R45" s="1"/>
  <c r="N46"/>
  <c r="O46"/>
  <c r="P46"/>
  <c r="Q46"/>
  <c r="R46" s="1"/>
  <c r="N47"/>
  <c r="O47"/>
  <c r="P47"/>
  <c r="Q47"/>
  <c r="R47" s="1"/>
  <c r="N48"/>
  <c r="O48"/>
  <c r="P48"/>
  <c r="Q48"/>
  <c r="R48" s="1"/>
  <c r="N49"/>
  <c r="O49"/>
  <c r="P49"/>
  <c r="Q49"/>
  <c r="R49" s="1"/>
  <c r="N50"/>
  <c r="O50"/>
  <c r="P50"/>
  <c r="Q50"/>
  <c r="R50"/>
  <c r="N51"/>
  <c r="O51"/>
  <c r="P51"/>
  <c r="Q51"/>
  <c r="R51" s="1"/>
  <c r="N52"/>
  <c r="O52"/>
  <c r="P52"/>
  <c r="Q52"/>
  <c r="R52" s="1"/>
  <c r="N53"/>
  <c r="O53"/>
  <c r="P53"/>
  <c r="Q53"/>
  <c r="R53" s="1"/>
  <c r="N54"/>
  <c r="O54"/>
  <c r="P54"/>
  <c r="Q54"/>
  <c r="R54"/>
  <c r="N55"/>
  <c r="O55"/>
  <c r="P55"/>
  <c r="Q55"/>
  <c r="R55" s="1"/>
  <c r="N56"/>
  <c r="O56"/>
  <c r="P56"/>
  <c r="Q56"/>
  <c r="R56" s="1"/>
  <c r="N57"/>
  <c r="O57"/>
  <c r="P57"/>
  <c r="Q57"/>
  <c r="R57" s="1"/>
  <c r="N58"/>
  <c r="O58"/>
  <c r="P58"/>
  <c r="Q58"/>
  <c r="R58" s="1"/>
  <c r="N59"/>
  <c r="O59"/>
  <c r="P59"/>
  <c r="Q59"/>
  <c r="R59" s="1"/>
  <c r="N60"/>
  <c r="O60"/>
  <c r="P60"/>
  <c r="Q60"/>
  <c r="R60" s="1"/>
  <c r="N61"/>
  <c r="O61"/>
  <c r="P61"/>
  <c r="Q61"/>
  <c r="R61" s="1"/>
  <c r="N62"/>
  <c r="O62"/>
  <c r="P62"/>
  <c r="Q62"/>
  <c r="R62" s="1"/>
  <c r="N63"/>
  <c r="O63"/>
  <c r="P63"/>
  <c r="Q63"/>
  <c r="R63" s="1"/>
  <c r="N64"/>
  <c r="O64"/>
  <c r="P64"/>
  <c r="Q64"/>
  <c r="R64" s="1"/>
  <c r="N65"/>
  <c r="O65"/>
  <c r="P65"/>
  <c r="Q65"/>
  <c r="R65" s="1"/>
  <c r="N66"/>
  <c r="O66"/>
  <c r="P66"/>
  <c r="Q66"/>
  <c r="R66"/>
  <c r="N67"/>
  <c r="O67"/>
  <c r="P67"/>
  <c r="Q67"/>
  <c r="R67" s="1"/>
  <c r="N68"/>
  <c r="O68"/>
  <c r="P68"/>
  <c r="Q68"/>
  <c r="R68" s="1"/>
  <c r="N69"/>
  <c r="O69"/>
  <c r="P69"/>
  <c r="Q69"/>
  <c r="R69" s="1"/>
  <c r="N70"/>
  <c r="O70"/>
  <c r="P70"/>
  <c r="Q70"/>
  <c r="R70"/>
  <c r="N71"/>
  <c r="O71"/>
  <c r="P71"/>
  <c r="Q71"/>
  <c r="R71" s="1"/>
  <c r="N72"/>
  <c r="O72"/>
  <c r="P72"/>
  <c r="Q72"/>
  <c r="R72" s="1"/>
  <c r="N73"/>
  <c r="O73"/>
  <c r="P73"/>
  <c r="Q73"/>
  <c r="R73" s="1"/>
  <c r="N74"/>
  <c r="O74"/>
  <c r="P74"/>
  <c r="Q74"/>
  <c r="R74" s="1"/>
  <c r="N75"/>
  <c r="O75"/>
  <c r="P75"/>
  <c r="Q75"/>
  <c r="R75" s="1"/>
  <c r="N76"/>
  <c r="O76"/>
  <c r="P76"/>
  <c r="Q76"/>
  <c r="R76" s="1"/>
  <c r="N77"/>
  <c r="O77"/>
  <c r="P77"/>
  <c r="Q77"/>
  <c r="R77" s="1"/>
  <c r="N78"/>
  <c r="O78"/>
  <c r="P78"/>
  <c r="Q78"/>
  <c r="R78" s="1"/>
  <c r="N79"/>
  <c r="O79"/>
  <c r="P79"/>
  <c r="Q79"/>
  <c r="R79" s="1"/>
  <c r="N80"/>
  <c r="O80"/>
  <c r="P80"/>
  <c r="Q80"/>
  <c r="R80" s="1"/>
  <c r="N81"/>
  <c r="O81"/>
  <c r="P81"/>
  <c r="Q81"/>
  <c r="R81" s="1"/>
  <c r="N82"/>
  <c r="O82"/>
  <c r="P82"/>
  <c r="Q82"/>
  <c r="R82"/>
  <c r="N83"/>
  <c r="O83"/>
  <c r="P83"/>
  <c r="Q83"/>
  <c r="R83" s="1"/>
  <c r="N84"/>
  <c r="O84"/>
  <c r="P84"/>
  <c r="Q84"/>
  <c r="R84" s="1"/>
  <c r="N85"/>
  <c r="O85"/>
  <c r="P85"/>
  <c r="Q85"/>
  <c r="R85" s="1"/>
  <c r="N86"/>
  <c r="O86"/>
  <c r="P86"/>
  <c r="Q86"/>
  <c r="R86"/>
  <c r="N87"/>
  <c r="O87"/>
  <c r="P87"/>
  <c r="Q87"/>
  <c r="R87" s="1"/>
  <c r="N88"/>
  <c r="O88"/>
  <c r="P88"/>
  <c r="Q88"/>
  <c r="R88" s="1"/>
  <c r="N89"/>
  <c r="O89"/>
  <c r="P89"/>
  <c r="Q89"/>
  <c r="R89" s="1"/>
  <c r="N90"/>
  <c r="O90"/>
  <c r="P90"/>
  <c r="Q90"/>
  <c r="R90" s="1"/>
  <c r="N91"/>
  <c r="O91"/>
  <c r="P91"/>
  <c r="Q91"/>
  <c r="R91" s="1"/>
  <c r="N92"/>
  <c r="O92"/>
  <c r="P92"/>
  <c r="Q92"/>
  <c r="R92" s="1"/>
  <c r="N93"/>
  <c r="O93"/>
  <c r="P93"/>
  <c r="Q93"/>
  <c r="R93" s="1"/>
  <c r="N94"/>
  <c r="O94"/>
  <c r="P94"/>
  <c r="Q94"/>
  <c r="R94" s="1"/>
  <c r="N95"/>
  <c r="O95"/>
  <c r="P95"/>
  <c r="Q95"/>
  <c r="R95" s="1"/>
  <c r="N96"/>
  <c r="O96"/>
  <c r="P96"/>
  <c r="Q96"/>
  <c r="R96" s="1"/>
  <c r="N97"/>
  <c r="O97"/>
  <c r="P97"/>
  <c r="Q97"/>
  <c r="R97" s="1"/>
  <c r="N98"/>
  <c r="O98"/>
  <c r="P98"/>
  <c r="Q98"/>
  <c r="R98"/>
  <c r="N99"/>
  <c r="O99"/>
  <c r="P99"/>
  <c r="Q99"/>
  <c r="R99" s="1"/>
  <c r="N100"/>
  <c r="O100"/>
  <c r="P100"/>
  <c r="Q100"/>
  <c r="R100" s="1"/>
  <c r="N101"/>
  <c r="O101"/>
  <c r="P101"/>
  <c r="Q101"/>
  <c r="R101" s="1"/>
  <c r="N102"/>
  <c r="O102"/>
  <c r="P102"/>
  <c r="Q102"/>
  <c r="R102"/>
  <c r="N103"/>
  <c r="O103"/>
  <c r="P103"/>
  <c r="Q103"/>
  <c r="R103" s="1"/>
  <c r="N104"/>
  <c r="O104"/>
  <c r="P104"/>
  <c r="Q104"/>
  <c r="R104" s="1"/>
  <c r="F2" i="43"/>
  <c r="F2" i="44"/>
  <c r="F2" i="42"/>
  <c r="N5" i="44"/>
  <c r="O5"/>
  <c r="P5"/>
  <c r="Q5"/>
  <c r="R5" s="1"/>
  <c r="N6" i="43"/>
  <c r="O6"/>
  <c r="P6"/>
  <c r="Q6"/>
  <c r="R6" s="1"/>
  <c r="N7"/>
  <c r="O7"/>
  <c r="P7"/>
  <c r="Q7"/>
  <c r="R7" s="1"/>
  <c r="N8"/>
  <c r="O8"/>
  <c r="P8"/>
  <c r="Q8"/>
  <c r="R8" s="1"/>
  <c r="N9"/>
  <c r="O9"/>
  <c r="P9"/>
  <c r="Q9"/>
  <c r="R9" s="1"/>
  <c r="N10"/>
  <c r="O10"/>
  <c r="P10"/>
  <c r="Q10"/>
  <c r="R10" s="1"/>
  <c r="N11"/>
  <c r="O11"/>
  <c r="P11"/>
  <c r="Q11"/>
  <c r="R11" s="1"/>
  <c r="N12"/>
  <c r="O12"/>
  <c r="P12"/>
  <c r="Q12"/>
  <c r="R12" s="1"/>
  <c r="N13"/>
  <c r="O13"/>
  <c r="P13"/>
  <c r="Q13"/>
  <c r="R13" s="1"/>
  <c r="N14"/>
  <c r="O14"/>
  <c r="P14"/>
  <c r="Q14"/>
  <c r="R14"/>
  <c r="N15"/>
  <c r="O15"/>
  <c r="P15"/>
  <c r="Q15"/>
  <c r="R15" s="1"/>
  <c r="N16"/>
  <c r="O16"/>
  <c r="P16"/>
  <c r="Q16"/>
  <c r="R16" s="1"/>
  <c r="N17"/>
  <c r="O17"/>
  <c r="P17"/>
  <c r="Q17"/>
  <c r="R17" s="1"/>
  <c r="N18"/>
  <c r="O18"/>
  <c r="P18"/>
  <c r="Q18"/>
  <c r="R18" s="1"/>
  <c r="N19"/>
  <c r="O19"/>
  <c r="P19"/>
  <c r="Q19"/>
  <c r="R19" s="1"/>
  <c r="N20"/>
  <c r="O20"/>
  <c r="P20"/>
  <c r="Q20"/>
  <c r="R20" s="1"/>
  <c r="N21"/>
  <c r="O21"/>
  <c r="P21"/>
  <c r="Q21"/>
  <c r="R21" s="1"/>
  <c r="N22"/>
  <c r="O22"/>
  <c r="P22"/>
  <c r="Q22"/>
  <c r="R22" s="1"/>
  <c r="N23"/>
  <c r="O23"/>
  <c r="P23"/>
  <c r="Q23"/>
  <c r="R23" s="1"/>
  <c r="N24"/>
  <c r="O24"/>
  <c r="P24"/>
  <c r="Q24"/>
  <c r="R24" s="1"/>
  <c r="N25"/>
  <c r="O25"/>
  <c r="P25"/>
  <c r="Q25"/>
  <c r="R25" s="1"/>
  <c r="N26"/>
  <c r="O26"/>
  <c r="P26"/>
  <c r="Q26"/>
  <c r="R26"/>
  <c r="N27"/>
  <c r="O27"/>
  <c r="P27"/>
  <c r="Q27"/>
  <c r="R27" s="1"/>
  <c r="N28"/>
  <c r="O28"/>
  <c r="P28"/>
  <c r="Q28"/>
  <c r="R28" s="1"/>
  <c r="N29"/>
  <c r="O29"/>
  <c r="P29"/>
  <c r="Q29"/>
  <c r="R29" s="1"/>
  <c r="N30"/>
  <c r="O30"/>
  <c r="P30"/>
  <c r="Q30"/>
  <c r="R30" s="1"/>
  <c r="N31"/>
  <c r="O31"/>
  <c r="P31"/>
  <c r="Q31"/>
  <c r="R31" s="1"/>
  <c r="N32"/>
  <c r="O32"/>
  <c r="P32"/>
  <c r="Q32"/>
  <c r="R32" s="1"/>
  <c r="N33"/>
  <c r="O33"/>
  <c r="P33"/>
  <c r="Q33"/>
  <c r="R33" s="1"/>
  <c r="N34"/>
  <c r="O34"/>
  <c r="P34"/>
  <c r="Q34"/>
  <c r="R34" s="1"/>
  <c r="N35"/>
  <c r="O35"/>
  <c r="P35"/>
  <c r="Q35"/>
  <c r="R35" s="1"/>
  <c r="N36"/>
  <c r="O36"/>
  <c r="P36"/>
  <c r="Q36"/>
  <c r="R36" s="1"/>
  <c r="N37"/>
  <c r="O37"/>
  <c r="O4" s="1"/>
  <c r="P37"/>
  <c r="P4" s="1"/>
  <c r="B6" s="1"/>
  <c r="Q37"/>
  <c r="R37" s="1"/>
  <c r="Q4" s="1"/>
  <c r="B7" s="1"/>
  <c r="N38"/>
  <c r="O38"/>
  <c r="P38"/>
  <c r="Q38"/>
  <c r="R38" s="1"/>
  <c r="N39"/>
  <c r="O39"/>
  <c r="P39"/>
  <c r="Q39"/>
  <c r="R39" s="1"/>
  <c r="N40"/>
  <c r="O40"/>
  <c r="P40"/>
  <c r="Q40"/>
  <c r="R40" s="1"/>
  <c r="N41"/>
  <c r="O41"/>
  <c r="P41"/>
  <c r="Q41"/>
  <c r="R41" s="1"/>
  <c r="N42"/>
  <c r="O42"/>
  <c r="P42"/>
  <c r="Q42"/>
  <c r="R42" s="1"/>
  <c r="N43"/>
  <c r="O43"/>
  <c r="P43"/>
  <c r="Q43"/>
  <c r="R43" s="1"/>
  <c r="N44"/>
  <c r="O44"/>
  <c r="P44"/>
  <c r="Q44"/>
  <c r="R44" s="1"/>
  <c r="N45"/>
  <c r="O45"/>
  <c r="P45"/>
  <c r="Q45"/>
  <c r="R45" s="1"/>
  <c r="N46"/>
  <c r="O46"/>
  <c r="P46"/>
  <c r="Q46"/>
  <c r="R46"/>
  <c r="N47"/>
  <c r="O47"/>
  <c r="P47"/>
  <c r="Q47"/>
  <c r="R47" s="1"/>
  <c r="N48"/>
  <c r="O48"/>
  <c r="P48"/>
  <c r="Q48"/>
  <c r="R48" s="1"/>
  <c r="N49"/>
  <c r="O49"/>
  <c r="P49"/>
  <c r="Q49"/>
  <c r="R49" s="1"/>
  <c r="N50"/>
  <c r="O50"/>
  <c r="P50"/>
  <c r="Q50"/>
  <c r="R50" s="1"/>
  <c r="N51"/>
  <c r="O51"/>
  <c r="P51"/>
  <c r="Q51"/>
  <c r="R51" s="1"/>
  <c r="N52"/>
  <c r="O52"/>
  <c r="P52"/>
  <c r="Q52"/>
  <c r="R52" s="1"/>
  <c r="N53"/>
  <c r="O53"/>
  <c r="P53"/>
  <c r="Q53"/>
  <c r="R53" s="1"/>
  <c r="N54"/>
  <c r="O54"/>
  <c r="P54"/>
  <c r="Q54"/>
  <c r="R54" s="1"/>
  <c r="N55"/>
  <c r="O55"/>
  <c r="P55"/>
  <c r="Q55"/>
  <c r="R55" s="1"/>
  <c r="N56"/>
  <c r="O56"/>
  <c r="P56"/>
  <c r="Q56"/>
  <c r="R56" s="1"/>
  <c r="N57"/>
  <c r="O57"/>
  <c r="P57"/>
  <c r="Q57"/>
  <c r="R57" s="1"/>
  <c r="N58"/>
  <c r="O58"/>
  <c r="P58"/>
  <c r="Q58"/>
  <c r="R58"/>
  <c r="N59"/>
  <c r="O59"/>
  <c r="P59"/>
  <c r="Q59"/>
  <c r="R59" s="1"/>
  <c r="N60"/>
  <c r="O60"/>
  <c r="P60"/>
  <c r="Q60"/>
  <c r="R60" s="1"/>
  <c r="N61"/>
  <c r="O61"/>
  <c r="P61"/>
  <c r="Q61"/>
  <c r="R61" s="1"/>
  <c r="N62"/>
  <c r="O62"/>
  <c r="P62"/>
  <c r="Q62"/>
  <c r="R62"/>
  <c r="N63"/>
  <c r="O63"/>
  <c r="P63"/>
  <c r="Q63"/>
  <c r="R63" s="1"/>
  <c r="N64"/>
  <c r="O64"/>
  <c r="P64"/>
  <c r="Q64"/>
  <c r="R64" s="1"/>
  <c r="N65"/>
  <c r="O65"/>
  <c r="P65"/>
  <c r="Q65"/>
  <c r="R65" s="1"/>
  <c r="N66"/>
  <c r="O66"/>
  <c r="P66"/>
  <c r="Q66"/>
  <c r="R66" s="1"/>
  <c r="N67"/>
  <c r="O67"/>
  <c r="P67"/>
  <c r="Q67"/>
  <c r="R67" s="1"/>
  <c r="N68"/>
  <c r="O68"/>
  <c r="P68"/>
  <c r="Q68"/>
  <c r="R68" s="1"/>
  <c r="N69"/>
  <c r="O69"/>
  <c r="P69"/>
  <c r="Q69"/>
  <c r="R69" s="1"/>
  <c r="N70"/>
  <c r="O70"/>
  <c r="P70"/>
  <c r="Q70"/>
  <c r="R70" s="1"/>
  <c r="N71"/>
  <c r="O71"/>
  <c r="P71"/>
  <c r="Q71"/>
  <c r="R71" s="1"/>
  <c r="N72"/>
  <c r="O72"/>
  <c r="P72"/>
  <c r="Q72"/>
  <c r="R72" s="1"/>
  <c r="N73"/>
  <c r="O73"/>
  <c r="P73"/>
  <c r="Q73"/>
  <c r="R73" s="1"/>
  <c r="N74"/>
  <c r="O74"/>
  <c r="P74"/>
  <c r="Q74"/>
  <c r="R74"/>
  <c r="N75"/>
  <c r="O75"/>
  <c r="P75"/>
  <c r="Q75"/>
  <c r="R75" s="1"/>
  <c r="N76"/>
  <c r="O76"/>
  <c r="P76"/>
  <c r="Q76"/>
  <c r="R76" s="1"/>
  <c r="N77"/>
  <c r="O77"/>
  <c r="P77"/>
  <c r="Q77"/>
  <c r="R77" s="1"/>
  <c r="N78"/>
  <c r="O78"/>
  <c r="P78"/>
  <c r="Q78"/>
  <c r="R78"/>
  <c r="N79"/>
  <c r="O79"/>
  <c r="P79"/>
  <c r="Q79"/>
  <c r="R79" s="1"/>
  <c r="N80"/>
  <c r="O80"/>
  <c r="P80"/>
  <c r="Q80"/>
  <c r="R80" s="1"/>
  <c r="N81"/>
  <c r="O81"/>
  <c r="P81"/>
  <c r="Q81"/>
  <c r="R81" s="1"/>
  <c r="N82"/>
  <c r="O82"/>
  <c r="P82"/>
  <c r="Q82"/>
  <c r="R82" s="1"/>
  <c r="N83"/>
  <c r="O83"/>
  <c r="P83"/>
  <c r="Q83"/>
  <c r="R83" s="1"/>
  <c r="N84"/>
  <c r="O84"/>
  <c r="P84"/>
  <c r="Q84"/>
  <c r="R84" s="1"/>
  <c r="N85"/>
  <c r="O85"/>
  <c r="P85"/>
  <c r="Q85"/>
  <c r="R85" s="1"/>
  <c r="N86"/>
  <c r="O86"/>
  <c r="P86"/>
  <c r="Q86"/>
  <c r="R86" s="1"/>
  <c r="N87"/>
  <c r="O87"/>
  <c r="P87"/>
  <c r="Q87"/>
  <c r="R87" s="1"/>
  <c r="N88"/>
  <c r="O88"/>
  <c r="P88"/>
  <c r="Q88"/>
  <c r="R88" s="1"/>
  <c r="N89"/>
  <c r="O89"/>
  <c r="P89"/>
  <c r="Q89"/>
  <c r="R89" s="1"/>
  <c r="N90"/>
  <c r="O90"/>
  <c r="P90"/>
  <c r="Q90"/>
  <c r="R90"/>
  <c r="N91"/>
  <c r="O91"/>
  <c r="P91"/>
  <c r="Q91"/>
  <c r="R91" s="1"/>
  <c r="N92"/>
  <c r="O92"/>
  <c r="P92"/>
  <c r="Q92"/>
  <c r="R92" s="1"/>
  <c r="N93"/>
  <c r="O93"/>
  <c r="P93"/>
  <c r="Q93"/>
  <c r="R93" s="1"/>
  <c r="N94"/>
  <c r="O94"/>
  <c r="P94"/>
  <c r="Q94"/>
  <c r="R94"/>
  <c r="N95"/>
  <c r="O95"/>
  <c r="P95"/>
  <c r="Q95"/>
  <c r="R95" s="1"/>
  <c r="N96"/>
  <c r="O96"/>
  <c r="P96"/>
  <c r="Q96"/>
  <c r="R96" s="1"/>
  <c r="N97"/>
  <c r="O97"/>
  <c r="P97"/>
  <c r="Q97"/>
  <c r="R97" s="1"/>
  <c r="N98"/>
  <c r="O98"/>
  <c r="P98"/>
  <c r="Q98"/>
  <c r="R98" s="1"/>
  <c r="N99"/>
  <c r="O99"/>
  <c r="P99"/>
  <c r="Q99"/>
  <c r="R99" s="1"/>
  <c r="N100"/>
  <c r="O100"/>
  <c r="P100"/>
  <c r="Q100"/>
  <c r="R100" s="1"/>
  <c r="N101"/>
  <c r="O101"/>
  <c r="P101"/>
  <c r="Q101"/>
  <c r="R101" s="1"/>
  <c r="N102"/>
  <c r="O102"/>
  <c r="P102"/>
  <c r="Q102"/>
  <c r="R102" s="1"/>
  <c r="N103"/>
  <c r="O103"/>
  <c r="P103"/>
  <c r="Q103"/>
  <c r="R103" s="1"/>
  <c r="N104"/>
  <c r="O104"/>
  <c r="P104"/>
  <c r="Q104"/>
  <c r="R104" s="1"/>
  <c r="Q5"/>
  <c r="R5" s="1"/>
  <c r="P5"/>
  <c r="O5"/>
  <c r="N5"/>
  <c r="N4"/>
  <c r="N6" i="42"/>
  <c r="O6"/>
  <c r="P6"/>
  <c r="Q6"/>
  <c r="R6" s="1"/>
  <c r="N7"/>
  <c r="O7"/>
  <c r="P7"/>
  <c r="Q7"/>
  <c r="R7" s="1"/>
  <c r="N8"/>
  <c r="O8"/>
  <c r="P8"/>
  <c r="Q8"/>
  <c r="R8" s="1"/>
  <c r="N9"/>
  <c r="O9"/>
  <c r="P9"/>
  <c r="Q9"/>
  <c r="R9"/>
  <c r="N10"/>
  <c r="O10"/>
  <c r="P10"/>
  <c r="Q10"/>
  <c r="R10" s="1"/>
  <c r="N11"/>
  <c r="O11"/>
  <c r="P11"/>
  <c r="Q11"/>
  <c r="R11" s="1"/>
  <c r="N12"/>
  <c r="O12"/>
  <c r="P12"/>
  <c r="Q12"/>
  <c r="R12" s="1"/>
  <c r="N13"/>
  <c r="O13"/>
  <c r="P13"/>
  <c r="Q13"/>
  <c r="R13" s="1"/>
  <c r="N14"/>
  <c r="O14"/>
  <c r="P14"/>
  <c r="Q14"/>
  <c r="R14" s="1"/>
  <c r="N15"/>
  <c r="O15"/>
  <c r="P15"/>
  <c r="Q15"/>
  <c r="R15" s="1"/>
  <c r="N16"/>
  <c r="O16"/>
  <c r="P16"/>
  <c r="Q16"/>
  <c r="R16" s="1"/>
  <c r="N17"/>
  <c r="O17"/>
  <c r="P17"/>
  <c r="Q17"/>
  <c r="R17" s="1"/>
  <c r="N18"/>
  <c r="O18"/>
  <c r="P18"/>
  <c r="Q18"/>
  <c r="R18" s="1"/>
  <c r="N19"/>
  <c r="O19"/>
  <c r="P19"/>
  <c r="Q19"/>
  <c r="R19" s="1"/>
  <c r="N20"/>
  <c r="O20"/>
  <c r="P20"/>
  <c r="Q20"/>
  <c r="R20" s="1"/>
  <c r="N21"/>
  <c r="O21"/>
  <c r="P21"/>
  <c r="Q21"/>
  <c r="R21" s="1"/>
  <c r="N22"/>
  <c r="O22"/>
  <c r="P22"/>
  <c r="Q22"/>
  <c r="R22" s="1"/>
  <c r="N23"/>
  <c r="O23"/>
  <c r="P23"/>
  <c r="Q23"/>
  <c r="R23" s="1"/>
  <c r="N24"/>
  <c r="O24"/>
  <c r="P24"/>
  <c r="Q24"/>
  <c r="R24" s="1"/>
  <c r="N25"/>
  <c r="O25"/>
  <c r="P25"/>
  <c r="Q25"/>
  <c r="R25" s="1"/>
  <c r="N26"/>
  <c r="O26"/>
  <c r="P26"/>
  <c r="Q26"/>
  <c r="R26" s="1"/>
  <c r="N27"/>
  <c r="O27"/>
  <c r="P27"/>
  <c r="Q27"/>
  <c r="R27" s="1"/>
  <c r="N28"/>
  <c r="O28"/>
  <c r="P28"/>
  <c r="Q28"/>
  <c r="R28" s="1"/>
  <c r="N29"/>
  <c r="O29"/>
  <c r="P29"/>
  <c r="Q29"/>
  <c r="R29"/>
  <c r="N30"/>
  <c r="O30"/>
  <c r="P30"/>
  <c r="Q30"/>
  <c r="R30" s="1"/>
  <c r="N31"/>
  <c r="O31"/>
  <c r="P31"/>
  <c r="Q31"/>
  <c r="R31" s="1"/>
  <c r="N32"/>
  <c r="O32"/>
  <c r="P32"/>
  <c r="Q32"/>
  <c r="R32" s="1"/>
  <c r="N33"/>
  <c r="O33"/>
  <c r="P33"/>
  <c r="Q33"/>
  <c r="R33" s="1"/>
  <c r="N34"/>
  <c r="O34"/>
  <c r="P34"/>
  <c r="Q34"/>
  <c r="R34" s="1"/>
  <c r="N35"/>
  <c r="O35"/>
  <c r="P35"/>
  <c r="Q35"/>
  <c r="R35" s="1"/>
  <c r="N36"/>
  <c r="O36"/>
  <c r="P36"/>
  <c r="Q36"/>
  <c r="R36" s="1"/>
  <c r="N37"/>
  <c r="N4" s="1"/>
  <c r="O37"/>
  <c r="O4" s="1"/>
  <c r="P37"/>
  <c r="P4" s="1"/>
  <c r="B6" s="1"/>
  <c r="Q37"/>
  <c r="R37" s="1"/>
  <c r="Q4" s="1"/>
  <c r="B7" s="1"/>
  <c r="N38"/>
  <c r="O38"/>
  <c r="P38"/>
  <c r="Q38"/>
  <c r="R38" s="1"/>
  <c r="N39"/>
  <c r="O39"/>
  <c r="P39"/>
  <c r="Q39"/>
  <c r="R39" s="1"/>
  <c r="N40"/>
  <c r="O40"/>
  <c r="P40"/>
  <c r="Q40"/>
  <c r="R40" s="1"/>
  <c r="N41"/>
  <c r="O41"/>
  <c r="P41"/>
  <c r="Q41"/>
  <c r="R41"/>
  <c r="N42"/>
  <c r="O42"/>
  <c r="P42"/>
  <c r="Q42"/>
  <c r="R42" s="1"/>
  <c r="N43"/>
  <c r="O43"/>
  <c r="P43"/>
  <c r="Q43"/>
  <c r="R43" s="1"/>
  <c r="N44"/>
  <c r="O44"/>
  <c r="P44"/>
  <c r="Q44"/>
  <c r="R44" s="1"/>
  <c r="N45"/>
  <c r="O45"/>
  <c r="P45"/>
  <c r="Q45"/>
  <c r="R45" s="1"/>
  <c r="N46"/>
  <c r="O46"/>
  <c r="P46"/>
  <c r="Q46"/>
  <c r="R46" s="1"/>
  <c r="N47"/>
  <c r="O47"/>
  <c r="P47"/>
  <c r="Q47"/>
  <c r="R47" s="1"/>
  <c r="N48"/>
  <c r="O48"/>
  <c r="P48"/>
  <c r="Q48"/>
  <c r="R48" s="1"/>
  <c r="N49"/>
  <c r="O49"/>
  <c r="P49"/>
  <c r="Q49"/>
  <c r="R49" s="1"/>
  <c r="N50"/>
  <c r="O50"/>
  <c r="P50"/>
  <c r="Q50"/>
  <c r="R50" s="1"/>
  <c r="N51"/>
  <c r="O51"/>
  <c r="P51"/>
  <c r="Q51"/>
  <c r="R51" s="1"/>
  <c r="N52"/>
  <c r="O52"/>
  <c r="P52"/>
  <c r="Q52"/>
  <c r="R52" s="1"/>
  <c r="N53"/>
  <c r="O53"/>
  <c r="P53"/>
  <c r="Q53"/>
  <c r="R53" s="1"/>
  <c r="N54"/>
  <c r="O54"/>
  <c r="P54"/>
  <c r="Q54"/>
  <c r="R54" s="1"/>
  <c r="N55"/>
  <c r="O55"/>
  <c r="P55"/>
  <c r="Q55"/>
  <c r="R55" s="1"/>
  <c r="N56"/>
  <c r="O56"/>
  <c r="P56"/>
  <c r="Q56"/>
  <c r="R56" s="1"/>
  <c r="N57"/>
  <c r="O57"/>
  <c r="P57"/>
  <c r="Q57"/>
  <c r="R57"/>
  <c r="N58"/>
  <c r="O58"/>
  <c r="P58"/>
  <c r="Q58"/>
  <c r="R58" s="1"/>
  <c r="N59"/>
  <c r="O59"/>
  <c r="P59"/>
  <c r="Q59"/>
  <c r="R59" s="1"/>
  <c r="N60"/>
  <c r="O60"/>
  <c r="P60"/>
  <c r="Q60"/>
  <c r="R60" s="1"/>
  <c r="N61"/>
  <c r="O61"/>
  <c r="P61"/>
  <c r="Q61"/>
  <c r="R61"/>
  <c r="N62"/>
  <c r="O62"/>
  <c r="P62"/>
  <c r="Q62"/>
  <c r="R62" s="1"/>
  <c r="N63"/>
  <c r="O63"/>
  <c r="P63"/>
  <c r="Q63"/>
  <c r="R63" s="1"/>
  <c r="N64"/>
  <c r="O64"/>
  <c r="P64"/>
  <c r="Q64"/>
  <c r="R64" s="1"/>
  <c r="N65"/>
  <c r="O65"/>
  <c r="P65"/>
  <c r="Q65"/>
  <c r="R65" s="1"/>
  <c r="N66"/>
  <c r="O66"/>
  <c r="P66"/>
  <c r="Q66"/>
  <c r="R66" s="1"/>
  <c r="N67"/>
  <c r="O67"/>
  <c r="P67"/>
  <c r="Q67"/>
  <c r="R67" s="1"/>
  <c r="N68"/>
  <c r="O68"/>
  <c r="P68"/>
  <c r="Q68"/>
  <c r="R68" s="1"/>
  <c r="N69"/>
  <c r="O69"/>
  <c r="P69"/>
  <c r="Q69"/>
  <c r="R69" s="1"/>
  <c r="N70"/>
  <c r="O70"/>
  <c r="P70"/>
  <c r="Q70"/>
  <c r="R70" s="1"/>
  <c r="N71"/>
  <c r="O71"/>
  <c r="P71"/>
  <c r="Q71"/>
  <c r="R71" s="1"/>
  <c r="N72"/>
  <c r="O72"/>
  <c r="P72"/>
  <c r="Q72"/>
  <c r="R72" s="1"/>
  <c r="N73"/>
  <c r="O73"/>
  <c r="P73"/>
  <c r="Q73"/>
  <c r="R73"/>
  <c r="N74"/>
  <c r="O74"/>
  <c r="P74"/>
  <c r="Q74"/>
  <c r="R74" s="1"/>
  <c r="N75"/>
  <c r="O75"/>
  <c r="P75"/>
  <c r="Q75"/>
  <c r="R75" s="1"/>
  <c r="N76"/>
  <c r="O76"/>
  <c r="P76"/>
  <c r="Q76"/>
  <c r="R76" s="1"/>
  <c r="N77"/>
  <c r="O77"/>
  <c r="P77"/>
  <c r="Q77"/>
  <c r="R77"/>
  <c r="N78"/>
  <c r="O78"/>
  <c r="P78"/>
  <c r="Q78"/>
  <c r="R78" s="1"/>
  <c r="N79"/>
  <c r="O79"/>
  <c r="P79"/>
  <c r="Q79"/>
  <c r="R79" s="1"/>
  <c r="N80"/>
  <c r="O80"/>
  <c r="P80"/>
  <c r="Q80"/>
  <c r="R80" s="1"/>
  <c r="N81"/>
  <c r="O81"/>
  <c r="P81"/>
  <c r="Q81"/>
  <c r="R81" s="1"/>
  <c r="N82"/>
  <c r="O82"/>
  <c r="P82"/>
  <c r="Q82"/>
  <c r="R82" s="1"/>
  <c r="N83"/>
  <c r="O83"/>
  <c r="P83"/>
  <c r="Q83"/>
  <c r="R83" s="1"/>
  <c r="N84"/>
  <c r="O84"/>
  <c r="P84"/>
  <c r="Q84"/>
  <c r="R84" s="1"/>
  <c r="N85"/>
  <c r="O85"/>
  <c r="P85"/>
  <c r="Q85"/>
  <c r="R85" s="1"/>
  <c r="N86"/>
  <c r="O86"/>
  <c r="P86"/>
  <c r="Q86"/>
  <c r="R86" s="1"/>
  <c r="N87"/>
  <c r="O87"/>
  <c r="P87"/>
  <c r="Q87"/>
  <c r="R87" s="1"/>
  <c r="N88"/>
  <c r="O88"/>
  <c r="P88"/>
  <c r="Q88"/>
  <c r="R88" s="1"/>
  <c r="N89"/>
  <c r="O89"/>
  <c r="P89"/>
  <c r="Q89"/>
  <c r="R89"/>
  <c r="N90"/>
  <c r="O90"/>
  <c r="P90"/>
  <c r="Q90"/>
  <c r="R90" s="1"/>
  <c r="N91"/>
  <c r="O91"/>
  <c r="P91"/>
  <c r="Q91"/>
  <c r="R91" s="1"/>
  <c r="N92"/>
  <c r="O92"/>
  <c r="P92"/>
  <c r="Q92"/>
  <c r="R92" s="1"/>
  <c r="N93"/>
  <c r="O93"/>
  <c r="P93"/>
  <c r="Q93"/>
  <c r="R93"/>
  <c r="N94"/>
  <c r="O94"/>
  <c r="P94"/>
  <c r="Q94"/>
  <c r="R94" s="1"/>
  <c r="N95"/>
  <c r="O95"/>
  <c r="P95"/>
  <c r="Q95"/>
  <c r="R95" s="1"/>
  <c r="N96"/>
  <c r="O96"/>
  <c r="P96"/>
  <c r="Q96"/>
  <c r="R96" s="1"/>
  <c r="N97"/>
  <c r="O97"/>
  <c r="P97"/>
  <c r="Q97"/>
  <c r="R97" s="1"/>
  <c r="N98"/>
  <c r="O98"/>
  <c r="P98"/>
  <c r="Q98"/>
  <c r="R98" s="1"/>
  <c r="N99"/>
  <c r="O99"/>
  <c r="P99"/>
  <c r="Q99"/>
  <c r="R99" s="1"/>
  <c r="N100"/>
  <c r="O100"/>
  <c r="P100"/>
  <c r="Q100"/>
  <c r="R100" s="1"/>
  <c r="N101"/>
  <c r="O101"/>
  <c r="P101"/>
  <c r="Q101"/>
  <c r="R101" s="1"/>
  <c r="N102"/>
  <c r="O102"/>
  <c r="P102"/>
  <c r="Q102"/>
  <c r="R102" s="1"/>
  <c r="N103"/>
  <c r="O103"/>
  <c r="P103"/>
  <c r="Q103"/>
  <c r="R103" s="1"/>
  <c r="N104"/>
  <c r="O104"/>
  <c r="P104"/>
  <c r="Q104"/>
  <c r="R104" s="1"/>
  <c r="Q5"/>
  <c r="R5" s="1"/>
  <c r="P5"/>
  <c r="O5"/>
  <c r="N5"/>
  <c r="J27" i="41"/>
  <c r="C37" s="1"/>
  <c r="Q6"/>
  <c r="R6"/>
  <c r="S6"/>
  <c r="T6"/>
  <c r="V6" s="1"/>
  <c r="U6"/>
  <c r="Q7"/>
  <c r="R7"/>
  <c r="S7"/>
  <c r="T7"/>
  <c r="V7" s="1"/>
  <c r="U7"/>
  <c r="Q8"/>
  <c r="R8"/>
  <c r="S8"/>
  <c r="T8"/>
  <c r="V8" s="1"/>
  <c r="U8"/>
  <c r="Q9"/>
  <c r="R9"/>
  <c r="S9"/>
  <c r="T9"/>
  <c r="V9" s="1"/>
  <c r="U9"/>
  <c r="Q10"/>
  <c r="R10"/>
  <c r="S10"/>
  <c r="T10"/>
  <c r="V10" s="1"/>
  <c r="U10"/>
  <c r="Q11"/>
  <c r="R11"/>
  <c r="S11"/>
  <c r="T11"/>
  <c r="V11" s="1"/>
  <c r="U11"/>
  <c r="Q12"/>
  <c r="R12"/>
  <c r="S12"/>
  <c r="T12"/>
  <c r="V12" s="1"/>
  <c r="U12"/>
  <c r="Q13"/>
  <c r="R13"/>
  <c r="S13"/>
  <c r="T13"/>
  <c r="V13" s="1"/>
  <c r="U13"/>
  <c r="Q14"/>
  <c r="R14"/>
  <c r="S14"/>
  <c r="T14"/>
  <c r="U14"/>
  <c r="V14"/>
  <c r="Q15"/>
  <c r="R15"/>
  <c r="S15"/>
  <c r="T15"/>
  <c r="V15" s="1"/>
  <c r="U15"/>
  <c r="Q16"/>
  <c r="R16"/>
  <c r="S16"/>
  <c r="T16"/>
  <c r="V16" s="1"/>
  <c r="U16"/>
  <c r="Q17"/>
  <c r="R17"/>
  <c r="S17"/>
  <c r="T17"/>
  <c r="V17" s="1"/>
  <c r="U17"/>
  <c r="Q18"/>
  <c r="R18"/>
  <c r="S18"/>
  <c r="T18"/>
  <c r="V18" s="1"/>
  <c r="U18"/>
  <c r="Q19"/>
  <c r="R19"/>
  <c r="S19"/>
  <c r="T19"/>
  <c r="V19" s="1"/>
  <c r="U19"/>
  <c r="Q20"/>
  <c r="R20"/>
  <c r="S20"/>
  <c r="T20"/>
  <c r="V20" s="1"/>
  <c r="U20"/>
  <c r="Q21"/>
  <c r="R21"/>
  <c r="S21"/>
  <c r="T21"/>
  <c r="V21" s="1"/>
  <c r="U21"/>
  <c r="Q22"/>
  <c r="R22"/>
  <c r="S22"/>
  <c r="T22"/>
  <c r="V22" s="1"/>
  <c r="U22"/>
  <c r="Q23"/>
  <c r="R23"/>
  <c r="S23"/>
  <c r="T23"/>
  <c r="V23" s="1"/>
  <c r="U23"/>
  <c r="Q24"/>
  <c r="R24"/>
  <c r="S24"/>
  <c r="T24"/>
  <c r="U24"/>
  <c r="V24"/>
  <c r="Q25"/>
  <c r="R25"/>
  <c r="S25"/>
  <c r="T25"/>
  <c r="V25" s="1"/>
  <c r="U25"/>
  <c r="Q26"/>
  <c r="R26"/>
  <c r="S26"/>
  <c r="T26"/>
  <c r="V26" s="1"/>
  <c r="U26"/>
  <c r="Q27"/>
  <c r="R27"/>
  <c r="S27"/>
  <c r="T27"/>
  <c r="V27" s="1"/>
  <c r="U27"/>
  <c r="Q28"/>
  <c r="R28"/>
  <c r="S28"/>
  <c r="T28"/>
  <c r="V28" s="1"/>
  <c r="U28"/>
  <c r="Q29"/>
  <c r="R29"/>
  <c r="S29"/>
  <c r="T29"/>
  <c r="V29" s="1"/>
  <c r="U29"/>
  <c r="Q30"/>
  <c r="R30"/>
  <c r="S30"/>
  <c r="T30"/>
  <c r="V30" s="1"/>
  <c r="U30"/>
  <c r="Q31"/>
  <c r="R31"/>
  <c r="S31"/>
  <c r="T31"/>
  <c r="V31" s="1"/>
  <c r="U31"/>
  <c r="Q32"/>
  <c r="R32"/>
  <c r="S32"/>
  <c r="T32"/>
  <c r="V32" s="1"/>
  <c r="U32"/>
  <c r="Q33"/>
  <c r="R33"/>
  <c r="S33"/>
  <c r="T33"/>
  <c r="V33" s="1"/>
  <c r="U33"/>
  <c r="Q34"/>
  <c r="R34"/>
  <c r="S34"/>
  <c r="T34"/>
  <c r="V34" s="1"/>
  <c r="U34"/>
  <c r="Q35"/>
  <c r="R35"/>
  <c r="S35"/>
  <c r="T35"/>
  <c r="V35" s="1"/>
  <c r="U35"/>
  <c r="Q36"/>
  <c r="R36"/>
  <c r="S36"/>
  <c r="T36"/>
  <c r="V36" s="1"/>
  <c r="U36"/>
  <c r="Q37"/>
  <c r="Q4" s="1"/>
  <c r="B5" s="1"/>
  <c r="R37"/>
  <c r="R4" s="1"/>
  <c r="G5" s="1"/>
  <c r="S37"/>
  <c r="S4" s="1"/>
  <c r="T37"/>
  <c r="V37" s="1"/>
  <c r="U4" s="1"/>
  <c r="I6" s="1"/>
  <c r="U37"/>
  <c r="T4" s="1"/>
  <c r="G6" s="1"/>
  <c r="Q38"/>
  <c r="R38"/>
  <c r="S38"/>
  <c r="T38"/>
  <c r="V38" s="1"/>
  <c r="U38"/>
  <c r="Q39"/>
  <c r="R39"/>
  <c r="S39"/>
  <c r="T39"/>
  <c r="V39" s="1"/>
  <c r="U39"/>
  <c r="Q40"/>
  <c r="R40"/>
  <c r="S40"/>
  <c r="T40"/>
  <c r="V40" s="1"/>
  <c r="U40"/>
  <c r="Q41"/>
  <c r="R41"/>
  <c r="S41"/>
  <c r="T41"/>
  <c r="V41" s="1"/>
  <c r="U41"/>
  <c r="Q42"/>
  <c r="R42"/>
  <c r="S42"/>
  <c r="T42"/>
  <c r="V42" s="1"/>
  <c r="U42"/>
  <c r="Q43"/>
  <c r="R43"/>
  <c r="S43"/>
  <c r="T43"/>
  <c r="V43" s="1"/>
  <c r="U43"/>
  <c r="Q44"/>
  <c r="R44"/>
  <c r="S44"/>
  <c r="T44"/>
  <c r="V44" s="1"/>
  <c r="U44"/>
  <c r="Q45"/>
  <c r="R45"/>
  <c r="S45"/>
  <c r="T45"/>
  <c r="V45" s="1"/>
  <c r="U45"/>
  <c r="Q46"/>
  <c r="R46"/>
  <c r="S46"/>
  <c r="T46"/>
  <c r="U46"/>
  <c r="V46"/>
  <c r="Q47"/>
  <c r="R47"/>
  <c r="S47"/>
  <c r="T47"/>
  <c r="V47" s="1"/>
  <c r="U47"/>
  <c r="Q48"/>
  <c r="R48"/>
  <c r="S48"/>
  <c r="T48"/>
  <c r="V48" s="1"/>
  <c r="U48"/>
  <c r="Q49"/>
  <c r="R49"/>
  <c r="S49"/>
  <c r="T49"/>
  <c r="V49" s="1"/>
  <c r="U49"/>
  <c r="Q50"/>
  <c r="R50"/>
  <c r="S50"/>
  <c r="T50"/>
  <c r="V50" s="1"/>
  <c r="U50"/>
  <c r="Q51"/>
  <c r="R51"/>
  <c r="S51"/>
  <c r="T51"/>
  <c r="V51" s="1"/>
  <c r="U51"/>
  <c r="Q52"/>
  <c r="R52"/>
  <c r="S52"/>
  <c r="T52"/>
  <c r="V52" s="1"/>
  <c r="U52"/>
  <c r="Q53"/>
  <c r="R53"/>
  <c r="S53"/>
  <c r="T53"/>
  <c r="V53" s="1"/>
  <c r="U53"/>
  <c r="Q54"/>
  <c r="R54"/>
  <c r="S54"/>
  <c r="T54"/>
  <c r="V54" s="1"/>
  <c r="U54"/>
  <c r="Q55"/>
  <c r="R55"/>
  <c r="S55"/>
  <c r="T55"/>
  <c r="V55" s="1"/>
  <c r="U55"/>
  <c r="Q56"/>
  <c r="R56"/>
  <c r="S56"/>
  <c r="T56"/>
  <c r="U56"/>
  <c r="V56"/>
  <c r="Q57"/>
  <c r="R57"/>
  <c r="S57"/>
  <c r="T57"/>
  <c r="V57" s="1"/>
  <c r="U57"/>
  <c r="Q58"/>
  <c r="R58"/>
  <c r="S58"/>
  <c r="T58"/>
  <c r="V58" s="1"/>
  <c r="U58"/>
  <c r="Q59"/>
  <c r="R59"/>
  <c r="S59"/>
  <c r="T59"/>
  <c r="V59" s="1"/>
  <c r="U59"/>
  <c r="Q60"/>
  <c r="R60"/>
  <c r="S60"/>
  <c r="T60"/>
  <c r="V60" s="1"/>
  <c r="U60"/>
  <c r="Q61"/>
  <c r="R61"/>
  <c r="S61"/>
  <c r="T61"/>
  <c r="V61" s="1"/>
  <c r="U61"/>
  <c r="Q62"/>
  <c r="R62"/>
  <c r="S62"/>
  <c r="T62"/>
  <c r="V62" s="1"/>
  <c r="U62"/>
  <c r="Q63"/>
  <c r="R63"/>
  <c r="S63"/>
  <c r="T63"/>
  <c r="V63" s="1"/>
  <c r="U63"/>
  <c r="Q64"/>
  <c r="R64"/>
  <c r="S64"/>
  <c r="T64"/>
  <c r="V64" s="1"/>
  <c r="U64"/>
  <c r="Q65"/>
  <c r="R65"/>
  <c r="S65"/>
  <c r="T65"/>
  <c r="V65" s="1"/>
  <c r="U65"/>
  <c r="Q66"/>
  <c r="R66"/>
  <c r="S66"/>
  <c r="T66"/>
  <c r="U66"/>
  <c r="V66"/>
  <c r="Q67"/>
  <c r="R67"/>
  <c r="S67"/>
  <c r="T67"/>
  <c r="V67" s="1"/>
  <c r="U67"/>
  <c r="Q68"/>
  <c r="R68"/>
  <c r="S68"/>
  <c r="T68"/>
  <c r="V68" s="1"/>
  <c r="U68"/>
  <c r="Q69"/>
  <c r="R69"/>
  <c r="S69"/>
  <c r="T69"/>
  <c r="V69" s="1"/>
  <c r="U69"/>
  <c r="Q70"/>
  <c r="R70"/>
  <c r="S70"/>
  <c r="T70"/>
  <c r="V70" s="1"/>
  <c r="U70"/>
  <c r="Q71"/>
  <c r="R71"/>
  <c r="S71"/>
  <c r="T71"/>
  <c r="V71" s="1"/>
  <c r="U71"/>
  <c r="Q72"/>
  <c r="R72"/>
  <c r="S72"/>
  <c r="T72"/>
  <c r="U72"/>
  <c r="V72"/>
  <c r="Q73"/>
  <c r="R73"/>
  <c r="S73"/>
  <c r="T73"/>
  <c r="V73" s="1"/>
  <c r="U73"/>
  <c r="Q74"/>
  <c r="R74"/>
  <c r="S74"/>
  <c r="T74"/>
  <c r="V74" s="1"/>
  <c r="U74"/>
  <c r="Q75"/>
  <c r="R75"/>
  <c r="S75"/>
  <c r="T75"/>
  <c r="V75" s="1"/>
  <c r="U75"/>
  <c r="Q76"/>
  <c r="R76"/>
  <c r="S76"/>
  <c r="T76"/>
  <c r="V76" s="1"/>
  <c r="U76"/>
  <c r="Q77"/>
  <c r="R77"/>
  <c r="S77"/>
  <c r="T77"/>
  <c r="V77" s="1"/>
  <c r="U77"/>
  <c r="Q78"/>
  <c r="R78"/>
  <c r="S78"/>
  <c r="T78"/>
  <c r="U78"/>
  <c r="V78"/>
  <c r="Q79"/>
  <c r="R79"/>
  <c r="S79"/>
  <c r="T79"/>
  <c r="V79" s="1"/>
  <c r="U79"/>
  <c r="Q80"/>
  <c r="R80"/>
  <c r="S80"/>
  <c r="T80"/>
  <c r="V80" s="1"/>
  <c r="U80"/>
  <c r="Q81"/>
  <c r="R81"/>
  <c r="S81"/>
  <c r="T81"/>
  <c r="V81" s="1"/>
  <c r="U81"/>
  <c r="Q82"/>
  <c r="R82"/>
  <c r="S82"/>
  <c r="T82"/>
  <c r="V82" s="1"/>
  <c r="U82"/>
  <c r="Q83"/>
  <c r="R83"/>
  <c r="S83"/>
  <c r="T83"/>
  <c r="V83" s="1"/>
  <c r="U83"/>
  <c r="Q84"/>
  <c r="R84"/>
  <c r="S84"/>
  <c r="T84"/>
  <c r="V84" s="1"/>
  <c r="U84"/>
  <c r="Q85"/>
  <c r="R85"/>
  <c r="S85"/>
  <c r="T85"/>
  <c r="V85" s="1"/>
  <c r="U85"/>
  <c r="Q86"/>
  <c r="R86"/>
  <c r="S86"/>
  <c r="T86"/>
  <c r="V86" s="1"/>
  <c r="U86"/>
  <c r="Q87"/>
  <c r="R87"/>
  <c r="S87"/>
  <c r="T87"/>
  <c r="V87" s="1"/>
  <c r="U87"/>
  <c r="Q88"/>
  <c r="R88"/>
  <c r="S88"/>
  <c r="T88"/>
  <c r="U88"/>
  <c r="V88"/>
  <c r="Q89"/>
  <c r="R89"/>
  <c r="S89"/>
  <c r="T89"/>
  <c r="V89" s="1"/>
  <c r="U89"/>
  <c r="Q90"/>
  <c r="R90"/>
  <c r="S90"/>
  <c r="T90"/>
  <c r="V90" s="1"/>
  <c r="U90"/>
  <c r="Q91"/>
  <c r="R91"/>
  <c r="S91"/>
  <c r="T91"/>
  <c r="V91" s="1"/>
  <c r="U91"/>
  <c r="Q92"/>
  <c r="R92"/>
  <c r="S92"/>
  <c r="T92"/>
  <c r="V92" s="1"/>
  <c r="U92"/>
  <c r="Q93"/>
  <c r="R93"/>
  <c r="S93"/>
  <c r="T93"/>
  <c r="V93" s="1"/>
  <c r="U93"/>
  <c r="Q94"/>
  <c r="R94"/>
  <c r="S94"/>
  <c r="T94"/>
  <c r="V94" s="1"/>
  <c r="U94"/>
  <c r="Q95"/>
  <c r="R95"/>
  <c r="S95"/>
  <c r="T95"/>
  <c r="V95" s="1"/>
  <c r="U95"/>
  <c r="Q96"/>
  <c r="R96"/>
  <c r="S96"/>
  <c r="T96"/>
  <c r="V96" s="1"/>
  <c r="U96"/>
  <c r="Q97"/>
  <c r="R97"/>
  <c r="S97"/>
  <c r="T97"/>
  <c r="V97" s="1"/>
  <c r="U97"/>
  <c r="Q98"/>
  <c r="R98"/>
  <c r="S98"/>
  <c r="T98"/>
  <c r="U98"/>
  <c r="V98"/>
  <c r="Q99"/>
  <c r="R99"/>
  <c r="S99"/>
  <c r="T99"/>
  <c r="V99" s="1"/>
  <c r="U99"/>
  <c r="Q100"/>
  <c r="R100"/>
  <c r="S100"/>
  <c r="T100"/>
  <c r="V100" s="1"/>
  <c r="U100"/>
  <c r="Q101"/>
  <c r="R101"/>
  <c r="S101"/>
  <c r="T101"/>
  <c r="V101" s="1"/>
  <c r="U101"/>
  <c r="Q102"/>
  <c r="R102"/>
  <c r="S102"/>
  <c r="T102"/>
  <c r="V102" s="1"/>
  <c r="U102"/>
  <c r="Q103"/>
  <c r="R103"/>
  <c r="S103"/>
  <c r="T103"/>
  <c r="V103" s="1"/>
  <c r="U103"/>
  <c r="Q104"/>
  <c r="R104"/>
  <c r="S104"/>
  <c r="T104"/>
  <c r="U104"/>
  <c r="V104"/>
  <c r="R5"/>
  <c r="S5"/>
  <c r="T5"/>
  <c r="V5" s="1"/>
  <c r="U5"/>
  <c r="Q5"/>
  <c r="I40"/>
  <c r="I39"/>
  <c r="N6" i="40"/>
  <c r="O6"/>
  <c r="P6"/>
  <c r="Q6"/>
  <c r="R6" s="1"/>
  <c r="N7"/>
  <c r="O7"/>
  <c r="P7"/>
  <c r="Q7"/>
  <c r="R7" s="1"/>
  <c r="N8"/>
  <c r="O8"/>
  <c r="P8"/>
  <c r="Q8"/>
  <c r="R8" s="1"/>
  <c r="N9"/>
  <c r="O9"/>
  <c r="P9"/>
  <c r="Q9"/>
  <c r="R9" s="1"/>
  <c r="N10"/>
  <c r="O10"/>
  <c r="P10"/>
  <c r="Q10"/>
  <c r="R10"/>
  <c r="N11"/>
  <c r="O11"/>
  <c r="P11"/>
  <c r="Q11"/>
  <c r="R11" s="1"/>
  <c r="N12"/>
  <c r="O12"/>
  <c r="P12"/>
  <c r="Q12"/>
  <c r="R12" s="1"/>
  <c r="N13"/>
  <c r="O13"/>
  <c r="P13"/>
  <c r="Q13"/>
  <c r="R13" s="1"/>
  <c r="N14"/>
  <c r="O14"/>
  <c r="P14"/>
  <c r="Q14"/>
  <c r="R14" s="1"/>
  <c r="N15"/>
  <c r="O15"/>
  <c r="P15"/>
  <c r="Q15"/>
  <c r="R15" s="1"/>
  <c r="N16"/>
  <c r="O16"/>
  <c r="P16"/>
  <c r="Q16"/>
  <c r="R16" s="1"/>
  <c r="N17"/>
  <c r="O17"/>
  <c r="P17"/>
  <c r="Q17"/>
  <c r="R17" s="1"/>
  <c r="N18"/>
  <c r="O18"/>
  <c r="P18"/>
  <c r="Q18"/>
  <c r="R18" s="1"/>
  <c r="N19"/>
  <c r="O19"/>
  <c r="P19"/>
  <c r="Q19"/>
  <c r="R19" s="1"/>
  <c r="N20"/>
  <c r="O20"/>
  <c r="P20"/>
  <c r="Q20"/>
  <c r="R20" s="1"/>
  <c r="N21"/>
  <c r="O21"/>
  <c r="P21"/>
  <c r="Q21"/>
  <c r="R21" s="1"/>
  <c r="N22"/>
  <c r="O22"/>
  <c r="P22"/>
  <c r="Q22"/>
  <c r="R22" s="1"/>
  <c r="N23"/>
  <c r="O23"/>
  <c r="P23"/>
  <c r="Q23"/>
  <c r="R23" s="1"/>
  <c r="N24"/>
  <c r="O24"/>
  <c r="P24"/>
  <c r="Q24"/>
  <c r="R24" s="1"/>
  <c r="N25"/>
  <c r="O25"/>
  <c r="P25"/>
  <c r="Q25"/>
  <c r="R25" s="1"/>
  <c r="N26"/>
  <c r="O26"/>
  <c r="P26"/>
  <c r="Q26"/>
  <c r="R26" s="1"/>
  <c r="N27"/>
  <c r="O27"/>
  <c r="P27"/>
  <c r="Q27"/>
  <c r="R27" s="1"/>
  <c r="N28"/>
  <c r="O28"/>
  <c r="P28"/>
  <c r="Q28"/>
  <c r="R28" s="1"/>
  <c r="N29"/>
  <c r="O29"/>
  <c r="P29"/>
  <c r="Q29"/>
  <c r="R29" s="1"/>
  <c r="N30"/>
  <c r="O30"/>
  <c r="P30"/>
  <c r="Q30"/>
  <c r="R30" s="1"/>
  <c r="N31"/>
  <c r="O31"/>
  <c r="P31"/>
  <c r="Q31"/>
  <c r="R31" s="1"/>
  <c r="N32"/>
  <c r="O32"/>
  <c r="P32"/>
  <c r="Q32"/>
  <c r="R32" s="1"/>
  <c r="N33"/>
  <c r="O33"/>
  <c r="P33"/>
  <c r="Q33"/>
  <c r="R33"/>
  <c r="N34"/>
  <c r="O34"/>
  <c r="P34"/>
  <c r="Q34"/>
  <c r="R34" s="1"/>
  <c r="N35"/>
  <c r="O35"/>
  <c r="P35"/>
  <c r="Q35"/>
  <c r="R35" s="1"/>
  <c r="N36"/>
  <c r="O36"/>
  <c r="P36"/>
  <c r="Q36"/>
  <c r="R36" s="1"/>
  <c r="N37"/>
  <c r="O37"/>
  <c r="P37"/>
  <c r="P4" s="1"/>
  <c r="D19" s="1"/>
  <c r="Q37"/>
  <c r="R37" s="1"/>
  <c r="N38"/>
  <c r="O38"/>
  <c r="P38"/>
  <c r="Q38"/>
  <c r="R38" s="1"/>
  <c r="N39"/>
  <c r="O39"/>
  <c r="P39"/>
  <c r="Q39"/>
  <c r="R39" s="1"/>
  <c r="N40"/>
  <c r="O40"/>
  <c r="P40"/>
  <c r="Q40"/>
  <c r="R40" s="1"/>
  <c r="N41"/>
  <c r="O41"/>
  <c r="P41"/>
  <c r="Q41"/>
  <c r="R41" s="1"/>
  <c r="N42"/>
  <c r="O42"/>
  <c r="P42"/>
  <c r="Q42"/>
  <c r="R42" s="1"/>
  <c r="N43"/>
  <c r="O43"/>
  <c r="P43"/>
  <c r="Q43"/>
  <c r="R43" s="1"/>
  <c r="N44"/>
  <c r="O44"/>
  <c r="P44"/>
  <c r="Q44"/>
  <c r="R44" s="1"/>
  <c r="N45"/>
  <c r="O45"/>
  <c r="P45"/>
  <c r="Q45"/>
  <c r="R45" s="1"/>
  <c r="N46"/>
  <c r="O46"/>
  <c r="P46"/>
  <c r="Q46"/>
  <c r="R46" s="1"/>
  <c r="N47"/>
  <c r="O47"/>
  <c r="P47"/>
  <c r="Q47"/>
  <c r="R47" s="1"/>
  <c r="N48"/>
  <c r="O48"/>
  <c r="P48"/>
  <c r="Q48"/>
  <c r="R48" s="1"/>
  <c r="N49"/>
  <c r="O49"/>
  <c r="P49"/>
  <c r="Q49"/>
  <c r="R49"/>
  <c r="N50"/>
  <c r="O50"/>
  <c r="P50"/>
  <c r="Q50"/>
  <c r="R50" s="1"/>
  <c r="N51"/>
  <c r="O51"/>
  <c r="P51"/>
  <c r="Q51"/>
  <c r="R51" s="1"/>
  <c r="N52"/>
  <c r="O52"/>
  <c r="P52"/>
  <c r="Q52"/>
  <c r="R52" s="1"/>
  <c r="N53"/>
  <c r="O53"/>
  <c r="P53"/>
  <c r="Q53"/>
  <c r="R53"/>
  <c r="N54"/>
  <c r="O54"/>
  <c r="P54"/>
  <c r="Q54"/>
  <c r="R54" s="1"/>
  <c r="N55"/>
  <c r="O55"/>
  <c r="P55"/>
  <c r="Q55"/>
  <c r="R55" s="1"/>
  <c r="N56"/>
  <c r="O56"/>
  <c r="P56"/>
  <c r="Q56"/>
  <c r="R56" s="1"/>
  <c r="N57"/>
  <c r="O57"/>
  <c r="P57"/>
  <c r="Q57"/>
  <c r="R57" s="1"/>
  <c r="N58"/>
  <c r="O58"/>
  <c r="P58"/>
  <c r="Q58"/>
  <c r="R58" s="1"/>
  <c r="N59"/>
  <c r="O59"/>
  <c r="P59"/>
  <c r="Q59"/>
  <c r="R59" s="1"/>
  <c r="N60"/>
  <c r="O60"/>
  <c r="P60"/>
  <c r="Q60"/>
  <c r="R60" s="1"/>
  <c r="N61"/>
  <c r="O61"/>
  <c r="P61"/>
  <c r="Q61"/>
  <c r="R61" s="1"/>
  <c r="N62"/>
  <c r="O62"/>
  <c r="P62"/>
  <c r="Q62"/>
  <c r="R62" s="1"/>
  <c r="N63"/>
  <c r="O63"/>
  <c r="P63"/>
  <c r="Q63"/>
  <c r="R63" s="1"/>
  <c r="N64"/>
  <c r="O64"/>
  <c r="P64"/>
  <c r="Q64"/>
  <c r="R64" s="1"/>
  <c r="N65"/>
  <c r="O65"/>
  <c r="P65"/>
  <c r="Q65"/>
  <c r="R65"/>
  <c r="N66"/>
  <c r="O66"/>
  <c r="P66"/>
  <c r="Q66"/>
  <c r="R66" s="1"/>
  <c r="N67"/>
  <c r="O67"/>
  <c r="P67"/>
  <c r="Q67"/>
  <c r="R67" s="1"/>
  <c r="N68"/>
  <c r="O68"/>
  <c r="P68"/>
  <c r="Q68"/>
  <c r="R68" s="1"/>
  <c r="N69"/>
  <c r="O69"/>
  <c r="P69"/>
  <c r="Q69"/>
  <c r="R69"/>
  <c r="N70"/>
  <c r="O70"/>
  <c r="P70"/>
  <c r="Q70"/>
  <c r="R70" s="1"/>
  <c r="N71"/>
  <c r="O71"/>
  <c r="P71"/>
  <c r="Q71"/>
  <c r="R71" s="1"/>
  <c r="N72"/>
  <c r="O72"/>
  <c r="P72"/>
  <c r="Q72"/>
  <c r="R72" s="1"/>
  <c r="N73"/>
  <c r="O73"/>
  <c r="P73"/>
  <c r="Q73"/>
  <c r="R73" s="1"/>
  <c r="N74"/>
  <c r="O74"/>
  <c r="P74"/>
  <c r="Q74"/>
  <c r="R74" s="1"/>
  <c r="N75"/>
  <c r="O75"/>
  <c r="P75"/>
  <c r="Q75"/>
  <c r="R75" s="1"/>
  <c r="N76"/>
  <c r="O76"/>
  <c r="P76"/>
  <c r="Q76"/>
  <c r="R76" s="1"/>
  <c r="N77"/>
  <c r="O77"/>
  <c r="P77"/>
  <c r="Q77"/>
  <c r="R77" s="1"/>
  <c r="N78"/>
  <c r="O78"/>
  <c r="P78"/>
  <c r="Q78"/>
  <c r="R78" s="1"/>
  <c r="N79"/>
  <c r="O79"/>
  <c r="P79"/>
  <c r="Q79"/>
  <c r="R79" s="1"/>
  <c r="N80"/>
  <c r="O80"/>
  <c r="P80"/>
  <c r="Q80"/>
  <c r="R80" s="1"/>
  <c r="N81"/>
  <c r="O81"/>
  <c r="P81"/>
  <c r="Q81"/>
  <c r="R81"/>
  <c r="N82"/>
  <c r="O82"/>
  <c r="P82"/>
  <c r="Q82"/>
  <c r="R82" s="1"/>
  <c r="N83"/>
  <c r="O83"/>
  <c r="P83"/>
  <c r="Q83"/>
  <c r="R83" s="1"/>
  <c r="N84"/>
  <c r="O84"/>
  <c r="P84"/>
  <c r="Q84"/>
  <c r="R84" s="1"/>
  <c r="N85"/>
  <c r="O85"/>
  <c r="P85"/>
  <c r="Q85"/>
  <c r="R85"/>
  <c r="N86"/>
  <c r="O86"/>
  <c r="P86"/>
  <c r="Q86"/>
  <c r="R86" s="1"/>
  <c r="N87"/>
  <c r="O87"/>
  <c r="P87"/>
  <c r="Q87"/>
  <c r="R87" s="1"/>
  <c r="N88"/>
  <c r="O88"/>
  <c r="P88"/>
  <c r="Q88"/>
  <c r="R88" s="1"/>
  <c r="N89"/>
  <c r="O89"/>
  <c r="P89"/>
  <c r="Q89"/>
  <c r="R89" s="1"/>
  <c r="N90"/>
  <c r="O90"/>
  <c r="P90"/>
  <c r="Q90"/>
  <c r="R90" s="1"/>
  <c r="N91"/>
  <c r="O91"/>
  <c r="P91"/>
  <c r="Q91"/>
  <c r="R91" s="1"/>
  <c r="N92"/>
  <c r="O92"/>
  <c r="P92"/>
  <c r="Q92"/>
  <c r="R92" s="1"/>
  <c r="N93"/>
  <c r="O93"/>
  <c r="P93"/>
  <c r="Q93"/>
  <c r="R93" s="1"/>
  <c r="N94"/>
  <c r="O94"/>
  <c r="P94"/>
  <c r="Q94"/>
  <c r="R94" s="1"/>
  <c r="N95"/>
  <c r="O95"/>
  <c r="P95"/>
  <c r="Q95"/>
  <c r="R95" s="1"/>
  <c r="N96"/>
  <c r="O96"/>
  <c r="P96"/>
  <c r="Q96"/>
  <c r="R96" s="1"/>
  <c r="N97"/>
  <c r="O97"/>
  <c r="P97"/>
  <c r="Q97"/>
  <c r="R97"/>
  <c r="N98"/>
  <c r="O98"/>
  <c r="P98"/>
  <c r="Q98"/>
  <c r="R98" s="1"/>
  <c r="N99"/>
  <c r="O99"/>
  <c r="P99"/>
  <c r="Q99"/>
  <c r="R99" s="1"/>
  <c r="N100"/>
  <c r="O100"/>
  <c r="P100"/>
  <c r="Q100"/>
  <c r="R100" s="1"/>
  <c r="N101"/>
  <c r="O101"/>
  <c r="P101"/>
  <c r="Q101"/>
  <c r="R101"/>
  <c r="N102"/>
  <c r="O102"/>
  <c r="P102"/>
  <c r="Q102"/>
  <c r="R102" s="1"/>
  <c r="N103"/>
  <c r="O103"/>
  <c r="P103"/>
  <c r="Q103"/>
  <c r="R103" s="1"/>
  <c r="N104"/>
  <c r="O104"/>
  <c r="P104"/>
  <c r="Q104"/>
  <c r="R104" s="1"/>
  <c r="Q5"/>
  <c r="R5" s="1"/>
  <c r="O5"/>
  <c r="P5"/>
  <c r="N5"/>
  <c r="C32"/>
  <c r="C31"/>
  <c r="D11" i="39"/>
  <c r="D10"/>
  <c r="N6"/>
  <c r="O6"/>
  <c r="P6"/>
  <c r="Q6"/>
  <c r="R6" s="1"/>
  <c r="N7"/>
  <c r="O7"/>
  <c r="P7"/>
  <c r="Q7"/>
  <c r="R7" s="1"/>
  <c r="N8"/>
  <c r="O8"/>
  <c r="P8"/>
  <c r="Q8"/>
  <c r="R8" s="1"/>
  <c r="N9"/>
  <c r="O9"/>
  <c r="P9"/>
  <c r="Q9"/>
  <c r="R9" s="1"/>
  <c r="N10"/>
  <c r="O10"/>
  <c r="P10"/>
  <c r="Q10"/>
  <c r="R10" s="1"/>
  <c r="N11"/>
  <c r="O11"/>
  <c r="P11"/>
  <c r="Q11"/>
  <c r="R11" s="1"/>
  <c r="N12"/>
  <c r="O12"/>
  <c r="P12"/>
  <c r="Q12"/>
  <c r="R12" s="1"/>
  <c r="N13"/>
  <c r="O13"/>
  <c r="P13"/>
  <c r="Q13"/>
  <c r="R13" s="1"/>
  <c r="N14"/>
  <c r="O14"/>
  <c r="P14"/>
  <c r="Q14"/>
  <c r="R14" s="1"/>
  <c r="N15"/>
  <c r="O15"/>
  <c r="P15"/>
  <c r="Q15"/>
  <c r="R15" s="1"/>
  <c r="N16"/>
  <c r="O16"/>
  <c r="P16"/>
  <c r="Q16"/>
  <c r="R16" s="1"/>
  <c r="N17"/>
  <c r="O17"/>
  <c r="P17"/>
  <c r="Q17"/>
  <c r="R17" s="1"/>
  <c r="N18"/>
  <c r="O18"/>
  <c r="P18"/>
  <c r="Q18"/>
  <c r="R18" s="1"/>
  <c r="N19"/>
  <c r="O19"/>
  <c r="P19"/>
  <c r="Q19"/>
  <c r="R19" s="1"/>
  <c r="N20"/>
  <c r="O20"/>
  <c r="P20"/>
  <c r="Q20"/>
  <c r="R20" s="1"/>
  <c r="N21"/>
  <c r="O21"/>
  <c r="P21"/>
  <c r="Q21"/>
  <c r="R21" s="1"/>
  <c r="N22"/>
  <c r="O22"/>
  <c r="P22"/>
  <c r="Q22"/>
  <c r="R22" s="1"/>
  <c r="N23"/>
  <c r="O23"/>
  <c r="P23"/>
  <c r="Q23"/>
  <c r="R23" s="1"/>
  <c r="N24"/>
  <c r="O24"/>
  <c r="P24"/>
  <c r="Q24"/>
  <c r="R24" s="1"/>
  <c r="N25"/>
  <c r="O25"/>
  <c r="P25"/>
  <c r="Q25"/>
  <c r="R25" s="1"/>
  <c r="N26"/>
  <c r="O26"/>
  <c r="P26"/>
  <c r="Q26"/>
  <c r="R26" s="1"/>
  <c r="N27"/>
  <c r="O27"/>
  <c r="P27"/>
  <c r="Q27"/>
  <c r="R27" s="1"/>
  <c r="N28"/>
  <c r="O28"/>
  <c r="P28"/>
  <c r="Q28"/>
  <c r="R28" s="1"/>
  <c r="N29"/>
  <c r="O29"/>
  <c r="P29"/>
  <c r="Q29"/>
  <c r="R29" s="1"/>
  <c r="N30"/>
  <c r="O30"/>
  <c r="P30"/>
  <c r="Q30"/>
  <c r="R30" s="1"/>
  <c r="N31"/>
  <c r="O31"/>
  <c r="P31"/>
  <c r="Q31"/>
  <c r="R31" s="1"/>
  <c r="N32"/>
  <c r="O32"/>
  <c r="P32"/>
  <c r="Q32"/>
  <c r="R32" s="1"/>
  <c r="N33"/>
  <c r="O33"/>
  <c r="P33"/>
  <c r="Q33"/>
  <c r="R33" s="1"/>
  <c r="N34"/>
  <c r="O34"/>
  <c r="P34"/>
  <c r="Q34"/>
  <c r="R34" s="1"/>
  <c r="N35"/>
  <c r="O35"/>
  <c r="P35"/>
  <c r="Q35"/>
  <c r="R35" s="1"/>
  <c r="N36"/>
  <c r="O36"/>
  <c r="P36"/>
  <c r="Q36"/>
  <c r="R36" s="1"/>
  <c r="N37"/>
  <c r="N4" s="1"/>
  <c r="O37"/>
  <c r="O4" s="1"/>
  <c r="P37"/>
  <c r="P4" s="1"/>
  <c r="B6" s="1"/>
  <c r="Q37"/>
  <c r="R37" s="1"/>
  <c r="Q4" s="1"/>
  <c r="B7" s="1"/>
  <c r="N38"/>
  <c r="O38"/>
  <c r="P38"/>
  <c r="Q38"/>
  <c r="R38" s="1"/>
  <c r="N39"/>
  <c r="O39"/>
  <c r="P39"/>
  <c r="Q39"/>
  <c r="R39" s="1"/>
  <c r="N40"/>
  <c r="O40"/>
  <c r="P40"/>
  <c r="Q40"/>
  <c r="R40" s="1"/>
  <c r="N41"/>
  <c r="O41"/>
  <c r="P41"/>
  <c r="Q41"/>
  <c r="R41" s="1"/>
  <c r="N42"/>
  <c r="O42"/>
  <c r="P42"/>
  <c r="Q42"/>
  <c r="R42" s="1"/>
  <c r="N43"/>
  <c r="O43"/>
  <c r="P43"/>
  <c r="Q43"/>
  <c r="R43" s="1"/>
  <c r="N44"/>
  <c r="O44"/>
  <c r="P44"/>
  <c r="Q44"/>
  <c r="R44" s="1"/>
  <c r="N45"/>
  <c r="O45"/>
  <c r="P45"/>
  <c r="Q45"/>
  <c r="R45" s="1"/>
  <c r="N46"/>
  <c r="O46"/>
  <c r="P46"/>
  <c r="Q46"/>
  <c r="R46" s="1"/>
  <c r="N47"/>
  <c r="O47"/>
  <c r="P47"/>
  <c r="Q47"/>
  <c r="R47" s="1"/>
  <c r="N48"/>
  <c r="O48"/>
  <c r="P48"/>
  <c r="Q48"/>
  <c r="R48" s="1"/>
  <c r="N49"/>
  <c r="O49"/>
  <c r="P49"/>
  <c r="Q49"/>
  <c r="R49" s="1"/>
  <c r="N50"/>
  <c r="O50"/>
  <c r="P50"/>
  <c r="Q50"/>
  <c r="R50" s="1"/>
  <c r="N51"/>
  <c r="O51"/>
  <c r="P51"/>
  <c r="Q51"/>
  <c r="R51" s="1"/>
  <c r="N52"/>
  <c r="O52"/>
  <c r="P52"/>
  <c r="Q52"/>
  <c r="R52" s="1"/>
  <c r="N53"/>
  <c r="O53"/>
  <c r="P53"/>
  <c r="Q53"/>
  <c r="R53" s="1"/>
  <c r="N54"/>
  <c r="O54"/>
  <c r="P54"/>
  <c r="Q54"/>
  <c r="R54" s="1"/>
  <c r="N55"/>
  <c r="O55"/>
  <c r="P55"/>
  <c r="Q55"/>
  <c r="R55" s="1"/>
  <c r="N56"/>
  <c r="O56"/>
  <c r="P56"/>
  <c r="Q56"/>
  <c r="R56" s="1"/>
  <c r="N57"/>
  <c r="O57"/>
  <c r="P57"/>
  <c r="Q57"/>
  <c r="R57" s="1"/>
  <c r="N58"/>
  <c r="O58"/>
  <c r="P58"/>
  <c r="Q58"/>
  <c r="R58" s="1"/>
  <c r="N59"/>
  <c r="O59"/>
  <c r="P59"/>
  <c r="Q59"/>
  <c r="R59" s="1"/>
  <c r="N60"/>
  <c r="O60"/>
  <c r="P60"/>
  <c r="Q60"/>
  <c r="R60" s="1"/>
  <c r="N61"/>
  <c r="O61"/>
  <c r="P61"/>
  <c r="Q61"/>
  <c r="R61" s="1"/>
  <c r="N62"/>
  <c r="O62"/>
  <c r="P62"/>
  <c r="Q62"/>
  <c r="R62" s="1"/>
  <c r="N63"/>
  <c r="O63"/>
  <c r="P63"/>
  <c r="Q63"/>
  <c r="R63" s="1"/>
  <c r="N64"/>
  <c r="O64"/>
  <c r="P64"/>
  <c r="Q64"/>
  <c r="R64" s="1"/>
  <c r="N65"/>
  <c r="O65"/>
  <c r="P65"/>
  <c r="Q65"/>
  <c r="R65" s="1"/>
  <c r="N66"/>
  <c r="O66"/>
  <c r="P66"/>
  <c r="Q66"/>
  <c r="R66" s="1"/>
  <c r="N67"/>
  <c r="O67"/>
  <c r="P67"/>
  <c r="Q67"/>
  <c r="R67" s="1"/>
  <c r="N68"/>
  <c r="O68"/>
  <c r="P68"/>
  <c r="Q68"/>
  <c r="R68" s="1"/>
  <c r="N69"/>
  <c r="O69"/>
  <c r="P69"/>
  <c r="Q69"/>
  <c r="R69" s="1"/>
  <c r="N70"/>
  <c r="O70"/>
  <c r="P70"/>
  <c r="Q70"/>
  <c r="R70" s="1"/>
  <c r="N71"/>
  <c r="O71"/>
  <c r="P71"/>
  <c r="Q71"/>
  <c r="R71" s="1"/>
  <c r="N72"/>
  <c r="O72"/>
  <c r="P72"/>
  <c r="Q72"/>
  <c r="R72" s="1"/>
  <c r="N73"/>
  <c r="O73"/>
  <c r="P73"/>
  <c r="Q73"/>
  <c r="R73" s="1"/>
  <c r="N74"/>
  <c r="O74"/>
  <c r="P74"/>
  <c r="Q74"/>
  <c r="R74" s="1"/>
  <c r="N75"/>
  <c r="O75"/>
  <c r="P75"/>
  <c r="Q75"/>
  <c r="R75" s="1"/>
  <c r="N76"/>
  <c r="O76"/>
  <c r="P76"/>
  <c r="Q76"/>
  <c r="R76" s="1"/>
  <c r="N77"/>
  <c r="O77"/>
  <c r="P77"/>
  <c r="Q77"/>
  <c r="R77" s="1"/>
  <c r="N78"/>
  <c r="O78"/>
  <c r="P78"/>
  <c r="Q78"/>
  <c r="R78" s="1"/>
  <c r="N79"/>
  <c r="O79"/>
  <c r="P79"/>
  <c r="Q79"/>
  <c r="R79" s="1"/>
  <c r="N80"/>
  <c r="O80"/>
  <c r="P80"/>
  <c r="Q80"/>
  <c r="R80" s="1"/>
  <c r="N81"/>
  <c r="O81"/>
  <c r="P81"/>
  <c r="Q81"/>
  <c r="R81" s="1"/>
  <c r="N82"/>
  <c r="O82"/>
  <c r="P82"/>
  <c r="Q82"/>
  <c r="R82" s="1"/>
  <c r="N83"/>
  <c r="O83"/>
  <c r="P83"/>
  <c r="Q83"/>
  <c r="R83" s="1"/>
  <c r="N84"/>
  <c r="O84"/>
  <c r="P84"/>
  <c r="Q84"/>
  <c r="R84" s="1"/>
  <c r="N85"/>
  <c r="O85"/>
  <c r="P85"/>
  <c r="Q85"/>
  <c r="R85" s="1"/>
  <c r="N86"/>
  <c r="O86"/>
  <c r="P86"/>
  <c r="Q86"/>
  <c r="R86" s="1"/>
  <c r="N87"/>
  <c r="O87"/>
  <c r="P87"/>
  <c r="Q87"/>
  <c r="R87" s="1"/>
  <c r="N88"/>
  <c r="O88"/>
  <c r="P88"/>
  <c r="Q88"/>
  <c r="R88" s="1"/>
  <c r="N89"/>
  <c r="O89"/>
  <c r="P89"/>
  <c r="Q89"/>
  <c r="R89" s="1"/>
  <c r="N90"/>
  <c r="O90"/>
  <c r="P90"/>
  <c r="Q90"/>
  <c r="R90" s="1"/>
  <c r="N91"/>
  <c r="O91"/>
  <c r="P91"/>
  <c r="Q91"/>
  <c r="R91" s="1"/>
  <c r="N92"/>
  <c r="O92"/>
  <c r="P92"/>
  <c r="Q92"/>
  <c r="R92" s="1"/>
  <c r="N93"/>
  <c r="O93"/>
  <c r="P93"/>
  <c r="Q93"/>
  <c r="R93" s="1"/>
  <c r="N94"/>
  <c r="O94"/>
  <c r="P94"/>
  <c r="Q94"/>
  <c r="R94" s="1"/>
  <c r="N95"/>
  <c r="O95"/>
  <c r="P95"/>
  <c r="Q95"/>
  <c r="R95" s="1"/>
  <c r="N96"/>
  <c r="O96"/>
  <c r="P96"/>
  <c r="Q96"/>
  <c r="R96" s="1"/>
  <c r="N97"/>
  <c r="O97"/>
  <c r="P97"/>
  <c r="Q97"/>
  <c r="R97" s="1"/>
  <c r="N98"/>
  <c r="O98"/>
  <c r="P98"/>
  <c r="Q98"/>
  <c r="R98" s="1"/>
  <c r="N99"/>
  <c r="O99"/>
  <c r="P99"/>
  <c r="Q99"/>
  <c r="R99" s="1"/>
  <c r="N100"/>
  <c r="O100"/>
  <c r="P100"/>
  <c r="Q100"/>
  <c r="R100" s="1"/>
  <c r="N101"/>
  <c r="O101"/>
  <c r="P101"/>
  <c r="Q101"/>
  <c r="R101" s="1"/>
  <c r="N102"/>
  <c r="O102"/>
  <c r="P102"/>
  <c r="Q102"/>
  <c r="R102" s="1"/>
  <c r="N103"/>
  <c r="O103"/>
  <c r="P103"/>
  <c r="Q103"/>
  <c r="R103" s="1"/>
  <c r="N104"/>
  <c r="O104"/>
  <c r="P104"/>
  <c r="Q104"/>
  <c r="R104" s="1"/>
  <c r="O5"/>
  <c r="P5"/>
  <c r="Q5"/>
  <c r="R5" s="1"/>
  <c r="N5"/>
  <c r="F2"/>
  <c r="N6" i="38"/>
  <c r="O6"/>
  <c r="P6"/>
  <c r="Q6"/>
  <c r="R6" s="1"/>
  <c r="N7"/>
  <c r="O7"/>
  <c r="P7"/>
  <c r="Q7"/>
  <c r="R7" s="1"/>
  <c r="N8"/>
  <c r="O8"/>
  <c r="P8"/>
  <c r="Q8"/>
  <c r="R8" s="1"/>
  <c r="N9"/>
  <c r="O9"/>
  <c r="P9"/>
  <c r="Q9"/>
  <c r="R9" s="1"/>
  <c r="N10"/>
  <c r="O10"/>
  <c r="P10"/>
  <c r="Q10"/>
  <c r="R10"/>
  <c r="N11"/>
  <c r="O11"/>
  <c r="P11"/>
  <c r="Q11"/>
  <c r="R11" s="1"/>
  <c r="N12"/>
  <c r="O12"/>
  <c r="P12"/>
  <c r="Q12"/>
  <c r="R12" s="1"/>
  <c r="N13"/>
  <c r="O13"/>
  <c r="P13"/>
  <c r="Q13"/>
  <c r="R13" s="1"/>
  <c r="N14"/>
  <c r="O14"/>
  <c r="P14"/>
  <c r="Q14"/>
  <c r="R14" s="1"/>
  <c r="N15"/>
  <c r="O15"/>
  <c r="O3" s="1"/>
  <c r="P15"/>
  <c r="Q15"/>
  <c r="R15" s="1"/>
  <c r="N16"/>
  <c r="O16"/>
  <c r="P16"/>
  <c r="Q16"/>
  <c r="R16" s="1"/>
  <c r="N17"/>
  <c r="O17"/>
  <c r="P17"/>
  <c r="Q17"/>
  <c r="R17" s="1"/>
  <c r="N18"/>
  <c r="O18"/>
  <c r="P18"/>
  <c r="Q18"/>
  <c r="R18" s="1"/>
  <c r="N19"/>
  <c r="O19"/>
  <c r="P19"/>
  <c r="Q19"/>
  <c r="R19" s="1"/>
  <c r="N20"/>
  <c r="O20"/>
  <c r="P20"/>
  <c r="Q20"/>
  <c r="R20" s="1"/>
  <c r="N21"/>
  <c r="O21"/>
  <c r="P21"/>
  <c r="Q21"/>
  <c r="R21" s="1"/>
  <c r="N22"/>
  <c r="O22"/>
  <c r="P22"/>
  <c r="Q22"/>
  <c r="R22" s="1"/>
  <c r="N23"/>
  <c r="O23"/>
  <c r="P23"/>
  <c r="Q23"/>
  <c r="R23" s="1"/>
  <c r="N24"/>
  <c r="O24"/>
  <c r="P24"/>
  <c r="Q24"/>
  <c r="R24" s="1"/>
  <c r="N25"/>
  <c r="O25"/>
  <c r="P25"/>
  <c r="Q25"/>
  <c r="R25" s="1"/>
  <c r="N26"/>
  <c r="O26"/>
  <c r="P26"/>
  <c r="Q26"/>
  <c r="R26" s="1"/>
  <c r="N27"/>
  <c r="O27"/>
  <c r="P27"/>
  <c r="Q27"/>
  <c r="R27" s="1"/>
  <c r="N28"/>
  <c r="O28"/>
  <c r="P28"/>
  <c r="Q28"/>
  <c r="R28" s="1"/>
  <c r="N29"/>
  <c r="O29"/>
  <c r="P29"/>
  <c r="Q29"/>
  <c r="R29" s="1"/>
  <c r="N30"/>
  <c r="O30"/>
  <c r="P30"/>
  <c r="Q30"/>
  <c r="R30"/>
  <c r="N31"/>
  <c r="O31"/>
  <c r="P31"/>
  <c r="Q31"/>
  <c r="R31" s="1"/>
  <c r="N32"/>
  <c r="O32"/>
  <c r="P32"/>
  <c r="Q32"/>
  <c r="R32" s="1"/>
  <c r="N33"/>
  <c r="O33"/>
  <c r="P33"/>
  <c r="Q33"/>
  <c r="R33" s="1"/>
  <c r="N34"/>
  <c r="O34"/>
  <c r="P34"/>
  <c r="Q34"/>
  <c r="R34" s="1"/>
  <c r="N35"/>
  <c r="O35"/>
  <c r="P35"/>
  <c r="Q35"/>
  <c r="R35" s="1"/>
  <c r="N36"/>
  <c r="O36"/>
  <c r="P36"/>
  <c r="Q36"/>
  <c r="R36" s="1"/>
  <c r="N37"/>
  <c r="N3" s="1"/>
  <c r="O37"/>
  <c r="P37"/>
  <c r="Q37"/>
  <c r="R37" s="1"/>
  <c r="N38"/>
  <c r="O38"/>
  <c r="P38"/>
  <c r="Q38"/>
  <c r="R38" s="1"/>
  <c r="N39"/>
  <c r="O39"/>
  <c r="P39"/>
  <c r="Q39"/>
  <c r="R39" s="1"/>
  <c r="N40"/>
  <c r="O40"/>
  <c r="P40"/>
  <c r="Q40"/>
  <c r="R40" s="1"/>
  <c r="N41"/>
  <c r="O41"/>
  <c r="P41"/>
  <c r="Q41"/>
  <c r="R41" s="1"/>
  <c r="N42"/>
  <c r="O42"/>
  <c r="P42"/>
  <c r="Q42"/>
  <c r="R42"/>
  <c r="N43"/>
  <c r="O43"/>
  <c r="P43"/>
  <c r="Q43"/>
  <c r="R43" s="1"/>
  <c r="N44"/>
  <c r="O44"/>
  <c r="P44"/>
  <c r="Q44"/>
  <c r="R44" s="1"/>
  <c r="N45"/>
  <c r="O45"/>
  <c r="P45"/>
  <c r="Q45"/>
  <c r="R45" s="1"/>
  <c r="N46"/>
  <c r="O46"/>
  <c r="P46"/>
  <c r="Q46"/>
  <c r="R46" s="1"/>
  <c r="N47"/>
  <c r="O47"/>
  <c r="P47"/>
  <c r="Q47"/>
  <c r="R47" s="1"/>
  <c r="N48"/>
  <c r="O48"/>
  <c r="P48"/>
  <c r="Q48"/>
  <c r="R48" s="1"/>
  <c r="N49"/>
  <c r="O49"/>
  <c r="P49"/>
  <c r="Q49"/>
  <c r="R49" s="1"/>
  <c r="N50"/>
  <c r="O50"/>
  <c r="P50"/>
  <c r="Q50"/>
  <c r="R50" s="1"/>
  <c r="N51"/>
  <c r="O51"/>
  <c r="P51"/>
  <c r="Q51"/>
  <c r="R51" s="1"/>
  <c r="N52"/>
  <c r="O52"/>
  <c r="P52"/>
  <c r="Q52"/>
  <c r="R52" s="1"/>
  <c r="N53"/>
  <c r="O53"/>
  <c r="P53"/>
  <c r="Q53"/>
  <c r="R53" s="1"/>
  <c r="N54"/>
  <c r="O54"/>
  <c r="P54"/>
  <c r="Q54"/>
  <c r="R54" s="1"/>
  <c r="N55"/>
  <c r="O55"/>
  <c r="P55"/>
  <c r="Q55"/>
  <c r="R55" s="1"/>
  <c r="N56"/>
  <c r="O56"/>
  <c r="P56"/>
  <c r="Q56"/>
  <c r="R56" s="1"/>
  <c r="N57"/>
  <c r="O57"/>
  <c r="P57"/>
  <c r="Q57"/>
  <c r="R57" s="1"/>
  <c r="N58"/>
  <c r="O58"/>
  <c r="P58"/>
  <c r="Q58"/>
  <c r="R58"/>
  <c r="N59"/>
  <c r="O59"/>
  <c r="P59"/>
  <c r="Q59"/>
  <c r="R59" s="1"/>
  <c r="N60"/>
  <c r="O60"/>
  <c r="P60"/>
  <c r="Q60"/>
  <c r="R60" s="1"/>
  <c r="N61"/>
  <c r="O61"/>
  <c r="P61"/>
  <c r="Q61"/>
  <c r="R61" s="1"/>
  <c r="N62"/>
  <c r="O62"/>
  <c r="P62"/>
  <c r="Q62"/>
  <c r="R62"/>
  <c r="N63"/>
  <c r="O63"/>
  <c r="P63"/>
  <c r="Q63"/>
  <c r="R63" s="1"/>
  <c r="N64"/>
  <c r="O64"/>
  <c r="P64"/>
  <c r="Q64"/>
  <c r="R64" s="1"/>
  <c r="N65"/>
  <c r="O65"/>
  <c r="P65"/>
  <c r="Q65"/>
  <c r="R65" s="1"/>
  <c r="N66"/>
  <c r="O66"/>
  <c r="P66"/>
  <c r="Q66"/>
  <c r="R66" s="1"/>
  <c r="N67"/>
  <c r="O67"/>
  <c r="P67"/>
  <c r="Q67"/>
  <c r="R67" s="1"/>
  <c r="N68"/>
  <c r="O68"/>
  <c r="P68"/>
  <c r="Q68"/>
  <c r="R68" s="1"/>
  <c r="N69"/>
  <c r="O69"/>
  <c r="P69"/>
  <c r="Q69"/>
  <c r="R69" s="1"/>
  <c r="N70"/>
  <c r="O70"/>
  <c r="P70"/>
  <c r="Q70"/>
  <c r="R70" s="1"/>
  <c r="N71"/>
  <c r="O71"/>
  <c r="P71"/>
  <c r="Q71"/>
  <c r="R71" s="1"/>
  <c r="N72"/>
  <c r="O72"/>
  <c r="P72"/>
  <c r="Q72"/>
  <c r="R72" s="1"/>
  <c r="N73"/>
  <c r="O73"/>
  <c r="P73"/>
  <c r="Q73"/>
  <c r="R73" s="1"/>
  <c r="N74"/>
  <c r="O74"/>
  <c r="P74"/>
  <c r="Q74"/>
  <c r="R74"/>
  <c r="N75"/>
  <c r="O75"/>
  <c r="P75"/>
  <c r="Q75"/>
  <c r="R75" s="1"/>
  <c r="N76"/>
  <c r="O76"/>
  <c r="P76"/>
  <c r="Q76"/>
  <c r="R76" s="1"/>
  <c r="N77"/>
  <c r="O77"/>
  <c r="P77"/>
  <c r="Q77"/>
  <c r="R77" s="1"/>
  <c r="N78"/>
  <c r="O78"/>
  <c r="P78"/>
  <c r="Q78"/>
  <c r="R78"/>
  <c r="N79"/>
  <c r="O79"/>
  <c r="P79"/>
  <c r="Q79"/>
  <c r="R79" s="1"/>
  <c r="N80"/>
  <c r="O80"/>
  <c r="P80"/>
  <c r="Q80"/>
  <c r="R80" s="1"/>
  <c r="N81"/>
  <c r="O81"/>
  <c r="P81"/>
  <c r="Q81"/>
  <c r="R81" s="1"/>
  <c r="N82"/>
  <c r="O82"/>
  <c r="P82"/>
  <c r="Q82"/>
  <c r="R82" s="1"/>
  <c r="N83"/>
  <c r="O83"/>
  <c r="P83"/>
  <c r="Q83"/>
  <c r="R83" s="1"/>
  <c r="N84"/>
  <c r="O84"/>
  <c r="P84"/>
  <c r="Q84"/>
  <c r="R84" s="1"/>
  <c r="N85"/>
  <c r="O85"/>
  <c r="P85"/>
  <c r="Q85"/>
  <c r="R85" s="1"/>
  <c r="N86"/>
  <c r="O86"/>
  <c r="P86"/>
  <c r="Q86"/>
  <c r="R86" s="1"/>
  <c r="N87"/>
  <c r="O87"/>
  <c r="P87"/>
  <c r="Q87"/>
  <c r="R87" s="1"/>
  <c r="N88"/>
  <c r="O88"/>
  <c r="P88"/>
  <c r="Q88"/>
  <c r="R88" s="1"/>
  <c r="N89"/>
  <c r="O89"/>
  <c r="P89"/>
  <c r="Q89"/>
  <c r="R89" s="1"/>
  <c r="N90"/>
  <c r="O90"/>
  <c r="P90"/>
  <c r="Q90"/>
  <c r="R90"/>
  <c r="N91"/>
  <c r="O91"/>
  <c r="P91"/>
  <c r="Q91"/>
  <c r="R91" s="1"/>
  <c r="N92"/>
  <c r="O92"/>
  <c r="P92"/>
  <c r="Q92"/>
  <c r="R92" s="1"/>
  <c r="N93"/>
  <c r="O93"/>
  <c r="P93"/>
  <c r="Q93"/>
  <c r="R93" s="1"/>
  <c r="N94"/>
  <c r="O94"/>
  <c r="P94"/>
  <c r="Q94"/>
  <c r="R94"/>
  <c r="N95"/>
  <c r="O95"/>
  <c r="P95"/>
  <c r="Q95"/>
  <c r="R95" s="1"/>
  <c r="N96"/>
  <c r="O96"/>
  <c r="P96"/>
  <c r="Q96"/>
  <c r="R96" s="1"/>
  <c r="N97"/>
  <c r="O97"/>
  <c r="P97"/>
  <c r="Q97"/>
  <c r="R97" s="1"/>
  <c r="N98"/>
  <c r="O98"/>
  <c r="P98"/>
  <c r="Q98"/>
  <c r="R98" s="1"/>
  <c r="N99"/>
  <c r="O99"/>
  <c r="P99"/>
  <c r="Q99"/>
  <c r="R99" s="1"/>
  <c r="N100"/>
  <c r="O100"/>
  <c r="P100"/>
  <c r="Q100"/>
  <c r="R100" s="1"/>
  <c r="N101"/>
  <c r="O101"/>
  <c r="P101"/>
  <c r="Q101"/>
  <c r="R101" s="1"/>
  <c r="N102"/>
  <c r="O102"/>
  <c r="P102"/>
  <c r="Q102"/>
  <c r="R102" s="1"/>
  <c r="N103"/>
  <c r="O103"/>
  <c r="P103"/>
  <c r="Q103"/>
  <c r="R103" s="1"/>
  <c r="N104"/>
  <c r="O104"/>
  <c r="P104"/>
  <c r="Q104"/>
  <c r="R104" s="1"/>
  <c r="Q5"/>
  <c r="R5" s="1"/>
  <c r="G15"/>
  <c r="G14"/>
  <c r="O5"/>
  <c r="P5"/>
  <c r="N5"/>
  <c r="H2"/>
  <c r="A10" i="166" l="1"/>
  <c r="A6" i="45"/>
  <c r="F49" i="64"/>
  <c r="E28"/>
  <c r="N4" i="40"/>
  <c r="C18" s="1"/>
  <c r="P3" i="38"/>
  <c r="B6" s="1"/>
  <c r="O4" i="40"/>
  <c r="E18" s="1"/>
  <c r="F28" s="1"/>
  <c r="P4" i="64"/>
  <c r="C3" s="1"/>
  <c r="A51" s="1"/>
  <c r="Q3" i="38"/>
  <c r="B7" s="1"/>
  <c r="Q4" i="64"/>
  <c r="G5" s="1"/>
  <c r="D7" i="105"/>
  <c r="D10" i="112"/>
  <c r="D11" s="1"/>
  <c r="D12" s="1"/>
  <c r="A5" i="44"/>
  <c r="A5" i="39"/>
  <c r="C33" i="109"/>
  <c r="E33"/>
  <c r="C33" i="107"/>
  <c r="F13"/>
  <c r="F13" i="106"/>
  <c r="D13"/>
  <c r="E6" i="105"/>
  <c r="B7"/>
  <c r="C8"/>
  <c r="J48" i="100"/>
  <c r="A39" i="98"/>
  <c r="G39"/>
  <c r="G41" s="1"/>
  <c r="G17" i="92"/>
  <c r="AR4" i="55"/>
  <c r="AJ4" i="46"/>
  <c r="Q2" s="1"/>
  <c r="A5" i="38"/>
  <c r="A8" i="39"/>
  <c r="Q4" i="51"/>
  <c r="E15" s="1"/>
  <c r="A5" i="43"/>
  <c r="A8" i="42"/>
  <c r="A5"/>
  <c r="T4" i="48"/>
  <c r="B19" s="1"/>
  <c r="U37"/>
  <c r="U4" s="1"/>
  <c r="L19" s="1"/>
  <c r="Q4" i="63"/>
  <c r="D5" s="1"/>
  <c r="R37"/>
  <c r="R4" s="1"/>
  <c r="E12" s="1"/>
  <c r="A8" i="43"/>
  <c r="E20" i="45"/>
  <c r="C28" s="1"/>
  <c r="R37" i="64"/>
  <c r="R4" s="1"/>
  <c r="G6" s="1"/>
  <c r="E10" i="37"/>
  <c r="F13" s="1"/>
  <c r="R6"/>
  <c r="S6" s="1"/>
  <c r="R7"/>
  <c r="S7" s="1"/>
  <c r="R8"/>
  <c r="S8" s="1"/>
  <c r="R9"/>
  <c r="S9" s="1"/>
  <c r="R10"/>
  <c r="S10" s="1"/>
  <c r="R11"/>
  <c r="S11" s="1"/>
  <c r="R12"/>
  <c r="S12" s="1"/>
  <c r="R13"/>
  <c r="S13" s="1"/>
  <c r="R14"/>
  <c r="S14" s="1"/>
  <c r="R15"/>
  <c r="R16"/>
  <c r="S16" s="1"/>
  <c r="R17"/>
  <c r="S17" s="1"/>
  <c r="R18"/>
  <c r="S18" s="1"/>
  <c r="R19"/>
  <c r="S19" s="1"/>
  <c r="R20"/>
  <c r="S20" s="1"/>
  <c r="R21"/>
  <c r="S21" s="1"/>
  <c r="R22"/>
  <c r="S22" s="1"/>
  <c r="R23"/>
  <c r="S23" s="1"/>
  <c r="R24"/>
  <c r="S24" s="1"/>
  <c r="R25"/>
  <c r="S25" s="1"/>
  <c r="R26"/>
  <c r="S26" s="1"/>
  <c r="R27"/>
  <c r="S27" s="1"/>
  <c r="R28"/>
  <c r="S28" s="1"/>
  <c r="R29"/>
  <c r="S29" s="1"/>
  <c r="R30"/>
  <c r="S30" s="1"/>
  <c r="R31"/>
  <c r="S31" s="1"/>
  <c r="R32"/>
  <c r="S32" s="1"/>
  <c r="R33"/>
  <c r="S33" s="1"/>
  <c r="R34"/>
  <c r="S34" s="1"/>
  <c r="R35"/>
  <c r="S35" s="1"/>
  <c r="R36"/>
  <c r="S36" s="1"/>
  <c r="R37"/>
  <c r="S37" s="1"/>
  <c r="R38"/>
  <c r="S38" s="1"/>
  <c r="R39"/>
  <c r="S39" s="1"/>
  <c r="R40"/>
  <c r="S40" s="1"/>
  <c r="R41"/>
  <c r="S41" s="1"/>
  <c r="R42"/>
  <c r="S42" s="1"/>
  <c r="R43"/>
  <c r="S43" s="1"/>
  <c r="R44"/>
  <c r="S44" s="1"/>
  <c r="R45"/>
  <c r="S45" s="1"/>
  <c r="R46"/>
  <c r="S46" s="1"/>
  <c r="R47"/>
  <c r="S47" s="1"/>
  <c r="R48"/>
  <c r="S48" s="1"/>
  <c r="R49"/>
  <c r="S49" s="1"/>
  <c r="R50"/>
  <c r="S50" s="1"/>
  <c r="R51"/>
  <c r="S51" s="1"/>
  <c r="R52"/>
  <c r="S52" s="1"/>
  <c r="R53"/>
  <c r="S53" s="1"/>
  <c r="R54"/>
  <c r="S54" s="1"/>
  <c r="R55"/>
  <c r="S55" s="1"/>
  <c r="R56"/>
  <c r="S56" s="1"/>
  <c r="R57"/>
  <c r="S57" s="1"/>
  <c r="R58"/>
  <c r="S58" s="1"/>
  <c r="R59"/>
  <c r="S59" s="1"/>
  <c r="R60"/>
  <c r="S60" s="1"/>
  <c r="R61"/>
  <c r="S61" s="1"/>
  <c r="R62"/>
  <c r="S62" s="1"/>
  <c r="R63"/>
  <c r="S63" s="1"/>
  <c r="R64"/>
  <c r="S64" s="1"/>
  <c r="R65"/>
  <c r="S65" s="1"/>
  <c r="R66"/>
  <c r="S66" s="1"/>
  <c r="R67"/>
  <c r="S67" s="1"/>
  <c r="R68"/>
  <c r="S68" s="1"/>
  <c r="R69"/>
  <c r="S69" s="1"/>
  <c r="R70"/>
  <c r="S70" s="1"/>
  <c r="R71"/>
  <c r="S71" s="1"/>
  <c r="R72"/>
  <c r="S72" s="1"/>
  <c r="R73"/>
  <c r="S73" s="1"/>
  <c r="R74"/>
  <c r="S74" s="1"/>
  <c r="R75"/>
  <c r="S75" s="1"/>
  <c r="R76"/>
  <c r="S76" s="1"/>
  <c r="R77"/>
  <c r="S77" s="1"/>
  <c r="R78"/>
  <c r="S78" s="1"/>
  <c r="R79"/>
  <c r="S79" s="1"/>
  <c r="R80"/>
  <c r="S80" s="1"/>
  <c r="R81"/>
  <c r="S81" s="1"/>
  <c r="R82"/>
  <c r="S82" s="1"/>
  <c r="R83"/>
  <c r="S83" s="1"/>
  <c r="R84"/>
  <c r="S84" s="1"/>
  <c r="R85"/>
  <c r="S85" s="1"/>
  <c r="R86"/>
  <c r="S86" s="1"/>
  <c r="R87"/>
  <c r="S87" s="1"/>
  <c r="R88"/>
  <c r="S88" s="1"/>
  <c r="R89"/>
  <c r="S89" s="1"/>
  <c r="R90"/>
  <c r="S90" s="1"/>
  <c r="R91"/>
  <c r="S91" s="1"/>
  <c r="R92"/>
  <c r="S92" s="1"/>
  <c r="R93"/>
  <c r="S93" s="1"/>
  <c r="R94"/>
  <c r="S94" s="1"/>
  <c r="R95"/>
  <c r="S95" s="1"/>
  <c r="R96"/>
  <c r="S96" s="1"/>
  <c r="R97"/>
  <c r="S97" s="1"/>
  <c r="R98"/>
  <c r="S98" s="1"/>
  <c r="R99"/>
  <c r="S99" s="1"/>
  <c r="R100"/>
  <c r="S100" s="1"/>
  <c r="R101"/>
  <c r="S101" s="1"/>
  <c r="R102"/>
  <c r="S102" s="1"/>
  <c r="R103"/>
  <c r="S103" s="1"/>
  <c r="R104"/>
  <c r="S104" s="1"/>
  <c r="R5"/>
  <c r="S5" s="1"/>
  <c r="O6"/>
  <c r="P6"/>
  <c r="Q6"/>
  <c r="O7"/>
  <c r="P7"/>
  <c r="Q7"/>
  <c r="O8"/>
  <c r="P8"/>
  <c r="Q8"/>
  <c r="O9"/>
  <c r="P9"/>
  <c r="Q9"/>
  <c r="O10"/>
  <c r="P10"/>
  <c r="Q10"/>
  <c r="O11"/>
  <c r="P11"/>
  <c r="Q11"/>
  <c r="O12"/>
  <c r="P12"/>
  <c r="Q12"/>
  <c r="O13"/>
  <c r="P13"/>
  <c r="Q13"/>
  <c r="O14"/>
  <c r="P14"/>
  <c r="Q14"/>
  <c r="O15"/>
  <c r="C10" s="1"/>
  <c r="D13" s="1"/>
  <c r="P15"/>
  <c r="Q15"/>
  <c r="O16"/>
  <c r="P16"/>
  <c r="Q16"/>
  <c r="O17"/>
  <c r="P17"/>
  <c r="Q17"/>
  <c r="O18"/>
  <c r="P18"/>
  <c r="Q18"/>
  <c r="O19"/>
  <c r="P19"/>
  <c r="Q19"/>
  <c r="O20"/>
  <c r="P20"/>
  <c r="Q20"/>
  <c r="O21"/>
  <c r="P21"/>
  <c r="Q21"/>
  <c r="O22"/>
  <c r="P22"/>
  <c r="Q22"/>
  <c r="O23"/>
  <c r="P23"/>
  <c r="Q23"/>
  <c r="O24"/>
  <c r="P24"/>
  <c r="Q24"/>
  <c r="O25"/>
  <c r="P25"/>
  <c r="Q25"/>
  <c r="O26"/>
  <c r="P26"/>
  <c r="Q26"/>
  <c r="O27"/>
  <c r="P27"/>
  <c r="Q27"/>
  <c r="O28"/>
  <c r="P28"/>
  <c r="Q28"/>
  <c r="O29"/>
  <c r="P29"/>
  <c r="Q29"/>
  <c r="O30"/>
  <c r="P30"/>
  <c r="Q30"/>
  <c r="O31"/>
  <c r="P31"/>
  <c r="Q31"/>
  <c r="O32"/>
  <c r="P32"/>
  <c r="Q32"/>
  <c r="O33"/>
  <c r="P33"/>
  <c r="Q33"/>
  <c r="O34"/>
  <c r="P34"/>
  <c r="Q34"/>
  <c r="O35"/>
  <c r="P35"/>
  <c r="Q35"/>
  <c r="O36"/>
  <c r="P36"/>
  <c r="Q36"/>
  <c r="O37"/>
  <c r="P37"/>
  <c r="Q37"/>
  <c r="O38"/>
  <c r="P38"/>
  <c r="Q38"/>
  <c r="O39"/>
  <c r="P39"/>
  <c r="Q39"/>
  <c r="O40"/>
  <c r="P40"/>
  <c r="Q40"/>
  <c r="O41"/>
  <c r="P41"/>
  <c r="Q41"/>
  <c r="O42"/>
  <c r="P42"/>
  <c r="Q42"/>
  <c r="O43"/>
  <c r="P43"/>
  <c r="Q43"/>
  <c r="O44"/>
  <c r="P44"/>
  <c r="Q44"/>
  <c r="O45"/>
  <c r="P45"/>
  <c r="Q45"/>
  <c r="O46"/>
  <c r="P46"/>
  <c r="Q46"/>
  <c r="O47"/>
  <c r="P47"/>
  <c r="Q47"/>
  <c r="O48"/>
  <c r="P48"/>
  <c r="Q48"/>
  <c r="O49"/>
  <c r="P49"/>
  <c r="Q49"/>
  <c r="O50"/>
  <c r="P50"/>
  <c r="Q50"/>
  <c r="O51"/>
  <c r="P51"/>
  <c r="Q51"/>
  <c r="O52"/>
  <c r="P52"/>
  <c r="Q52"/>
  <c r="O53"/>
  <c r="P53"/>
  <c r="Q53"/>
  <c r="O54"/>
  <c r="P54"/>
  <c r="Q54"/>
  <c r="O55"/>
  <c r="P55"/>
  <c r="Q55"/>
  <c r="O56"/>
  <c r="P56"/>
  <c r="Q56"/>
  <c r="O57"/>
  <c r="P57"/>
  <c r="Q57"/>
  <c r="O58"/>
  <c r="P58"/>
  <c r="Q58"/>
  <c r="O59"/>
  <c r="P59"/>
  <c r="Q59"/>
  <c r="O60"/>
  <c r="P60"/>
  <c r="Q60"/>
  <c r="O61"/>
  <c r="P61"/>
  <c r="Q61"/>
  <c r="O62"/>
  <c r="P62"/>
  <c r="Q62"/>
  <c r="O63"/>
  <c r="P63"/>
  <c r="Q63"/>
  <c r="O64"/>
  <c r="P64"/>
  <c r="Q64"/>
  <c r="O65"/>
  <c r="P65"/>
  <c r="Q65"/>
  <c r="O66"/>
  <c r="P66"/>
  <c r="Q66"/>
  <c r="O67"/>
  <c r="P67"/>
  <c r="Q67"/>
  <c r="O68"/>
  <c r="P68"/>
  <c r="Q68"/>
  <c r="O69"/>
  <c r="P69"/>
  <c r="Q69"/>
  <c r="O70"/>
  <c r="P70"/>
  <c r="Q70"/>
  <c r="O71"/>
  <c r="P71"/>
  <c r="Q71"/>
  <c r="O72"/>
  <c r="P72"/>
  <c r="Q72"/>
  <c r="O73"/>
  <c r="P73"/>
  <c r="Q73"/>
  <c r="O74"/>
  <c r="P74"/>
  <c r="Q74"/>
  <c r="O75"/>
  <c r="P75"/>
  <c r="Q75"/>
  <c r="O76"/>
  <c r="P76"/>
  <c r="Q76"/>
  <c r="O77"/>
  <c r="P77"/>
  <c r="Q77"/>
  <c r="O78"/>
  <c r="P78"/>
  <c r="Q78"/>
  <c r="O79"/>
  <c r="P79"/>
  <c r="Q79"/>
  <c r="O80"/>
  <c r="P80"/>
  <c r="Q80"/>
  <c r="O81"/>
  <c r="P81"/>
  <c r="Q81"/>
  <c r="O82"/>
  <c r="P82"/>
  <c r="Q82"/>
  <c r="O83"/>
  <c r="P83"/>
  <c r="Q83"/>
  <c r="O84"/>
  <c r="P84"/>
  <c r="Q84"/>
  <c r="O85"/>
  <c r="P85"/>
  <c r="Q85"/>
  <c r="O86"/>
  <c r="P86"/>
  <c r="Q86"/>
  <c r="O87"/>
  <c r="P87"/>
  <c r="Q87"/>
  <c r="O88"/>
  <c r="P88"/>
  <c r="Q88"/>
  <c r="O89"/>
  <c r="P89"/>
  <c r="Q89"/>
  <c r="O90"/>
  <c r="P90"/>
  <c r="Q90"/>
  <c r="O91"/>
  <c r="P91"/>
  <c r="Q91"/>
  <c r="O92"/>
  <c r="P92"/>
  <c r="Q92"/>
  <c r="O93"/>
  <c r="P93"/>
  <c r="Q93"/>
  <c r="O94"/>
  <c r="P94"/>
  <c r="Q94"/>
  <c r="O95"/>
  <c r="P95"/>
  <c r="Q95"/>
  <c r="O96"/>
  <c r="P96"/>
  <c r="Q96"/>
  <c r="O97"/>
  <c r="P97"/>
  <c r="Q97"/>
  <c r="O98"/>
  <c r="P98"/>
  <c r="Q98"/>
  <c r="O99"/>
  <c r="P99"/>
  <c r="Q99"/>
  <c r="O100"/>
  <c r="P100"/>
  <c r="Q100"/>
  <c r="O101"/>
  <c r="P101"/>
  <c r="Q101"/>
  <c r="O102"/>
  <c r="P102"/>
  <c r="Q102"/>
  <c r="O103"/>
  <c r="P103"/>
  <c r="Q103"/>
  <c r="O104"/>
  <c r="P104"/>
  <c r="Q104"/>
  <c r="P5"/>
  <c r="Q5"/>
  <c r="O5"/>
  <c r="F38"/>
  <c r="F37"/>
  <c r="F27"/>
  <c r="F26"/>
  <c r="I3"/>
  <c r="G35" i="64"/>
  <c r="F29" i="63"/>
  <c r="B32"/>
  <c r="C30"/>
  <c r="D21" i="61"/>
  <c r="B38"/>
  <c r="B37"/>
  <c r="D34"/>
  <c r="B34"/>
  <c r="A34"/>
  <c r="G33"/>
  <c r="C33"/>
  <c r="J25" i="55"/>
  <c r="I24"/>
  <c r="C24"/>
  <c r="L26" s="1"/>
  <c r="AG22"/>
  <c r="AF22"/>
  <c r="AE22"/>
  <c r="AD22"/>
  <c r="AC22"/>
  <c r="AB22"/>
  <c r="AA22"/>
  <c r="Z22"/>
  <c r="Y22"/>
  <c r="X22"/>
  <c r="W22"/>
  <c r="V22"/>
  <c r="U22"/>
  <c r="T22"/>
  <c r="S22"/>
  <c r="R22"/>
  <c r="Q22"/>
  <c r="P22"/>
  <c r="O22"/>
  <c r="N22"/>
  <c r="M22"/>
  <c r="L22"/>
  <c r="K22"/>
  <c r="J22"/>
  <c r="I22"/>
  <c r="F22"/>
  <c r="E22"/>
  <c r="D22"/>
  <c r="G22" s="1"/>
  <c r="C22"/>
  <c r="B22"/>
  <c r="A22"/>
  <c r="AI21"/>
  <c r="AH21"/>
  <c r="G21"/>
  <c r="AH20"/>
  <c r="G20"/>
  <c r="AI20" s="1"/>
  <c r="AH19"/>
  <c r="G19"/>
  <c r="AI19" s="1"/>
  <c r="AI18"/>
  <c r="AH18"/>
  <c r="G18"/>
  <c r="AI17"/>
  <c r="AH17"/>
  <c r="G17"/>
  <c r="AH16"/>
  <c r="G16"/>
  <c r="AI16" s="1"/>
  <c r="AH15"/>
  <c r="G15"/>
  <c r="AI15" s="1"/>
  <c r="AI14"/>
  <c r="AH14"/>
  <c r="G14"/>
  <c r="AI13"/>
  <c r="AH13"/>
  <c r="G13"/>
  <c r="AH12"/>
  <c r="G12"/>
  <c r="AI12" s="1"/>
  <c r="AH11"/>
  <c r="G11"/>
  <c r="AI11" s="1"/>
  <c r="AI10"/>
  <c r="AH10"/>
  <c r="AH22" s="1"/>
  <c r="G10"/>
  <c r="A21" i="54"/>
  <c r="A22" s="1"/>
  <c r="A23" s="1"/>
  <c r="A24" s="1"/>
  <c r="A25" s="1"/>
  <c r="A26" s="1"/>
  <c r="A27" s="1"/>
  <c r="A28" s="1"/>
  <c r="A29" s="1"/>
  <c r="A30" s="1"/>
  <c r="A31" s="1"/>
  <c r="A32" s="1"/>
  <c r="A33" s="1"/>
  <c r="A34" s="1"/>
  <c r="A35" s="1"/>
  <c r="A36" s="1"/>
  <c r="A37" s="1"/>
  <c r="A38" s="1"/>
  <c r="A39" s="1"/>
  <c r="A40" s="1"/>
  <c r="A41" s="1"/>
  <c r="A42" s="1"/>
  <c r="A43" s="1"/>
  <c r="A44" s="1"/>
  <c r="A11"/>
  <c r="A12" s="1"/>
  <c r="A13" s="1"/>
  <c r="A10"/>
  <c r="E2"/>
  <c r="B47" s="1"/>
  <c r="F34" i="53"/>
  <c r="F27"/>
  <c r="A26"/>
  <c r="A25"/>
  <c r="A24"/>
  <c r="A23"/>
  <c r="A22"/>
  <c r="A21"/>
  <c r="A20"/>
  <c r="A19"/>
  <c r="A18"/>
  <c r="F2"/>
  <c r="B31" s="1"/>
  <c r="B44" i="51"/>
  <c r="B43"/>
  <c r="B42"/>
  <c r="B41"/>
  <c r="B40"/>
  <c r="B39"/>
  <c r="B38"/>
  <c r="B37"/>
  <c r="B36"/>
  <c r="B35"/>
  <c r="B34"/>
  <c r="B33"/>
  <c r="B32"/>
  <c r="B31"/>
  <c r="B30"/>
  <c r="B29"/>
  <c r="B28"/>
  <c r="B27"/>
  <c r="B26"/>
  <c r="B25"/>
  <c r="B24"/>
  <c r="G4"/>
  <c r="B50" s="1"/>
  <c r="C42" i="47"/>
  <c r="A42"/>
  <c r="B41"/>
  <c r="B32"/>
  <c r="B33" s="1"/>
  <c r="B34" s="1"/>
  <c r="B35" s="1"/>
  <c r="B36" s="1"/>
  <c r="B37" s="1"/>
  <c r="B38" s="1"/>
  <c r="B39" s="1"/>
  <c r="B31"/>
  <c r="H16" i="46"/>
  <c r="H15"/>
  <c r="H14"/>
  <c r="H13"/>
  <c r="H12"/>
  <c r="H11"/>
  <c r="H10"/>
  <c r="H9"/>
  <c r="C30" i="45"/>
  <c r="C29"/>
  <c r="G29" i="41"/>
  <c r="E29"/>
  <c r="D16"/>
  <c r="I28" s="1"/>
  <c r="B16"/>
  <c r="E28" s="1"/>
  <c r="F29" i="40"/>
  <c r="F27"/>
  <c r="A5" i="33"/>
  <c r="A6" s="1"/>
  <c r="A7" s="1"/>
  <c r="A8" s="1"/>
  <c r="A9" s="1"/>
  <c r="A10" s="1"/>
  <c r="A11" s="1"/>
  <c r="A12" s="1"/>
  <c r="A13" s="1"/>
  <c r="A14" s="1"/>
  <c r="A15" s="1"/>
  <c r="A16" s="1"/>
  <c r="A17" s="1"/>
  <c r="A18" s="1"/>
  <c r="A19" s="1"/>
  <c r="A20" s="1"/>
  <c r="A21" s="1"/>
  <c r="A22" s="1"/>
  <c r="A23" s="1"/>
  <c r="A24" s="1"/>
  <c r="A25" s="1"/>
  <c r="A26" s="1"/>
  <c r="A27" s="1"/>
  <c r="A28" s="1"/>
  <c r="A29" s="1"/>
  <c r="A30" s="1"/>
  <c r="A31" s="1"/>
  <c r="A32" s="1"/>
  <c r="A33" s="1"/>
  <c r="A34" s="1"/>
  <c r="A35" s="1"/>
  <c r="A36" s="1"/>
  <c r="A37" s="1"/>
  <c r="A4"/>
  <c r="A11" i="166" l="1"/>
  <c r="S15" i="37"/>
  <c r="C15" s="1"/>
  <c r="G14"/>
  <c r="I21" i="41"/>
  <c r="E33" i="37"/>
  <c r="C33"/>
  <c r="AI22" i="55"/>
  <c r="A12" i="166" l="1"/>
  <c r="F8" i="32"/>
  <c r="F9" s="1"/>
  <c r="F10" s="1"/>
  <c r="F11" s="1"/>
  <c r="F12" s="1"/>
  <c r="F13" s="1"/>
  <c r="F14" s="1"/>
  <c r="F15" s="1"/>
  <c r="F16" s="1"/>
  <c r="F17" s="1"/>
  <c r="F18" s="1"/>
  <c r="F19" s="1"/>
  <c r="F20" s="1"/>
  <c r="F21" s="1"/>
  <c r="F22" s="1"/>
  <c r="F23" s="1"/>
  <c r="F24" s="1"/>
  <c r="F25" s="1"/>
  <c r="F26" s="1"/>
  <c r="F27" s="1"/>
  <c r="F28" s="1"/>
  <c r="F29" s="1"/>
  <c r="F30" s="1"/>
  <c r="F31" s="1"/>
  <c r="F32" s="1"/>
  <c r="F33" s="1"/>
  <c r="F34" s="1"/>
  <c r="F35" s="1"/>
  <c r="F36" s="1"/>
  <c r="F7"/>
  <c r="F6"/>
  <c r="B8"/>
  <c r="B9"/>
  <c r="B10" s="1"/>
  <c r="B11" s="1"/>
  <c r="B12" s="1"/>
  <c r="B13" s="1"/>
  <c r="B14" s="1"/>
  <c r="B15" s="1"/>
  <c r="B16" s="1"/>
  <c r="B17" s="1"/>
  <c r="B18" s="1"/>
  <c r="B19" s="1"/>
  <c r="B20" s="1"/>
  <c r="B21" s="1"/>
  <c r="B22" s="1"/>
  <c r="B23" s="1"/>
  <c r="B24" s="1"/>
  <c r="B25" s="1"/>
  <c r="B26" s="1"/>
  <c r="B27" s="1"/>
  <c r="B28" s="1"/>
  <c r="B29" s="1"/>
  <c r="B30" s="1"/>
  <c r="B31" s="1"/>
  <c r="B32" s="1"/>
  <c r="B33" s="1"/>
  <c r="B34" s="1"/>
  <c r="B35" s="1"/>
  <c r="B36" s="1"/>
  <c r="B7"/>
  <c r="B6"/>
  <c r="H39"/>
  <c r="D40"/>
  <c r="E39"/>
  <c r="I2"/>
  <c r="C99" i="28"/>
  <c r="C58"/>
  <c r="D31" i="8"/>
  <c r="M7" i="31"/>
  <c r="C4" i="30"/>
  <c r="A13" i="166" l="1"/>
  <c r="E35" i="31"/>
  <c r="E34"/>
  <c r="K99" i="28"/>
  <c r="K98"/>
  <c r="K96"/>
  <c r="N6"/>
  <c r="O6"/>
  <c r="P6"/>
  <c r="Q6"/>
  <c r="R6"/>
  <c r="N7"/>
  <c r="O7"/>
  <c r="P7"/>
  <c r="Q7"/>
  <c r="R7"/>
  <c r="N8"/>
  <c r="O8"/>
  <c r="P8"/>
  <c r="Q8"/>
  <c r="R8"/>
  <c r="N9"/>
  <c r="O9"/>
  <c r="P9"/>
  <c r="Q9"/>
  <c r="R9"/>
  <c r="N10"/>
  <c r="O10"/>
  <c r="P10"/>
  <c r="Q10"/>
  <c r="R10"/>
  <c r="N11"/>
  <c r="O11"/>
  <c r="P11"/>
  <c r="Q11"/>
  <c r="R11"/>
  <c r="N12"/>
  <c r="O12"/>
  <c r="P12"/>
  <c r="Q12"/>
  <c r="R12"/>
  <c r="N13"/>
  <c r="O13"/>
  <c r="P13"/>
  <c r="Q13"/>
  <c r="R13"/>
  <c r="N14"/>
  <c r="O14"/>
  <c r="P14"/>
  <c r="Q14"/>
  <c r="R14"/>
  <c r="N15"/>
  <c r="O15"/>
  <c r="P15"/>
  <c r="Q15"/>
  <c r="R15"/>
  <c r="N16"/>
  <c r="O16"/>
  <c r="P16"/>
  <c r="Q16"/>
  <c r="R16"/>
  <c r="N17"/>
  <c r="O17"/>
  <c r="P17"/>
  <c r="Q17"/>
  <c r="R17"/>
  <c r="N18"/>
  <c r="O18"/>
  <c r="P18"/>
  <c r="Q18"/>
  <c r="R18"/>
  <c r="N19"/>
  <c r="O19"/>
  <c r="P19"/>
  <c r="Q19"/>
  <c r="R19"/>
  <c r="N20"/>
  <c r="O20"/>
  <c r="P20"/>
  <c r="Q20"/>
  <c r="R20"/>
  <c r="N21"/>
  <c r="O21"/>
  <c r="P21"/>
  <c r="Q21"/>
  <c r="R21"/>
  <c r="N22"/>
  <c r="O22"/>
  <c r="P22"/>
  <c r="Q22"/>
  <c r="R22"/>
  <c r="N23"/>
  <c r="O23"/>
  <c r="P23"/>
  <c r="Q23"/>
  <c r="R23"/>
  <c r="N24"/>
  <c r="O24"/>
  <c r="P24"/>
  <c r="Q24"/>
  <c r="R24"/>
  <c r="N25"/>
  <c r="O25"/>
  <c r="P25"/>
  <c r="Q25"/>
  <c r="R25"/>
  <c r="N26"/>
  <c r="O26"/>
  <c r="P26"/>
  <c r="Q26"/>
  <c r="R26"/>
  <c r="N27"/>
  <c r="O27"/>
  <c r="P27"/>
  <c r="Q27"/>
  <c r="R27"/>
  <c r="N28"/>
  <c r="O28"/>
  <c r="P28"/>
  <c r="Q28"/>
  <c r="R28"/>
  <c r="N29"/>
  <c r="O29"/>
  <c r="P29"/>
  <c r="Q29"/>
  <c r="R29"/>
  <c r="N30"/>
  <c r="O30"/>
  <c r="P30"/>
  <c r="Q30"/>
  <c r="R30"/>
  <c r="N31"/>
  <c r="O31"/>
  <c r="P31"/>
  <c r="Q31"/>
  <c r="R31"/>
  <c r="N32"/>
  <c r="O32"/>
  <c r="P32"/>
  <c r="Q32"/>
  <c r="R32"/>
  <c r="N33"/>
  <c r="O33"/>
  <c r="P33"/>
  <c r="Q33"/>
  <c r="R33"/>
  <c r="N34"/>
  <c r="O34"/>
  <c r="P34"/>
  <c r="Q34"/>
  <c r="R34"/>
  <c r="N35"/>
  <c r="O35"/>
  <c r="P35"/>
  <c r="Q35"/>
  <c r="R35"/>
  <c r="N36"/>
  <c r="O36"/>
  <c r="P36"/>
  <c r="Q36"/>
  <c r="R36"/>
  <c r="N37"/>
  <c r="O37"/>
  <c r="P37"/>
  <c r="Q37"/>
  <c r="R37"/>
  <c r="N38"/>
  <c r="O38"/>
  <c r="P38"/>
  <c r="Q38"/>
  <c r="R38"/>
  <c r="N39"/>
  <c r="O39"/>
  <c r="P39"/>
  <c r="Q39"/>
  <c r="R39"/>
  <c r="N40"/>
  <c r="O40"/>
  <c r="P40"/>
  <c r="Q40"/>
  <c r="R40"/>
  <c r="N41"/>
  <c r="O41"/>
  <c r="P41"/>
  <c r="Q41"/>
  <c r="R41"/>
  <c r="N42"/>
  <c r="O42"/>
  <c r="P42"/>
  <c r="Q42"/>
  <c r="R42"/>
  <c r="N43"/>
  <c r="O43"/>
  <c r="P43"/>
  <c r="Q43"/>
  <c r="R43"/>
  <c r="N44"/>
  <c r="O44"/>
  <c r="P44"/>
  <c r="Q44"/>
  <c r="R44"/>
  <c r="N45"/>
  <c r="O45"/>
  <c r="P45"/>
  <c r="Q45"/>
  <c r="R45"/>
  <c r="N46"/>
  <c r="O46"/>
  <c r="P46"/>
  <c r="Q46"/>
  <c r="R46"/>
  <c r="N47"/>
  <c r="O47"/>
  <c r="P47"/>
  <c r="Q47"/>
  <c r="R47"/>
  <c r="N48"/>
  <c r="O48"/>
  <c r="P48"/>
  <c r="Q48"/>
  <c r="R48"/>
  <c r="N49"/>
  <c r="O49"/>
  <c r="P49"/>
  <c r="Q49"/>
  <c r="R49"/>
  <c r="N50"/>
  <c r="O50"/>
  <c r="P50"/>
  <c r="Q50"/>
  <c r="R50"/>
  <c r="N51"/>
  <c r="O51"/>
  <c r="P51"/>
  <c r="Q51"/>
  <c r="R51"/>
  <c r="N52"/>
  <c r="O52"/>
  <c r="P52"/>
  <c r="Q52"/>
  <c r="R52"/>
  <c r="N53"/>
  <c r="O53"/>
  <c r="P53"/>
  <c r="Q53"/>
  <c r="R53"/>
  <c r="N54"/>
  <c r="O54"/>
  <c r="P54"/>
  <c r="Q54"/>
  <c r="R54"/>
  <c r="N55"/>
  <c r="O55"/>
  <c r="P55"/>
  <c r="Q55"/>
  <c r="R55"/>
  <c r="N56"/>
  <c r="O56"/>
  <c r="P56"/>
  <c r="Q56"/>
  <c r="R56"/>
  <c r="N57"/>
  <c r="O57"/>
  <c r="P57"/>
  <c r="Q57"/>
  <c r="R57"/>
  <c r="N58"/>
  <c r="O58"/>
  <c r="P58"/>
  <c r="Q58"/>
  <c r="R58"/>
  <c r="N59"/>
  <c r="O59"/>
  <c r="P59"/>
  <c r="Q59"/>
  <c r="R59"/>
  <c r="N60"/>
  <c r="O60"/>
  <c r="P60"/>
  <c r="Q60"/>
  <c r="R60"/>
  <c r="N61"/>
  <c r="O61"/>
  <c r="P61"/>
  <c r="Q61"/>
  <c r="R61"/>
  <c r="N62"/>
  <c r="O62"/>
  <c r="P62"/>
  <c r="Q62"/>
  <c r="R62"/>
  <c r="N63"/>
  <c r="O63"/>
  <c r="P63"/>
  <c r="Q63"/>
  <c r="R63"/>
  <c r="N64"/>
  <c r="O64"/>
  <c r="P64"/>
  <c r="Q64"/>
  <c r="R64"/>
  <c r="N65"/>
  <c r="O65"/>
  <c r="P65"/>
  <c r="Q65"/>
  <c r="R65"/>
  <c r="N66"/>
  <c r="O66"/>
  <c r="P66"/>
  <c r="Q66"/>
  <c r="R66"/>
  <c r="N67"/>
  <c r="O67"/>
  <c r="P67"/>
  <c r="Q67"/>
  <c r="R67"/>
  <c r="N68"/>
  <c r="O68"/>
  <c r="P68"/>
  <c r="Q68"/>
  <c r="R68"/>
  <c r="N69"/>
  <c r="O69"/>
  <c r="P69"/>
  <c r="Q69"/>
  <c r="R69"/>
  <c r="N70"/>
  <c r="O70"/>
  <c r="P70"/>
  <c r="Q70"/>
  <c r="R70"/>
  <c r="N71"/>
  <c r="O71"/>
  <c r="P71"/>
  <c r="Q71"/>
  <c r="R71"/>
  <c r="N72"/>
  <c r="O72"/>
  <c r="P72"/>
  <c r="Q72"/>
  <c r="R72"/>
  <c r="N73"/>
  <c r="O73"/>
  <c r="P73"/>
  <c r="Q73"/>
  <c r="R73"/>
  <c r="N74"/>
  <c r="O74"/>
  <c r="P74"/>
  <c r="Q74"/>
  <c r="R74"/>
  <c r="N75"/>
  <c r="O75"/>
  <c r="P75"/>
  <c r="Q75"/>
  <c r="R75"/>
  <c r="N76"/>
  <c r="O76"/>
  <c r="P76"/>
  <c r="Q76"/>
  <c r="R76"/>
  <c r="N77"/>
  <c r="O77"/>
  <c r="P77"/>
  <c r="Q77"/>
  <c r="R77"/>
  <c r="N78"/>
  <c r="O78"/>
  <c r="P78"/>
  <c r="Q78"/>
  <c r="R78"/>
  <c r="N79"/>
  <c r="O79"/>
  <c r="P79"/>
  <c r="Q79"/>
  <c r="R79"/>
  <c r="N80"/>
  <c r="O80"/>
  <c r="P80"/>
  <c r="Q80"/>
  <c r="R80"/>
  <c r="N81"/>
  <c r="O81"/>
  <c r="P81"/>
  <c r="Q81"/>
  <c r="R81"/>
  <c r="N82"/>
  <c r="O82"/>
  <c r="P82"/>
  <c r="Q82"/>
  <c r="R82"/>
  <c r="N83"/>
  <c r="O83"/>
  <c r="P83"/>
  <c r="Q83"/>
  <c r="R83"/>
  <c r="N84"/>
  <c r="O84"/>
  <c r="P84"/>
  <c r="Q84"/>
  <c r="R84"/>
  <c r="N85"/>
  <c r="O85"/>
  <c r="P85"/>
  <c r="Q85"/>
  <c r="R85"/>
  <c r="N86"/>
  <c r="O86"/>
  <c r="P86"/>
  <c r="Q86"/>
  <c r="R86"/>
  <c r="N87"/>
  <c r="O87"/>
  <c r="P87"/>
  <c r="Q87"/>
  <c r="R87"/>
  <c r="N88"/>
  <c r="O88"/>
  <c r="P88"/>
  <c r="Q88"/>
  <c r="R88"/>
  <c r="N89"/>
  <c r="O89"/>
  <c r="P89"/>
  <c r="Q89"/>
  <c r="R89"/>
  <c r="N90"/>
  <c r="O90"/>
  <c r="P90"/>
  <c r="Q90"/>
  <c r="R90"/>
  <c r="N91"/>
  <c r="O91"/>
  <c r="P91"/>
  <c r="Q91"/>
  <c r="R91"/>
  <c r="N92"/>
  <c r="O92"/>
  <c r="P92"/>
  <c r="Q92"/>
  <c r="R92"/>
  <c r="N93"/>
  <c r="O93"/>
  <c r="P93"/>
  <c r="Q93"/>
  <c r="R93"/>
  <c r="N94"/>
  <c r="O94"/>
  <c r="P94"/>
  <c r="Q94"/>
  <c r="R94"/>
  <c r="N95"/>
  <c r="O95"/>
  <c r="P95"/>
  <c r="Q95"/>
  <c r="R95"/>
  <c r="N96"/>
  <c r="O96"/>
  <c r="P96"/>
  <c r="Q96"/>
  <c r="R96"/>
  <c r="N97"/>
  <c r="O97"/>
  <c r="P97"/>
  <c r="Q97"/>
  <c r="R97"/>
  <c r="N98"/>
  <c r="O98"/>
  <c r="P98"/>
  <c r="Q98"/>
  <c r="R98"/>
  <c r="N99"/>
  <c r="O99"/>
  <c r="P99"/>
  <c r="Q99"/>
  <c r="R99"/>
  <c r="N100"/>
  <c r="O100"/>
  <c r="P100"/>
  <c r="Q100"/>
  <c r="R100"/>
  <c r="N101"/>
  <c r="O101"/>
  <c r="P101"/>
  <c r="Q101"/>
  <c r="R101"/>
  <c r="N102"/>
  <c r="O102"/>
  <c r="P102"/>
  <c r="Q102"/>
  <c r="R102"/>
  <c r="N103"/>
  <c r="O103"/>
  <c r="P103"/>
  <c r="Q103"/>
  <c r="R103"/>
  <c r="N104"/>
  <c r="O104"/>
  <c r="P104"/>
  <c r="Q104"/>
  <c r="R104"/>
  <c r="R5"/>
  <c r="O5"/>
  <c r="P5"/>
  <c r="Q5"/>
  <c r="N5"/>
  <c r="K58"/>
  <c r="K57"/>
  <c r="L47"/>
  <c r="L48"/>
  <c r="L49"/>
  <c r="L50"/>
  <c r="L51"/>
  <c r="L52"/>
  <c r="L53"/>
  <c r="L54"/>
  <c r="L46"/>
  <c r="K10"/>
  <c r="F32" i="31"/>
  <c r="G29"/>
  <c r="O13"/>
  <c r="P13"/>
  <c r="Q13"/>
  <c r="R13"/>
  <c r="S13"/>
  <c r="O14"/>
  <c r="P14"/>
  <c r="Q14"/>
  <c r="R14"/>
  <c r="S14"/>
  <c r="O15"/>
  <c r="P15"/>
  <c r="Q15"/>
  <c r="R15"/>
  <c r="S15"/>
  <c r="O16"/>
  <c r="P16"/>
  <c r="Q16"/>
  <c r="R16"/>
  <c r="S16"/>
  <c r="O17"/>
  <c r="P17"/>
  <c r="Q17"/>
  <c r="R17"/>
  <c r="S17"/>
  <c r="O18"/>
  <c r="P18"/>
  <c r="Q18"/>
  <c r="R18"/>
  <c r="S18"/>
  <c r="O19"/>
  <c r="P19"/>
  <c r="Q19"/>
  <c r="R19"/>
  <c r="S19"/>
  <c r="O20"/>
  <c r="P20"/>
  <c r="Q20"/>
  <c r="R20"/>
  <c r="S20"/>
  <c r="O21"/>
  <c r="P21"/>
  <c r="Q21"/>
  <c r="R21"/>
  <c r="S21"/>
  <c r="O22"/>
  <c r="P22"/>
  <c r="Q22"/>
  <c r="R22"/>
  <c r="S22"/>
  <c r="O23"/>
  <c r="P23"/>
  <c r="Q23"/>
  <c r="R23"/>
  <c r="S23"/>
  <c r="O24"/>
  <c r="P24"/>
  <c r="Q24"/>
  <c r="R24"/>
  <c r="S24"/>
  <c r="O25"/>
  <c r="P25"/>
  <c r="Q25"/>
  <c r="R25"/>
  <c r="S25"/>
  <c r="O26"/>
  <c r="P26"/>
  <c r="Q26"/>
  <c r="R26"/>
  <c r="S26"/>
  <c r="O27"/>
  <c r="P27"/>
  <c r="Q27"/>
  <c r="R27"/>
  <c r="S27"/>
  <c r="O28"/>
  <c r="P28"/>
  <c r="Q28"/>
  <c r="R28"/>
  <c r="S28"/>
  <c r="O29"/>
  <c r="P29"/>
  <c r="Q29"/>
  <c r="R29"/>
  <c r="S29"/>
  <c r="O30"/>
  <c r="P30"/>
  <c r="Q30"/>
  <c r="R30"/>
  <c r="S30"/>
  <c r="O31"/>
  <c r="P31"/>
  <c r="Q31"/>
  <c r="R31"/>
  <c r="S31"/>
  <c r="O32"/>
  <c r="P32"/>
  <c r="Q32"/>
  <c r="R32"/>
  <c r="S32"/>
  <c r="O33"/>
  <c r="P33"/>
  <c r="Q33"/>
  <c r="R33"/>
  <c r="S33"/>
  <c r="O34"/>
  <c r="P34"/>
  <c r="Q34"/>
  <c r="R34"/>
  <c r="S34"/>
  <c r="O35"/>
  <c r="P35"/>
  <c r="Q35"/>
  <c r="R35"/>
  <c r="S35"/>
  <c r="O36"/>
  <c r="P36"/>
  <c r="Q36"/>
  <c r="R36"/>
  <c r="S36"/>
  <c r="O37"/>
  <c r="P37"/>
  <c r="Q37"/>
  <c r="R37"/>
  <c r="S37"/>
  <c r="O38"/>
  <c r="P38"/>
  <c r="Q38"/>
  <c r="R38"/>
  <c r="S38"/>
  <c r="O39"/>
  <c r="P39"/>
  <c r="Q39"/>
  <c r="R39"/>
  <c r="S39"/>
  <c r="O40"/>
  <c r="P40"/>
  <c r="Q40"/>
  <c r="R40"/>
  <c r="S40"/>
  <c r="O41"/>
  <c r="P41"/>
  <c r="Q41"/>
  <c r="R41"/>
  <c r="S41"/>
  <c r="O42"/>
  <c r="P42"/>
  <c r="Q42"/>
  <c r="R42"/>
  <c r="S42"/>
  <c r="O43"/>
  <c r="P43"/>
  <c r="Q43"/>
  <c r="R43"/>
  <c r="S43"/>
  <c r="O44"/>
  <c r="P44"/>
  <c r="Q44"/>
  <c r="R44"/>
  <c r="S44"/>
  <c r="O45"/>
  <c r="P45"/>
  <c r="Q45"/>
  <c r="R45"/>
  <c r="S45"/>
  <c r="O46"/>
  <c r="P46"/>
  <c r="Q46"/>
  <c r="R46"/>
  <c r="S46"/>
  <c r="O47"/>
  <c r="P47"/>
  <c r="Q47"/>
  <c r="R47"/>
  <c r="S47"/>
  <c r="O48"/>
  <c r="P48"/>
  <c r="Q48"/>
  <c r="R48"/>
  <c r="S48"/>
  <c r="O49"/>
  <c r="P49"/>
  <c r="Q49"/>
  <c r="R49"/>
  <c r="S49"/>
  <c r="O50"/>
  <c r="P50"/>
  <c r="Q50"/>
  <c r="R50"/>
  <c r="S50"/>
  <c r="O51"/>
  <c r="P51"/>
  <c r="Q51"/>
  <c r="R51"/>
  <c r="S51"/>
  <c r="O52"/>
  <c r="P52"/>
  <c r="Q52"/>
  <c r="R52"/>
  <c r="S52"/>
  <c r="O53"/>
  <c r="P53"/>
  <c r="Q53"/>
  <c r="D14" s="1"/>
  <c r="R53"/>
  <c r="S53"/>
  <c r="O54"/>
  <c r="P54"/>
  <c r="Q54"/>
  <c r="R54"/>
  <c r="S54"/>
  <c r="O55"/>
  <c r="P55"/>
  <c r="Q55"/>
  <c r="R55"/>
  <c r="S55"/>
  <c r="O56"/>
  <c r="P56"/>
  <c r="Q56"/>
  <c r="R56"/>
  <c r="S56"/>
  <c r="O57"/>
  <c r="P57"/>
  <c r="Q57"/>
  <c r="R57"/>
  <c r="S57"/>
  <c r="O58"/>
  <c r="P58"/>
  <c r="Q58"/>
  <c r="R58"/>
  <c r="S58"/>
  <c r="O59"/>
  <c r="P59"/>
  <c r="Q59"/>
  <c r="R59"/>
  <c r="S59"/>
  <c r="O60"/>
  <c r="P60"/>
  <c r="Q60"/>
  <c r="R60"/>
  <c r="S60"/>
  <c r="O61"/>
  <c r="P61"/>
  <c r="Q61"/>
  <c r="R61"/>
  <c r="S61"/>
  <c r="O62"/>
  <c r="P62"/>
  <c r="Q62"/>
  <c r="R62"/>
  <c r="S62"/>
  <c r="O63"/>
  <c r="P63"/>
  <c r="Q63"/>
  <c r="R63"/>
  <c r="S63"/>
  <c r="O64"/>
  <c r="P64"/>
  <c r="Q64"/>
  <c r="R64"/>
  <c r="S64"/>
  <c r="O65"/>
  <c r="P65"/>
  <c r="Q65"/>
  <c r="R65"/>
  <c r="S65"/>
  <c r="O66"/>
  <c r="P66"/>
  <c r="Q66"/>
  <c r="R66"/>
  <c r="S66"/>
  <c r="O67"/>
  <c r="P67"/>
  <c r="Q67"/>
  <c r="R67"/>
  <c r="S67"/>
  <c r="O68"/>
  <c r="P68"/>
  <c r="Q68"/>
  <c r="R68"/>
  <c r="S68"/>
  <c r="O69"/>
  <c r="P69"/>
  <c r="Q69"/>
  <c r="R69"/>
  <c r="S69"/>
  <c r="O70"/>
  <c r="P70"/>
  <c r="Q70"/>
  <c r="R70"/>
  <c r="S70"/>
  <c r="O71"/>
  <c r="P71"/>
  <c r="Q71"/>
  <c r="R71"/>
  <c r="S71"/>
  <c r="O72"/>
  <c r="P72"/>
  <c r="Q72"/>
  <c r="R72"/>
  <c r="S72"/>
  <c r="O73"/>
  <c r="P73"/>
  <c r="Q73"/>
  <c r="R73"/>
  <c r="S73"/>
  <c r="O74"/>
  <c r="P74"/>
  <c r="Q74"/>
  <c r="R74"/>
  <c r="S74"/>
  <c r="O75"/>
  <c r="P75"/>
  <c r="Q75"/>
  <c r="R75"/>
  <c r="S75"/>
  <c r="O76"/>
  <c r="P76"/>
  <c r="Q76"/>
  <c r="R76"/>
  <c r="S76"/>
  <c r="O77"/>
  <c r="P77"/>
  <c r="Q77"/>
  <c r="R77"/>
  <c r="S77"/>
  <c r="O78"/>
  <c r="P78"/>
  <c r="Q78"/>
  <c r="R78"/>
  <c r="S78"/>
  <c r="O79"/>
  <c r="P79"/>
  <c r="Q79"/>
  <c r="R79"/>
  <c r="S79"/>
  <c r="O80"/>
  <c r="P80"/>
  <c r="Q80"/>
  <c r="R80"/>
  <c r="S80"/>
  <c r="O81"/>
  <c r="P81"/>
  <c r="Q81"/>
  <c r="R81"/>
  <c r="S81"/>
  <c r="O82"/>
  <c r="P82"/>
  <c r="Q82"/>
  <c r="R82"/>
  <c r="S82"/>
  <c r="O83"/>
  <c r="P83"/>
  <c r="Q83"/>
  <c r="R83"/>
  <c r="S83"/>
  <c r="O84"/>
  <c r="P84"/>
  <c r="Q84"/>
  <c r="R84"/>
  <c r="S84"/>
  <c r="O85"/>
  <c r="P85"/>
  <c r="Q85"/>
  <c r="R85"/>
  <c r="S85"/>
  <c r="O86"/>
  <c r="P86"/>
  <c r="Q86"/>
  <c r="R86"/>
  <c r="S86"/>
  <c r="O87"/>
  <c r="P87"/>
  <c r="Q87"/>
  <c r="R87"/>
  <c r="S87"/>
  <c r="O88"/>
  <c r="P88"/>
  <c r="Q88"/>
  <c r="R88"/>
  <c r="S88"/>
  <c r="O89"/>
  <c r="P89"/>
  <c r="Q89"/>
  <c r="R89"/>
  <c r="S89"/>
  <c r="O90"/>
  <c r="P90"/>
  <c r="Q90"/>
  <c r="R90"/>
  <c r="S90"/>
  <c r="O91"/>
  <c r="P91"/>
  <c r="Q91"/>
  <c r="R91"/>
  <c r="S91"/>
  <c r="O92"/>
  <c r="P92"/>
  <c r="Q92"/>
  <c r="R92"/>
  <c r="S92"/>
  <c r="O93"/>
  <c r="P93"/>
  <c r="Q93"/>
  <c r="R93"/>
  <c r="S93"/>
  <c r="O94"/>
  <c r="P94"/>
  <c r="Q94"/>
  <c r="R94"/>
  <c r="S94"/>
  <c r="O95"/>
  <c r="P95"/>
  <c r="Q95"/>
  <c r="R95"/>
  <c r="S95"/>
  <c r="O96"/>
  <c r="P96"/>
  <c r="Q96"/>
  <c r="R96"/>
  <c r="S96"/>
  <c r="O97"/>
  <c r="P97"/>
  <c r="Q97"/>
  <c r="R97"/>
  <c r="S97"/>
  <c r="O98"/>
  <c r="P98"/>
  <c r="Q98"/>
  <c r="R98"/>
  <c r="S98"/>
  <c r="O99"/>
  <c r="P99"/>
  <c r="Q99"/>
  <c r="R99"/>
  <c r="S99"/>
  <c r="O100"/>
  <c r="P100"/>
  <c r="Q100"/>
  <c r="R100"/>
  <c r="S100"/>
  <c r="O101"/>
  <c r="P101"/>
  <c r="Q101"/>
  <c r="R101"/>
  <c r="S101"/>
  <c r="O102"/>
  <c r="P102"/>
  <c r="Q102"/>
  <c r="R102"/>
  <c r="S102"/>
  <c r="O103"/>
  <c r="P103"/>
  <c r="Q103"/>
  <c r="R103"/>
  <c r="S103"/>
  <c r="O104"/>
  <c r="P104"/>
  <c r="Q104"/>
  <c r="R104"/>
  <c r="S104"/>
  <c r="O105"/>
  <c r="P105"/>
  <c r="Q105"/>
  <c r="R105"/>
  <c r="S105"/>
  <c r="O106"/>
  <c r="P106"/>
  <c r="Q106"/>
  <c r="R106"/>
  <c r="S106"/>
  <c r="O107"/>
  <c r="P107"/>
  <c r="Q107"/>
  <c r="R107"/>
  <c r="S107"/>
  <c r="O108"/>
  <c r="P108"/>
  <c r="Q108"/>
  <c r="R108"/>
  <c r="S108"/>
  <c r="O109"/>
  <c r="P109"/>
  <c r="Q109"/>
  <c r="R109"/>
  <c r="S109"/>
  <c r="O110"/>
  <c r="P110"/>
  <c r="Q110"/>
  <c r="R110"/>
  <c r="S110"/>
  <c r="O111"/>
  <c r="P111"/>
  <c r="Q111"/>
  <c r="R111"/>
  <c r="S111"/>
  <c r="S12"/>
  <c r="R12"/>
  <c r="P12"/>
  <c r="Q12"/>
  <c r="O12"/>
  <c r="G4" i="27"/>
  <c r="A16"/>
  <c r="M8" i="31"/>
  <c r="J6" i="29"/>
  <c r="K6"/>
  <c r="L6"/>
  <c r="M6"/>
  <c r="J7"/>
  <c r="K7"/>
  <c r="L7"/>
  <c r="M7"/>
  <c r="J8"/>
  <c r="K8"/>
  <c r="L8"/>
  <c r="M8"/>
  <c r="J9"/>
  <c r="K9"/>
  <c r="L9"/>
  <c r="M9"/>
  <c r="J10"/>
  <c r="K10"/>
  <c r="L10"/>
  <c r="M10"/>
  <c r="J11"/>
  <c r="K11"/>
  <c r="L11"/>
  <c r="M11"/>
  <c r="J12"/>
  <c r="K12"/>
  <c r="L12"/>
  <c r="M12"/>
  <c r="J13"/>
  <c r="K13"/>
  <c r="L13"/>
  <c r="M13"/>
  <c r="J14"/>
  <c r="K14"/>
  <c r="L14"/>
  <c r="M14"/>
  <c r="J15"/>
  <c r="K15"/>
  <c r="L15"/>
  <c r="M15"/>
  <c r="J16"/>
  <c r="K16"/>
  <c r="L16"/>
  <c r="M16"/>
  <c r="J17"/>
  <c r="K17"/>
  <c r="L17"/>
  <c r="M17"/>
  <c r="J18"/>
  <c r="K18"/>
  <c r="L18"/>
  <c r="M18"/>
  <c r="J19"/>
  <c r="K19"/>
  <c r="L19"/>
  <c r="M19"/>
  <c r="J20"/>
  <c r="K20"/>
  <c r="L20"/>
  <c r="M20"/>
  <c r="J21"/>
  <c r="K21"/>
  <c r="L21"/>
  <c r="M21"/>
  <c r="J22"/>
  <c r="K22"/>
  <c r="L22"/>
  <c r="M22"/>
  <c r="J23"/>
  <c r="K23"/>
  <c r="L23"/>
  <c r="M23"/>
  <c r="J24"/>
  <c r="K24"/>
  <c r="L24"/>
  <c r="M24"/>
  <c r="J25"/>
  <c r="K25"/>
  <c r="L25"/>
  <c r="M25"/>
  <c r="J26"/>
  <c r="K26"/>
  <c r="L26"/>
  <c r="M26"/>
  <c r="J27"/>
  <c r="K27"/>
  <c r="L27"/>
  <c r="M27"/>
  <c r="J28"/>
  <c r="K28"/>
  <c r="L28"/>
  <c r="M28"/>
  <c r="J29"/>
  <c r="K29"/>
  <c r="L29"/>
  <c r="M29"/>
  <c r="J30"/>
  <c r="K30"/>
  <c r="L30"/>
  <c r="M30"/>
  <c r="J31"/>
  <c r="K31"/>
  <c r="L31"/>
  <c r="M31"/>
  <c r="J32"/>
  <c r="K32"/>
  <c r="L32"/>
  <c r="M32"/>
  <c r="J33"/>
  <c r="K33"/>
  <c r="L33"/>
  <c r="M33"/>
  <c r="J34"/>
  <c r="K34"/>
  <c r="L34"/>
  <c r="M34"/>
  <c r="J35"/>
  <c r="K35"/>
  <c r="L35"/>
  <c r="M35"/>
  <c r="J36"/>
  <c r="K36"/>
  <c r="L36"/>
  <c r="M36"/>
  <c r="J37"/>
  <c r="K37"/>
  <c r="L37"/>
  <c r="M37"/>
  <c r="J38"/>
  <c r="K38"/>
  <c r="L38"/>
  <c r="M38"/>
  <c r="J39"/>
  <c r="K39"/>
  <c r="L39"/>
  <c r="M39"/>
  <c r="J40"/>
  <c r="K40"/>
  <c r="L40"/>
  <c r="M40"/>
  <c r="J41"/>
  <c r="K41"/>
  <c r="L41"/>
  <c r="M41"/>
  <c r="J42"/>
  <c r="K42"/>
  <c r="L42"/>
  <c r="M42"/>
  <c r="J43"/>
  <c r="K43"/>
  <c r="L43"/>
  <c r="M43"/>
  <c r="J44"/>
  <c r="K44"/>
  <c r="L44"/>
  <c r="M44"/>
  <c r="J45"/>
  <c r="K45"/>
  <c r="L45"/>
  <c r="M45"/>
  <c r="J46"/>
  <c r="K46"/>
  <c r="L46"/>
  <c r="M46"/>
  <c r="J47"/>
  <c r="K47"/>
  <c r="L47"/>
  <c r="M47"/>
  <c r="J48"/>
  <c r="K48"/>
  <c r="L48"/>
  <c r="M48"/>
  <c r="J49"/>
  <c r="K49"/>
  <c r="L49"/>
  <c r="M49"/>
  <c r="J50"/>
  <c r="K50"/>
  <c r="L50"/>
  <c r="M50"/>
  <c r="J51"/>
  <c r="K51"/>
  <c r="L51"/>
  <c r="M51"/>
  <c r="J52"/>
  <c r="K52"/>
  <c r="L52"/>
  <c r="M52"/>
  <c r="J53"/>
  <c r="K53"/>
  <c r="L53"/>
  <c r="M53"/>
  <c r="J54"/>
  <c r="K54"/>
  <c r="L54"/>
  <c r="M54"/>
  <c r="J55"/>
  <c r="K55"/>
  <c r="L55"/>
  <c r="M55"/>
  <c r="J56"/>
  <c r="K56"/>
  <c r="L56"/>
  <c r="M56"/>
  <c r="J57"/>
  <c r="K57"/>
  <c r="L57"/>
  <c r="M57"/>
  <c r="J58"/>
  <c r="K58"/>
  <c r="L58"/>
  <c r="M58"/>
  <c r="J59"/>
  <c r="K59"/>
  <c r="L59"/>
  <c r="M59"/>
  <c r="J60"/>
  <c r="K60"/>
  <c r="L60"/>
  <c r="M60"/>
  <c r="J61"/>
  <c r="K61"/>
  <c r="L61"/>
  <c r="M61"/>
  <c r="J62"/>
  <c r="K62"/>
  <c r="L62"/>
  <c r="M62"/>
  <c r="J63"/>
  <c r="K63"/>
  <c r="L63"/>
  <c r="M63"/>
  <c r="J64"/>
  <c r="K64"/>
  <c r="L64"/>
  <c r="M64"/>
  <c r="J65"/>
  <c r="K65"/>
  <c r="L65"/>
  <c r="M65"/>
  <c r="J66"/>
  <c r="K66"/>
  <c r="L66"/>
  <c r="M66"/>
  <c r="J67"/>
  <c r="K67"/>
  <c r="L67"/>
  <c r="M67"/>
  <c r="J68"/>
  <c r="K68"/>
  <c r="L68"/>
  <c r="M68"/>
  <c r="J69"/>
  <c r="K69"/>
  <c r="L69"/>
  <c r="M69"/>
  <c r="J70"/>
  <c r="K70"/>
  <c r="L70"/>
  <c r="M70"/>
  <c r="J71"/>
  <c r="K71"/>
  <c r="L71"/>
  <c r="M71"/>
  <c r="J72"/>
  <c r="K72"/>
  <c r="L72"/>
  <c r="M72"/>
  <c r="J73"/>
  <c r="K73"/>
  <c r="L73"/>
  <c r="M73"/>
  <c r="J74"/>
  <c r="K74"/>
  <c r="L74"/>
  <c r="M74"/>
  <c r="J75"/>
  <c r="K75"/>
  <c r="L75"/>
  <c r="M75"/>
  <c r="J76"/>
  <c r="K76"/>
  <c r="L76"/>
  <c r="M76"/>
  <c r="J77"/>
  <c r="K77"/>
  <c r="L77"/>
  <c r="M77"/>
  <c r="J78"/>
  <c r="K78"/>
  <c r="L78"/>
  <c r="M78"/>
  <c r="J79"/>
  <c r="K79"/>
  <c r="L79"/>
  <c r="M79"/>
  <c r="J80"/>
  <c r="K80"/>
  <c r="L80"/>
  <c r="M80"/>
  <c r="J81"/>
  <c r="K81"/>
  <c r="L81"/>
  <c r="M81"/>
  <c r="J82"/>
  <c r="K82"/>
  <c r="L82"/>
  <c r="M82"/>
  <c r="J83"/>
  <c r="K83"/>
  <c r="L83"/>
  <c r="M83"/>
  <c r="J84"/>
  <c r="K84"/>
  <c r="L84"/>
  <c r="M84"/>
  <c r="J85"/>
  <c r="K85"/>
  <c r="L85"/>
  <c r="M85"/>
  <c r="J86"/>
  <c r="K86"/>
  <c r="L86"/>
  <c r="M86"/>
  <c r="J87"/>
  <c r="K87"/>
  <c r="L87"/>
  <c r="M87"/>
  <c r="J88"/>
  <c r="K88"/>
  <c r="L88"/>
  <c r="M88"/>
  <c r="J89"/>
  <c r="K89"/>
  <c r="L89"/>
  <c r="M89"/>
  <c r="J90"/>
  <c r="K90"/>
  <c r="L90"/>
  <c r="M90"/>
  <c r="J91"/>
  <c r="K91"/>
  <c r="L91"/>
  <c r="M91"/>
  <c r="J92"/>
  <c r="K92"/>
  <c r="L92"/>
  <c r="M92"/>
  <c r="J93"/>
  <c r="K93"/>
  <c r="L93"/>
  <c r="M93"/>
  <c r="J94"/>
  <c r="K94"/>
  <c r="L94"/>
  <c r="M94"/>
  <c r="J95"/>
  <c r="K95"/>
  <c r="L95"/>
  <c r="M95"/>
  <c r="J96"/>
  <c r="K96"/>
  <c r="L96"/>
  <c r="M96"/>
  <c r="J97"/>
  <c r="K97"/>
  <c r="L97"/>
  <c r="M97"/>
  <c r="J98"/>
  <c r="K98"/>
  <c r="L98"/>
  <c r="M98"/>
  <c r="J99"/>
  <c r="K99"/>
  <c r="L99"/>
  <c r="M99"/>
  <c r="J100"/>
  <c r="K100"/>
  <c r="L100"/>
  <c r="M100"/>
  <c r="J101"/>
  <c r="K101"/>
  <c r="L101"/>
  <c r="M101"/>
  <c r="J102"/>
  <c r="K102"/>
  <c r="L102"/>
  <c r="M102"/>
  <c r="J103"/>
  <c r="K103"/>
  <c r="L103"/>
  <c r="M103"/>
  <c r="J104"/>
  <c r="K104"/>
  <c r="L104"/>
  <c r="M104"/>
  <c r="K5"/>
  <c r="L5"/>
  <c r="M5"/>
  <c r="J5"/>
  <c r="G30"/>
  <c r="G21"/>
  <c r="G20"/>
  <c r="G29" s="1"/>
  <c r="A26"/>
  <c r="A27"/>
  <c r="A28"/>
  <c r="A29"/>
  <c r="A25"/>
  <c r="A24"/>
  <c r="A14" i="166" l="1"/>
  <c r="C13" i="31"/>
  <c r="F17"/>
  <c r="E28" i="28"/>
  <c r="F14" i="29"/>
  <c r="B14"/>
  <c r="F26" i="31"/>
  <c r="F22"/>
  <c r="F19"/>
  <c r="F15"/>
  <c r="D13"/>
  <c r="C12"/>
  <c r="G12" i="28"/>
  <c r="F13" i="29"/>
  <c r="E14" i="31"/>
  <c r="F12"/>
  <c r="C28"/>
  <c r="C27"/>
  <c r="C26"/>
  <c r="C25"/>
  <c r="C24"/>
  <c r="C23"/>
  <c r="C22"/>
  <c r="C21"/>
  <c r="C20"/>
  <c r="C19"/>
  <c r="C18"/>
  <c r="C17"/>
  <c r="C16"/>
  <c r="C15"/>
  <c r="E13"/>
  <c r="J16" i="28"/>
  <c r="J20" s="1"/>
  <c r="F27" i="31"/>
  <c r="F24"/>
  <c r="F23"/>
  <c r="F20"/>
  <c r="F18"/>
  <c r="F16"/>
  <c r="F14"/>
  <c r="E12"/>
  <c r="D28"/>
  <c r="D27"/>
  <c r="D26"/>
  <c r="D25"/>
  <c r="D24"/>
  <c r="D23"/>
  <c r="D22"/>
  <c r="D21"/>
  <c r="D20"/>
  <c r="D19"/>
  <c r="D18"/>
  <c r="D17"/>
  <c r="D16"/>
  <c r="D15"/>
  <c r="F13"/>
  <c r="H10" i="28"/>
  <c r="F28" i="31"/>
  <c r="F25"/>
  <c r="F21"/>
  <c r="D12"/>
  <c r="E28"/>
  <c r="E27"/>
  <c r="E26"/>
  <c r="E25"/>
  <c r="E24"/>
  <c r="E23"/>
  <c r="E22"/>
  <c r="E21"/>
  <c r="E20"/>
  <c r="E19"/>
  <c r="E18"/>
  <c r="E17"/>
  <c r="E16"/>
  <c r="E15"/>
  <c r="C14"/>
  <c r="F10" i="28"/>
  <c r="A15" i="166" l="1"/>
  <c r="J19" i="28"/>
  <c r="L17" s="1"/>
  <c r="G29" i="30"/>
  <c r="G28"/>
  <c r="C8"/>
  <c r="C7"/>
  <c r="A17" i="27"/>
  <c r="I8" i="30"/>
  <c r="J8"/>
  <c r="I9"/>
  <c r="J9"/>
  <c r="I10"/>
  <c r="J10"/>
  <c r="I11"/>
  <c r="J11"/>
  <c r="I12"/>
  <c r="J12"/>
  <c r="I13"/>
  <c r="J13"/>
  <c r="I14"/>
  <c r="J14"/>
  <c r="I15"/>
  <c r="J15"/>
  <c r="I16"/>
  <c r="J16"/>
  <c r="I17"/>
  <c r="J17"/>
  <c r="I18"/>
  <c r="J18"/>
  <c r="I19"/>
  <c r="J19"/>
  <c r="I20"/>
  <c r="J20"/>
  <c r="I21"/>
  <c r="J21"/>
  <c r="I22"/>
  <c r="J22"/>
  <c r="I23"/>
  <c r="J23"/>
  <c r="I24"/>
  <c r="J24"/>
  <c r="I25"/>
  <c r="J25"/>
  <c r="I26"/>
  <c r="J26"/>
  <c r="I27"/>
  <c r="J27"/>
  <c r="I28"/>
  <c r="J28"/>
  <c r="I29"/>
  <c r="J29"/>
  <c r="I30"/>
  <c r="J30"/>
  <c r="I31"/>
  <c r="J31"/>
  <c r="I32"/>
  <c r="J32"/>
  <c r="I33"/>
  <c r="J33"/>
  <c r="I34"/>
  <c r="J34"/>
  <c r="I35"/>
  <c r="J35"/>
  <c r="I36"/>
  <c r="J36"/>
  <c r="I37"/>
  <c r="J37"/>
  <c r="I38"/>
  <c r="J38"/>
  <c r="I39"/>
  <c r="J39"/>
  <c r="I40"/>
  <c r="J40"/>
  <c r="I41"/>
  <c r="J41"/>
  <c r="I42"/>
  <c r="J42"/>
  <c r="I43"/>
  <c r="J43"/>
  <c r="I44"/>
  <c r="J44"/>
  <c r="I45"/>
  <c r="J45"/>
  <c r="I46"/>
  <c r="J46"/>
  <c r="I47"/>
  <c r="J47"/>
  <c r="I48"/>
  <c r="J48"/>
  <c r="I49"/>
  <c r="J49"/>
  <c r="I50"/>
  <c r="J50"/>
  <c r="I51"/>
  <c r="J51"/>
  <c r="I52"/>
  <c r="J52"/>
  <c r="I53"/>
  <c r="J53"/>
  <c r="I54"/>
  <c r="J54"/>
  <c r="I55"/>
  <c r="J55"/>
  <c r="I56"/>
  <c r="J56"/>
  <c r="I57"/>
  <c r="J57"/>
  <c r="I58"/>
  <c r="J58"/>
  <c r="I59"/>
  <c r="J59"/>
  <c r="I60"/>
  <c r="J60"/>
  <c r="I61"/>
  <c r="J61"/>
  <c r="I62"/>
  <c r="J62"/>
  <c r="I63"/>
  <c r="J63"/>
  <c r="I64"/>
  <c r="J64"/>
  <c r="I65"/>
  <c r="J65"/>
  <c r="I66"/>
  <c r="J66"/>
  <c r="I67"/>
  <c r="J67"/>
  <c r="I68"/>
  <c r="J68"/>
  <c r="I69"/>
  <c r="J69"/>
  <c r="I70"/>
  <c r="J70"/>
  <c r="I71"/>
  <c r="J71"/>
  <c r="I72"/>
  <c r="J72"/>
  <c r="I73"/>
  <c r="J73"/>
  <c r="I74"/>
  <c r="J74"/>
  <c r="I75"/>
  <c r="J75"/>
  <c r="I76"/>
  <c r="J76"/>
  <c r="I77"/>
  <c r="J77"/>
  <c r="I78"/>
  <c r="J78"/>
  <c r="I79"/>
  <c r="J79"/>
  <c r="I80"/>
  <c r="J80"/>
  <c r="I81"/>
  <c r="J81"/>
  <c r="I82"/>
  <c r="J82"/>
  <c r="I83"/>
  <c r="J83"/>
  <c r="I84"/>
  <c r="J84"/>
  <c r="I85"/>
  <c r="J85"/>
  <c r="I86"/>
  <c r="J86"/>
  <c r="I87"/>
  <c r="J87"/>
  <c r="I88"/>
  <c r="J88"/>
  <c r="I89"/>
  <c r="J89"/>
  <c r="I90"/>
  <c r="J90"/>
  <c r="I91"/>
  <c r="J91"/>
  <c r="I92"/>
  <c r="J92"/>
  <c r="I93"/>
  <c r="J93"/>
  <c r="I94"/>
  <c r="J94"/>
  <c r="I95"/>
  <c r="J95"/>
  <c r="I96"/>
  <c r="J96"/>
  <c r="I97"/>
  <c r="J97"/>
  <c r="I98"/>
  <c r="J98"/>
  <c r="I99"/>
  <c r="J99"/>
  <c r="I100"/>
  <c r="J100"/>
  <c r="I101"/>
  <c r="J101"/>
  <c r="I102"/>
  <c r="J102"/>
  <c r="I103"/>
  <c r="J103"/>
  <c r="I104"/>
  <c r="J104"/>
  <c r="I105"/>
  <c r="J105"/>
  <c r="I106"/>
  <c r="J106"/>
  <c r="J7"/>
  <c r="H4" i="27"/>
  <c r="I7" i="30"/>
  <c r="I3" i="29"/>
  <c r="E33" i="27"/>
  <c r="E32"/>
  <c r="F29" i="26"/>
  <c r="A18" i="27"/>
  <c r="A19" s="1"/>
  <c r="A20" s="1"/>
  <c r="A21" s="1"/>
  <c r="A22" s="1"/>
  <c r="A23" s="1"/>
  <c r="A24" s="1"/>
  <c r="A25" s="1"/>
  <c r="A26" s="1"/>
  <c r="A27" s="1"/>
  <c r="A28" s="1"/>
  <c r="A29" s="1"/>
  <c r="A30" s="1"/>
  <c r="C18"/>
  <c r="C19"/>
  <c r="C20"/>
  <c r="C21"/>
  <c r="C22"/>
  <c r="C23"/>
  <c r="C24"/>
  <c r="C25"/>
  <c r="C26"/>
  <c r="C27"/>
  <c r="C28"/>
  <c r="C29"/>
  <c r="C30"/>
  <c r="C12"/>
  <c r="D7"/>
  <c r="H5"/>
  <c r="I5"/>
  <c r="J5"/>
  <c r="K5"/>
  <c r="H6"/>
  <c r="I6"/>
  <c r="J6"/>
  <c r="K6"/>
  <c r="H7"/>
  <c r="I7"/>
  <c r="J7"/>
  <c r="K7"/>
  <c r="H8"/>
  <c r="I8"/>
  <c r="J8"/>
  <c r="K8"/>
  <c r="H9"/>
  <c r="I9"/>
  <c r="J9"/>
  <c r="K9"/>
  <c r="H10"/>
  <c r="I10"/>
  <c r="J10"/>
  <c r="K10"/>
  <c r="H11"/>
  <c r="I11"/>
  <c r="J11"/>
  <c r="K11"/>
  <c r="H12"/>
  <c r="I12"/>
  <c r="J12"/>
  <c r="K12"/>
  <c r="H13"/>
  <c r="I13"/>
  <c r="J13"/>
  <c r="K13"/>
  <c r="H14"/>
  <c r="I14"/>
  <c r="J14"/>
  <c r="K14"/>
  <c r="H15"/>
  <c r="I15"/>
  <c r="J15"/>
  <c r="K15"/>
  <c r="H16"/>
  <c r="I16"/>
  <c r="J16"/>
  <c r="K16"/>
  <c r="H17"/>
  <c r="I17"/>
  <c r="J17"/>
  <c r="K17"/>
  <c r="H18"/>
  <c r="I18"/>
  <c r="J18"/>
  <c r="K18"/>
  <c r="H19"/>
  <c r="I19"/>
  <c r="J19"/>
  <c r="K19"/>
  <c r="H20"/>
  <c r="I20"/>
  <c r="J20"/>
  <c r="K20"/>
  <c r="H21"/>
  <c r="I21"/>
  <c r="J21"/>
  <c r="K21"/>
  <c r="H22"/>
  <c r="I22"/>
  <c r="J22"/>
  <c r="K22"/>
  <c r="H23"/>
  <c r="I23"/>
  <c r="J23"/>
  <c r="K23"/>
  <c r="H24"/>
  <c r="I24"/>
  <c r="J24"/>
  <c r="K24"/>
  <c r="H25"/>
  <c r="I25"/>
  <c r="J25"/>
  <c r="K25"/>
  <c r="H26"/>
  <c r="I26"/>
  <c r="J26"/>
  <c r="K26"/>
  <c r="H27"/>
  <c r="I27"/>
  <c r="J27"/>
  <c r="K27"/>
  <c r="H28"/>
  <c r="I28"/>
  <c r="J28"/>
  <c r="K28"/>
  <c r="H29"/>
  <c r="I29"/>
  <c r="J29"/>
  <c r="K29"/>
  <c r="H30"/>
  <c r="I30"/>
  <c r="J30"/>
  <c r="K30"/>
  <c r="H31"/>
  <c r="I31"/>
  <c r="J31"/>
  <c r="K31"/>
  <c r="H32"/>
  <c r="I32"/>
  <c r="J32"/>
  <c r="K32"/>
  <c r="H33"/>
  <c r="I33"/>
  <c r="J33"/>
  <c r="K33"/>
  <c r="H34"/>
  <c r="I34"/>
  <c r="J34"/>
  <c r="K34"/>
  <c r="H35"/>
  <c r="I35"/>
  <c r="J35"/>
  <c r="K35"/>
  <c r="H36"/>
  <c r="I36"/>
  <c r="J36"/>
  <c r="K36"/>
  <c r="H37"/>
  <c r="I37"/>
  <c r="J37"/>
  <c r="K37"/>
  <c r="H38"/>
  <c r="I38"/>
  <c r="J38"/>
  <c r="K38"/>
  <c r="H39"/>
  <c r="I39"/>
  <c r="J39"/>
  <c r="K39"/>
  <c r="H40"/>
  <c r="I40"/>
  <c r="J40"/>
  <c r="K40"/>
  <c r="H41"/>
  <c r="I41"/>
  <c r="J41"/>
  <c r="K41"/>
  <c r="H42"/>
  <c r="I42"/>
  <c r="J42"/>
  <c r="K42"/>
  <c r="H43"/>
  <c r="I43"/>
  <c r="J43"/>
  <c r="K43"/>
  <c r="H44"/>
  <c r="I44"/>
  <c r="J44"/>
  <c r="K44"/>
  <c r="H45"/>
  <c r="I45"/>
  <c r="J45"/>
  <c r="K45"/>
  <c r="H46"/>
  <c r="I46"/>
  <c r="J46"/>
  <c r="K46"/>
  <c r="H47"/>
  <c r="I47"/>
  <c r="J47"/>
  <c r="K47"/>
  <c r="H48"/>
  <c r="I48"/>
  <c r="J48"/>
  <c r="K48"/>
  <c r="H49"/>
  <c r="I49"/>
  <c r="J49"/>
  <c r="K49"/>
  <c r="H50"/>
  <c r="I50"/>
  <c r="J50"/>
  <c r="K50"/>
  <c r="H51"/>
  <c r="I51"/>
  <c r="J51"/>
  <c r="K51"/>
  <c r="H52"/>
  <c r="I52"/>
  <c r="J52"/>
  <c r="K52"/>
  <c r="H53"/>
  <c r="I53"/>
  <c r="J53"/>
  <c r="K53"/>
  <c r="H54"/>
  <c r="I54"/>
  <c r="J54"/>
  <c r="K54"/>
  <c r="H55"/>
  <c r="I55"/>
  <c r="J55"/>
  <c r="K55"/>
  <c r="H56"/>
  <c r="I56"/>
  <c r="J56"/>
  <c r="K56"/>
  <c r="H57"/>
  <c r="I57"/>
  <c r="J57"/>
  <c r="K57"/>
  <c r="H58"/>
  <c r="I58"/>
  <c r="J58"/>
  <c r="K58"/>
  <c r="H59"/>
  <c r="I59"/>
  <c r="J59"/>
  <c r="K59"/>
  <c r="H60"/>
  <c r="I60"/>
  <c r="J60"/>
  <c r="K60"/>
  <c r="H61"/>
  <c r="I61"/>
  <c r="J61"/>
  <c r="K61"/>
  <c r="H62"/>
  <c r="I62"/>
  <c r="J62"/>
  <c r="K62"/>
  <c r="H63"/>
  <c r="I63"/>
  <c r="J63"/>
  <c r="K63"/>
  <c r="H64"/>
  <c r="I64"/>
  <c r="J64"/>
  <c r="K64"/>
  <c r="H65"/>
  <c r="I65"/>
  <c r="J65"/>
  <c r="K65"/>
  <c r="H66"/>
  <c r="I66"/>
  <c r="J66"/>
  <c r="K66"/>
  <c r="H67"/>
  <c r="I67"/>
  <c r="J67"/>
  <c r="K67"/>
  <c r="H68"/>
  <c r="I68"/>
  <c r="J68"/>
  <c r="K68"/>
  <c r="H69"/>
  <c r="I69"/>
  <c r="J69"/>
  <c r="K69"/>
  <c r="H70"/>
  <c r="I70"/>
  <c r="J70"/>
  <c r="K70"/>
  <c r="H71"/>
  <c r="I71"/>
  <c r="J71"/>
  <c r="K71"/>
  <c r="H72"/>
  <c r="I72"/>
  <c r="J72"/>
  <c r="K72"/>
  <c r="H73"/>
  <c r="I73"/>
  <c r="J73"/>
  <c r="K73"/>
  <c r="H74"/>
  <c r="I74"/>
  <c r="J74"/>
  <c r="K74"/>
  <c r="H75"/>
  <c r="I75"/>
  <c r="J75"/>
  <c r="K75"/>
  <c r="H76"/>
  <c r="I76"/>
  <c r="J76"/>
  <c r="K76"/>
  <c r="H77"/>
  <c r="I77"/>
  <c r="J77"/>
  <c r="K77"/>
  <c r="H78"/>
  <c r="I78"/>
  <c r="J78"/>
  <c r="K78"/>
  <c r="H79"/>
  <c r="I79"/>
  <c r="J79"/>
  <c r="K79"/>
  <c r="H80"/>
  <c r="I80"/>
  <c r="J80"/>
  <c r="K80"/>
  <c r="H81"/>
  <c r="I81"/>
  <c r="J81"/>
  <c r="K81"/>
  <c r="H82"/>
  <c r="I82"/>
  <c r="J82"/>
  <c r="K82"/>
  <c r="H83"/>
  <c r="I83"/>
  <c r="J83"/>
  <c r="K83"/>
  <c r="H84"/>
  <c r="I84"/>
  <c r="J84"/>
  <c r="K84"/>
  <c r="H85"/>
  <c r="I85"/>
  <c r="J85"/>
  <c r="K85"/>
  <c r="H86"/>
  <c r="I86"/>
  <c r="J86"/>
  <c r="K86"/>
  <c r="H87"/>
  <c r="I87"/>
  <c r="J87"/>
  <c r="K87"/>
  <c r="H88"/>
  <c r="I88"/>
  <c r="J88"/>
  <c r="K88"/>
  <c r="H89"/>
  <c r="I89"/>
  <c r="J89"/>
  <c r="K89"/>
  <c r="H90"/>
  <c r="I90"/>
  <c r="J90"/>
  <c r="K90"/>
  <c r="H91"/>
  <c r="I91"/>
  <c r="J91"/>
  <c r="K91"/>
  <c r="H92"/>
  <c r="I92"/>
  <c r="J92"/>
  <c r="K92"/>
  <c r="H93"/>
  <c r="I93"/>
  <c r="J93"/>
  <c r="K93"/>
  <c r="H94"/>
  <c r="I94"/>
  <c r="J94"/>
  <c r="K94"/>
  <c r="H95"/>
  <c r="I95"/>
  <c r="J95"/>
  <c r="K95"/>
  <c r="H96"/>
  <c r="I96"/>
  <c r="J96"/>
  <c r="K96"/>
  <c r="H97"/>
  <c r="I97"/>
  <c r="J97"/>
  <c r="K97"/>
  <c r="H98"/>
  <c r="I98"/>
  <c r="J98"/>
  <c r="K98"/>
  <c r="H99"/>
  <c r="I99"/>
  <c r="J99"/>
  <c r="K99"/>
  <c r="H100"/>
  <c r="I100"/>
  <c r="J100"/>
  <c r="K100"/>
  <c r="H101"/>
  <c r="I101"/>
  <c r="J101"/>
  <c r="K101"/>
  <c r="H102"/>
  <c r="I102"/>
  <c r="J102"/>
  <c r="K102"/>
  <c r="H103"/>
  <c r="I103"/>
  <c r="J103"/>
  <c r="K103"/>
  <c r="K4"/>
  <c r="I4"/>
  <c r="B7" s="1"/>
  <c r="J4"/>
  <c r="G5"/>
  <c r="G6"/>
  <c r="G7"/>
  <c r="G8"/>
  <c r="G9"/>
  <c r="G10"/>
  <c r="G11"/>
  <c r="G12"/>
  <c r="G13"/>
  <c r="G14"/>
  <c r="G15"/>
  <c r="G16"/>
  <c r="G17"/>
  <c r="G18"/>
  <c r="G19"/>
  <c r="G20"/>
  <c r="G21"/>
  <c r="G22"/>
  <c r="G23"/>
  <c r="G24"/>
  <c r="G25"/>
  <c r="G26"/>
  <c r="G27"/>
  <c r="G28"/>
  <c r="G29"/>
  <c r="G30"/>
  <c r="G31"/>
  <c r="G32"/>
  <c r="G33"/>
  <c r="G34"/>
  <c r="G35"/>
  <c r="G36"/>
  <c r="G37"/>
  <c r="G38"/>
  <c r="G39"/>
  <c r="G40"/>
  <c r="G41"/>
  <c r="G42"/>
  <c r="G43"/>
  <c r="G44"/>
  <c r="G45"/>
  <c r="G46"/>
  <c r="G47"/>
  <c r="G48"/>
  <c r="G49"/>
  <c r="G50"/>
  <c r="G51"/>
  <c r="G52"/>
  <c r="G53"/>
  <c r="G54"/>
  <c r="G55"/>
  <c r="G56"/>
  <c r="G57"/>
  <c r="G58"/>
  <c r="G59"/>
  <c r="G60"/>
  <c r="G61"/>
  <c r="G62"/>
  <c r="G63"/>
  <c r="G64"/>
  <c r="G65"/>
  <c r="G66"/>
  <c r="G67"/>
  <c r="G68"/>
  <c r="G69"/>
  <c r="G70"/>
  <c r="G71"/>
  <c r="G72"/>
  <c r="G73"/>
  <c r="G74"/>
  <c r="G75"/>
  <c r="G76"/>
  <c r="G77"/>
  <c r="G78"/>
  <c r="G79"/>
  <c r="G80"/>
  <c r="G81"/>
  <c r="G82"/>
  <c r="G83"/>
  <c r="G84"/>
  <c r="G85"/>
  <c r="G86"/>
  <c r="G87"/>
  <c r="G88"/>
  <c r="G89"/>
  <c r="G90"/>
  <c r="G91"/>
  <c r="G92"/>
  <c r="G93"/>
  <c r="G94"/>
  <c r="G95"/>
  <c r="G96"/>
  <c r="G97"/>
  <c r="G98"/>
  <c r="G99"/>
  <c r="G100"/>
  <c r="G101"/>
  <c r="G102"/>
  <c r="G103"/>
  <c r="F3"/>
  <c r="N3" i="23"/>
  <c r="H6" i="15"/>
  <c r="I2" i="17"/>
  <c r="C29"/>
  <c r="B29" s="1"/>
  <c r="H7" i="16"/>
  <c r="A16" i="166" l="1"/>
  <c r="C8" i="27"/>
  <c r="F17" i="30"/>
  <c r="F8"/>
  <c r="E6" i="27"/>
  <c r="C16" s="1"/>
  <c r="E18" i="30"/>
  <c r="E10"/>
  <c r="F21"/>
  <c r="F13"/>
  <c r="F9"/>
  <c r="F7"/>
  <c r="E23"/>
  <c r="E19"/>
  <c r="E15"/>
  <c r="E11"/>
  <c r="F26"/>
  <c r="F22"/>
  <c r="F18"/>
  <c r="F14"/>
  <c r="F10"/>
  <c r="E26"/>
  <c r="E22"/>
  <c r="E14"/>
  <c r="F25"/>
  <c r="E7"/>
  <c r="E24"/>
  <c r="E20"/>
  <c r="E16"/>
  <c r="E12"/>
  <c r="E8"/>
  <c r="F23"/>
  <c r="F19"/>
  <c r="F15"/>
  <c r="F11"/>
  <c r="E25"/>
  <c r="E21"/>
  <c r="E17"/>
  <c r="E13"/>
  <c r="E9"/>
  <c r="F24"/>
  <c r="F20"/>
  <c r="F16"/>
  <c r="F12"/>
  <c r="G12" i="25"/>
  <c r="G13"/>
  <c r="G14"/>
  <c r="G15"/>
  <c r="G16"/>
  <c r="G17"/>
  <c r="G18"/>
  <c r="P10"/>
  <c r="G10" s="1"/>
  <c r="Q10"/>
  <c r="P11"/>
  <c r="Q11"/>
  <c r="G11" s="1"/>
  <c r="P12"/>
  <c r="Q12"/>
  <c r="P13"/>
  <c r="Q13"/>
  <c r="P14"/>
  <c r="Q14"/>
  <c r="P15"/>
  <c r="Q15"/>
  <c r="P16"/>
  <c r="Q16"/>
  <c r="P17"/>
  <c r="Q17"/>
  <c r="P18"/>
  <c r="Q18"/>
  <c r="Q9"/>
  <c r="P9"/>
  <c r="J10"/>
  <c r="K10"/>
  <c r="L10"/>
  <c r="M10"/>
  <c r="N10"/>
  <c r="O10"/>
  <c r="J11"/>
  <c r="K11"/>
  <c r="L11"/>
  <c r="M11"/>
  <c r="N11"/>
  <c r="O11"/>
  <c r="J12"/>
  <c r="K12"/>
  <c r="L12"/>
  <c r="M12"/>
  <c r="N12"/>
  <c r="O12"/>
  <c r="J13"/>
  <c r="K13"/>
  <c r="L13"/>
  <c r="M13"/>
  <c r="N13"/>
  <c r="O13"/>
  <c r="J14"/>
  <c r="K14"/>
  <c r="L14"/>
  <c r="M14"/>
  <c r="N14"/>
  <c r="O14"/>
  <c r="J15"/>
  <c r="K15"/>
  <c r="L15"/>
  <c r="M15"/>
  <c r="N15"/>
  <c r="O15"/>
  <c r="J16"/>
  <c r="K16"/>
  <c r="L16"/>
  <c r="M16"/>
  <c r="N16"/>
  <c r="O16"/>
  <c r="J17"/>
  <c r="K17"/>
  <c r="L17"/>
  <c r="M17"/>
  <c r="N17"/>
  <c r="O17"/>
  <c r="J18"/>
  <c r="K18"/>
  <c r="L18"/>
  <c r="M18"/>
  <c r="N18"/>
  <c r="O18"/>
  <c r="J19"/>
  <c r="K19"/>
  <c r="L19"/>
  <c r="M19"/>
  <c r="N19"/>
  <c r="O19"/>
  <c r="J20"/>
  <c r="K20"/>
  <c r="L20"/>
  <c r="M20"/>
  <c r="N20"/>
  <c r="O20"/>
  <c r="J21"/>
  <c r="K21"/>
  <c r="L21"/>
  <c r="M21"/>
  <c r="N21"/>
  <c r="O21"/>
  <c r="J22"/>
  <c r="K22"/>
  <c r="L22"/>
  <c r="M22"/>
  <c r="N22"/>
  <c r="O22"/>
  <c r="J23"/>
  <c r="K23"/>
  <c r="L23"/>
  <c r="M23"/>
  <c r="N23"/>
  <c r="O23"/>
  <c r="J24"/>
  <c r="K24"/>
  <c r="L24"/>
  <c r="M24"/>
  <c r="N24"/>
  <c r="O24"/>
  <c r="J25"/>
  <c r="K25"/>
  <c r="L25"/>
  <c r="M25"/>
  <c r="N25"/>
  <c r="O25"/>
  <c r="J26"/>
  <c r="K26"/>
  <c r="L26"/>
  <c r="M26"/>
  <c r="N26"/>
  <c r="O26"/>
  <c r="J27"/>
  <c r="K27"/>
  <c r="L27"/>
  <c r="M27"/>
  <c r="N27"/>
  <c r="O27"/>
  <c r="J28"/>
  <c r="K28"/>
  <c r="L28"/>
  <c r="M28"/>
  <c r="N28"/>
  <c r="O28"/>
  <c r="J29"/>
  <c r="K29"/>
  <c r="L29"/>
  <c r="M29"/>
  <c r="N29"/>
  <c r="O29"/>
  <c r="J30"/>
  <c r="K30"/>
  <c r="L30"/>
  <c r="M30"/>
  <c r="N30"/>
  <c r="O30"/>
  <c r="J31"/>
  <c r="K31"/>
  <c r="L31"/>
  <c r="M31"/>
  <c r="N31"/>
  <c r="O31"/>
  <c r="J32"/>
  <c r="K32"/>
  <c r="L32"/>
  <c r="M32"/>
  <c r="N32"/>
  <c r="O32"/>
  <c r="J33"/>
  <c r="K33"/>
  <c r="L33"/>
  <c r="M33"/>
  <c r="N33"/>
  <c r="O33"/>
  <c r="J34"/>
  <c r="K34"/>
  <c r="L34"/>
  <c r="M34"/>
  <c r="N34"/>
  <c r="O34"/>
  <c r="J35"/>
  <c r="K35"/>
  <c r="L35"/>
  <c r="M35"/>
  <c r="N35"/>
  <c r="O35"/>
  <c r="J36"/>
  <c r="K36"/>
  <c r="L36"/>
  <c r="M36"/>
  <c r="N36"/>
  <c r="O36"/>
  <c r="J37"/>
  <c r="K37"/>
  <c r="L37"/>
  <c r="M37"/>
  <c r="N37"/>
  <c r="O37"/>
  <c r="J38"/>
  <c r="K38"/>
  <c r="L38"/>
  <c r="M38"/>
  <c r="N38"/>
  <c r="O38"/>
  <c r="J39"/>
  <c r="K39"/>
  <c r="L39"/>
  <c r="M39"/>
  <c r="N39"/>
  <c r="O39"/>
  <c r="J40"/>
  <c r="K40"/>
  <c r="L40"/>
  <c r="M40"/>
  <c r="N40"/>
  <c r="O40"/>
  <c r="J41"/>
  <c r="K41"/>
  <c r="L41"/>
  <c r="M41"/>
  <c r="N41"/>
  <c r="O41"/>
  <c r="J42"/>
  <c r="K42"/>
  <c r="L42"/>
  <c r="M42"/>
  <c r="N42"/>
  <c r="O42"/>
  <c r="J43"/>
  <c r="K43"/>
  <c r="L43"/>
  <c r="M43"/>
  <c r="N43"/>
  <c r="O43"/>
  <c r="J44"/>
  <c r="K44"/>
  <c r="L44"/>
  <c r="M44"/>
  <c r="N44"/>
  <c r="O44"/>
  <c r="J45"/>
  <c r="K45"/>
  <c r="L45"/>
  <c r="M45"/>
  <c r="N45"/>
  <c r="O45"/>
  <c r="J46"/>
  <c r="K46"/>
  <c r="L46"/>
  <c r="M46"/>
  <c r="N46"/>
  <c r="O46"/>
  <c r="J47"/>
  <c r="K47"/>
  <c r="L47"/>
  <c r="M47"/>
  <c r="N47"/>
  <c r="O47"/>
  <c r="J48"/>
  <c r="K48"/>
  <c r="L48"/>
  <c r="M48"/>
  <c r="N48"/>
  <c r="O48"/>
  <c r="J49"/>
  <c r="K49"/>
  <c r="L49"/>
  <c r="M49"/>
  <c r="N49"/>
  <c r="O49"/>
  <c r="J50"/>
  <c r="K50"/>
  <c r="L50"/>
  <c r="M50"/>
  <c r="N50"/>
  <c r="O50"/>
  <c r="J51"/>
  <c r="K51"/>
  <c r="L51"/>
  <c r="M51"/>
  <c r="N51"/>
  <c r="O51"/>
  <c r="J52"/>
  <c r="K52"/>
  <c r="L52"/>
  <c r="M52"/>
  <c r="N52"/>
  <c r="O52"/>
  <c r="J53"/>
  <c r="K53"/>
  <c r="L53"/>
  <c r="M53"/>
  <c r="N53"/>
  <c r="O53"/>
  <c r="J54"/>
  <c r="K54"/>
  <c r="L54"/>
  <c r="M54"/>
  <c r="N54"/>
  <c r="O54"/>
  <c r="J55"/>
  <c r="K55"/>
  <c r="L55"/>
  <c r="M55"/>
  <c r="N55"/>
  <c r="O55"/>
  <c r="J56"/>
  <c r="K56"/>
  <c r="L56"/>
  <c r="M56"/>
  <c r="N56"/>
  <c r="O56"/>
  <c r="J57"/>
  <c r="K57"/>
  <c r="L57"/>
  <c r="M57"/>
  <c r="N57"/>
  <c r="O57"/>
  <c r="J58"/>
  <c r="K58"/>
  <c r="L58"/>
  <c r="M58"/>
  <c r="N58"/>
  <c r="O58"/>
  <c r="J59"/>
  <c r="K59"/>
  <c r="L59"/>
  <c r="M59"/>
  <c r="N59"/>
  <c r="O59"/>
  <c r="J60"/>
  <c r="K60"/>
  <c r="L60"/>
  <c r="M60"/>
  <c r="N60"/>
  <c r="O60"/>
  <c r="J61"/>
  <c r="K61"/>
  <c r="L61"/>
  <c r="M61"/>
  <c r="N61"/>
  <c r="O61"/>
  <c r="J62"/>
  <c r="K62"/>
  <c r="L62"/>
  <c r="M62"/>
  <c r="N62"/>
  <c r="O62"/>
  <c r="J63"/>
  <c r="K63"/>
  <c r="L63"/>
  <c r="M63"/>
  <c r="N63"/>
  <c r="O63"/>
  <c r="J64"/>
  <c r="K64"/>
  <c r="L64"/>
  <c r="M64"/>
  <c r="N64"/>
  <c r="O64"/>
  <c r="J65"/>
  <c r="K65"/>
  <c r="L65"/>
  <c r="M65"/>
  <c r="N65"/>
  <c r="O65"/>
  <c r="J66"/>
  <c r="K66"/>
  <c r="L66"/>
  <c r="M66"/>
  <c r="N66"/>
  <c r="O66"/>
  <c r="J67"/>
  <c r="K67"/>
  <c r="L67"/>
  <c r="M67"/>
  <c r="N67"/>
  <c r="O67"/>
  <c r="J68"/>
  <c r="K68"/>
  <c r="L68"/>
  <c r="M68"/>
  <c r="N68"/>
  <c r="O68"/>
  <c r="J69"/>
  <c r="K69"/>
  <c r="L69"/>
  <c r="M69"/>
  <c r="N69"/>
  <c r="O69"/>
  <c r="J70"/>
  <c r="K70"/>
  <c r="L70"/>
  <c r="M70"/>
  <c r="N70"/>
  <c r="O70"/>
  <c r="J71"/>
  <c r="K71"/>
  <c r="L71"/>
  <c r="M71"/>
  <c r="N71"/>
  <c r="O71"/>
  <c r="J72"/>
  <c r="K72"/>
  <c r="L72"/>
  <c r="M72"/>
  <c r="N72"/>
  <c r="O72"/>
  <c r="J73"/>
  <c r="K73"/>
  <c r="L73"/>
  <c r="M73"/>
  <c r="N73"/>
  <c r="O73"/>
  <c r="J74"/>
  <c r="K74"/>
  <c r="L74"/>
  <c r="M74"/>
  <c r="N74"/>
  <c r="O74"/>
  <c r="J75"/>
  <c r="K75"/>
  <c r="L75"/>
  <c r="M75"/>
  <c r="N75"/>
  <c r="O75"/>
  <c r="J76"/>
  <c r="K76"/>
  <c r="L76"/>
  <c r="M76"/>
  <c r="N76"/>
  <c r="O76"/>
  <c r="J77"/>
  <c r="K77"/>
  <c r="L77"/>
  <c r="M77"/>
  <c r="N77"/>
  <c r="O77"/>
  <c r="J78"/>
  <c r="K78"/>
  <c r="L78"/>
  <c r="M78"/>
  <c r="N78"/>
  <c r="O78"/>
  <c r="J79"/>
  <c r="K79"/>
  <c r="L79"/>
  <c r="M79"/>
  <c r="N79"/>
  <c r="O79"/>
  <c r="J80"/>
  <c r="K80"/>
  <c r="L80"/>
  <c r="M80"/>
  <c r="N80"/>
  <c r="O80"/>
  <c r="J81"/>
  <c r="K81"/>
  <c r="L81"/>
  <c r="M81"/>
  <c r="N81"/>
  <c r="O81"/>
  <c r="J82"/>
  <c r="K82"/>
  <c r="L82"/>
  <c r="M82"/>
  <c r="N82"/>
  <c r="O82"/>
  <c r="J83"/>
  <c r="K83"/>
  <c r="L83"/>
  <c r="M83"/>
  <c r="N83"/>
  <c r="O83"/>
  <c r="J84"/>
  <c r="K84"/>
  <c r="L84"/>
  <c r="M84"/>
  <c r="N84"/>
  <c r="O84"/>
  <c r="J85"/>
  <c r="K85"/>
  <c r="L85"/>
  <c r="M85"/>
  <c r="N85"/>
  <c r="O85"/>
  <c r="J86"/>
  <c r="K86"/>
  <c r="L86"/>
  <c r="M86"/>
  <c r="N86"/>
  <c r="O86"/>
  <c r="J87"/>
  <c r="K87"/>
  <c r="L87"/>
  <c r="M87"/>
  <c r="N87"/>
  <c r="O87"/>
  <c r="J88"/>
  <c r="K88"/>
  <c r="L88"/>
  <c r="M88"/>
  <c r="N88"/>
  <c r="O88"/>
  <c r="J89"/>
  <c r="K89"/>
  <c r="L89"/>
  <c r="M89"/>
  <c r="N89"/>
  <c r="O89"/>
  <c r="J90"/>
  <c r="K90"/>
  <c r="L90"/>
  <c r="M90"/>
  <c r="N90"/>
  <c r="O90"/>
  <c r="J91"/>
  <c r="K91"/>
  <c r="L91"/>
  <c r="M91"/>
  <c r="N91"/>
  <c r="O91"/>
  <c r="J92"/>
  <c r="K92"/>
  <c r="L92"/>
  <c r="M92"/>
  <c r="N92"/>
  <c r="O92"/>
  <c r="J93"/>
  <c r="K93"/>
  <c r="L93"/>
  <c r="M93"/>
  <c r="N93"/>
  <c r="O93"/>
  <c r="J94"/>
  <c r="K94"/>
  <c r="L94"/>
  <c r="M94"/>
  <c r="N94"/>
  <c r="O94"/>
  <c r="J95"/>
  <c r="K95"/>
  <c r="L95"/>
  <c r="M95"/>
  <c r="N95"/>
  <c r="O95"/>
  <c r="J96"/>
  <c r="K96"/>
  <c r="L96"/>
  <c r="M96"/>
  <c r="N96"/>
  <c r="O96"/>
  <c r="J97"/>
  <c r="K97"/>
  <c r="L97"/>
  <c r="M97"/>
  <c r="N97"/>
  <c r="O97"/>
  <c r="J98"/>
  <c r="K98"/>
  <c r="L98"/>
  <c r="M98"/>
  <c r="N98"/>
  <c r="O98"/>
  <c r="J99"/>
  <c r="K99"/>
  <c r="L99"/>
  <c r="M99"/>
  <c r="N99"/>
  <c r="O99"/>
  <c r="J100"/>
  <c r="K100"/>
  <c r="L100"/>
  <c r="M100"/>
  <c r="N100"/>
  <c r="O100"/>
  <c r="J101"/>
  <c r="K101"/>
  <c r="L101"/>
  <c r="M101"/>
  <c r="N101"/>
  <c r="O101"/>
  <c r="J102"/>
  <c r="K102"/>
  <c r="L102"/>
  <c r="M102"/>
  <c r="N102"/>
  <c r="O102"/>
  <c r="J103"/>
  <c r="K103"/>
  <c r="L103"/>
  <c r="M103"/>
  <c r="N103"/>
  <c r="O103"/>
  <c r="J104"/>
  <c r="K104"/>
  <c r="L104"/>
  <c r="M104"/>
  <c r="N104"/>
  <c r="O104"/>
  <c r="J105"/>
  <c r="K105"/>
  <c r="L105"/>
  <c r="M105"/>
  <c r="N105"/>
  <c r="O105"/>
  <c r="J106"/>
  <c r="K106"/>
  <c r="L106"/>
  <c r="M106"/>
  <c r="N106"/>
  <c r="O106"/>
  <c r="J107"/>
  <c r="K107"/>
  <c r="L107"/>
  <c r="M107"/>
  <c r="N107"/>
  <c r="O107"/>
  <c r="J108"/>
  <c r="K108"/>
  <c r="L108"/>
  <c r="M108"/>
  <c r="N108"/>
  <c r="O108"/>
  <c r="O9"/>
  <c r="N9"/>
  <c r="J9"/>
  <c r="K9"/>
  <c r="L9"/>
  <c r="M9"/>
  <c r="I10"/>
  <c r="I11"/>
  <c r="I12"/>
  <c r="I13"/>
  <c r="I14"/>
  <c r="I15"/>
  <c r="I16"/>
  <c r="I17"/>
  <c r="I18"/>
  <c r="I19"/>
  <c r="I20"/>
  <c r="I21"/>
  <c r="I22"/>
  <c r="I23"/>
  <c r="I24"/>
  <c r="I25"/>
  <c r="I26"/>
  <c r="I27"/>
  <c r="I28"/>
  <c r="I29"/>
  <c r="I30"/>
  <c r="I31"/>
  <c r="I32"/>
  <c r="I33"/>
  <c r="I34"/>
  <c r="I35"/>
  <c r="I36"/>
  <c r="I37"/>
  <c r="I38"/>
  <c r="I39"/>
  <c r="I40"/>
  <c r="I41"/>
  <c r="I42"/>
  <c r="I43"/>
  <c r="I44"/>
  <c r="I45"/>
  <c r="I46"/>
  <c r="I47"/>
  <c r="I48"/>
  <c r="I49"/>
  <c r="I50"/>
  <c r="I51"/>
  <c r="I52"/>
  <c r="I53"/>
  <c r="I54"/>
  <c r="I55"/>
  <c r="I56"/>
  <c r="I57"/>
  <c r="I58"/>
  <c r="I59"/>
  <c r="I60"/>
  <c r="I61"/>
  <c r="I62"/>
  <c r="I63"/>
  <c r="I64"/>
  <c r="I65"/>
  <c r="I66"/>
  <c r="I67"/>
  <c r="I68"/>
  <c r="I69"/>
  <c r="I70"/>
  <c r="I71"/>
  <c r="I72"/>
  <c r="I73"/>
  <c r="I74"/>
  <c r="I75"/>
  <c r="I76"/>
  <c r="I77"/>
  <c r="I78"/>
  <c r="I79"/>
  <c r="I80"/>
  <c r="I81"/>
  <c r="I82"/>
  <c r="I83"/>
  <c r="I84"/>
  <c r="I85"/>
  <c r="I86"/>
  <c r="I87"/>
  <c r="I88"/>
  <c r="I89"/>
  <c r="I90"/>
  <c r="I91"/>
  <c r="I92"/>
  <c r="I93"/>
  <c r="I94"/>
  <c r="I95"/>
  <c r="I96"/>
  <c r="I97"/>
  <c r="I98"/>
  <c r="I99"/>
  <c r="I100"/>
  <c r="I101"/>
  <c r="I102"/>
  <c r="I103"/>
  <c r="I104"/>
  <c r="I105"/>
  <c r="I106"/>
  <c r="I107"/>
  <c r="I108"/>
  <c r="I9"/>
  <c r="H15" i="26"/>
  <c r="D26" i="25"/>
  <c r="G22"/>
  <c r="G30" s="1"/>
  <c r="G21"/>
  <c r="G29" s="1"/>
  <c r="B6"/>
  <c r="A17" i="166" l="1"/>
  <c r="G9" i="25"/>
  <c r="C17" i="27"/>
  <c r="F13" i="25"/>
  <c r="F10"/>
  <c r="C9"/>
  <c r="B9" s="1"/>
  <c r="C18"/>
  <c r="C16"/>
  <c r="C14"/>
  <c r="C12"/>
  <c r="C10"/>
  <c r="F15"/>
  <c r="F11"/>
  <c r="D9"/>
  <c r="D17"/>
  <c r="D15"/>
  <c r="D13"/>
  <c r="D11"/>
  <c r="F18"/>
  <c r="F14"/>
  <c r="D18"/>
  <c r="D16"/>
  <c r="D14"/>
  <c r="D12"/>
  <c r="D10"/>
  <c r="F16"/>
  <c r="F12"/>
  <c r="F9"/>
  <c r="C17"/>
  <c r="C15"/>
  <c r="C13"/>
  <c r="C11"/>
  <c r="F17"/>
  <c r="G19"/>
  <c r="B10"/>
  <c r="A18" i="166" l="1"/>
  <c r="B11" i="25"/>
  <c r="B12" s="1"/>
  <c r="B13" s="1"/>
  <c r="B14" s="1"/>
  <c r="B15" s="1"/>
  <c r="B16" s="1"/>
  <c r="B17" s="1"/>
  <c r="B18" s="1"/>
  <c r="F15" i="26"/>
  <c r="B15"/>
  <c r="L12"/>
  <c r="K12" s="1"/>
  <c r="G25"/>
  <c r="B27" s="1"/>
  <c r="C8"/>
  <c r="B16"/>
  <c r="G16" s="1"/>
  <c r="G17"/>
  <c r="G18"/>
  <c r="G19"/>
  <c r="G20"/>
  <c r="A15"/>
  <c r="A17"/>
  <c r="A18"/>
  <c r="A19"/>
  <c r="A20"/>
  <c r="I16"/>
  <c r="J16"/>
  <c r="K16"/>
  <c r="L16"/>
  <c r="M16"/>
  <c r="N16"/>
  <c r="I17"/>
  <c r="J17"/>
  <c r="K17"/>
  <c r="L17"/>
  <c r="M17"/>
  <c r="N17"/>
  <c r="I18"/>
  <c r="J18"/>
  <c r="K18"/>
  <c r="L18"/>
  <c r="M18"/>
  <c r="N18"/>
  <c r="I19"/>
  <c r="J19"/>
  <c r="K19"/>
  <c r="L19"/>
  <c r="M19"/>
  <c r="N19"/>
  <c r="I20"/>
  <c r="J20"/>
  <c r="K20"/>
  <c r="L20"/>
  <c r="M20"/>
  <c r="N20"/>
  <c r="I21"/>
  <c r="J21"/>
  <c r="K21"/>
  <c r="L21"/>
  <c r="M21"/>
  <c r="N21"/>
  <c r="I22"/>
  <c r="J22"/>
  <c r="K22"/>
  <c r="L22"/>
  <c r="M22"/>
  <c r="N22"/>
  <c r="I23"/>
  <c r="J23"/>
  <c r="K23"/>
  <c r="L23"/>
  <c r="M23"/>
  <c r="N23"/>
  <c r="I24"/>
  <c r="J24"/>
  <c r="K24"/>
  <c r="L24"/>
  <c r="M24"/>
  <c r="N24"/>
  <c r="I25"/>
  <c r="J25"/>
  <c r="K25"/>
  <c r="L25"/>
  <c r="M25"/>
  <c r="N25"/>
  <c r="I26"/>
  <c r="J26"/>
  <c r="K26"/>
  <c r="L26"/>
  <c r="M26"/>
  <c r="N26"/>
  <c r="I27"/>
  <c r="J27"/>
  <c r="K27"/>
  <c r="L27"/>
  <c r="M27"/>
  <c r="N27"/>
  <c r="I28"/>
  <c r="J28"/>
  <c r="K28"/>
  <c r="L28"/>
  <c r="M28"/>
  <c r="N28"/>
  <c r="I29"/>
  <c r="J29"/>
  <c r="K29"/>
  <c r="L29"/>
  <c r="M29"/>
  <c r="N29"/>
  <c r="I30"/>
  <c r="J30"/>
  <c r="K30"/>
  <c r="L30"/>
  <c r="M30"/>
  <c r="N30"/>
  <c r="I31"/>
  <c r="J31"/>
  <c r="K31"/>
  <c r="L31"/>
  <c r="M31"/>
  <c r="N31"/>
  <c r="I32"/>
  <c r="J32"/>
  <c r="K32"/>
  <c r="L32"/>
  <c r="M32"/>
  <c r="N32"/>
  <c r="I33"/>
  <c r="J33"/>
  <c r="K33"/>
  <c r="L33"/>
  <c r="M33"/>
  <c r="N33"/>
  <c r="I34"/>
  <c r="J34"/>
  <c r="K34"/>
  <c r="L34"/>
  <c r="M34"/>
  <c r="N34"/>
  <c r="I35"/>
  <c r="J35"/>
  <c r="K35"/>
  <c r="L35"/>
  <c r="M35"/>
  <c r="N35"/>
  <c r="I36"/>
  <c r="J36"/>
  <c r="K36"/>
  <c r="L36"/>
  <c r="M36"/>
  <c r="N36"/>
  <c r="I37"/>
  <c r="J37"/>
  <c r="K37"/>
  <c r="L37"/>
  <c r="M37"/>
  <c r="N37"/>
  <c r="I38"/>
  <c r="J38"/>
  <c r="K38"/>
  <c r="L38"/>
  <c r="M38"/>
  <c r="N38"/>
  <c r="I39"/>
  <c r="J39"/>
  <c r="K39"/>
  <c r="L39"/>
  <c r="M39"/>
  <c r="N39"/>
  <c r="I40"/>
  <c r="J40"/>
  <c r="K40"/>
  <c r="L40"/>
  <c r="M40"/>
  <c r="N40"/>
  <c r="I41"/>
  <c r="J41"/>
  <c r="K41"/>
  <c r="L41"/>
  <c r="M41"/>
  <c r="N41"/>
  <c r="I42"/>
  <c r="J42"/>
  <c r="K42"/>
  <c r="L42"/>
  <c r="M42"/>
  <c r="N42"/>
  <c r="I43"/>
  <c r="J43"/>
  <c r="K43"/>
  <c r="L43"/>
  <c r="M43"/>
  <c r="N43"/>
  <c r="I44"/>
  <c r="J44"/>
  <c r="K44"/>
  <c r="L44"/>
  <c r="M44"/>
  <c r="N44"/>
  <c r="I45"/>
  <c r="J45"/>
  <c r="K45"/>
  <c r="L45"/>
  <c r="M45"/>
  <c r="N45"/>
  <c r="I46"/>
  <c r="J46"/>
  <c r="K46"/>
  <c r="L46"/>
  <c r="M46"/>
  <c r="N46"/>
  <c r="I47"/>
  <c r="J47"/>
  <c r="K47"/>
  <c r="L47"/>
  <c r="M47"/>
  <c r="N47"/>
  <c r="I48"/>
  <c r="J48"/>
  <c r="K48"/>
  <c r="L48"/>
  <c r="M48"/>
  <c r="N48"/>
  <c r="I49"/>
  <c r="J49"/>
  <c r="K49"/>
  <c r="L49"/>
  <c r="M49"/>
  <c r="N49"/>
  <c r="I50"/>
  <c r="J50"/>
  <c r="K50"/>
  <c r="L50"/>
  <c r="M50"/>
  <c r="N50"/>
  <c r="I51"/>
  <c r="J51"/>
  <c r="K51"/>
  <c r="L51"/>
  <c r="M51"/>
  <c r="N51"/>
  <c r="I52"/>
  <c r="J52"/>
  <c r="K52"/>
  <c r="L52"/>
  <c r="M52"/>
  <c r="N52"/>
  <c r="I53"/>
  <c r="J53"/>
  <c r="K53"/>
  <c r="L53"/>
  <c r="M53"/>
  <c r="N53"/>
  <c r="I54"/>
  <c r="J54"/>
  <c r="K54"/>
  <c r="L54"/>
  <c r="M54"/>
  <c r="N54"/>
  <c r="I55"/>
  <c r="J55"/>
  <c r="K55"/>
  <c r="L55"/>
  <c r="M55"/>
  <c r="N55"/>
  <c r="I56"/>
  <c r="J56"/>
  <c r="K56"/>
  <c r="L56"/>
  <c r="M56"/>
  <c r="N56"/>
  <c r="I57"/>
  <c r="J57"/>
  <c r="K57"/>
  <c r="L57"/>
  <c r="M57"/>
  <c r="N57"/>
  <c r="I58"/>
  <c r="J58"/>
  <c r="K58"/>
  <c r="L58"/>
  <c r="M58"/>
  <c r="N58"/>
  <c r="I59"/>
  <c r="J59"/>
  <c r="K59"/>
  <c r="L59"/>
  <c r="M59"/>
  <c r="N59"/>
  <c r="I60"/>
  <c r="J60"/>
  <c r="K60"/>
  <c r="L60"/>
  <c r="M60"/>
  <c r="N60"/>
  <c r="I61"/>
  <c r="J61"/>
  <c r="K61"/>
  <c r="L61"/>
  <c r="M61"/>
  <c r="N61"/>
  <c r="I62"/>
  <c r="J62"/>
  <c r="K62"/>
  <c r="L62"/>
  <c r="M62"/>
  <c r="N62"/>
  <c r="I63"/>
  <c r="J63"/>
  <c r="K63"/>
  <c r="L63"/>
  <c r="M63"/>
  <c r="N63"/>
  <c r="I64"/>
  <c r="J64"/>
  <c r="K64"/>
  <c r="L64"/>
  <c r="M64"/>
  <c r="N64"/>
  <c r="I65"/>
  <c r="J65"/>
  <c r="K65"/>
  <c r="L65"/>
  <c r="M65"/>
  <c r="N65"/>
  <c r="I66"/>
  <c r="J66"/>
  <c r="K66"/>
  <c r="L66"/>
  <c r="M66"/>
  <c r="N66"/>
  <c r="I67"/>
  <c r="J67"/>
  <c r="K67"/>
  <c r="L67"/>
  <c r="M67"/>
  <c r="N67"/>
  <c r="I68"/>
  <c r="J68"/>
  <c r="K68"/>
  <c r="L68"/>
  <c r="M68"/>
  <c r="N68"/>
  <c r="I69"/>
  <c r="J69"/>
  <c r="K69"/>
  <c r="L69"/>
  <c r="M69"/>
  <c r="N69"/>
  <c r="I70"/>
  <c r="J70"/>
  <c r="K70"/>
  <c r="L70"/>
  <c r="M70"/>
  <c r="N70"/>
  <c r="I71"/>
  <c r="J71"/>
  <c r="K71"/>
  <c r="L71"/>
  <c r="M71"/>
  <c r="N71"/>
  <c r="I72"/>
  <c r="J72"/>
  <c r="K72"/>
  <c r="L72"/>
  <c r="M72"/>
  <c r="N72"/>
  <c r="I73"/>
  <c r="J73"/>
  <c r="K73"/>
  <c r="L73"/>
  <c r="M73"/>
  <c r="N73"/>
  <c r="I74"/>
  <c r="J74"/>
  <c r="K74"/>
  <c r="L74"/>
  <c r="M74"/>
  <c r="N74"/>
  <c r="I75"/>
  <c r="J75"/>
  <c r="K75"/>
  <c r="L75"/>
  <c r="M75"/>
  <c r="N75"/>
  <c r="I76"/>
  <c r="J76"/>
  <c r="K76"/>
  <c r="L76"/>
  <c r="M76"/>
  <c r="N76"/>
  <c r="I77"/>
  <c r="J77"/>
  <c r="K77"/>
  <c r="L77"/>
  <c r="M77"/>
  <c r="N77"/>
  <c r="I78"/>
  <c r="J78"/>
  <c r="K78"/>
  <c r="L78"/>
  <c r="M78"/>
  <c r="N78"/>
  <c r="I79"/>
  <c r="J79"/>
  <c r="K79"/>
  <c r="L79"/>
  <c r="M79"/>
  <c r="N79"/>
  <c r="I80"/>
  <c r="J80"/>
  <c r="K80"/>
  <c r="L80"/>
  <c r="M80"/>
  <c r="N80"/>
  <c r="I81"/>
  <c r="J81"/>
  <c r="K81"/>
  <c r="L81"/>
  <c r="M81"/>
  <c r="N81"/>
  <c r="I82"/>
  <c r="J82"/>
  <c r="K82"/>
  <c r="L82"/>
  <c r="M82"/>
  <c r="N82"/>
  <c r="I83"/>
  <c r="J83"/>
  <c r="K83"/>
  <c r="L83"/>
  <c r="M83"/>
  <c r="N83"/>
  <c r="I84"/>
  <c r="J84"/>
  <c r="K84"/>
  <c r="L84"/>
  <c r="M84"/>
  <c r="N84"/>
  <c r="I85"/>
  <c r="J85"/>
  <c r="K85"/>
  <c r="L85"/>
  <c r="M85"/>
  <c r="N85"/>
  <c r="I86"/>
  <c r="J86"/>
  <c r="K86"/>
  <c r="L86"/>
  <c r="M86"/>
  <c r="N86"/>
  <c r="I87"/>
  <c r="J87"/>
  <c r="K87"/>
  <c r="L87"/>
  <c r="M87"/>
  <c r="N87"/>
  <c r="I88"/>
  <c r="J88"/>
  <c r="K88"/>
  <c r="L88"/>
  <c r="M88"/>
  <c r="N88"/>
  <c r="I89"/>
  <c r="J89"/>
  <c r="K89"/>
  <c r="L89"/>
  <c r="M89"/>
  <c r="N89"/>
  <c r="I90"/>
  <c r="J90"/>
  <c r="K90"/>
  <c r="L90"/>
  <c r="M90"/>
  <c r="N90"/>
  <c r="I91"/>
  <c r="J91"/>
  <c r="K91"/>
  <c r="L91"/>
  <c r="M91"/>
  <c r="N91"/>
  <c r="I92"/>
  <c r="J92"/>
  <c r="K92"/>
  <c r="L92"/>
  <c r="M92"/>
  <c r="N92"/>
  <c r="I93"/>
  <c r="J93"/>
  <c r="K93"/>
  <c r="L93"/>
  <c r="M93"/>
  <c r="N93"/>
  <c r="I94"/>
  <c r="J94"/>
  <c r="K94"/>
  <c r="L94"/>
  <c r="M94"/>
  <c r="N94"/>
  <c r="I95"/>
  <c r="J95"/>
  <c r="K95"/>
  <c r="L95"/>
  <c r="M95"/>
  <c r="N95"/>
  <c r="I96"/>
  <c r="J96"/>
  <c r="K96"/>
  <c r="L96"/>
  <c r="M96"/>
  <c r="N96"/>
  <c r="I97"/>
  <c r="J97"/>
  <c r="K97"/>
  <c r="L97"/>
  <c r="M97"/>
  <c r="N97"/>
  <c r="I98"/>
  <c r="J98"/>
  <c r="K98"/>
  <c r="L98"/>
  <c r="M98"/>
  <c r="N98"/>
  <c r="I99"/>
  <c r="J99"/>
  <c r="K99"/>
  <c r="L99"/>
  <c r="M99"/>
  <c r="N99"/>
  <c r="I100"/>
  <c r="J100"/>
  <c r="K100"/>
  <c r="L100"/>
  <c r="M100"/>
  <c r="N100"/>
  <c r="I101"/>
  <c r="J101"/>
  <c r="K101"/>
  <c r="L101"/>
  <c r="M101"/>
  <c r="N101"/>
  <c r="I102"/>
  <c r="J102"/>
  <c r="K102"/>
  <c r="L102"/>
  <c r="M102"/>
  <c r="N102"/>
  <c r="I103"/>
  <c r="J103"/>
  <c r="K103"/>
  <c r="L103"/>
  <c r="M103"/>
  <c r="N103"/>
  <c r="I104"/>
  <c r="J104"/>
  <c r="K104"/>
  <c r="L104"/>
  <c r="M104"/>
  <c r="N104"/>
  <c r="I105"/>
  <c r="J105"/>
  <c r="K105"/>
  <c r="L105"/>
  <c r="M105"/>
  <c r="N105"/>
  <c r="I106"/>
  <c r="J106"/>
  <c r="K106"/>
  <c r="L106"/>
  <c r="M106"/>
  <c r="N106"/>
  <c r="I107"/>
  <c r="J107"/>
  <c r="K107"/>
  <c r="L107"/>
  <c r="M107"/>
  <c r="N107"/>
  <c r="I108"/>
  <c r="J108"/>
  <c r="K108"/>
  <c r="L108"/>
  <c r="M108"/>
  <c r="N108"/>
  <c r="I109"/>
  <c r="J109"/>
  <c r="K109"/>
  <c r="L109"/>
  <c r="M109"/>
  <c r="N109"/>
  <c r="I110"/>
  <c r="J110"/>
  <c r="K110"/>
  <c r="L110"/>
  <c r="M110"/>
  <c r="N110"/>
  <c r="I111"/>
  <c r="J111"/>
  <c r="K111"/>
  <c r="L111"/>
  <c r="M111"/>
  <c r="N111"/>
  <c r="I112"/>
  <c r="J112"/>
  <c r="K112"/>
  <c r="L112"/>
  <c r="M112"/>
  <c r="N112"/>
  <c r="I113"/>
  <c r="J113"/>
  <c r="K113"/>
  <c r="L113"/>
  <c r="M113"/>
  <c r="N113"/>
  <c r="I114"/>
  <c r="J114"/>
  <c r="K114"/>
  <c r="L114"/>
  <c r="M114"/>
  <c r="N114"/>
  <c r="N15"/>
  <c r="E15" s="1"/>
  <c r="M15"/>
  <c r="L15"/>
  <c r="I15"/>
  <c r="B25" s="1"/>
  <c r="J15"/>
  <c r="B7" s="1"/>
  <c r="K15"/>
  <c r="E7" s="1"/>
  <c r="H16"/>
  <c r="H17"/>
  <c r="H18"/>
  <c r="H19"/>
  <c r="H20"/>
  <c r="H21"/>
  <c r="H22"/>
  <c r="H23"/>
  <c r="H24"/>
  <c r="H25"/>
  <c r="H26"/>
  <c r="H27"/>
  <c r="H28"/>
  <c r="H29"/>
  <c r="H30"/>
  <c r="H31"/>
  <c r="H32"/>
  <c r="H33"/>
  <c r="H34"/>
  <c r="H35"/>
  <c r="H36"/>
  <c r="H37"/>
  <c r="H38"/>
  <c r="H39"/>
  <c r="H40"/>
  <c r="H41"/>
  <c r="H42"/>
  <c r="H43"/>
  <c r="H44"/>
  <c r="H45"/>
  <c r="H46"/>
  <c r="H47"/>
  <c r="H48"/>
  <c r="H49"/>
  <c r="H50"/>
  <c r="H51"/>
  <c r="H52"/>
  <c r="H53"/>
  <c r="H54"/>
  <c r="H55"/>
  <c r="H56"/>
  <c r="H57"/>
  <c r="H58"/>
  <c r="H59"/>
  <c r="H60"/>
  <c r="H61"/>
  <c r="H62"/>
  <c r="H63"/>
  <c r="H64"/>
  <c r="H65"/>
  <c r="H66"/>
  <c r="H67"/>
  <c r="H68"/>
  <c r="H69"/>
  <c r="H70"/>
  <c r="H71"/>
  <c r="H72"/>
  <c r="H73"/>
  <c r="H74"/>
  <c r="H75"/>
  <c r="H76"/>
  <c r="H77"/>
  <c r="H78"/>
  <c r="H79"/>
  <c r="H80"/>
  <c r="H81"/>
  <c r="H82"/>
  <c r="H83"/>
  <c r="H84"/>
  <c r="H85"/>
  <c r="H86"/>
  <c r="H87"/>
  <c r="H88"/>
  <c r="H89"/>
  <c r="H90"/>
  <c r="H91"/>
  <c r="H92"/>
  <c r="H93"/>
  <c r="H94"/>
  <c r="H95"/>
  <c r="H96"/>
  <c r="H97"/>
  <c r="H98"/>
  <c r="H99"/>
  <c r="H100"/>
  <c r="H101"/>
  <c r="H102"/>
  <c r="H103"/>
  <c r="H104"/>
  <c r="H105"/>
  <c r="H106"/>
  <c r="H107"/>
  <c r="H108"/>
  <c r="H109"/>
  <c r="H110"/>
  <c r="H111"/>
  <c r="H112"/>
  <c r="H113"/>
  <c r="H114"/>
  <c r="D34"/>
  <c r="F37"/>
  <c r="F30"/>
  <c r="F38" s="1"/>
  <c r="B6" i="8"/>
  <c r="A19" i="166" l="1"/>
  <c r="B26" i="26"/>
  <c r="G15"/>
  <c r="A16"/>
  <c r="I15" i="5"/>
  <c r="I16"/>
  <c r="I17"/>
  <c r="I18"/>
  <c r="I19"/>
  <c r="I20"/>
  <c r="I21"/>
  <c r="U48" i="11"/>
  <c r="U47"/>
  <c r="U46"/>
  <c r="U45"/>
  <c r="U44"/>
  <c r="R51"/>
  <c r="Q51"/>
  <c r="K8" i="9"/>
  <c r="L8"/>
  <c r="M8"/>
  <c r="N8"/>
  <c r="O8"/>
  <c r="P8"/>
  <c r="Q8"/>
  <c r="R8" s="1"/>
  <c r="C19" i="24"/>
  <c r="D19"/>
  <c r="C20"/>
  <c r="B20" s="1"/>
  <c r="D20"/>
  <c r="C21"/>
  <c r="B21" s="1"/>
  <c r="D21"/>
  <c r="C22"/>
  <c r="B22" s="1"/>
  <c r="D22"/>
  <c r="C23"/>
  <c r="B23" s="1"/>
  <c r="D23"/>
  <c r="C24"/>
  <c r="B24" s="1"/>
  <c r="D24"/>
  <c r="C25"/>
  <c r="B25" s="1"/>
  <c r="D25"/>
  <c r="C26"/>
  <c r="B26" s="1"/>
  <c r="D26"/>
  <c r="C27"/>
  <c r="B27" s="1"/>
  <c r="D27"/>
  <c r="C28"/>
  <c r="B28" s="1"/>
  <c r="D28"/>
  <c r="C29"/>
  <c r="B29" s="1"/>
  <c r="D29"/>
  <c r="C30"/>
  <c r="B30" s="1"/>
  <c r="D30"/>
  <c r="C31"/>
  <c r="B31" s="1"/>
  <c r="D31"/>
  <c r="C32"/>
  <c r="B32" s="1"/>
  <c r="D32"/>
  <c r="C33"/>
  <c r="B33" s="1"/>
  <c r="D33"/>
  <c r="C34"/>
  <c r="B34" s="1"/>
  <c r="D34"/>
  <c r="C35"/>
  <c r="B35" s="1"/>
  <c r="D35"/>
  <c r="C36"/>
  <c r="B36" s="1"/>
  <c r="D36"/>
  <c r="C37"/>
  <c r="B37" s="1"/>
  <c r="D37"/>
  <c r="C38"/>
  <c r="B38" s="1"/>
  <c r="D38"/>
  <c r="C39"/>
  <c r="B39" s="1"/>
  <c r="D39"/>
  <c r="C40"/>
  <c r="B40" s="1"/>
  <c r="D40"/>
  <c r="C41"/>
  <c r="B41" s="1"/>
  <c r="D41"/>
  <c r="C42"/>
  <c r="B42" s="1"/>
  <c r="D42"/>
  <c r="C43"/>
  <c r="B43" s="1"/>
  <c r="D43"/>
  <c r="C44"/>
  <c r="B44" s="1"/>
  <c r="D44"/>
  <c r="AD7"/>
  <c r="C7" s="1"/>
  <c r="AE7"/>
  <c r="D7" s="1"/>
  <c r="AD8"/>
  <c r="C8" s="1"/>
  <c r="AE8"/>
  <c r="D8" s="1"/>
  <c r="AD9"/>
  <c r="C9" s="1"/>
  <c r="AE9"/>
  <c r="D9" s="1"/>
  <c r="AD10"/>
  <c r="C10" s="1"/>
  <c r="AE10"/>
  <c r="D10" s="1"/>
  <c r="AD11"/>
  <c r="C11" s="1"/>
  <c r="AE11"/>
  <c r="D11" s="1"/>
  <c r="AD12"/>
  <c r="AE12"/>
  <c r="AD13"/>
  <c r="C13" s="1"/>
  <c r="AE13"/>
  <c r="D13" s="1"/>
  <c r="AD14"/>
  <c r="C14" s="1"/>
  <c r="AE14"/>
  <c r="D14" s="1"/>
  <c r="AD15"/>
  <c r="C15" s="1"/>
  <c r="AE15"/>
  <c r="D15" s="1"/>
  <c r="AD16"/>
  <c r="C16" s="1"/>
  <c r="AE16"/>
  <c r="D16" s="1"/>
  <c r="AD17"/>
  <c r="C17" s="1"/>
  <c r="AE17"/>
  <c r="D17" s="1"/>
  <c r="AD18"/>
  <c r="C18" s="1"/>
  <c r="AE18"/>
  <c r="D18" s="1"/>
  <c r="AD19"/>
  <c r="AE19"/>
  <c r="AD20"/>
  <c r="AE20"/>
  <c r="AD21"/>
  <c r="AE21"/>
  <c r="AD22"/>
  <c r="AE22"/>
  <c r="AD23"/>
  <c r="AE23"/>
  <c r="AD24"/>
  <c r="AE24"/>
  <c r="AD25"/>
  <c r="AE25"/>
  <c r="AD26"/>
  <c r="AE26"/>
  <c r="AD27"/>
  <c r="AE27"/>
  <c r="AD28"/>
  <c r="AE28"/>
  <c r="AD29"/>
  <c r="AE29"/>
  <c r="AD30"/>
  <c r="AE30"/>
  <c r="AD31"/>
  <c r="AE31"/>
  <c r="AD32"/>
  <c r="AE32"/>
  <c r="AD33"/>
  <c r="AE33"/>
  <c r="AD34"/>
  <c r="AE34"/>
  <c r="AD35"/>
  <c r="AE35"/>
  <c r="AD36"/>
  <c r="AE36"/>
  <c r="AD37"/>
  <c r="AE37"/>
  <c r="AD38"/>
  <c r="AE38"/>
  <c r="AD39"/>
  <c r="AE39"/>
  <c r="AD40"/>
  <c r="AE40"/>
  <c r="AD41"/>
  <c r="AE41"/>
  <c r="AD42"/>
  <c r="AE42"/>
  <c r="AD43"/>
  <c r="AE43"/>
  <c r="AD44"/>
  <c r="AE44"/>
  <c r="AD45"/>
  <c r="AE45"/>
  <c r="AD46"/>
  <c r="AE46"/>
  <c r="AD47"/>
  <c r="AE47"/>
  <c r="AD48"/>
  <c r="AE48"/>
  <c r="AD49"/>
  <c r="AE49"/>
  <c r="AD50"/>
  <c r="AE50"/>
  <c r="AD51"/>
  <c r="AE51"/>
  <c r="AD52"/>
  <c r="AE52"/>
  <c r="AD53"/>
  <c r="AE53"/>
  <c r="AD54"/>
  <c r="AE54"/>
  <c r="AD55"/>
  <c r="AE55"/>
  <c r="AD56"/>
  <c r="AE56"/>
  <c r="AD57"/>
  <c r="AE57"/>
  <c r="AD58"/>
  <c r="AE58"/>
  <c r="AD59"/>
  <c r="AE59"/>
  <c r="AD60"/>
  <c r="AE60"/>
  <c r="AD61"/>
  <c r="AE61"/>
  <c r="AD62"/>
  <c r="AE62"/>
  <c r="AD63"/>
  <c r="AE63"/>
  <c r="AD64"/>
  <c r="AE64"/>
  <c r="AD65"/>
  <c r="AE65"/>
  <c r="AD66"/>
  <c r="AE66"/>
  <c r="AD67"/>
  <c r="AE67"/>
  <c r="AD68"/>
  <c r="AE68"/>
  <c r="AD69"/>
  <c r="AE69"/>
  <c r="AD70"/>
  <c r="AE70"/>
  <c r="AD71"/>
  <c r="AE71"/>
  <c r="AD72"/>
  <c r="AE72"/>
  <c r="AD73"/>
  <c r="AE73"/>
  <c r="AD74"/>
  <c r="AE74"/>
  <c r="AD75"/>
  <c r="AE75"/>
  <c r="AD76"/>
  <c r="AE76"/>
  <c r="AD77"/>
  <c r="AE77"/>
  <c r="AD78"/>
  <c r="AE78"/>
  <c r="AD79"/>
  <c r="AE79"/>
  <c r="AD80"/>
  <c r="AE80"/>
  <c r="AD81"/>
  <c r="AE81"/>
  <c r="AD82"/>
  <c r="AE82"/>
  <c r="AD83"/>
  <c r="AE83"/>
  <c r="AD84"/>
  <c r="AE84"/>
  <c r="AD85"/>
  <c r="AE85"/>
  <c r="AD86"/>
  <c r="AE86"/>
  <c r="AD87"/>
  <c r="AE87"/>
  <c r="AD88"/>
  <c r="AE88"/>
  <c r="AD89"/>
  <c r="AE89"/>
  <c r="AD90"/>
  <c r="AE90"/>
  <c r="AD91"/>
  <c r="AE91"/>
  <c r="AD92"/>
  <c r="AE92"/>
  <c r="AD93"/>
  <c r="AE93"/>
  <c r="AD94"/>
  <c r="AE94"/>
  <c r="AD95"/>
  <c r="AE95"/>
  <c r="AD96"/>
  <c r="AE96"/>
  <c r="AD97"/>
  <c r="AE97"/>
  <c r="AD98"/>
  <c r="AE98"/>
  <c r="AD99"/>
  <c r="AE99"/>
  <c r="AD100"/>
  <c r="AE100"/>
  <c r="AD101"/>
  <c r="AE101"/>
  <c r="AD102"/>
  <c r="AE102"/>
  <c r="AD103"/>
  <c r="AE103"/>
  <c r="AD104"/>
  <c r="AE104"/>
  <c r="AD105"/>
  <c r="AE105"/>
  <c r="AE6"/>
  <c r="D6" s="1"/>
  <c r="AD6"/>
  <c r="C6" s="1"/>
  <c r="B6" s="1"/>
  <c r="V47"/>
  <c r="V46"/>
  <c r="Z3"/>
  <c r="P2"/>
  <c r="C6" i="23"/>
  <c r="D6"/>
  <c r="E6"/>
  <c r="F6"/>
  <c r="G6"/>
  <c r="H6"/>
  <c r="C7"/>
  <c r="D7"/>
  <c r="E7"/>
  <c r="F7"/>
  <c r="G7"/>
  <c r="H7"/>
  <c r="C8"/>
  <c r="D8"/>
  <c r="E8"/>
  <c r="F8"/>
  <c r="G8"/>
  <c r="H8"/>
  <c r="C9"/>
  <c r="D9"/>
  <c r="E9"/>
  <c r="F9"/>
  <c r="G9"/>
  <c r="H9"/>
  <c r="C10"/>
  <c r="D10"/>
  <c r="E10"/>
  <c r="F10"/>
  <c r="G10"/>
  <c r="H10"/>
  <c r="C11"/>
  <c r="D11"/>
  <c r="E11"/>
  <c r="F11"/>
  <c r="G11"/>
  <c r="H11"/>
  <c r="C12"/>
  <c r="D12"/>
  <c r="E12"/>
  <c r="F12"/>
  <c r="G12"/>
  <c r="H12"/>
  <c r="C13"/>
  <c r="D13"/>
  <c r="E13"/>
  <c r="F13"/>
  <c r="G13"/>
  <c r="H13"/>
  <c r="C14"/>
  <c r="D14"/>
  <c r="E14"/>
  <c r="F14"/>
  <c r="G14"/>
  <c r="H14"/>
  <c r="C15"/>
  <c r="D15"/>
  <c r="E15"/>
  <c r="F15"/>
  <c r="G15"/>
  <c r="H15"/>
  <c r="C16"/>
  <c r="D16"/>
  <c r="E16"/>
  <c r="F16"/>
  <c r="G16"/>
  <c r="H16"/>
  <c r="C17"/>
  <c r="D17"/>
  <c r="E17"/>
  <c r="F17"/>
  <c r="G17"/>
  <c r="H17"/>
  <c r="C18"/>
  <c r="D18"/>
  <c r="E18"/>
  <c r="F18"/>
  <c r="G18"/>
  <c r="H18"/>
  <c r="C19"/>
  <c r="D19"/>
  <c r="E19"/>
  <c r="F19"/>
  <c r="G19"/>
  <c r="H19"/>
  <c r="C20"/>
  <c r="D20"/>
  <c r="E20"/>
  <c r="F20"/>
  <c r="G20"/>
  <c r="H20"/>
  <c r="C21"/>
  <c r="D21"/>
  <c r="E21"/>
  <c r="F21"/>
  <c r="G21"/>
  <c r="H21"/>
  <c r="C22"/>
  <c r="D22"/>
  <c r="E22"/>
  <c r="F22"/>
  <c r="G22"/>
  <c r="H22"/>
  <c r="C23"/>
  <c r="D23"/>
  <c r="E23"/>
  <c r="F23"/>
  <c r="G23"/>
  <c r="H23"/>
  <c r="C24"/>
  <c r="D24"/>
  <c r="E24"/>
  <c r="F24"/>
  <c r="G24"/>
  <c r="H24"/>
  <c r="C25"/>
  <c r="D25"/>
  <c r="E25"/>
  <c r="F25"/>
  <c r="G25"/>
  <c r="H25"/>
  <c r="C26"/>
  <c r="D26"/>
  <c r="E26"/>
  <c r="F26"/>
  <c r="G26"/>
  <c r="H26"/>
  <c r="C27"/>
  <c r="D27"/>
  <c r="E27"/>
  <c r="F27"/>
  <c r="G27"/>
  <c r="H27"/>
  <c r="C28"/>
  <c r="D28"/>
  <c r="E28"/>
  <c r="F28"/>
  <c r="G28"/>
  <c r="H28"/>
  <c r="C29"/>
  <c r="D29"/>
  <c r="E29"/>
  <c r="F29"/>
  <c r="G29"/>
  <c r="H29"/>
  <c r="C30"/>
  <c r="D30"/>
  <c r="E30"/>
  <c r="F30"/>
  <c r="G30"/>
  <c r="H30"/>
  <c r="C31"/>
  <c r="D31"/>
  <c r="E31"/>
  <c r="F31"/>
  <c r="G31"/>
  <c r="H31"/>
  <c r="C32"/>
  <c r="D32"/>
  <c r="E32"/>
  <c r="F32"/>
  <c r="G32"/>
  <c r="H32"/>
  <c r="C33"/>
  <c r="D33"/>
  <c r="E33"/>
  <c r="F33"/>
  <c r="G33"/>
  <c r="H33"/>
  <c r="C34"/>
  <c r="D34"/>
  <c r="E34"/>
  <c r="F34"/>
  <c r="G34"/>
  <c r="H34"/>
  <c r="C35"/>
  <c r="D35"/>
  <c r="E35"/>
  <c r="F35"/>
  <c r="G35"/>
  <c r="H35"/>
  <c r="C36"/>
  <c r="D36"/>
  <c r="E36"/>
  <c r="F36"/>
  <c r="G36"/>
  <c r="H36"/>
  <c r="C37"/>
  <c r="D37"/>
  <c r="E37"/>
  <c r="F37"/>
  <c r="G37"/>
  <c r="H37"/>
  <c r="C38"/>
  <c r="D38"/>
  <c r="E38"/>
  <c r="F38"/>
  <c r="G38"/>
  <c r="H38"/>
  <c r="C39"/>
  <c r="D39"/>
  <c r="E39"/>
  <c r="F39"/>
  <c r="G39"/>
  <c r="H39"/>
  <c r="C40"/>
  <c r="D40"/>
  <c r="E40"/>
  <c r="F40"/>
  <c r="G40"/>
  <c r="H40"/>
  <c r="C41"/>
  <c r="D41"/>
  <c r="E41"/>
  <c r="F41"/>
  <c r="G41"/>
  <c r="H41"/>
  <c r="C42"/>
  <c r="D42"/>
  <c r="E42"/>
  <c r="F42"/>
  <c r="G42"/>
  <c r="H42"/>
  <c r="C43"/>
  <c r="D43"/>
  <c r="E43"/>
  <c r="F43"/>
  <c r="G43"/>
  <c r="H43"/>
  <c r="C44"/>
  <c r="D44"/>
  <c r="E44"/>
  <c r="F44"/>
  <c r="G44"/>
  <c r="H44"/>
  <c r="C45"/>
  <c r="D45"/>
  <c r="E45"/>
  <c r="F45"/>
  <c r="G45"/>
  <c r="H45"/>
  <c r="C46"/>
  <c r="D46"/>
  <c r="E46"/>
  <c r="F46"/>
  <c r="G46"/>
  <c r="H46"/>
  <c r="C47"/>
  <c r="F47"/>
  <c r="G47"/>
  <c r="H47"/>
  <c r="C48"/>
  <c r="D48"/>
  <c r="E48"/>
  <c r="F48"/>
  <c r="G48"/>
  <c r="H48"/>
  <c r="C49"/>
  <c r="D49"/>
  <c r="E49"/>
  <c r="F49"/>
  <c r="G49"/>
  <c r="H49"/>
  <c r="C50"/>
  <c r="D50"/>
  <c r="E50"/>
  <c r="F50"/>
  <c r="G50"/>
  <c r="H50"/>
  <c r="C51"/>
  <c r="D51"/>
  <c r="E51"/>
  <c r="F51"/>
  <c r="G51"/>
  <c r="H51"/>
  <c r="C52"/>
  <c r="D52"/>
  <c r="E52"/>
  <c r="F52"/>
  <c r="G52"/>
  <c r="H52"/>
  <c r="C53"/>
  <c r="D53"/>
  <c r="E53"/>
  <c r="F53"/>
  <c r="G53"/>
  <c r="H53"/>
  <c r="C54"/>
  <c r="D54"/>
  <c r="E54"/>
  <c r="F54"/>
  <c r="G54"/>
  <c r="H54"/>
  <c r="C55"/>
  <c r="D55"/>
  <c r="E55"/>
  <c r="F55"/>
  <c r="G55"/>
  <c r="H55"/>
  <c r="C56"/>
  <c r="D56"/>
  <c r="E56"/>
  <c r="F56"/>
  <c r="G56"/>
  <c r="H56"/>
  <c r="C57"/>
  <c r="D57"/>
  <c r="E57"/>
  <c r="F57"/>
  <c r="G57"/>
  <c r="H57"/>
  <c r="C58"/>
  <c r="D58"/>
  <c r="E58"/>
  <c r="F58"/>
  <c r="G58"/>
  <c r="H58"/>
  <c r="C59"/>
  <c r="D59"/>
  <c r="E59"/>
  <c r="F59"/>
  <c r="G59"/>
  <c r="H59"/>
  <c r="C60"/>
  <c r="D60"/>
  <c r="E60"/>
  <c r="F60"/>
  <c r="G60"/>
  <c r="H60"/>
  <c r="C61"/>
  <c r="D61"/>
  <c r="E61"/>
  <c r="F61"/>
  <c r="G61"/>
  <c r="H61"/>
  <c r="C62"/>
  <c r="D62"/>
  <c r="E62"/>
  <c r="F62"/>
  <c r="G62"/>
  <c r="H62"/>
  <c r="C63"/>
  <c r="D63"/>
  <c r="E63"/>
  <c r="F63"/>
  <c r="G63"/>
  <c r="H63"/>
  <c r="C64"/>
  <c r="D64"/>
  <c r="E64"/>
  <c r="F64"/>
  <c r="G64"/>
  <c r="H64"/>
  <c r="C65"/>
  <c r="D65"/>
  <c r="E65"/>
  <c r="F65"/>
  <c r="G65"/>
  <c r="H65"/>
  <c r="C66"/>
  <c r="D66"/>
  <c r="E66"/>
  <c r="F66"/>
  <c r="G66"/>
  <c r="H66"/>
  <c r="C67"/>
  <c r="D67"/>
  <c r="E67"/>
  <c r="F67"/>
  <c r="G67"/>
  <c r="H67"/>
  <c r="C68"/>
  <c r="D68"/>
  <c r="E68"/>
  <c r="F68"/>
  <c r="G68"/>
  <c r="H68"/>
  <c r="C69"/>
  <c r="D69"/>
  <c r="E69"/>
  <c r="F69"/>
  <c r="G69"/>
  <c r="H69"/>
  <c r="C70"/>
  <c r="D70"/>
  <c r="E70"/>
  <c r="F70"/>
  <c r="G70"/>
  <c r="H70"/>
  <c r="C71"/>
  <c r="D71"/>
  <c r="E71"/>
  <c r="F71"/>
  <c r="G71"/>
  <c r="H71"/>
  <c r="C72"/>
  <c r="D72"/>
  <c r="E72"/>
  <c r="F72"/>
  <c r="G72"/>
  <c r="H72"/>
  <c r="C73"/>
  <c r="D73"/>
  <c r="E73"/>
  <c r="F73"/>
  <c r="G73"/>
  <c r="H73"/>
  <c r="C74"/>
  <c r="D74"/>
  <c r="E74"/>
  <c r="F74"/>
  <c r="G74"/>
  <c r="H74"/>
  <c r="C75"/>
  <c r="D75"/>
  <c r="E75"/>
  <c r="F75"/>
  <c r="G75"/>
  <c r="H75"/>
  <c r="C76"/>
  <c r="D76"/>
  <c r="E76"/>
  <c r="F76"/>
  <c r="G76"/>
  <c r="H76"/>
  <c r="C77"/>
  <c r="D77"/>
  <c r="E77"/>
  <c r="F77"/>
  <c r="G77"/>
  <c r="H77"/>
  <c r="C78"/>
  <c r="D78"/>
  <c r="E78"/>
  <c r="F78"/>
  <c r="G78"/>
  <c r="H78"/>
  <c r="C79"/>
  <c r="D79"/>
  <c r="E79"/>
  <c r="F79"/>
  <c r="G79"/>
  <c r="H79"/>
  <c r="C80"/>
  <c r="D80"/>
  <c r="E80"/>
  <c r="F80"/>
  <c r="G80"/>
  <c r="H80"/>
  <c r="C81"/>
  <c r="D81"/>
  <c r="E81"/>
  <c r="F81"/>
  <c r="G81"/>
  <c r="H81"/>
  <c r="C82"/>
  <c r="D82"/>
  <c r="E82"/>
  <c r="F82"/>
  <c r="G82"/>
  <c r="H82"/>
  <c r="C83"/>
  <c r="D83"/>
  <c r="E83"/>
  <c r="F83"/>
  <c r="G83"/>
  <c r="H83"/>
  <c r="C84"/>
  <c r="D84"/>
  <c r="E84"/>
  <c r="F84"/>
  <c r="G84"/>
  <c r="H84"/>
  <c r="C85"/>
  <c r="D85"/>
  <c r="E85"/>
  <c r="F85"/>
  <c r="G85"/>
  <c r="H85"/>
  <c r="C86"/>
  <c r="D86"/>
  <c r="E86"/>
  <c r="F86"/>
  <c r="G86"/>
  <c r="H86"/>
  <c r="C87"/>
  <c r="D87"/>
  <c r="E87"/>
  <c r="F87"/>
  <c r="G87"/>
  <c r="H87"/>
  <c r="C88"/>
  <c r="D88"/>
  <c r="E88"/>
  <c r="F88"/>
  <c r="G88"/>
  <c r="H88"/>
  <c r="C89"/>
  <c r="D89"/>
  <c r="E89"/>
  <c r="F89"/>
  <c r="G89"/>
  <c r="H89"/>
  <c r="C90"/>
  <c r="D90"/>
  <c r="E90"/>
  <c r="F90"/>
  <c r="G90"/>
  <c r="H90"/>
  <c r="C91"/>
  <c r="D91"/>
  <c r="E91"/>
  <c r="F91"/>
  <c r="G91"/>
  <c r="H91"/>
  <c r="C92"/>
  <c r="D92"/>
  <c r="E92"/>
  <c r="F92"/>
  <c r="G92"/>
  <c r="H92"/>
  <c r="C93"/>
  <c r="D93"/>
  <c r="E93"/>
  <c r="F93"/>
  <c r="G93"/>
  <c r="H93"/>
  <c r="C94"/>
  <c r="D94"/>
  <c r="E94"/>
  <c r="F94"/>
  <c r="G94"/>
  <c r="H94"/>
  <c r="C95"/>
  <c r="D95"/>
  <c r="E95"/>
  <c r="F95"/>
  <c r="G95"/>
  <c r="H95"/>
  <c r="C96"/>
  <c r="D96"/>
  <c r="E96"/>
  <c r="F96"/>
  <c r="G96"/>
  <c r="H96"/>
  <c r="C97"/>
  <c r="D97"/>
  <c r="E97"/>
  <c r="F97"/>
  <c r="G97"/>
  <c r="H97"/>
  <c r="C98"/>
  <c r="D98"/>
  <c r="E98"/>
  <c r="F98"/>
  <c r="G98"/>
  <c r="H98"/>
  <c r="C99"/>
  <c r="D99"/>
  <c r="E99"/>
  <c r="F99"/>
  <c r="G99"/>
  <c r="H99"/>
  <c r="C100"/>
  <c r="D100"/>
  <c r="E100"/>
  <c r="F100"/>
  <c r="G100"/>
  <c r="H100"/>
  <c r="C101"/>
  <c r="D101"/>
  <c r="E101"/>
  <c r="F101"/>
  <c r="G101"/>
  <c r="H101"/>
  <c r="C102"/>
  <c r="D102"/>
  <c r="E102"/>
  <c r="F102"/>
  <c r="G102"/>
  <c r="H102"/>
  <c r="C103"/>
  <c r="D103"/>
  <c r="E103"/>
  <c r="F103"/>
  <c r="G103"/>
  <c r="H103"/>
  <c r="C104"/>
  <c r="D104"/>
  <c r="E104"/>
  <c r="F104"/>
  <c r="G104"/>
  <c r="H104"/>
  <c r="B6"/>
  <c r="B7"/>
  <c r="B8"/>
  <c r="B9"/>
  <c r="B10"/>
  <c r="B11"/>
  <c r="B12"/>
  <c r="B13"/>
  <c r="B14"/>
  <c r="B15"/>
  <c r="B16"/>
  <c r="B17"/>
  <c r="B18"/>
  <c r="B19"/>
  <c r="B20"/>
  <c r="B21"/>
  <c r="B22"/>
  <c r="B23"/>
  <c r="B24"/>
  <c r="B25"/>
  <c r="B26"/>
  <c r="B27"/>
  <c r="B28"/>
  <c r="B29"/>
  <c r="B30"/>
  <c r="B31"/>
  <c r="B32"/>
  <c r="B33"/>
  <c r="B34"/>
  <c r="B35"/>
  <c r="B36"/>
  <c r="B37"/>
  <c r="B38"/>
  <c r="B39"/>
  <c r="B40"/>
  <c r="B41"/>
  <c r="B42"/>
  <c r="B43"/>
  <c r="B44"/>
  <c r="B45"/>
  <c r="B46"/>
  <c r="B47"/>
  <c r="B48"/>
  <c r="B49"/>
  <c r="B50"/>
  <c r="B51"/>
  <c r="B52"/>
  <c r="B53"/>
  <c r="B54"/>
  <c r="B55"/>
  <c r="B56"/>
  <c r="B57"/>
  <c r="B58"/>
  <c r="B59"/>
  <c r="B60"/>
  <c r="B61"/>
  <c r="B62"/>
  <c r="B63"/>
  <c r="B64"/>
  <c r="B65"/>
  <c r="B66"/>
  <c r="B67"/>
  <c r="B68"/>
  <c r="B69"/>
  <c r="B70"/>
  <c r="B71"/>
  <c r="B72"/>
  <c r="B73"/>
  <c r="B74"/>
  <c r="B75"/>
  <c r="B76"/>
  <c r="B77"/>
  <c r="B78"/>
  <c r="B79"/>
  <c r="B80"/>
  <c r="B81"/>
  <c r="B82"/>
  <c r="B83"/>
  <c r="B84"/>
  <c r="B85"/>
  <c r="B86"/>
  <c r="B87"/>
  <c r="B88"/>
  <c r="B89"/>
  <c r="B90"/>
  <c r="B91"/>
  <c r="B92"/>
  <c r="B93"/>
  <c r="B94"/>
  <c r="B95"/>
  <c r="B96"/>
  <c r="B97"/>
  <c r="B98"/>
  <c r="B99"/>
  <c r="B100"/>
  <c r="B101"/>
  <c r="B102"/>
  <c r="B103"/>
  <c r="B104"/>
  <c r="N107"/>
  <c r="N106"/>
  <c r="H5"/>
  <c r="G5"/>
  <c r="F5"/>
  <c r="D5"/>
  <c r="E5"/>
  <c r="C5"/>
  <c r="B5"/>
  <c r="E32" i="20"/>
  <c r="G32"/>
  <c r="I32"/>
  <c r="C32"/>
  <c r="E24"/>
  <c r="G24"/>
  <c r="I24"/>
  <c r="C24"/>
  <c r="A20" i="166" l="1"/>
  <c r="D12" i="24"/>
  <c r="C12"/>
  <c r="B19"/>
  <c r="B7"/>
  <c r="B8" s="1"/>
  <c r="B9" s="1"/>
  <c r="B10" s="1"/>
  <c r="B11" s="1"/>
  <c r="O10" i="17"/>
  <c r="H10" s="1"/>
  <c r="O11"/>
  <c r="H11" s="1"/>
  <c r="O12"/>
  <c r="H12" s="1"/>
  <c r="O13"/>
  <c r="H13" s="1"/>
  <c r="O14"/>
  <c r="H14" s="1"/>
  <c r="O15"/>
  <c r="H15" s="1"/>
  <c r="O16"/>
  <c r="H16" s="1"/>
  <c r="O17"/>
  <c r="H17" s="1"/>
  <c r="O18"/>
  <c r="H18" s="1"/>
  <c r="O19"/>
  <c r="H19" s="1"/>
  <c r="O20"/>
  <c r="H20" s="1"/>
  <c r="O21"/>
  <c r="H21" s="1"/>
  <c r="O22"/>
  <c r="H22" s="1"/>
  <c r="O23"/>
  <c r="H23" s="1"/>
  <c r="O24"/>
  <c r="H24" s="1"/>
  <c r="O25"/>
  <c r="H25" s="1"/>
  <c r="O26"/>
  <c r="H26" s="1"/>
  <c r="O27"/>
  <c r="H27" s="1"/>
  <c r="O28"/>
  <c r="H28" s="1"/>
  <c r="O9"/>
  <c r="H9" s="1"/>
  <c r="C24"/>
  <c r="D24"/>
  <c r="E24"/>
  <c r="C25"/>
  <c r="B25" s="1"/>
  <c r="D25"/>
  <c r="E25"/>
  <c r="C26"/>
  <c r="D26"/>
  <c r="E26"/>
  <c r="C27"/>
  <c r="D27"/>
  <c r="E27"/>
  <c r="C28"/>
  <c r="D28"/>
  <c r="E28"/>
  <c r="K10"/>
  <c r="L10"/>
  <c r="M10"/>
  <c r="K11"/>
  <c r="C11" s="1"/>
  <c r="L11"/>
  <c r="D11" s="1"/>
  <c r="M11"/>
  <c r="E11" s="1"/>
  <c r="K12"/>
  <c r="C12" s="1"/>
  <c r="L12"/>
  <c r="D12" s="1"/>
  <c r="M12"/>
  <c r="E12" s="1"/>
  <c r="K13"/>
  <c r="C13" s="1"/>
  <c r="L13"/>
  <c r="D13" s="1"/>
  <c r="M13"/>
  <c r="E13" s="1"/>
  <c r="K14"/>
  <c r="C14" s="1"/>
  <c r="L14"/>
  <c r="D14" s="1"/>
  <c r="M14"/>
  <c r="E14" s="1"/>
  <c r="K15"/>
  <c r="C15" s="1"/>
  <c r="L15"/>
  <c r="D15" s="1"/>
  <c r="M15"/>
  <c r="E15" s="1"/>
  <c r="K16"/>
  <c r="C16" s="1"/>
  <c r="L16"/>
  <c r="D16" s="1"/>
  <c r="M16"/>
  <c r="E16" s="1"/>
  <c r="K17"/>
  <c r="C17" s="1"/>
  <c r="L17"/>
  <c r="D17" s="1"/>
  <c r="M17"/>
  <c r="E17" s="1"/>
  <c r="K18"/>
  <c r="C18" s="1"/>
  <c r="L18"/>
  <c r="D18" s="1"/>
  <c r="M18"/>
  <c r="E18" s="1"/>
  <c r="K19"/>
  <c r="C19" s="1"/>
  <c r="L19"/>
  <c r="D19" s="1"/>
  <c r="M19"/>
  <c r="E19" s="1"/>
  <c r="K20"/>
  <c r="C20" s="1"/>
  <c r="L20"/>
  <c r="D20" s="1"/>
  <c r="M20"/>
  <c r="E20" s="1"/>
  <c r="K21"/>
  <c r="C21" s="1"/>
  <c r="L21"/>
  <c r="D21" s="1"/>
  <c r="M21"/>
  <c r="E21" s="1"/>
  <c r="K22"/>
  <c r="C22" s="1"/>
  <c r="L22"/>
  <c r="D22" s="1"/>
  <c r="M22"/>
  <c r="E22" s="1"/>
  <c r="K23"/>
  <c r="C23" s="1"/>
  <c r="L23"/>
  <c r="D23" s="1"/>
  <c r="M23"/>
  <c r="E23" s="1"/>
  <c r="K24"/>
  <c r="L24"/>
  <c r="M24"/>
  <c r="K25"/>
  <c r="L25"/>
  <c r="M25"/>
  <c r="K26"/>
  <c r="L26"/>
  <c r="M26"/>
  <c r="K27"/>
  <c r="L27"/>
  <c r="M27"/>
  <c r="K28"/>
  <c r="L28"/>
  <c r="M28"/>
  <c r="K29"/>
  <c r="L29"/>
  <c r="M29"/>
  <c r="K30"/>
  <c r="L30"/>
  <c r="M30"/>
  <c r="K31"/>
  <c r="L31"/>
  <c r="M31"/>
  <c r="K32"/>
  <c r="L32"/>
  <c r="M32"/>
  <c r="K33"/>
  <c r="L33"/>
  <c r="M33"/>
  <c r="K34"/>
  <c r="L34"/>
  <c r="M34"/>
  <c r="K35"/>
  <c r="L35"/>
  <c r="M35"/>
  <c r="K36"/>
  <c r="L36"/>
  <c r="M36"/>
  <c r="K37"/>
  <c r="L37"/>
  <c r="M37"/>
  <c r="K38"/>
  <c r="L38"/>
  <c r="M38"/>
  <c r="K39"/>
  <c r="L39"/>
  <c r="M39"/>
  <c r="K40"/>
  <c r="L40"/>
  <c r="M40"/>
  <c r="K41"/>
  <c r="L41"/>
  <c r="M41"/>
  <c r="K42"/>
  <c r="L42"/>
  <c r="M42"/>
  <c r="K43"/>
  <c r="L43"/>
  <c r="M43"/>
  <c r="K44"/>
  <c r="L44"/>
  <c r="M44"/>
  <c r="K45"/>
  <c r="L45"/>
  <c r="M45"/>
  <c r="K46"/>
  <c r="L46"/>
  <c r="M46"/>
  <c r="K47"/>
  <c r="L47"/>
  <c r="M47"/>
  <c r="K48"/>
  <c r="L48"/>
  <c r="M48"/>
  <c r="K49"/>
  <c r="L49"/>
  <c r="M49"/>
  <c r="K50"/>
  <c r="L50"/>
  <c r="M50"/>
  <c r="K51"/>
  <c r="L51"/>
  <c r="M51"/>
  <c r="K52"/>
  <c r="L52"/>
  <c r="M52"/>
  <c r="K53"/>
  <c r="L53"/>
  <c r="M53"/>
  <c r="K54"/>
  <c r="L54"/>
  <c r="M54"/>
  <c r="K55"/>
  <c r="L55"/>
  <c r="M55"/>
  <c r="K56"/>
  <c r="L56"/>
  <c r="M56"/>
  <c r="K57"/>
  <c r="L57"/>
  <c r="M57"/>
  <c r="K58"/>
  <c r="L58"/>
  <c r="M58"/>
  <c r="K59"/>
  <c r="L59"/>
  <c r="M59"/>
  <c r="K60"/>
  <c r="L60"/>
  <c r="M60"/>
  <c r="K61"/>
  <c r="L61"/>
  <c r="M61"/>
  <c r="K62"/>
  <c r="L62"/>
  <c r="M62"/>
  <c r="K63"/>
  <c r="L63"/>
  <c r="M63"/>
  <c r="K64"/>
  <c r="L64"/>
  <c r="M64"/>
  <c r="K65"/>
  <c r="L65"/>
  <c r="M65"/>
  <c r="K66"/>
  <c r="L66"/>
  <c r="M66"/>
  <c r="K67"/>
  <c r="L67"/>
  <c r="M67"/>
  <c r="K68"/>
  <c r="L68"/>
  <c r="M68"/>
  <c r="K69"/>
  <c r="L69"/>
  <c r="M69"/>
  <c r="K70"/>
  <c r="L70"/>
  <c r="M70"/>
  <c r="K71"/>
  <c r="L71"/>
  <c r="M71"/>
  <c r="K72"/>
  <c r="L72"/>
  <c r="M72"/>
  <c r="K73"/>
  <c r="L73"/>
  <c r="M73"/>
  <c r="K74"/>
  <c r="L74"/>
  <c r="M74"/>
  <c r="K75"/>
  <c r="L75"/>
  <c r="M75"/>
  <c r="K76"/>
  <c r="L76"/>
  <c r="M76"/>
  <c r="K77"/>
  <c r="L77"/>
  <c r="M77"/>
  <c r="K78"/>
  <c r="L78"/>
  <c r="M78"/>
  <c r="K79"/>
  <c r="L79"/>
  <c r="M79"/>
  <c r="K80"/>
  <c r="L80"/>
  <c r="M80"/>
  <c r="K81"/>
  <c r="L81"/>
  <c r="M81"/>
  <c r="K82"/>
  <c r="L82"/>
  <c r="M82"/>
  <c r="K83"/>
  <c r="L83"/>
  <c r="M83"/>
  <c r="K84"/>
  <c r="L84"/>
  <c r="M84"/>
  <c r="K85"/>
  <c r="L85"/>
  <c r="M85"/>
  <c r="K86"/>
  <c r="L86"/>
  <c r="M86"/>
  <c r="K87"/>
  <c r="L87"/>
  <c r="M87"/>
  <c r="K88"/>
  <c r="L88"/>
  <c r="M88"/>
  <c r="K89"/>
  <c r="L89"/>
  <c r="M89"/>
  <c r="K90"/>
  <c r="L90"/>
  <c r="M90"/>
  <c r="K91"/>
  <c r="L91"/>
  <c r="M91"/>
  <c r="K92"/>
  <c r="L92"/>
  <c r="M92"/>
  <c r="K93"/>
  <c r="L93"/>
  <c r="M93"/>
  <c r="K94"/>
  <c r="L94"/>
  <c r="M94"/>
  <c r="K95"/>
  <c r="L95"/>
  <c r="M95"/>
  <c r="K96"/>
  <c r="L96"/>
  <c r="M96"/>
  <c r="K97"/>
  <c r="L97"/>
  <c r="M97"/>
  <c r="K98"/>
  <c r="L98"/>
  <c r="M98"/>
  <c r="K99"/>
  <c r="L99"/>
  <c r="M99"/>
  <c r="K100"/>
  <c r="L100"/>
  <c r="M100"/>
  <c r="K101"/>
  <c r="L101"/>
  <c r="M101"/>
  <c r="K102"/>
  <c r="L102"/>
  <c r="M102"/>
  <c r="K103"/>
  <c r="L103"/>
  <c r="M103"/>
  <c r="K104"/>
  <c r="L104"/>
  <c r="M104"/>
  <c r="K105"/>
  <c r="L105"/>
  <c r="M105"/>
  <c r="K106"/>
  <c r="L106"/>
  <c r="M106"/>
  <c r="K107"/>
  <c r="L107"/>
  <c r="M107"/>
  <c r="K108"/>
  <c r="L108"/>
  <c r="M108"/>
  <c r="L9"/>
  <c r="M9"/>
  <c r="K9"/>
  <c r="H31"/>
  <c r="H30"/>
  <c r="M7" i="16"/>
  <c r="N7"/>
  <c r="O7"/>
  <c r="M8"/>
  <c r="N8"/>
  <c r="O8"/>
  <c r="M9"/>
  <c r="N9"/>
  <c r="O9"/>
  <c r="M10"/>
  <c r="N10"/>
  <c r="O10"/>
  <c r="M11"/>
  <c r="N11"/>
  <c r="O11"/>
  <c r="M12"/>
  <c r="N12"/>
  <c r="O12"/>
  <c r="M13"/>
  <c r="N13"/>
  <c r="O13"/>
  <c r="M14"/>
  <c r="N14"/>
  <c r="O14"/>
  <c r="M15"/>
  <c r="N15"/>
  <c r="O15"/>
  <c r="M16"/>
  <c r="N16"/>
  <c r="O16"/>
  <c r="M17"/>
  <c r="N17"/>
  <c r="O17"/>
  <c r="M18"/>
  <c r="N18"/>
  <c r="O18"/>
  <c r="M19"/>
  <c r="N19"/>
  <c r="O19"/>
  <c r="M20"/>
  <c r="N20"/>
  <c r="O20"/>
  <c r="M21"/>
  <c r="N21"/>
  <c r="O21"/>
  <c r="M22"/>
  <c r="N22"/>
  <c r="O22"/>
  <c r="M23"/>
  <c r="N23"/>
  <c r="O23"/>
  <c r="M24"/>
  <c r="N24"/>
  <c r="O24"/>
  <c r="M25"/>
  <c r="N25"/>
  <c r="O25"/>
  <c r="M26"/>
  <c r="N26"/>
  <c r="O26"/>
  <c r="M27"/>
  <c r="N27"/>
  <c r="O27"/>
  <c r="M28"/>
  <c r="N28"/>
  <c r="O28"/>
  <c r="M29"/>
  <c r="N29"/>
  <c r="O29"/>
  <c r="M30"/>
  <c r="N30"/>
  <c r="O30"/>
  <c r="M31"/>
  <c r="N31"/>
  <c r="O31"/>
  <c r="M32"/>
  <c r="N32"/>
  <c r="O32"/>
  <c r="M33"/>
  <c r="N33"/>
  <c r="O33"/>
  <c r="M34"/>
  <c r="N34"/>
  <c r="O34"/>
  <c r="M35"/>
  <c r="N35"/>
  <c r="O35"/>
  <c r="M36"/>
  <c r="N36"/>
  <c r="O36"/>
  <c r="M37"/>
  <c r="N37"/>
  <c r="O37"/>
  <c r="M38"/>
  <c r="N38"/>
  <c r="O38"/>
  <c r="M39"/>
  <c r="N39"/>
  <c r="O39"/>
  <c r="M40"/>
  <c r="N40"/>
  <c r="O40"/>
  <c r="M41"/>
  <c r="N41"/>
  <c r="O41"/>
  <c r="M42"/>
  <c r="N42"/>
  <c r="O42"/>
  <c r="M43"/>
  <c r="N43"/>
  <c r="O43"/>
  <c r="M44"/>
  <c r="N44"/>
  <c r="O44"/>
  <c r="M45"/>
  <c r="N45"/>
  <c r="O45"/>
  <c r="M46"/>
  <c r="N46"/>
  <c r="O46"/>
  <c r="M47"/>
  <c r="N47"/>
  <c r="O47"/>
  <c r="M48"/>
  <c r="N48"/>
  <c r="O48"/>
  <c r="M49"/>
  <c r="N49"/>
  <c r="O49"/>
  <c r="M50"/>
  <c r="N50"/>
  <c r="O50"/>
  <c r="M51"/>
  <c r="N51"/>
  <c r="O51"/>
  <c r="M52"/>
  <c r="N52"/>
  <c r="O52"/>
  <c r="M53"/>
  <c r="N53"/>
  <c r="O53"/>
  <c r="M54"/>
  <c r="N54"/>
  <c r="O54"/>
  <c r="M55"/>
  <c r="N55"/>
  <c r="O55"/>
  <c r="M56"/>
  <c r="N56"/>
  <c r="O56"/>
  <c r="M57"/>
  <c r="N57"/>
  <c r="O57"/>
  <c r="M58"/>
  <c r="N58"/>
  <c r="O58"/>
  <c r="M59"/>
  <c r="N59"/>
  <c r="O59"/>
  <c r="M60"/>
  <c r="N60"/>
  <c r="O60"/>
  <c r="M61"/>
  <c r="N61"/>
  <c r="O61"/>
  <c r="M62"/>
  <c r="N62"/>
  <c r="O62"/>
  <c r="M63"/>
  <c r="N63"/>
  <c r="O63"/>
  <c r="M64"/>
  <c r="N64"/>
  <c r="O64"/>
  <c r="M65"/>
  <c r="N65"/>
  <c r="O65"/>
  <c r="M66"/>
  <c r="N66"/>
  <c r="O66"/>
  <c r="M67"/>
  <c r="N67"/>
  <c r="O67"/>
  <c r="M68"/>
  <c r="N68"/>
  <c r="O68"/>
  <c r="M69"/>
  <c r="N69"/>
  <c r="O69"/>
  <c r="M70"/>
  <c r="N70"/>
  <c r="O70"/>
  <c r="M71"/>
  <c r="N71"/>
  <c r="O71"/>
  <c r="M72"/>
  <c r="N72"/>
  <c r="O72"/>
  <c r="M73"/>
  <c r="N73"/>
  <c r="O73"/>
  <c r="M74"/>
  <c r="N74"/>
  <c r="O74"/>
  <c r="M75"/>
  <c r="N75"/>
  <c r="O75"/>
  <c r="M76"/>
  <c r="N76"/>
  <c r="O76"/>
  <c r="M77"/>
  <c r="N77"/>
  <c r="O77"/>
  <c r="M78"/>
  <c r="N78"/>
  <c r="O78"/>
  <c r="M79"/>
  <c r="N79"/>
  <c r="O79"/>
  <c r="M80"/>
  <c r="N80"/>
  <c r="O80"/>
  <c r="M81"/>
  <c r="N81"/>
  <c r="O81"/>
  <c r="M82"/>
  <c r="N82"/>
  <c r="O82"/>
  <c r="M83"/>
  <c r="N83"/>
  <c r="O83"/>
  <c r="M84"/>
  <c r="N84"/>
  <c r="O84"/>
  <c r="M85"/>
  <c r="N85"/>
  <c r="O85"/>
  <c r="M86"/>
  <c r="N86"/>
  <c r="O86"/>
  <c r="M87"/>
  <c r="N87"/>
  <c r="O87"/>
  <c r="M88"/>
  <c r="N88"/>
  <c r="O88"/>
  <c r="M89"/>
  <c r="N89"/>
  <c r="O89"/>
  <c r="M90"/>
  <c r="N90"/>
  <c r="O90"/>
  <c r="M91"/>
  <c r="N91"/>
  <c r="O91"/>
  <c r="M92"/>
  <c r="N92"/>
  <c r="O92"/>
  <c r="M93"/>
  <c r="N93"/>
  <c r="O93"/>
  <c r="M94"/>
  <c r="N94"/>
  <c r="O94"/>
  <c r="M95"/>
  <c r="N95"/>
  <c r="O95"/>
  <c r="M96"/>
  <c r="N96"/>
  <c r="O96"/>
  <c r="M97"/>
  <c r="N97"/>
  <c r="O97"/>
  <c r="M98"/>
  <c r="N98"/>
  <c r="O98"/>
  <c r="M99"/>
  <c r="N99"/>
  <c r="O99"/>
  <c r="M100"/>
  <c r="N100"/>
  <c r="O100"/>
  <c r="M101"/>
  <c r="N101"/>
  <c r="O101"/>
  <c r="M102"/>
  <c r="N102"/>
  <c r="O102"/>
  <c r="M103"/>
  <c r="N103"/>
  <c r="O103"/>
  <c r="M104"/>
  <c r="N104"/>
  <c r="O104"/>
  <c r="M105"/>
  <c r="N105"/>
  <c r="O105"/>
  <c r="N6"/>
  <c r="O6"/>
  <c r="M6"/>
  <c r="I10"/>
  <c r="I9"/>
  <c r="K3"/>
  <c r="I10" i="15"/>
  <c r="I9"/>
  <c r="U7"/>
  <c r="V7"/>
  <c r="W7"/>
  <c r="U8"/>
  <c r="V8"/>
  <c r="W8"/>
  <c r="U9"/>
  <c r="V9"/>
  <c r="W9"/>
  <c r="U10"/>
  <c r="V10"/>
  <c r="W10"/>
  <c r="U11"/>
  <c r="V11"/>
  <c r="W11"/>
  <c r="U12"/>
  <c r="V12"/>
  <c r="W12"/>
  <c r="U13"/>
  <c r="V13"/>
  <c r="W13"/>
  <c r="U14"/>
  <c r="V14"/>
  <c r="W14"/>
  <c r="U15"/>
  <c r="V15"/>
  <c r="W15"/>
  <c r="U16"/>
  <c r="V16"/>
  <c r="W16"/>
  <c r="U17"/>
  <c r="V17"/>
  <c r="W17"/>
  <c r="U18"/>
  <c r="V18"/>
  <c r="W18"/>
  <c r="U19"/>
  <c r="V19"/>
  <c r="W19"/>
  <c r="U20"/>
  <c r="V20"/>
  <c r="W20"/>
  <c r="U21"/>
  <c r="V21"/>
  <c r="W21"/>
  <c r="U22"/>
  <c r="V22"/>
  <c r="W22"/>
  <c r="U23"/>
  <c r="V23"/>
  <c r="W23"/>
  <c r="U24"/>
  <c r="V24"/>
  <c r="W24"/>
  <c r="U25"/>
  <c r="V25"/>
  <c r="W25"/>
  <c r="U26"/>
  <c r="V26"/>
  <c r="W26"/>
  <c r="U27"/>
  <c r="V27"/>
  <c r="W27"/>
  <c r="U28"/>
  <c r="V28"/>
  <c r="W28"/>
  <c r="U29"/>
  <c r="V29"/>
  <c r="W29"/>
  <c r="U30"/>
  <c r="V30"/>
  <c r="W30"/>
  <c r="U31"/>
  <c r="V31"/>
  <c r="W31"/>
  <c r="U32"/>
  <c r="V32"/>
  <c r="W32"/>
  <c r="U33"/>
  <c r="V33"/>
  <c r="W33"/>
  <c r="U34"/>
  <c r="V34"/>
  <c r="W34"/>
  <c r="U35"/>
  <c r="V35"/>
  <c r="W35"/>
  <c r="U36"/>
  <c r="V36"/>
  <c r="W36"/>
  <c r="U37"/>
  <c r="V37"/>
  <c r="W37"/>
  <c r="U38"/>
  <c r="V38"/>
  <c r="W38"/>
  <c r="U39"/>
  <c r="V39"/>
  <c r="W39"/>
  <c r="U40"/>
  <c r="V40"/>
  <c r="W40"/>
  <c r="U41"/>
  <c r="V41"/>
  <c r="W41"/>
  <c r="U42"/>
  <c r="V42"/>
  <c r="W42"/>
  <c r="U43"/>
  <c r="V43"/>
  <c r="W43"/>
  <c r="U44"/>
  <c r="V44"/>
  <c r="W44"/>
  <c r="U45"/>
  <c r="V45"/>
  <c r="W45"/>
  <c r="U46"/>
  <c r="V46"/>
  <c r="W46"/>
  <c r="U47"/>
  <c r="V47"/>
  <c r="W47"/>
  <c r="U48"/>
  <c r="V48"/>
  <c r="W48"/>
  <c r="U49"/>
  <c r="V49"/>
  <c r="W49"/>
  <c r="U50"/>
  <c r="V50"/>
  <c r="W50"/>
  <c r="U51"/>
  <c r="V51"/>
  <c r="W51"/>
  <c r="U52"/>
  <c r="V52"/>
  <c r="W52"/>
  <c r="U53"/>
  <c r="V53"/>
  <c r="W53"/>
  <c r="U54"/>
  <c r="V54"/>
  <c r="W54"/>
  <c r="U55"/>
  <c r="V55"/>
  <c r="W55"/>
  <c r="U56"/>
  <c r="V56"/>
  <c r="W56"/>
  <c r="U57"/>
  <c r="V57"/>
  <c r="W57"/>
  <c r="U58"/>
  <c r="V58"/>
  <c r="W58"/>
  <c r="U59"/>
  <c r="V59"/>
  <c r="W59"/>
  <c r="U60"/>
  <c r="V60"/>
  <c r="W60"/>
  <c r="U61"/>
  <c r="V61"/>
  <c r="W61"/>
  <c r="U62"/>
  <c r="V62"/>
  <c r="W62"/>
  <c r="U63"/>
  <c r="V63"/>
  <c r="W63"/>
  <c r="U64"/>
  <c r="V64"/>
  <c r="W64"/>
  <c r="U65"/>
  <c r="V65"/>
  <c r="W65"/>
  <c r="U66"/>
  <c r="V66"/>
  <c r="W66"/>
  <c r="U67"/>
  <c r="V67"/>
  <c r="W67"/>
  <c r="U68"/>
  <c r="V68"/>
  <c r="W68"/>
  <c r="U69"/>
  <c r="V69"/>
  <c r="W69"/>
  <c r="U70"/>
  <c r="V70"/>
  <c r="W70"/>
  <c r="U71"/>
  <c r="V71"/>
  <c r="W71"/>
  <c r="U72"/>
  <c r="V72"/>
  <c r="W72"/>
  <c r="U73"/>
  <c r="V73"/>
  <c r="W73"/>
  <c r="U74"/>
  <c r="V74"/>
  <c r="W74"/>
  <c r="U75"/>
  <c r="V75"/>
  <c r="W75"/>
  <c r="U76"/>
  <c r="V76"/>
  <c r="W76"/>
  <c r="U77"/>
  <c r="V77"/>
  <c r="W77"/>
  <c r="U78"/>
  <c r="V78"/>
  <c r="W78"/>
  <c r="U79"/>
  <c r="V79"/>
  <c r="W79"/>
  <c r="U80"/>
  <c r="V80"/>
  <c r="W80"/>
  <c r="U81"/>
  <c r="V81"/>
  <c r="W81"/>
  <c r="U82"/>
  <c r="V82"/>
  <c r="W82"/>
  <c r="U83"/>
  <c r="V83"/>
  <c r="W83"/>
  <c r="U84"/>
  <c r="V84"/>
  <c r="W84"/>
  <c r="U85"/>
  <c r="V85"/>
  <c r="W85"/>
  <c r="U86"/>
  <c r="V86"/>
  <c r="W86"/>
  <c r="U87"/>
  <c r="V87"/>
  <c r="W87"/>
  <c r="U88"/>
  <c r="V88"/>
  <c r="W88"/>
  <c r="U89"/>
  <c r="V89"/>
  <c r="W89"/>
  <c r="U90"/>
  <c r="V90"/>
  <c r="W90"/>
  <c r="U91"/>
  <c r="V91"/>
  <c r="W91"/>
  <c r="U92"/>
  <c r="V92"/>
  <c r="W92"/>
  <c r="U93"/>
  <c r="V93"/>
  <c r="W93"/>
  <c r="U94"/>
  <c r="V94"/>
  <c r="W94"/>
  <c r="U95"/>
  <c r="V95"/>
  <c r="W95"/>
  <c r="U96"/>
  <c r="V96"/>
  <c r="W96"/>
  <c r="U97"/>
  <c r="V97"/>
  <c r="W97"/>
  <c r="U98"/>
  <c r="V98"/>
  <c r="W98"/>
  <c r="U99"/>
  <c r="V99"/>
  <c r="W99"/>
  <c r="U100"/>
  <c r="V100"/>
  <c r="W100"/>
  <c r="U101"/>
  <c r="V101"/>
  <c r="W101"/>
  <c r="U102"/>
  <c r="V102"/>
  <c r="W102"/>
  <c r="U103"/>
  <c r="V103"/>
  <c r="W103"/>
  <c r="U104"/>
  <c r="V104"/>
  <c r="W104"/>
  <c r="U105"/>
  <c r="V105"/>
  <c r="W105"/>
  <c r="V6"/>
  <c r="W6"/>
  <c r="U6"/>
  <c r="K3"/>
  <c r="C20" i="22"/>
  <c r="B20" s="1"/>
  <c r="D20"/>
  <c r="E20"/>
  <c r="L7"/>
  <c r="C7" s="1"/>
  <c r="M7"/>
  <c r="D7" s="1"/>
  <c r="N7"/>
  <c r="E7" s="1"/>
  <c r="L8"/>
  <c r="C8" s="1"/>
  <c r="M8"/>
  <c r="D8" s="1"/>
  <c r="N8"/>
  <c r="E8" s="1"/>
  <c r="L9"/>
  <c r="C9" s="1"/>
  <c r="M9"/>
  <c r="D9" s="1"/>
  <c r="N9"/>
  <c r="E9" s="1"/>
  <c r="L10"/>
  <c r="C10" s="1"/>
  <c r="M10"/>
  <c r="D10" s="1"/>
  <c r="N10"/>
  <c r="E10" s="1"/>
  <c r="L11"/>
  <c r="C11" s="1"/>
  <c r="M11"/>
  <c r="D11" s="1"/>
  <c r="N11"/>
  <c r="E11" s="1"/>
  <c r="L12"/>
  <c r="C12" s="1"/>
  <c r="M12"/>
  <c r="D12" s="1"/>
  <c r="N12"/>
  <c r="E12" s="1"/>
  <c r="L13"/>
  <c r="C13" s="1"/>
  <c r="M13"/>
  <c r="D13" s="1"/>
  <c r="N13"/>
  <c r="E13" s="1"/>
  <c r="L14"/>
  <c r="C14" s="1"/>
  <c r="M14"/>
  <c r="D14" s="1"/>
  <c r="N14"/>
  <c r="E14" s="1"/>
  <c r="L15"/>
  <c r="C15" s="1"/>
  <c r="M15"/>
  <c r="D15" s="1"/>
  <c r="N15"/>
  <c r="E15" s="1"/>
  <c r="L16"/>
  <c r="C16" s="1"/>
  <c r="M16"/>
  <c r="D16" s="1"/>
  <c r="N16"/>
  <c r="E16" s="1"/>
  <c r="L17"/>
  <c r="C17" s="1"/>
  <c r="M17"/>
  <c r="D17" s="1"/>
  <c r="N17"/>
  <c r="E17" s="1"/>
  <c r="L18"/>
  <c r="C18" s="1"/>
  <c r="M18"/>
  <c r="D18" s="1"/>
  <c r="N18"/>
  <c r="E18" s="1"/>
  <c r="L19"/>
  <c r="C19" s="1"/>
  <c r="M19"/>
  <c r="D19" s="1"/>
  <c r="N19"/>
  <c r="E19" s="1"/>
  <c r="L20"/>
  <c r="M20"/>
  <c r="N20"/>
  <c r="L21"/>
  <c r="M21"/>
  <c r="N21"/>
  <c r="L22"/>
  <c r="M22"/>
  <c r="N22"/>
  <c r="L23"/>
  <c r="M23"/>
  <c r="N23"/>
  <c r="L24"/>
  <c r="M24"/>
  <c r="N24"/>
  <c r="L25"/>
  <c r="M25"/>
  <c r="N25"/>
  <c r="L26"/>
  <c r="M26"/>
  <c r="N26"/>
  <c r="L27"/>
  <c r="M27"/>
  <c r="N27"/>
  <c r="L28"/>
  <c r="M28"/>
  <c r="N28"/>
  <c r="L29"/>
  <c r="M29"/>
  <c r="N29"/>
  <c r="L30"/>
  <c r="M30"/>
  <c r="N30"/>
  <c r="L31"/>
  <c r="M31"/>
  <c r="N31"/>
  <c r="L32"/>
  <c r="M32"/>
  <c r="N32"/>
  <c r="L33"/>
  <c r="M33"/>
  <c r="N33"/>
  <c r="L34"/>
  <c r="M34"/>
  <c r="N34"/>
  <c r="L35"/>
  <c r="M35"/>
  <c r="N35"/>
  <c r="L36"/>
  <c r="M36"/>
  <c r="N36"/>
  <c r="L37"/>
  <c r="M37"/>
  <c r="N37"/>
  <c r="L38"/>
  <c r="M38"/>
  <c r="N38"/>
  <c r="L39"/>
  <c r="M39"/>
  <c r="N39"/>
  <c r="L40"/>
  <c r="M40"/>
  <c r="N40"/>
  <c r="L41"/>
  <c r="M41"/>
  <c r="N41"/>
  <c r="L42"/>
  <c r="M42"/>
  <c r="N42"/>
  <c r="L43"/>
  <c r="M43"/>
  <c r="N43"/>
  <c r="L44"/>
  <c r="M44"/>
  <c r="N44"/>
  <c r="L45"/>
  <c r="M45"/>
  <c r="N45"/>
  <c r="L46"/>
  <c r="M46"/>
  <c r="N46"/>
  <c r="L47"/>
  <c r="M47"/>
  <c r="N47"/>
  <c r="L48"/>
  <c r="M48"/>
  <c r="N48"/>
  <c r="L49"/>
  <c r="M49"/>
  <c r="N49"/>
  <c r="L50"/>
  <c r="M50"/>
  <c r="N50"/>
  <c r="L51"/>
  <c r="M51"/>
  <c r="N51"/>
  <c r="L52"/>
  <c r="M52"/>
  <c r="N52"/>
  <c r="L53"/>
  <c r="M53"/>
  <c r="N53"/>
  <c r="L54"/>
  <c r="M54"/>
  <c r="N54"/>
  <c r="L55"/>
  <c r="M55"/>
  <c r="N55"/>
  <c r="L56"/>
  <c r="M56"/>
  <c r="N56"/>
  <c r="L57"/>
  <c r="M57"/>
  <c r="N57"/>
  <c r="L58"/>
  <c r="M58"/>
  <c r="N58"/>
  <c r="L59"/>
  <c r="M59"/>
  <c r="N59"/>
  <c r="L60"/>
  <c r="M60"/>
  <c r="N60"/>
  <c r="L61"/>
  <c r="M61"/>
  <c r="N61"/>
  <c r="L62"/>
  <c r="M62"/>
  <c r="N62"/>
  <c r="L63"/>
  <c r="M63"/>
  <c r="N63"/>
  <c r="L64"/>
  <c r="M64"/>
  <c r="N64"/>
  <c r="L65"/>
  <c r="M65"/>
  <c r="N65"/>
  <c r="L66"/>
  <c r="M66"/>
  <c r="N66"/>
  <c r="L67"/>
  <c r="M67"/>
  <c r="N67"/>
  <c r="L68"/>
  <c r="M68"/>
  <c r="N68"/>
  <c r="L69"/>
  <c r="M69"/>
  <c r="N69"/>
  <c r="L70"/>
  <c r="M70"/>
  <c r="N70"/>
  <c r="L71"/>
  <c r="M71"/>
  <c r="N71"/>
  <c r="L72"/>
  <c r="M72"/>
  <c r="N72"/>
  <c r="L73"/>
  <c r="M73"/>
  <c r="N73"/>
  <c r="L74"/>
  <c r="M74"/>
  <c r="N74"/>
  <c r="L75"/>
  <c r="M75"/>
  <c r="N75"/>
  <c r="L76"/>
  <c r="M76"/>
  <c r="N76"/>
  <c r="L77"/>
  <c r="M77"/>
  <c r="N77"/>
  <c r="L78"/>
  <c r="M78"/>
  <c r="N78"/>
  <c r="L79"/>
  <c r="M79"/>
  <c r="N79"/>
  <c r="L80"/>
  <c r="M80"/>
  <c r="N80"/>
  <c r="L81"/>
  <c r="M81"/>
  <c r="N81"/>
  <c r="L82"/>
  <c r="M82"/>
  <c r="N82"/>
  <c r="L83"/>
  <c r="M83"/>
  <c r="N83"/>
  <c r="L84"/>
  <c r="M84"/>
  <c r="N84"/>
  <c r="L85"/>
  <c r="M85"/>
  <c r="N85"/>
  <c r="L86"/>
  <c r="M86"/>
  <c r="N86"/>
  <c r="L87"/>
  <c r="M87"/>
  <c r="N87"/>
  <c r="L88"/>
  <c r="M88"/>
  <c r="N88"/>
  <c r="L89"/>
  <c r="M89"/>
  <c r="N89"/>
  <c r="L90"/>
  <c r="M90"/>
  <c r="N90"/>
  <c r="L91"/>
  <c r="M91"/>
  <c r="N91"/>
  <c r="L92"/>
  <c r="M92"/>
  <c r="N92"/>
  <c r="L93"/>
  <c r="M93"/>
  <c r="N93"/>
  <c r="L94"/>
  <c r="M94"/>
  <c r="N94"/>
  <c r="L95"/>
  <c r="M95"/>
  <c r="N95"/>
  <c r="L96"/>
  <c r="M96"/>
  <c r="N96"/>
  <c r="L97"/>
  <c r="M97"/>
  <c r="N97"/>
  <c r="L98"/>
  <c r="M98"/>
  <c r="N98"/>
  <c r="L99"/>
  <c r="M99"/>
  <c r="N99"/>
  <c r="L100"/>
  <c r="M100"/>
  <c r="N100"/>
  <c r="L101"/>
  <c r="M101"/>
  <c r="N101"/>
  <c r="L102"/>
  <c r="M102"/>
  <c r="N102"/>
  <c r="L103"/>
  <c r="M103"/>
  <c r="N103"/>
  <c r="L104"/>
  <c r="M104"/>
  <c r="N104"/>
  <c r="L105"/>
  <c r="M105"/>
  <c r="N105"/>
  <c r="N6"/>
  <c r="E6" s="1"/>
  <c r="M6"/>
  <c r="D6" s="1"/>
  <c r="L6"/>
  <c r="C6" s="1"/>
  <c r="B6" s="1"/>
  <c r="I23"/>
  <c r="I22"/>
  <c r="J4"/>
  <c r="E3"/>
  <c r="J7" i="18"/>
  <c r="J8"/>
  <c r="J9"/>
  <c r="J10"/>
  <c r="J11"/>
  <c r="J12"/>
  <c r="J13"/>
  <c r="J14"/>
  <c r="J15"/>
  <c r="J16"/>
  <c r="J17"/>
  <c r="J18"/>
  <c r="J19"/>
  <c r="J20"/>
  <c r="C16"/>
  <c r="D16"/>
  <c r="C17"/>
  <c r="B17" s="1"/>
  <c r="D17"/>
  <c r="C18"/>
  <c r="B18" s="1"/>
  <c r="D18"/>
  <c r="C19"/>
  <c r="B19" s="1"/>
  <c r="D19"/>
  <c r="C20"/>
  <c r="B20" s="1"/>
  <c r="D20"/>
  <c r="L7"/>
  <c r="C6" s="1"/>
  <c r="B6" s="1"/>
  <c r="M7"/>
  <c r="D6" s="1"/>
  <c r="L8"/>
  <c r="C9" s="1"/>
  <c r="M8"/>
  <c r="D9" s="1"/>
  <c r="L9"/>
  <c r="C11" s="1"/>
  <c r="M9"/>
  <c r="D12" s="1"/>
  <c r="L10"/>
  <c r="C13" s="1"/>
  <c r="M10"/>
  <c r="D13" s="1"/>
  <c r="L11"/>
  <c r="M11"/>
  <c r="L12"/>
  <c r="C15" s="1"/>
  <c r="M12"/>
  <c r="D15" s="1"/>
  <c r="L13"/>
  <c r="M13"/>
  <c r="L14"/>
  <c r="M14"/>
  <c r="L15"/>
  <c r="M15"/>
  <c r="L16"/>
  <c r="M16"/>
  <c r="L17"/>
  <c r="M17"/>
  <c r="L18"/>
  <c r="M18"/>
  <c r="L19"/>
  <c r="M19"/>
  <c r="L20"/>
  <c r="M20"/>
  <c r="L21"/>
  <c r="M21"/>
  <c r="L22"/>
  <c r="M22"/>
  <c r="L23"/>
  <c r="M23"/>
  <c r="L24"/>
  <c r="M24"/>
  <c r="L25"/>
  <c r="M25"/>
  <c r="L26"/>
  <c r="M26"/>
  <c r="L27"/>
  <c r="M27"/>
  <c r="L28"/>
  <c r="M28"/>
  <c r="L29"/>
  <c r="M29"/>
  <c r="L30"/>
  <c r="M30"/>
  <c r="L31"/>
  <c r="M31"/>
  <c r="L32"/>
  <c r="M32"/>
  <c r="L33"/>
  <c r="M33"/>
  <c r="L34"/>
  <c r="M34"/>
  <c r="L35"/>
  <c r="M35"/>
  <c r="L36"/>
  <c r="M36"/>
  <c r="L37"/>
  <c r="M37"/>
  <c r="L38"/>
  <c r="M38"/>
  <c r="L39"/>
  <c r="M39"/>
  <c r="L40"/>
  <c r="M40"/>
  <c r="L41"/>
  <c r="M41"/>
  <c r="L42"/>
  <c r="M42"/>
  <c r="L43"/>
  <c r="M43"/>
  <c r="L44"/>
  <c r="M44"/>
  <c r="L45"/>
  <c r="M45"/>
  <c r="L46"/>
  <c r="M46"/>
  <c r="L47"/>
  <c r="M47"/>
  <c r="L48"/>
  <c r="M48"/>
  <c r="L49"/>
  <c r="M49"/>
  <c r="L50"/>
  <c r="M50"/>
  <c r="L51"/>
  <c r="M51"/>
  <c r="L52"/>
  <c r="M52"/>
  <c r="L53"/>
  <c r="M53"/>
  <c r="L54"/>
  <c r="M54"/>
  <c r="L55"/>
  <c r="M55"/>
  <c r="L56"/>
  <c r="M56"/>
  <c r="L57"/>
  <c r="M57"/>
  <c r="L58"/>
  <c r="M58"/>
  <c r="L59"/>
  <c r="M59"/>
  <c r="L60"/>
  <c r="M60"/>
  <c r="L61"/>
  <c r="M61"/>
  <c r="L62"/>
  <c r="M62"/>
  <c r="L63"/>
  <c r="M63"/>
  <c r="L64"/>
  <c r="M64"/>
  <c r="L65"/>
  <c r="M65"/>
  <c r="L66"/>
  <c r="M66"/>
  <c r="L67"/>
  <c r="M67"/>
  <c r="L68"/>
  <c r="M68"/>
  <c r="L69"/>
  <c r="M69"/>
  <c r="L70"/>
  <c r="M70"/>
  <c r="L71"/>
  <c r="M71"/>
  <c r="L72"/>
  <c r="M72"/>
  <c r="L73"/>
  <c r="M73"/>
  <c r="L74"/>
  <c r="M74"/>
  <c r="L75"/>
  <c r="M75"/>
  <c r="L76"/>
  <c r="M76"/>
  <c r="L77"/>
  <c r="M77"/>
  <c r="L78"/>
  <c r="M78"/>
  <c r="L79"/>
  <c r="M79"/>
  <c r="L80"/>
  <c r="M80"/>
  <c r="L81"/>
  <c r="M81"/>
  <c r="L82"/>
  <c r="M82"/>
  <c r="L83"/>
  <c r="M83"/>
  <c r="L84"/>
  <c r="M84"/>
  <c r="L85"/>
  <c r="M85"/>
  <c r="L86"/>
  <c r="M86"/>
  <c r="L87"/>
  <c r="M87"/>
  <c r="L88"/>
  <c r="M88"/>
  <c r="L89"/>
  <c r="M89"/>
  <c r="L90"/>
  <c r="M90"/>
  <c r="L91"/>
  <c r="M91"/>
  <c r="L92"/>
  <c r="M92"/>
  <c r="L93"/>
  <c r="M93"/>
  <c r="L94"/>
  <c r="M94"/>
  <c r="L95"/>
  <c r="M95"/>
  <c r="L96"/>
  <c r="M96"/>
  <c r="L97"/>
  <c r="M97"/>
  <c r="L98"/>
  <c r="M98"/>
  <c r="L99"/>
  <c r="M99"/>
  <c r="L100"/>
  <c r="M100"/>
  <c r="L101"/>
  <c r="M101"/>
  <c r="L102"/>
  <c r="M102"/>
  <c r="L103"/>
  <c r="M103"/>
  <c r="L104"/>
  <c r="M104"/>
  <c r="L105"/>
  <c r="M105"/>
  <c r="M6"/>
  <c r="L6"/>
  <c r="H23"/>
  <c r="H22"/>
  <c r="B16"/>
  <c r="F3"/>
  <c r="J4"/>
  <c r="M6" i="20"/>
  <c r="M7"/>
  <c r="M8"/>
  <c r="M9"/>
  <c r="M10"/>
  <c r="M11"/>
  <c r="M12"/>
  <c r="M13"/>
  <c r="M14"/>
  <c r="M15"/>
  <c r="M16"/>
  <c r="M17"/>
  <c r="M18"/>
  <c r="M19"/>
  <c r="M5"/>
  <c r="B8" s="1"/>
  <c r="B11"/>
  <c r="A21" i="166" l="1"/>
  <c r="D10" i="17"/>
  <c r="D9"/>
  <c r="E9"/>
  <c r="C9"/>
  <c r="B9" s="1"/>
  <c r="C6" i="15"/>
  <c r="E10" i="17"/>
  <c r="F5" i="16"/>
  <c r="G5"/>
  <c r="C10" i="17"/>
  <c r="B12" i="24"/>
  <c r="B13" s="1"/>
  <c r="B14" s="1"/>
  <c r="B15" s="1"/>
  <c r="B16" s="1"/>
  <c r="B17" s="1"/>
  <c r="B18" s="1"/>
  <c r="D6" i="15"/>
  <c r="H5" i="16"/>
  <c r="E6" i="15"/>
  <c r="C10" i="18"/>
  <c r="D11"/>
  <c r="C14"/>
  <c r="D7"/>
  <c r="C7" i="16"/>
  <c r="C12" i="18"/>
  <c r="C8"/>
  <c r="D8"/>
  <c r="B26" i="17"/>
  <c r="B27" s="1"/>
  <c r="B28" s="1"/>
  <c r="B7" i="22"/>
  <c r="B8" s="1"/>
  <c r="B9" s="1"/>
  <c r="B10" s="1"/>
  <c r="B11" s="1"/>
  <c r="B12" s="1"/>
  <c r="B13" s="1"/>
  <c r="B14" s="1"/>
  <c r="B15" s="1"/>
  <c r="B16" s="1"/>
  <c r="B17" s="1"/>
  <c r="B18" s="1"/>
  <c r="B19" s="1"/>
  <c r="D14" i="18"/>
  <c r="G10" i="20"/>
  <c r="C7" i="18"/>
  <c r="B7" s="1"/>
  <c r="D10"/>
  <c r="K8" i="21"/>
  <c r="C8" s="1"/>
  <c r="L8"/>
  <c r="M8"/>
  <c r="N8"/>
  <c r="E8" s="1"/>
  <c r="O8"/>
  <c r="H8" s="1"/>
  <c r="I8" s="1"/>
  <c r="K9"/>
  <c r="C9" s="1"/>
  <c r="L9"/>
  <c r="D9" s="1"/>
  <c r="M9"/>
  <c r="F9" s="1"/>
  <c r="N9"/>
  <c r="E9" s="1"/>
  <c r="O9"/>
  <c r="H9" s="1"/>
  <c r="I9" s="1"/>
  <c r="K10"/>
  <c r="C10" s="1"/>
  <c r="L10"/>
  <c r="D10" s="1"/>
  <c r="M10"/>
  <c r="F10" s="1"/>
  <c r="N10"/>
  <c r="E10" s="1"/>
  <c r="O10"/>
  <c r="H10" s="1"/>
  <c r="I10" s="1"/>
  <c r="K11"/>
  <c r="C11" s="1"/>
  <c r="L11"/>
  <c r="D11" s="1"/>
  <c r="M11"/>
  <c r="F11" s="1"/>
  <c r="N11"/>
  <c r="E11" s="1"/>
  <c r="O11"/>
  <c r="H11" s="1"/>
  <c r="I11" s="1"/>
  <c r="K12"/>
  <c r="C12" s="1"/>
  <c r="L12"/>
  <c r="D12" s="1"/>
  <c r="M12"/>
  <c r="F12" s="1"/>
  <c r="N12"/>
  <c r="E12" s="1"/>
  <c r="O12"/>
  <c r="H12" s="1"/>
  <c r="I12" s="1"/>
  <c r="K13"/>
  <c r="C13" s="1"/>
  <c r="L13"/>
  <c r="D13" s="1"/>
  <c r="M13"/>
  <c r="F13" s="1"/>
  <c r="N13"/>
  <c r="E13" s="1"/>
  <c r="O13"/>
  <c r="H13" s="1"/>
  <c r="I13" s="1"/>
  <c r="K14"/>
  <c r="C14" s="1"/>
  <c r="L14"/>
  <c r="D14" s="1"/>
  <c r="M14"/>
  <c r="F14" s="1"/>
  <c r="N14"/>
  <c r="E14" s="1"/>
  <c r="O14"/>
  <c r="H14" s="1"/>
  <c r="I14" s="1"/>
  <c r="K15"/>
  <c r="C15" s="1"/>
  <c r="L15"/>
  <c r="D15" s="1"/>
  <c r="M15"/>
  <c r="F15" s="1"/>
  <c r="N15"/>
  <c r="E15" s="1"/>
  <c r="O15"/>
  <c r="H15" s="1"/>
  <c r="I15" s="1"/>
  <c r="K16"/>
  <c r="C16" s="1"/>
  <c r="L16"/>
  <c r="D16" s="1"/>
  <c r="M16"/>
  <c r="F16" s="1"/>
  <c r="N16"/>
  <c r="E16" s="1"/>
  <c r="O16"/>
  <c r="H16" s="1"/>
  <c r="I16" s="1"/>
  <c r="K17"/>
  <c r="C17" s="1"/>
  <c r="L17"/>
  <c r="D17" s="1"/>
  <c r="M17"/>
  <c r="F17" s="1"/>
  <c r="N17"/>
  <c r="E17" s="1"/>
  <c r="O17"/>
  <c r="H17" s="1"/>
  <c r="I17" s="1"/>
  <c r="K18"/>
  <c r="L18"/>
  <c r="M18"/>
  <c r="N18"/>
  <c r="O18"/>
  <c r="K19"/>
  <c r="L19"/>
  <c r="M19"/>
  <c r="N19"/>
  <c r="O19"/>
  <c r="K20"/>
  <c r="L20"/>
  <c r="M20"/>
  <c r="N20"/>
  <c r="O20"/>
  <c r="K21"/>
  <c r="L21"/>
  <c r="M21"/>
  <c r="N21"/>
  <c r="O21"/>
  <c r="K22"/>
  <c r="L22"/>
  <c r="M22"/>
  <c r="N22"/>
  <c r="O22"/>
  <c r="K23"/>
  <c r="L23"/>
  <c r="M23"/>
  <c r="N23"/>
  <c r="O23"/>
  <c r="K24"/>
  <c r="L24"/>
  <c r="M24"/>
  <c r="N24"/>
  <c r="O24"/>
  <c r="K25"/>
  <c r="L25"/>
  <c r="M25"/>
  <c r="N25"/>
  <c r="O25"/>
  <c r="K26"/>
  <c r="L26"/>
  <c r="M26"/>
  <c r="N26"/>
  <c r="O26"/>
  <c r="K27"/>
  <c r="L27"/>
  <c r="M27"/>
  <c r="N27"/>
  <c r="O27"/>
  <c r="K28"/>
  <c r="L28"/>
  <c r="M28"/>
  <c r="N28"/>
  <c r="O28"/>
  <c r="K29"/>
  <c r="L29"/>
  <c r="M29"/>
  <c r="N29"/>
  <c r="O29"/>
  <c r="K30"/>
  <c r="L30"/>
  <c r="M30"/>
  <c r="N30"/>
  <c r="O30"/>
  <c r="K31"/>
  <c r="L31"/>
  <c r="M31"/>
  <c r="N31"/>
  <c r="O31"/>
  <c r="K32"/>
  <c r="L32"/>
  <c r="M32"/>
  <c r="N32"/>
  <c r="O32"/>
  <c r="K33"/>
  <c r="L33"/>
  <c r="M33"/>
  <c r="N33"/>
  <c r="O33"/>
  <c r="K34"/>
  <c r="L34"/>
  <c r="M34"/>
  <c r="N34"/>
  <c r="O34"/>
  <c r="K35"/>
  <c r="L35"/>
  <c r="M35"/>
  <c r="N35"/>
  <c r="O35"/>
  <c r="K36"/>
  <c r="L36"/>
  <c r="M36"/>
  <c r="N36"/>
  <c r="O36"/>
  <c r="K37"/>
  <c r="L37"/>
  <c r="M37"/>
  <c r="N37"/>
  <c r="O37"/>
  <c r="K38"/>
  <c r="L38"/>
  <c r="M38"/>
  <c r="N38"/>
  <c r="O38"/>
  <c r="K39"/>
  <c r="L39"/>
  <c r="M39"/>
  <c r="N39"/>
  <c r="O39"/>
  <c r="K40"/>
  <c r="L40"/>
  <c r="M40"/>
  <c r="N40"/>
  <c r="O40"/>
  <c r="K41"/>
  <c r="C7" s="1"/>
  <c r="L41"/>
  <c r="M41"/>
  <c r="N41"/>
  <c r="O41"/>
  <c r="K42"/>
  <c r="L42"/>
  <c r="M42"/>
  <c r="N42"/>
  <c r="O42"/>
  <c r="K43"/>
  <c r="L43"/>
  <c r="M43"/>
  <c r="N43"/>
  <c r="O43"/>
  <c r="K44"/>
  <c r="L44"/>
  <c r="M44"/>
  <c r="N44"/>
  <c r="O44"/>
  <c r="K45"/>
  <c r="L45"/>
  <c r="M45"/>
  <c r="N45"/>
  <c r="O45"/>
  <c r="K46"/>
  <c r="L46"/>
  <c r="M46"/>
  <c r="N46"/>
  <c r="O46"/>
  <c r="K47"/>
  <c r="L47"/>
  <c r="M47"/>
  <c r="N47"/>
  <c r="O47"/>
  <c r="K48"/>
  <c r="L48"/>
  <c r="M48"/>
  <c r="N48"/>
  <c r="O48"/>
  <c r="K49"/>
  <c r="L49"/>
  <c r="M49"/>
  <c r="N49"/>
  <c r="O49"/>
  <c r="K50"/>
  <c r="L50"/>
  <c r="M50"/>
  <c r="N50"/>
  <c r="O50"/>
  <c r="K51"/>
  <c r="L51"/>
  <c r="M51"/>
  <c r="N51"/>
  <c r="O51"/>
  <c r="K52"/>
  <c r="L52"/>
  <c r="M52"/>
  <c r="N52"/>
  <c r="O52"/>
  <c r="K53"/>
  <c r="L53"/>
  <c r="M53"/>
  <c r="N53"/>
  <c r="O53"/>
  <c r="K54"/>
  <c r="L54"/>
  <c r="M54"/>
  <c r="N54"/>
  <c r="O54"/>
  <c r="K55"/>
  <c r="L55"/>
  <c r="M55"/>
  <c r="N55"/>
  <c r="O55"/>
  <c r="K56"/>
  <c r="L56"/>
  <c r="M56"/>
  <c r="N56"/>
  <c r="O56"/>
  <c r="K57"/>
  <c r="L57"/>
  <c r="M57"/>
  <c r="N57"/>
  <c r="O57"/>
  <c r="K58"/>
  <c r="L58"/>
  <c r="M58"/>
  <c r="N58"/>
  <c r="O58"/>
  <c r="K59"/>
  <c r="L59"/>
  <c r="M59"/>
  <c r="N59"/>
  <c r="O59"/>
  <c r="K60"/>
  <c r="L60"/>
  <c r="M60"/>
  <c r="N60"/>
  <c r="O60"/>
  <c r="K61"/>
  <c r="L61"/>
  <c r="M61"/>
  <c r="N61"/>
  <c r="O61"/>
  <c r="K62"/>
  <c r="L62"/>
  <c r="M62"/>
  <c r="N62"/>
  <c r="O62"/>
  <c r="K63"/>
  <c r="L63"/>
  <c r="M63"/>
  <c r="N63"/>
  <c r="O63"/>
  <c r="K64"/>
  <c r="L64"/>
  <c r="M64"/>
  <c r="N64"/>
  <c r="O64"/>
  <c r="K65"/>
  <c r="L65"/>
  <c r="M65"/>
  <c r="N65"/>
  <c r="O65"/>
  <c r="K66"/>
  <c r="L66"/>
  <c r="M66"/>
  <c r="N66"/>
  <c r="O66"/>
  <c r="K67"/>
  <c r="L67"/>
  <c r="M67"/>
  <c r="N67"/>
  <c r="O67"/>
  <c r="K68"/>
  <c r="L68"/>
  <c r="M68"/>
  <c r="N68"/>
  <c r="O68"/>
  <c r="K69"/>
  <c r="L69"/>
  <c r="M69"/>
  <c r="N69"/>
  <c r="O69"/>
  <c r="K70"/>
  <c r="L70"/>
  <c r="M70"/>
  <c r="N70"/>
  <c r="O70"/>
  <c r="K71"/>
  <c r="L71"/>
  <c r="M71"/>
  <c r="N71"/>
  <c r="O71"/>
  <c r="K72"/>
  <c r="L72"/>
  <c r="M72"/>
  <c r="N72"/>
  <c r="O72"/>
  <c r="K73"/>
  <c r="L73"/>
  <c r="M73"/>
  <c r="N73"/>
  <c r="O73"/>
  <c r="K74"/>
  <c r="L74"/>
  <c r="M74"/>
  <c r="N74"/>
  <c r="O74"/>
  <c r="K75"/>
  <c r="L75"/>
  <c r="M75"/>
  <c r="N75"/>
  <c r="O75"/>
  <c r="K76"/>
  <c r="L76"/>
  <c r="M76"/>
  <c r="N76"/>
  <c r="O76"/>
  <c r="K77"/>
  <c r="L77"/>
  <c r="M77"/>
  <c r="N77"/>
  <c r="O77"/>
  <c r="K78"/>
  <c r="L78"/>
  <c r="M78"/>
  <c r="N78"/>
  <c r="O78"/>
  <c r="K79"/>
  <c r="L79"/>
  <c r="M79"/>
  <c r="N79"/>
  <c r="O79"/>
  <c r="K80"/>
  <c r="L80"/>
  <c r="M80"/>
  <c r="N80"/>
  <c r="O80"/>
  <c r="K81"/>
  <c r="L81"/>
  <c r="M81"/>
  <c r="N81"/>
  <c r="O81"/>
  <c r="K82"/>
  <c r="L82"/>
  <c r="M82"/>
  <c r="N82"/>
  <c r="O82"/>
  <c r="K83"/>
  <c r="L83"/>
  <c r="M83"/>
  <c r="N83"/>
  <c r="O83"/>
  <c r="K84"/>
  <c r="L84"/>
  <c r="M84"/>
  <c r="N84"/>
  <c r="O84"/>
  <c r="K85"/>
  <c r="L85"/>
  <c r="M85"/>
  <c r="N85"/>
  <c r="O85"/>
  <c r="K86"/>
  <c r="L86"/>
  <c r="M86"/>
  <c r="N86"/>
  <c r="O86"/>
  <c r="K87"/>
  <c r="L87"/>
  <c r="M87"/>
  <c r="N87"/>
  <c r="O87"/>
  <c r="K88"/>
  <c r="L88"/>
  <c r="M88"/>
  <c r="N88"/>
  <c r="O88"/>
  <c r="K89"/>
  <c r="L89"/>
  <c r="M89"/>
  <c r="N89"/>
  <c r="O89"/>
  <c r="K90"/>
  <c r="L90"/>
  <c r="M90"/>
  <c r="N90"/>
  <c r="O90"/>
  <c r="K91"/>
  <c r="L91"/>
  <c r="M91"/>
  <c r="N91"/>
  <c r="O91"/>
  <c r="K92"/>
  <c r="L92"/>
  <c r="M92"/>
  <c r="N92"/>
  <c r="O92"/>
  <c r="K93"/>
  <c r="L93"/>
  <c r="M93"/>
  <c r="N93"/>
  <c r="O93"/>
  <c r="K94"/>
  <c r="L94"/>
  <c r="M94"/>
  <c r="N94"/>
  <c r="O94"/>
  <c r="K95"/>
  <c r="L95"/>
  <c r="M95"/>
  <c r="N95"/>
  <c r="O95"/>
  <c r="K96"/>
  <c r="L96"/>
  <c r="M96"/>
  <c r="N96"/>
  <c r="O96"/>
  <c r="K97"/>
  <c r="L97"/>
  <c r="M97"/>
  <c r="N97"/>
  <c r="O97"/>
  <c r="K98"/>
  <c r="L98"/>
  <c r="M98"/>
  <c r="N98"/>
  <c r="O98"/>
  <c r="K99"/>
  <c r="L99"/>
  <c r="M99"/>
  <c r="N99"/>
  <c r="O99"/>
  <c r="K100"/>
  <c r="L100"/>
  <c r="M100"/>
  <c r="N100"/>
  <c r="O100"/>
  <c r="K101"/>
  <c r="L101"/>
  <c r="M101"/>
  <c r="N101"/>
  <c r="O101"/>
  <c r="K102"/>
  <c r="L102"/>
  <c r="M102"/>
  <c r="N102"/>
  <c r="O102"/>
  <c r="K103"/>
  <c r="L103"/>
  <c r="M103"/>
  <c r="N103"/>
  <c r="O103"/>
  <c r="K104"/>
  <c r="L104"/>
  <c r="M104"/>
  <c r="N104"/>
  <c r="O104"/>
  <c r="K105"/>
  <c r="L105"/>
  <c r="M105"/>
  <c r="N105"/>
  <c r="O105"/>
  <c r="K106"/>
  <c r="L106"/>
  <c r="M106"/>
  <c r="N106"/>
  <c r="O106"/>
  <c r="O7"/>
  <c r="N7"/>
  <c r="L7"/>
  <c r="D7" s="1"/>
  <c r="M7"/>
  <c r="K7"/>
  <c r="D24"/>
  <c r="H20"/>
  <c r="H28" s="1"/>
  <c r="H19"/>
  <c r="H27" s="1"/>
  <c r="C12" i="13"/>
  <c r="D12"/>
  <c r="E12"/>
  <c r="C13"/>
  <c r="D13"/>
  <c r="E13"/>
  <c r="C14"/>
  <c r="D14"/>
  <c r="E14"/>
  <c r="C15"/>
  <c r="D15"/>
  <c r="E15"/>
  <c r="C16"/>
  <c r="D16"/>
  <c r="E16"/>
  <c r="C17"/>
  <c r="D17"/>
  <c r="E17"/>
  <c r="K12"/>
  <c r="K13"/>
  <c r="K14"/>
  <c r="K15"/>
  <c r="K16"/>
  <c r="K17"/>
  <c r="M12"/>
  <c r="N12" s="1"/>
  <c r="M13"/>
  <c r="N13" s="1"/>
  <c r="M14"/>
  <c r="N14" s="1"/>
  <c r="M15"/>
  <c r="N15" s="1"/>
  <c r="M16"/>
  <c r="N16" s="1"/>
  <c r="M17"/>
  <c r="N17" s="1"/>
  <c r="T9" i="12"/>
  <c r="A22" i="166" l="1"/>
  <c r="F7" i="21"/>
  <c r="B7"/>
  <c r="H7"/>
  <c r="I7" s="1"/>
  <c r="F8"/>
  <c r="D8"/>
  <c r="E7"/>
  <c r="B10" i="17"/>
  <c r="B11" s="1"/>
  <c r="B12" s="1"/>
  <c r="B13" s="1"/>
  <c r="B14" s="1"/>
  <c r="B15" s="1"/>
  <c r="B16" s="1"/>
  <c r="B17" s="1"/>
  <c r="B18" s="1"/>
  <c r="B19" s="1"/>
  <c r="B20" s="1"/>
  <c r="B21" s="1"/>
  <c r="B22" s="1"/>
  <c r="B23" s="1"/>
  <c r="B24" s="1"/>
  <c r="B8" i="18"/>
  <c r="B9" s="1"/>
  <c r="B10" s="1"/>
  <c r="B11" s="1"/>
  <c r="B12" s="1"/>
  <c r="B13" s="1"/>
  <c r="B14" s="1"/>
  <c r="B15" s="1"/>
  <c r="B8" i="21"/>
  <c r="B9" s="1"/>
  <c r="B10" s="1"/>
  <c r="B11" s="1"/>
  <c r="B12" s="1"/>
  <c r="B13" s="1"/>
  <c r="B14" s="1"/>
  <c r="B15" s="1"/>
  <c r="B16" s="1"/>
  <c r="B17" s="1"/>
  <c r="I11" i="12"/>
  <c r="J11"/>
  <c r="W11" s="1"/>
  <c r="K11" s="1"/>
  <c r="I12"/>
  <c r="J12"/>
  <c r="W12" s="1"/>
  <c r="K12" s="1"/>
  <c r="I13"/>
  <c r="J13"/>
  <c r="W13" s="1"/>
  <c r="K13" s="1"/>
  <c r="I14"/>
  <c r="J14"/>
  <c r="W14" s="1"/>
  <c r="K14" s="1"/>
  <c r="I15"/>
  <c r="J15"/>
  <c r="W15" s="1"/>
  <c r="K15" s="1"/>
  <c r="I16"/>
  <c r="J16"/>
  <c r="W16" s="1"/>
  <c r="K16" s="1"/>
  <c r="I17"/>
  <c r="J17"/>
  <c r="W17" s="1"/>
  <c r="K17" s="1"/>
  <c r="C11"/>
  <c r="B11" s="1"/>
  <c r="D11"/>
  <c r="E11"/>
  <c r="F11"/>
  <c r="C12"/>
  <c r="B12" s="1"/>
  <c r="D12"/>
  <c r="E12"/>
  <c r="F12"/>
  <c r="C13"/>
  <c r="B13" s="1"/>
  <c r="D13"/>
  <c r="E13"/>
  <c r="F13"/>
  <c r="C14"/>
  <c r="B14" s="1"/>
  <c r="D14"/>
  <c r="E14"/>
  <c r="F14"/>
  <c r="C15"/>
  <c r="B15" s="1"/>
  <c r="D15"/>
  <c r="E15"/>
  <c r="F15"/>
  <c r="C16"/>
  <c r="B16" s="1"/>
  <c r="D16"/>
  <c r="E16"/>
  <c r="F16"/>
  <c r="C17"/>
  <c r="B17" s="1"/>
  <c r="D17"/>
  <c r="E17"/>
  <c r="F17"/>
  <c r="C16" i="11"/>
  <c r="D16"/>
  <c r="E16"/>
  <c r="F16"/>
  <c r="G16"/>
  <c r="H16"/>
  <c r="C17"/>
  <c r="D17"/>
  <c r="E17"/>
  <c r="F17"/>
  <c r="G17"/>
  <c r="H17"/>
  <c r="B12" i="13"/>
  <c r="B13"/>
  <c r="B14"/>
  <c r="B15"/>
  <c r="B16"/>
  <c r="B17"/>
  <c r="S10"/>
  <c r="T10"/>
  <c r="U10"/>
  <c r="V10"/>
  <c r="W10"/>
  <c r="S11"/>
  <c r="C11" s="1"/>
  <c r="T11"/>
  <c r="D11" s="1"/>
  <c r="U11"/>
  <c r="E11" s="1"/>
  <c r="V11"/>
  <c r="K11" s="1"/>
  <c r="W11"/>
  <c r="M11" s="1"/>
  <c r="N11" s="1"/>
  <c r="S12"/>
  <c r="T12"/>
  <c r="U12"/>
  <c r="V12"/>
  <c r="W12"/>
  <c r="S13"/>
  <c r="C10" s="1"/>
  <c r="T13"/>
  <c r="D10" s="1"/>
  <c r="U13"/>
  <c r="E10" s="1"/>
  <c r="V13"/>
  <c r="K10" s="1"/>
  <c r="W13"/>
  <c r="M10" s="1"/>
  <c r="N10" s="1"/>
  <c r="S14"/>
  <c r="T14"/>
  <c r="U14"/>
  <c r="V14"/>
  <c r="W14"/>
  <c r="S15"/>
  <c r="T15"/>
  <c r="U15"/>
  <c r="V15"/>
  <c r="W15"/>
  <c r="S16"/>
  <c r="T16"/>
  <c r="U16"/>
  <c r="V16"/>
  <c r="W16"/>
  <c r="S17"/>
  <c r="T17"/>
  <c r="U17"/>
  <c r="V17"/>
  <c r="W17"/>
  <c r="S18"/>
  <c r="T18"/>
  <c r="U18"/>
  <c r="V18"/>
  <c r="W18"/>
  <c r="S19"/>
  <c r="T19"/>
  <c r="U19"/>
  <c r="V19"/>
  <c r="W19"/>
  <c r="S20"/>
  <c r="T20"/>
  <c r="U20"/>
  <c r="V20"/>
  <c r="W20"/>
  <c r="S21"/>
  <c r="T21"/>
  <c r="U21"/>
  <c r="V21"/>
  <c r="W21"/>
  <c r="S22"/>
  <c r="T22"/>
  <c r="U22"/>
  <c r="V22"/>
  <c r="W22"/>
  <c r="S23"/>
  <c r="T23"/>
  <c r="U23"/>
  <c r="V23"/>
  <c r="W23"/>
  <c r="S24"/>
  <c r="T24"/>
  <c r="U24"/>
  <c r="V24"/>
  <c r="W24"/>
  <c r="S25"/>
  <c r="T25"/>
  <c r="U25"/>
  <c r="V25"/>
  <c r="W25"/>
  <c r="S26"/>
  <c r="T26"/>
  <c r="U26"/>
  <c r="V26"/>
  <c r="W26"/>
  <c r="S27"/>
  <c r="T27"/>
  <c r="U27"/>
  <c r="V27"/>
  <c r="W27"/>
  <c r="S28"/>
  <c r="T28"/>
  <c r="U28"/>
  <c r="V28"/>
  <c r="W28"/>
  <c r="S29"/>
  <c r="T29"/>
  <c r="U29"/>
  <c r="V29"/>
  <c r="W29"/>
  <c r="S30"/>
  <c r="T30"/>
  <c r="U30"/>
  <c r="V30"/>
  <c r="W30"/>
  <c r="S31"/>
  <c r="T31"/>
  <c r="U31"/>
  <c r="V31"/>
  <c r="W31"/>
  <c r="S32"/>
  <c r="T32"/>
  <c r="U32"/>
  <c r="V32"/>
  <c r="W32"/>
  <c r="S33"/>
  <c r="T33"/>
  <c r="U33"/>
  <c r="V33"/>
  <c r="W33"/>
  <c r="S34"/>
  <c r="T34"/>
  <c r="U34"/>
  <c r="V34"/>
  <c r="W34"/>
  <c r="S35"/>
  <c r="T35"/>
  <c r="U35"/>
  <c r="V35"/>
  <c r="W35"/>
  <c r="S36"/>
  <c r="T36"/>
  <c r="U36"/>
  <c r="V36"/>
  <c r="W36"/>
  <c r="S37"/>
  <c r="T37"/>
  <c r="U37"/>
  <c r="V37"/>
  <c r="W37"/>
  <c r="S38"/>
  <c r="T38"/>
  <c r="U38"/>
  <c r="V38"/>
  <c r="W38"/>
  <c r="S39"/>
  <c r="T39"/>
  <c r="U39"/>
  <c r="V39"/>
  <c r="W39"/>
  <c r="S40"/>
  <c r="T40"/>
  <c r="U40"/>
  <c r="V40"/>
  <c r="W40"/>
  <c r="S41"/>
  <c r="T41"/>
  <c r="U41"/>
  <c r="V41"/>
  <c r="W41"/>
  <c r="S42"/>
  <c r="T42"/>
  <c r="U42"/>
  <c r="V42"/>
  <c r="W42"/>
  <c r="S43"/>
  <c r="T43"/>
  <c r="U43"/>
  <c r="V43"/>
  <c r="W43"/>
  <c r="S44"/>
  <c r="T44"/>
  <c r="U44"/>
  <c r="V44"/>
  <c r="W44"/>
  <c r="S45"/>
  <c r="T45"/>
  <c r="U45"/>
  <c r="V45"/>
  <c r="W45"/>
  <c r="S46"/>
  <c r="T46"/>
  <c r="U46"/>
  <c r="V46"/>
  <c r="W46"/>
  <c r="S47"/>
  <c r="T47"/>
  <c r="U47"/>
  <c r="V47"/>
  <c r="W47"/>
  <c r="S48"/>
  <c r="T48"/>
  <c r="U48"/>
  <c r="V48"/>
  <c r="W48"/>
  <c r="S49"/>
  <c r="T49"/>
  <c r="U49"/>
  <c r="V49"/>
  <c r="W49"/>
  <c r="S50"/>
  <c r="T50"/>
  <c r="U50"/>
  <c r="V50"/>
  <c r="W50"/>
  <c r="S51"/>
  <c r="T51"/>
  <c r="U51"/>
  <c r="V51"/>
  <c r="W51"/>
  <c r="S52"/>
  <c r="T52"/>
  <c r="U52"/>
  <c r="V52"/>
  <c r="W52"/>
  <c r="S53"/>
  <c r="T53"/>
  <c r="U53"/>
  <c r="V53"/>
  <c r="W53"/>
  <c r="S54"/>
  <c r="T54"/>
  <c r="U54"/>
  <c r="V54"/>
  <c r="W54"/>
  <c r="S55"/>
  <c r="T55"/>
  <c r="U55"/>
  <c r="V55"/>
  <c r="W55"/>
  <c r="S56"/>
  <c r="T56"/>
  <c r="U56"/>
  <c r="V56"/>
  <c r="W56"/>
  <c r="S57"/>
  <c r="T57"/>
  <c r="U57"/>
  <c r="V57"/>
  <c r="W57"/>
  <c r="S58"/>
  <c r="T58"/>
  <c r="U58"/>
  <c r="V58"/>
  <c r="W58"/>
  <c r="S59"/>
  <c r="T59"/>
  <c r="U59"/>
  <c r="V59"/>
  <c r="W59"/>
  <c r="S60"/>
  <c r="T60"/>
  <c r="U60"/>
  <c r="V60"/>
  <c r="W60"/>
  <c r="S61"/>
  <c r="T61"/>
  <c r="U61"/>
  <c r="V61"/>
  <c r="W61"/>
  <c r="S62"/>
  <c r="T62"/>
  <c r="U62"/>
  <c r="V62"/>
  <c r="W62"/>
  <c r="S63"/>
  <c r="T63"/>
  <c r="U63"/>
  <c r="V63"/>
  <c r="W63"/>
  <c r="S64"/>
  <c r="T64"/>
  <c r="U64"/>
  <c r="V64"/>
  <c r="W64"/>
  <c r="S65"/>
  <c r="T65"/>
  <c r="U65"/>
  <c r="V65"/>
  <c r="W65"/>
  <c r="S66"/>
  <c r="T66"/>
  <c r="U66"/>
  <c r="V66"/>
  <c r="W66"/>
  <c r="S67"/>
  <c r="T67"/>
  <c r="U67"/>
  <c r="V67"/>
  <c r="W67"/>
  <c r="S68"/>
  <c r="T68"/>
  <c r="U68"/>
  <c r="V68"/>
  <c r="W68"/>
  <c r="S69"/>
  <c r="T69"/>
  <c r="U69"/>
  <c r="V69"/>
  <c r="W69"/>
  <c r="S70"/>
  <c r="T70"/>
  <c r="U70"/>
  <c r="V70"/>
  <c r="W70"/>
  <c r="S71"/>
  <c r="T71"/>
  <c r="U71"/>
  <c r="V71"/>
  <c r="W71"/>
  <c r="S72"/>
  <c r="T72"/>
  <c r="U72"/>
  <c r="V72"/>
  <c r="W72"/>
  <c r="S73"/>
  <c r="T73"/>
  <c r="U73"/>
  <c r="V73"/>
  <c r="W73"/>
  <c r="S74"/>
  <c r="T74"/>
  <c r="U74"/>
  <c r="V74"/>
  <c r="W74"/>
  <c r="S75"/>
  <c r="T75"/>
  <c r="U75"/>
  <c r="V75"/>
  <c r="W75"/>
  <c r="S76"/>
  <c r="T76"/>
  <c r="U76"/>
  <c r="V76"/>
  <c r="W76"/>
  <c r="S77"/>
  <c r="T77"/>
  <c r="U77"/>
  <c r="V77"/>
  <c r="W77"/>
  <c r="S78"/>
  <c r="T78"/>
  <c r="U78"/>
  <c r="V78"/>
  <c r="W78"/>
  <c r="S79"/>
  <c r="T79"/>
  <c r="U79"/>
  <c r="V79"/>
  <c r="W79"/>
  <c r="S80"/>
  <c r="T80"/>
  <c r="U80"/>
  <c r="V80"/>
  <c r="W80"/>
  <c r="S81"/>
  <c r="T81"/>
  <c r="U81"/>
  <c r="V81"/>
  <c r="W81"/>
  <c r="S82"/>
  <c r="T82"/>
  <c r="U82"/>
  <c r="V82"/>
  <c r="W82"/>
  <c r="S83"/>
  <c r="T83"/>
  <c r="U83"/>
  <c r="V83"/>
  <c r="W83"/>
  <c r="S84"/>
  <c r="T84"/>
  <c r="U84"/>
  <c r="V84"/>
  <c r="W84"/>
  <c r="S85"/>
  <c r="T85"/>
  <c r="U85"/>
  <c r="V85"/>
  <c r="W85"/>
  <c r="S86"/>
  <c r="T86"/>
  <c r="U86"/>
  <c r="V86"/>
  <c r="W86"/>
  <c r="S87"/>
  <c r="T87"/>
  <c r="U87"/>
  <c r="V87"/>
  <c r="W87"/>
  <c r="S88"/>
  <c r="T88"/>
  <c r="U88"/>
  <c r="V88"/>
  <c r="W88"/>
  <c r="S89"/>
  <c r="T89"/>
  <c r="U89"/>
  <c r="V89"/>
  <c r="W89"/>
  <c r="S90"/>
  <c r="T90"/>
  <c r="U90"/>
  <c r="V90"/>
  <c r="W90"/>
  <c r="S91"/>
  <c r="T91"/>
  <c r="U91"/>
  <c r="V91"/>
  <c r="W91"/>
  <c r="S92"/>
  <c r="T92"/>
  <c r="U92"/>
  <c r="V92"/>
  <c r="W92"/>
  <c r="S93"/>
  <c r="T93"/>
  <c r="U93"/>
  <c r="V93"/>
  <c r="W93"/>
  <c r="S94"/>
  <c r="T94"/>
  <c r="U94"/>
  <c r="V94"/>
  <c r="W94"/>
  <c r="S95"/>
  <c r="T95"/>
  <c r="U95"/>
  <c r="V95"/>
  <c r="W95"/>
  <c r="S96"/>
  <c r="T96"/>
  <c r="U96"/>
  <c r="V96"/>
  <c r="W96"/>
  <c r="S97"/>
  <c r="T97"/>
  <c r="U97"/>
  <c r="V97"/>
  <c r="W97"/>
  <c r="S98"/>
  <c r="T98"/>
  <c r="U98"/>
  <c r="V98"/>
  <c r="W98"/>
  <c r="S99"/>
  <c r="T99"/>
  <c r="U99"/>
  <c r="V99"/>
  <c r="W99"/>
  <c r="S100"/>
  <c r="T100"/>
  <c r="U100"/>
  <c r="V100"/>
  <c r="W100"/>
  <c r="S101"/>
  <c r="T101"/>
  <c r="U101"/>
  <c r="V101"/>
  <c r="W101"/>
  <c r="S102"/>
  <c r="T102"/>
  <c r="U102"/>
  <c r="V102"/>
  <c r="W102"/>
  <c r="S103"/>
  <c r="T103"/>
  <c r="U103"/>
  <c r="V103"/>
  <c r="W103"/>
  <c r="S104"/>
  <c r="T104"/>
  <c r="U104"/>
  <c r="V104"/>
  <c r="W104"/>
  <c r="S105"/>
  <c r="T105"/>
  <c r="U105"/>
  <c r="V105"/>
  <c r="W105"/>
  <c r="S106"/>
  <c r="T106"/>
  <c r="U106"/>
  <c r="V106"/>
  <c r="W106"/>
  <c r="S107"/>
  <c r="T107"/>
  <c r="U107"/>
  <c r="V107"/>
  <c r="W107"/>
  <c r="S108"/>
  <c r="T108"/>
  <c r="U108"/>
  <c r="V108"/>
  <c r="W108"/>
  <c r="W9"/>
  <c r="V9"/>
  <c r="T9"/>
  <c r="U9"/>
  <c r="S9"/>
  <c r="Q10" i="12"/>
  <c r="R10"/>
  <c r="S10"/>
  <c r="T10"/>
  <c r="U10"/>
  <c r="V10"/>
  <c r="Q11"/>
  <c r="R11"/>
  <c r="S11"/>
  <c r="T11"/>
  <c r="U11"/>
  <c r="V11"/>
  <c r="Q12"/>
  <c r="R12"/>
  <c r="S12"/>
  <c r="T12"/>
  <c r="U12"/>
  <c r="V12"/>
  <c r="Q13"/>
  <c r="R13"/>
  <c r="S13"/>
  <c r="T13"/>
  <c r="U13"/>
  <c r="V13"/>
  <c r="Q14"/>
  <c r="R14"/>
  <c r="S14"/>
  <c r="T14"/>
  <c r="U14"/>
  <c r="V14"/>
  <c r="Q15"/>
  <c r="R15"/>
  <c r="S15"/>
  <c r="T15"/>
  <c r="U15"/>
  <c r="V15"/>
  <c r="Q16"/>
  <c r="R16"/>
  <c r="S16"/>
  <c r="T16"/>
  <c r="U16"/>
  <c r="V16"/>
  <c r="Q17"/>
  <c r="R17"/>
  <c r="S17"/>
  <c r="T17"/>
  <c r="U17"/>
  <c r="V17"/>
  <c r="Q18"/>
  <c r="R18"/>
  <c r="S18"/>
  <c r="T18"/>
  <c r="U18"/>
  <c r="V18"/>
  <c r="Q19"/>
  <c r="R19"/>
  <c r="S19"/>
  <c r="T19"/>
  <c r="U19"/>
  <c r="V19"/>
  <c r="Q20"/>
  <c r="R20"/>
  <c r="S20"/>
  <c r="T20"/>
  <c r="U20"/>
  <c r="V20"/>
  <c r="Q21"/>
  <c r="R21"/>
  <c r="S21"/>
  <c r="T21"/>
  <c r="U21"/>
  <c r="V21"/>
  <c r="Q22"/>
  <c r="R22"/>
  <c r="S22"/>
  <c r="T22"/>
  <c r="U22"/>
  <c r="V22"/>
  <c r="Q23"/>
  <c r="R23"/>
  <c r="S23"/>
  <c r="T23"/>
  <c r="U23"/>
  <c r="V23"/>
  <c r="Q24"/>
  <c r="C9" s="1"/>
  <c r="R24"/>
  <c r="S24"/>
  <c r="T24"/>
  <c r="U24"/>
  <c r="V24"/>
  <c r="Q25"/>
  <c r="R25"/>
  <c r="S25"/>
  <c r="T25"/>
  <c r="U25"/>
  <c r="V25"/>
  <c r="Q26"/>
  <c r="R26"/>
  <c r="S26"/>
  <c r="T26"/>
  <c r="U26"/>
  <c r="V26"/>
  <c r="Q27"/>
  <c r="R27"/>
  <c r="S27"/>
  <c r="T27"/>
  <c r="U27"/>
  <c r="V27"/>
  <c r="Q28"/>
  <c r="R28"/>
  <c r="S28"/>
  <c r="T28"/>
  <c r="U28"/>
  <c r="V28"/>
  <c r="Q29"/>
  <c r="R29"/>
  <c r="S29"/>
  <c r="T29"/>
  <c r="U29"/>
  <c r="V29"/>
  <c r="Q30"/>
  <c r="R30"/>
  <c r="S30"/>
  <c r="T30"/>
  <c r="U30"/>
  <c r="V30"/>
  <c r="Q31"/>
  <c r="R31"/>
  <c r="S31"/>
  <c r="T31"/>
  <c r="U31"/>
  <c r="V31"/>
  <c r="Q32"/>
  <c r="R32"/>
  <c r="S32"/>
  <c r="T32"/>
  <c r="U32"/>
  <c r="V32"/>
  <c r="Q33"/>
  <c r="R33"/>
  <c r="S33"/>
  <c r="T33"/>
  <c r="U33"/>
  <c r="V33"/>
  <c r="Q34"/>
  <c r="R34"/>
  <c r="S34"/>
  <c r="T34"/>
  <c r="U34"/>
  <c r="V34"/>
  <c r="Q35"/>
  <c r="R35"/>
  <c r="S35"/>
  <c r="T35"/>
  <c r="U35"/>
  <c r="V35"/>
  <c r="Q36"/>
  <c r="R36"/>
  <c r="S36"/>
  <c r="T36"/>
  <c r="U36"/>
  <c r="V36"/>
  <c r="Q37"/>
  <c r="R37"/>
  <c r="S37"/>
  <c r="T37"/>
  <c r="U37"/>
  <c r="V37"/>
  <c r="Q38"/>
  <c r="R38"/>
  <c r="S38"/>
  <c r="T38"/>
  <c r="U38"/>
  <c r="V38"/>
  <c r="Q39"/>
  <c r="R39"/>
  <c r="S39"/>
  <c r="T39"/>
  <c r="U39"/>
  <c r="V39"/>
  <c r="Q40"/>
  <c r="R40"/>
  <c r="S40"/>
  <c r="T40"/>
  <c r="U40"/>
  <c r="V40"/>
  <c r="Q41"/>
  <c r="R41"/>
  <c r="S41"/>
  <c r="T41"/>
  <c r="U41"/>
  <c r="V41"/>
  <c r="Q42"/>
  <c r="R42"/>
  <c r="S42"/>
  <c r="T42"/>
  <c r="U42"/>
  <c r="V42"/>
  <c r="Q43"/>
  <c r="R43"/>
  <c r="S43"/>
  <c r="T43"/>
  <c r="U43"/>
  <c r="V43"/>
  <c r="Q44"/>
  <c r="R44"/>
  <c r="S44"/>
  <c r="T44"/>
  <c r="U44"/>
  <c r="V44"/>
  <c r="Q45"/>
  <c r="R45"/>
  <c r="S45"/>
  <c r="T45"/>
  <c r="U45"/>
  <c r="V45"/>
  <c r="Q46"/>
  <c r="R46"/>
  <c r="S46"/>
  <c r="T46"/>
  <c r="U46"/>
  <c r="V46"/>
  <c r="Q47"/>
  <c r="R47"/>
  <c r="S47"/>
  <c r="T47"/>
  <c r="U47"/>
  <c r="V47"/>
  <c r="Q48"/>
  <c r="R48"/>
  <c r="S48"/>
  <c r="T48"/>
  <c r="U48"/>
  <c r="V48"/>
  <c r="Q49"/>
  <c r="R49"/>
  <c r="S49"/>
  <c r="T49"/>
  <c r="U49"/>
  <c r="V49"/>
  <c r="Q50"/>
  <c r="R50"/>
  <c r="S50"/>
  <c r="T50"/>
  <c r="U50"/>
  <c r="V50"/>
  <c r="Q51"/>
  <c r="R51"/>
  <c r="S51"/>
  <c r="T51"/>
  <c r="U51"/>
  <c r="V51"/>
  <c r="Q52"/>
  <c r="R52"/>
  <c r="S52"/>
  <c r="T52"/>
  <c r="U52"/>
  <c r="V52"/>
  <c r="Q53"/>
  <c r="R53"/>
  <c r="S53"/>
  <c r="T53"/>
  <c r="U53"/>
  <c r="V53"/>
  <c r="Q54"/>
  <c r="R54"/>
  <c r="S54"/>
  <c r="T54"/>
  <c r="U54"/>
  <c r="V54"/>
  <c r="Q55"/>
  <c r="R55"/>
  <c r="S55"/>
  <c r="T55"/>
  <c r="U55"/>
  <c r="V55"/>
  <c r="Q56"/>
  <c r="R56"/>
  <c r="S56"/>
  <c r="T56"/>
  <c r="U56"/>
  <c r="V56"/>
  <c r="Q57"/>
  <c r="R57"/>
  <c r="S57"/>
  <c r="T57"/>
  <c r="U57"/>
  <c r="V57"/>
  <c r="Q58"/>
  <c r="R58"/>
  <c r="S58"/>
  <c r="T58"/>
  <c r="U58"/>
  <c r="V58"/>
  <c r="Q59"/>
  <c r="R59"/>
  <c r="S59"/>
  <c r="T59"/>
  <c r="U59"/>
  <c r="V59"/>
  <c r="Q60"/>
  <c r="R60"/>
  <c r="S60"/>
  <c r="T60"/>
  <c r="U60"/>
  <c r="V60"/>
  <c r="Q61"/>
  <c r="R61"/>
  <c r="S61"/>
  <c r="T61"/>
  <c r="U61"/>
  <c r="V61"/>
  <c r="Q62"/>
  <c r="R62"/>
  <c r="S62"/>
  <c r="T62"/>
  <c r="U62"/>
  <c r="V62"/>
  <c r="Q63"/>
  <c r="R63"/>
  <c r="S63"/>
  <c r="T63"/>
  <c r="U63"/>
  <c r="V63"/>
  <c r="Q64"/>
  <c r="R64"/>
  <c r="S64"/>
  <c r="T64"/>
  <c r="U64"/>
  <c r="V64"/>
  <c r="Q65"/>
  <c r="R65"/>
  <c r="S65"/>
  <c r="T65"/>
  <c r="U65"/>
  <c r="V65"/>
  <c r="Q66"/>
  <c r="R66"/>
  <c r="S66"/>
  <c r="T66"/>
  <c r="U66"/>
  <c r="V66"/>
  <c r="Q67"/>
  <c r="R67"/>
  <c r="S67"/>
  <c r="T67"/>
  <c r="U67"/>
  <c r="V67"/>
  <c r="Q68"/>
  <c r="R68"/>
  <c r="S68"/>
  <c r="T68"/>
  <c r="U68"/>
  <c r="V68"/>
  <c r="Q69"/>
  <c r="R69"/>
  <c r="S69"/>
  <c r="T69"/>
  <c r="U69"/>
  <c r="V69"/>
  <c r="Q70"/>
  <c r="R70"/>
  <c r="S70"/>
  <c r="T70"/>
  <c r="U70"/>
  <c r="V70"/>
  <c r="Q71"/>
  <c r="R71"/>
  <c r="S71"/>
  <c r="T71"/>
  <c r="U71"/>
  <c r="V71"/>
  <c r="Q72"/>
  <c r="R72"/>
  <c r="S72"/>
  <c r="T72"/>
  <c r="U72"/>
  <c r="V72"/>
  <c r="Q73"/>
  <c r="R73"/>
  <c r="S73"/>
  <c r="T73"/>
  <c r="U73"/>
  <c r="V73"/>
  <c r="Q74"/>
  <c r="R74"/>
  <c r="S74"/>
  <c r="T74"/>
  <c r="U74"/>
  <c r="V74"/>
  <c r="Q75"/>
  <c r="R75"/>
  <c r="S75"/>
  <c r="T75"/>
  <c r="U75"/>
  <c r="V75"/>
  <c r="Q76"/>
  <c r="R76"/>
  <c r="S76"/>
  <c r="T76"/>
  <c r="U76"/>
  <c r="V76"/>
  <c r="Q77"/>
  <c r="R77"/>
  <c r="S77"/>
  <c r="T77"/>
  <c r="U77"/>
  <c r="V77"/>
  <c r="Q78"/>
  <c r="R78"/>
  <c r="S78"/>
  <c r="T78"/>
  <c r="U78"/>
  <c r="V78"/>
  <c r="Q79"/>
  <c r="R79"/>
  <c r="S79"/>
  <c r="T79"/>
  <c r="U79"/>
  <c r="V79"/>
  <c r="Q80"/>
  <c r="R80"/>
  <c r="S80"/>
  <c r="T80"/>
  <c r="U80"/>
  <c r="V80"/>
  <c r="Q81"/>
  <c r="R81"/>
  <c r="S81"/>
  <c r="T81"/>
  <c r="U81"/>
  <c r="V81"/>
  <c r="Q82"/>
  <c r="R82"/>
  <c r="S82"/>
  <c r="T82"/>
  <c r="U82"/>
  <c r="V82"/>
  <c r="Q83"/>
  <c r="R83"/>
  <c r="S83"/>
  <c r="T83"/>
  <c r="U83"/>
  <c r="V83"/>
  <c r="Q84"/>
  <c r="R84"/>
  <c r="S84"/>
  <c r="T84"/>
  <c r="U84"/>
  <c r="V84"/>
  <c r="Q85"/>
  <c r="R85"/>
  <c r="S85"/>
  <c r="T85"/>
  <c r="U85"/>
  <c r="V85"/>
  <c r="Q86"/>
  <c r="R86"/>
  <c r="S86"/>
  <c r="T86"/>
  <c r="U86"/>
  <c r="V86"/>
  <c r="Q87"/>
  <c r="R87"/>
  <c r="S87"/>
  <c r="T87"/>
  <c r="U87"/>
  <c r="V87"/>
  <c r="Q88"/>
  <c r="R88"/>
  <c r="S88"/>
  <c r="T88"/>
  <c r="U88"/>
  <c r="V88"/>
  <c r="Q89"/>
  <c r="R89"/>
  <c r="S89"/>
  <c r="T89"/>
  <c r="U89"/>
  <c r="V89"/>
  <c r="Q90"/>
  <c r="R90"/>
  <c r="S90"/>
  <c r="T90"/>
  <c r="U90"/>
  <c r="V90"/>
  <c r="Q91"/>
  <c r="R91"/>
  <c r="S91"/>
  <c r="T91"/>
  <c r="U91"/>
  <c r="V91"/>
  <c r="Q92"/>
  <c r="R92"/>
  <c r="S92"/>
  <c r="T92"/>
  <c r="U92"/>
  <c r="V92"/>
  <c r="Q93"/>
  <c r="R93"/>
  <c r="S93"/>
  <c r="T93"/>
  <c r="U93"/>
  <c r="V93"/>
  <c r="Q94"/>
  <c r="R94"/>
  <c r="S94"/>
  <c r="T94"/>
  <c r="U94"/>
  <c r="V94"/>
  <c r="Q95"/>
  <c r="R95"/>
  <c r="S95"/>
  <c r="T95"/>
  <c r="U95"/>
  <c r="V95"/>
  <c r="Q96"/>
  <c r="R96"/>
  <c r="S96"/>
  <c r="T96"/>
  <c r="U96"/>
  <c r="V96"/>
  <c r="Q97"/>
  <c r="R97"/>
  <c r="S97"/>
  <c r="T97"/>
  <c r="U97"/>
  <c r="V97"/>
  <c r="Q98"/>
  <c r="R98"/>
  <c r="S98"/>
  <c r="T98"/>
  <c r="U98"/>
  <c r="V98"/>
  <c r="Q99"/>
  <c r="R99"/>
  <c r="S99"/>
  <c r="T99"/>
  <c r="U99"/>
  <c r="V99"/>
  <c r="Q100"/>
  <c r="R100"/>
  <c r="S100"/>
  <c r="T100"/>
  <c r="U100"/>
  <c r="V100"/>
  <c r="Q101"/>
  <c r="R101"/>
  <c r="S101"/>
  <c r="T101"/>
  <c r="U101"/>
  <c r="V101"/>
  <c r="Q102"/>
  <c r="R102"/>
  <c r="S102"/>
  <c r="T102"/>
  <c r="U102"/>
  <c r="V102"/>
  <c r="Q103"/>
  <c r="R103"/>
  <c r="S103"/>
  <c r="T103"/>
  <c r="U103"/>
  <c r="V103"/>
  <c r="Q104"/>
  <c r="R104"/>
  <c r="S104"/>
  <c r="T104"/>
  <c r="U104"/>
  <c r="V104"/>
  <c r="Q105"/>
  <c r="R105"/>
  <c r="S105"/>
  <c r="T105"/>
  <c r="U105"/>
  <c r="V105"/>
  <c r="Q106"/>
  <c r="R106"/>
  <c r="S106"/>
  <c r="T106"/>
  <c r="U106"/>
  <c r="V106"/>
  <c r="Q107"/>
  <c r="R107"/>
  <c r="S107"/>
  <c r="T107"/>
  <c r="U107"/>
  <c r="V107"/>
  <c r="Q108"/>
  <c r="R108"/>
  <c r="S108"/>
  <c r="T108"/>
  <c r="U108"/>
  <c r="V108"/>
  <c r="V9"/>
  <c r="U9"/>
  <c r="R9"/>
  <c r="S9"/>
  <c r="Q9"/>
  <c r="P10" i="11"/>
  <c r="Q10"/>
  <c r="R10"/>
  <c r="S10"/>
  <c r="T10"/>
  <c r="U10"/>
  <c r="P11"/>
  <c r="Q11"/>
  <c r="R11"/>
  <c r="S11"/>
  <c r="T11"/>
  <c r="U11"/>
  <c r="P12"/>
  <c r="Q12"/>
  <c r="R12"/>
  <c r="S12"/>
  <c r="T12"/>
  <c r="U12"/>
  <c r="P13"/>
  <c r="Q13"/>
  <c r="R13"/>
  <c r="S13"/>
  <c r="T13"/>
  <c r="U13"/>
  <c r="P14"/>
  <c r="Q14"/>
  <c r="R14"/>
  <c r="S14"/>
  <c r="T14"/>
  <c r="U14"/>
  <c r="P15"/>
  <c r="Q15"/>
  <c r="R15"/>
  <c r="S15"/>
  <c r="T15"/>
  <c r="U15"/>
  <c r="P16"/>
  <c r="Q16"/>
  <c r="R16"/>
  <c r="S16"/>
  <c r="T16"/>
  <c r="U16"/>
  <c r="P17"/>
  <c r="Q17"/>
  <c r="R17"/>
  <c r="S17"/>
  <c r="T17"/>
  <c r="U17"/>
  <c r="P18"/>
  <c r="Q18"/>
  <c r="R18"/>
  <c r="S18"/>
  <c r="T18"/>
  <c r="U18"/>
  <c r="P19"/>
  <c r="Q19"/>
  <c r="R19"/>
  <c r="S19"/>
  <c r="T19"/>
  <c r="U19"/>
  <c r="P20"/>
  <c r="Q20"/>
  <c r="R20"/>
  <c r="S20"/>
  <c r="T20"/>
  <c r="U20"/>
  <c r="P21"/>
  <c r="Q21"/>
  <c r="R21"/>
  <c r="S21"/>
  <c r="T21"/>
  <c r="U21"/>
  <c r="P22"/>
  <c r="Q22"/>
  <c r="R22"/>
  <c r="S22"/>
  <c r="T22"/>
  <c r="U22"/>
  <c r="P23"/>
  <c r="Q23"/>
  <c r="R23"/>
  <c r="S23"/>
  <c r="T23"/>
  <c r="U23"/>
  <c r="P24"/>
  <c r="Q24"/>
  <c r="R24"/>
  <c r="S24"/>
  <c r="T24"/>
  <c r="U24"/>
  <c r="P25"/>
  <c r="Q25"/>
  <c r="R25"/>
  <c r="S25"/>
  <c r="T25"/>
  <c r="U25"/>
  <c r="P26"/>
  <c r="Q26"/>
  <c r="R26"/>
  <c r="S26"/>
  <c r="T26"/>
  <c r="U26"/>
  <c r="P27"/>
  <c r="Q27"/>
  <c r="R27"/>
  <c r="S27"/>
  <c r="T27"/>
  <c r="U27"/>
  <c r="P28"/>
  <c r="Q28"/>
  <c r="R28"/>
  <c r="S28"/>
  <c r="T28"/>
  <c r="U28"/>
  <c r="P29"/>
  <c r="Q29"/>
  <c r="R29"/>
  <c r="S29"/>
  <c r="T29"/>
  <c r="U29"/>
  <c r="P30"/>
  <c r="Q30"/>
  <c r="R30"/>
  <c r="S30"/>
  <c r="T30"/>
  <c r="U30"/>
  <c r="P31"/>
  <c r="Q31"/>
  <c r="R31"/>
  <c r="S31"/>
  <c r="T31"/>
  <c r="U31"/>
  <c r="P32"/>
  <c r="Q32"/>
  <c r="R32"/>
  <c r="S32"/>
  <c r="T32"/>
  <c r="U32"/>
  <c r="P33"/>
  <c r="Q33"/>
  <c r="R33"/>
  <c r="S33"/>
  <c r="T33"/>
  <c r="U33"/>
  <c r="P34"/>
  <c r="Q34"/>
  <c r="R34"/>
  <c r="S34"/>
  <c r="T34"/>
  <c r="U34"/>
  <c r="P35"/>
  <c r="Q35"/>
  <c r="R35"/>
  <c r="S35"/>
  <c r="T35"/>
  <c r="U35"/>
  <c r="P36"/>
  <c r="Q36"/>
  <c r="R36"/>
  <c r="S36"/>
  <c r="T36"/>
  <c r="U36"/>
  <c r="P37"/>
  <c r="Q37"/>
  <c r="R37"/>
  <c r="S37"/>
  <c r="T37"/>
  <c r="U37"/>
  <c r="P38"/>
  <c r="Q38"/>
  <c r="R38"/>
  <c r="S38"/>
  <c r="T38"/>
  <c r="U38"/>
  <c r="P39"/>
  <c r="Q39"/>
  <c r="R39"/>
  <c r="S39"/>
  <c r="T39"/>
  <c r="U39"/>
  <c r="P40"/>
  <c r="Q40"/>
  <c r="R40"/>
  <c r="S40"/>
  <c r="T40"/>
  <c r="U40"/>
  <c r="P41"/>
  <c r="Q41"/>
  <c r="R41"/>
  <c r="S41"/>
  <c r="T41"/>
  <c r="U41"/>
  <c r="P42"/>
  <c r="Q42"/>
  <c r="R42"/>
  <c r="S42"/>
  <c r="T42"/>
  <c r="U42"/>
  <c r="P43"/>
  <c r="Q43"/>
  <c r="R43"/>
  <c r="S43"/>
  <c r="T43"/>
  <c r="U43"/>
  <c r="P44"/>
  <c r="Q44"/>
  <c r="R44"/>
  <c r="S44"/>
  <c r="T44"/>
  <c r="P45"/>
  <c r="C12" s="1"/>
  <c r="Q45"/>
  <c r="D12" s="1"/>
  <c r="R45"/>
  <c r="E12" s="1"/>
  <c r="S45"/>
  <c r="F12" s="1"/>
  <c r="T45"/>
  <c r="G12" s="1"/>
  <c r="H12"/>
  <c r="P46"/>
  <c r="C13" s="1"/>
  <c r="Q46"/>
  <c r="D13" s="1"/>
  <c r="R46"/>
  <c r="E13" s="1"/>
  <c r="S46"/>
  <c r="F13" s="1"/>
  <c r="T46"/>
  <c r="G13" s="1"/>
  <c r="H13"/>
  <c r="P47"/>
  <c r="C14" s="1"/>
  <c r="Q47"/>
  <c r="D14" s="1"/>
  <c r="R47"/>
  <c r="E14" s="1"/>
  <c r="S47"/>
  <c r="F14" s="1"/>
  <c r="T47"/>
  <c r="G14" s="1"/>
  <c r="H14"/>
  <c r="P48"/>
  <c r="C15" s="1"/>
  <c r="Q48"/>
  <c r="D15" s="1"/>
  <c r="R48"/>
  <c r="E15" s="1"/>
  <c r="S48"/>
  <c r="F15" s="1"/>
  <c r="T48"/>
  <c r="G15" s="1"/>
  <c r="H15"/>
  <c r="P49"/>
  <c r="Q49"/>
  <c r="R49"/>
  <c r="S49"/>
  <c r="T49"/>
  <c r="U49"/>
  <c r="P50"/>
  <c r="Q50"/>
  <c r="R50"/>
  <c r="S50"/>
  <c r="T50"/>
  <c r="U50"/>
  <c r="P51"/>
  <c r="S51"/>
  <c r="T51"/>
  <c r="U51"/>
  <c r="P52"/>
  <c r="Q52"/>
  <c r="R52"/>
  <c r="S52"/>
  <c r="T52"/>
  <c r="U52"/>
  <c r="P53"/>
  <c r="Q53"/>
  <c r="R53"/>
  <c r="S53"/>
  <c r="T53"/>
  <c r="U53"/>
  <c r="P54"/>
  <c r="Q54"/>
  <c r="R54"/>
  <c r="S54"/>
  <c r="T54"/>
  <c r="U54"/>
  <c r="P55"/>
  <c r="Q55"/>
  <c r="R55"/>
  <c r="S55"/>
  <c r="T55"/>
  <c r="U55"/>
  <c r="P56"/>
  <c r="Q56"/>
  <c r="R56"/>
  <c r="S56"/>
  <c r="T56"/>
  <c r="U56"/>
  <c r="P57"/>
  <c r="Q57"/>
  <c r="R57"/>
  <c r="S57"/>
  <c r="T57"/>
  <c r="U57"/>
  <c r="P58"/>
  <c r="Q58"/>
  <c r="R58"/>
  <c r="S58"/>
  <c r="T58"/>
  <c r="U58"/>
  <c r="P59"/>
  <c r="Q59"/>
  <c r="R59"/>
  <c r="S59"/>
  <c r="T59"/>
  <c r="U59"/>
  <c r="P60"/>
  <c r="Q60"/>
  <c r="R60"/>
  <c r="S60"/>
  <c r="T60"/>
  <c r="U60"/>
  <c r="P61"/>
  <c r="Q61"/>
  <c r="R61"/>
  <c r="S61"/>
  <c r="T61"/>
  <c r="U61"/>
  <c r="P62"/>
  <c r="Q62"/>
  <c r="R62"/>
  <c r="S62"/>
  <c r="T62"/>
  <c r="U62"/>
  <c r="P63"/>
  <c r="Q63"/>
  <c r="R63"/>
  <c r="S63"/>
  <c r="T63"/>
  <c r="U63"/>
  <c r="P64"/>
  <c r="Q64"/>
  <c r="R64"/>
  <c r="S64"/>
  <c r="T64"/>
  <c r="U64"/>
  <c r="P65"/>
  <c r="Q65"/>
  <c r="R65"/>
  <c r="S65"/>
  <c r="T65"/>
  <c r="U65"/>
  <c r="P66"/>
  <c r="Q66"/>
  <c r="R66"/>
  <c r="S66"/>
  <c r="T66"/>
  <c r="U66"/>
  <c r="P67"/>
  <c r="Q67"/>
  <c r="R67"/>
  <c r="S67"/>
  <c r="T67"/>
  <c r="U67"/>
  <c r="P68"/>
  <c r="Q68"/>
  <c r="R68"/>
  <c r="S68"/>
  <c r="T68"/>
  <c r="U68"/>
  <c r="P69"/>
  <c r="Q69"/>
  <c r="R69"/>
  <c r="S69"/>
  <c r="T69"/>
  <c r="U69"/>
  <c r="P70"/>
  <c r="Q70"/>
  <c r="R70"/>
  <c r="S70"/>
  <c r="T70"/>
  <c r="U70"/>
  <c r="P71"/>
  <c r="Q71"/>
  <c r="R71"/>
  <c r="S71"/>
  <c r="T71"/>
  <c r="U71"/>
  <c r="P72"/>
  <c r="Q72"/>
  <c r="R72"/>
  <c r="S72"/>
  <c r="T72"/>
  <c r="U72"/>
  <c r="P73"/>
  <c r="Q73"/>
  <c r="R73"/>
  <c r="S73"/>
  <c r="T73"/>
  <c r="U73"/>
  <c r="P74"/>
  <c r="Q74"/>
  <c r="R74"/>
  <c r="S74"/>
  <c r="T74"/>
  <c r="U74"/>
  <c r="P75"/>
  <c r="Q75"/>
  <c r="R75"/>
  <c r="S75"/>
  <c r="T75"/>
  <c r="U75"/>
  <c r="P76"/>
  <c r="Q76"/>
  <c r="R76"/>
  <c r="S76"/>
  <c r="T76"/>
  <c r="U76"/>
  <c r="P77"/>
  <c r="Q77"/>
  <c r="R77"/>
  <c r="S77"/>
  <c r="T77"/>
  <c r="U77"/>
  <c r="P78"/>
  <c r="Q78"/>
  <c r="R78"/>
  <c r="S78"/>
  <c r="T78"/>
  <c r="U78"/>
  <c r="P79"/>
  <c r="Q79"/>
  <c r="R79"/>
  <c r="S79"/>
  <c r="T79"/>
  <c r="U79"/>
  <c r="P80"/>
  <c r="Q80"/>
  <c r="R80"/>
  <c r="S80"/>
  <c r="T80"/>
  <c r="U80"/>
  <c r="P81"/>
  <c r="Q81"/>
  <c r="R81"/>
  <c r="S81"/>
  <c r="T81"/>
  <c r="U81"/>
  <c r="P82"/>
  <c r="Q82"/>
  <c r="R82"/>
  <c r="S82"/>
  <c r="T82"/>
  <c r="U82"/>
  <c r="P83"/>
  <c r="Q83"/>
  <c r="R83"/>
  <c r="S83"/>
  <c r="T83"/>
  <c r="U83"/>
  <c r="P84"/>
  <c r="Q84"/>
  <c r="R84"/>
  <c r="S84"/>
  <c r="T84"/>
  <c r="U84"/>
  <c r="P85"/>
  <c r="Q85"/>
  <c r="R85"/>
  <c r="S85"/>
  <c r="T85"/>
  <c r="U85"/>
  <c r="P86"/>
  <c r="Q86"/>
  <c r="R86"/>
  <c r="S86"/>
  <c r="T86"/>
  <c r="U86"/>
  <c r="P87"/>
  <c r="Q87"/>
  <c r="R87"/>
  <c r="S87"/>
  <c r="T87"/>
  <c r="U87"/>
  <c r="P88"/>
  <c r="Q88"/>
  <c r="R88"/>
  <c r="S88"/>
  <c r="T88"/>
  <c r="U88"/>
  <c r="P89"/>
  <c r="Q89"/>
  <c r="R89"/>
  <c r="S89"/>
  <c r="T89"/>
  <c r="U89"/>
  <c r="P90"/>
  <c r="Q90"/>
  <c r="R90"/>
  <c r="S90"/>
  <c r="T90"/>
  <c r="U90"/>
  <c r="P91"/>
  <c r="Q91"/>
  <c r="R91"/>
  <c r="S91"/>
  <c r="T91"/>
  <c r="U91"/>
  <c r="P92"/>
  <c r="Q92"/>
  <c r="R92"/>
  <c r="S92"/>
  <c r="T92"/>
  <c r="U92"/>
  <c r="P93"/>
  <c r="Q93"/>
  <c r="R93"/>
  <c r="S93"/>
  <c r="T93"/>
  <c r="U93"/>
  <c r="P94"/>
  <c r="Q94"/>
  <c r="R94"/>
  <c r="S94"/>
  <c r="T94"/>
  <c r="U94"/>
  <c r="P95"/>
  <c r="Q95"/>
  <c r="R95"/>
  <c r="S95"/>
  <c r="T95"/>
  <c r="U95"/>
  <c r="P96"/>
  <c r="Q96"/>
  <c r="R96"/>
  <c r="S96"/>
  <c r="T96"/>
  <c r="U96"/>
  <c r="P97"/>
  <c r="Q97"/>
  <c r="R97"/>
  <c r="S97"/>
  <c r="T97"/>
  <c r="U97"/>
  <c r="P98"/>
  <c r="Q98"/>
  <c r="R98"/>
  <c r="S98"/>
  <c r="T98"/>
  <c r="U98"/>
  <c r="P99"/>
  <c r="Q99"/>
  <c r="R99"/>
  <c r="S99"/>
  <c r="T99"/>
  <c r="U99"/>
  <c r="P100"/>
  <c r="Q100"/>
  <c r="R100"/>
  <c r="S100"/>
  <c r="T100"/>
  <c r="U100"/>
  <c r="P101"/>
  <c r="Q101"/>
  <c r="R101"/>
  <c r="S101"/>
  <c r="T101"/>
  <c r="U101"/>
  <c r="P102"/>
  <c r="Q102"/>
  <c r="R102"/>
  <c r="S102"/>
  <c r="T102"/>
  <c r="U102"/>
  <c r="P103"/>
  <c r="Q103"/>
  <c r="R103"/>
  <c r="S103"/>
  <c r="T103"/>
  <c r="U103"/>
  <c r="P104"/>
  <c r="Q104"/>
  <c r="R104"/>
  <c r="S104"/>
  <c r="T104"/>
  <c r="U104"/>
  <c r="P105"/>
  <c r="Q105"/>
  <c r="R105"/>
  <c r="S105"/>
  <c r="T105"/>
  <c r="U105"/>
  <c r="P106"/>
  <c r="Q106"/>
  <c r="R106"/>
  <c r="S106"/>
  <c r="T106"/>
  <c r="U106"/>
  <c r="P107"/>
  <c r="Q107"/>
  <c r="R107"/>
  <c r="S107"/>
  <c r="T107"/>
  <c r="U107"/>
  <c r="P108"/>
  <c r="Q108"/>
  <c r="R108"/>
  <c r="S108"/>
  <c r="T108"/>
  <c r="U108"/>
  <c r="P9"/>
  <c r="U9"/>
  <c r="T9"/>
  <c r="S9"/>
  <c r="Q9"/>
  <c r="R9"/>
  <c r="L20"/>
  <c r="L28" s="1"/>
  <c r="L19"/>
  <c r="L27" s="1"/>
  <c r="N22"/>
  <c r="D24"/>
  <c r="M20" i="12"/>
  <c r="M28" s="1"/>
  <c r="M19"/>
  <c r="M27" s="1"/>
  <c r="D24"/>
  <c r="O22"/>
  <c r="Q22" i="13"/>
  <c r="O28"/>
  <c r="O27"/>
  <c r="O20"/>
  <c r="O19"/>
  <c r="D24"/>
  <c r="C12" i="14"/>
  <c r="B12" s="1"/>
  <c r="D12"/>
  <c r="E12"/>
  <c r="F12"/>
  <c r="G12"/>
  <c r="C13"/>
  <c r="B13" s="1"/>
  <c r="D13"/>
  <c r="E13"/>
  <c r="F13"/>
  <c r="G13"/>
  <c r="C14"/>
  <c r="B14" s="1"/>
  <c r="D14"/>
  <c r="E14"/>
  <c r="F14"/>
  <c r="G14"/>
  <c r="C15"/>
  <c r="B15" s="1"/>
  <c r="D15"/>
  <c r="E15"/>
  <c r="F15"/>
  <c r="G15"/>
  <c r="C16"/>
  <c r="B16" s="1"/>
  <c r="D16"/>
  <c r="E16"/>
  <c r="F16"/>
  <c r="G16"/>
  <c r="L11"/>
  <c r="C11" s="1"/>
  <c r="M11"/>
  <c r="D11" s="1"/>
  <c r="N11"/>
  <c r="E11" s="1"/>
  <c r="O11"/>
  <c r="F11" s="1"/>
  <c r="P11"/>
  <c r="G11" s="1"/>
  <c r="L12"/>
  <c r="M12"/>
  <c r="N12"/>
  <c r="O12"/>
  <c r="P12"/>
  <c r="L13"/>
  <c r="M13"/>
  <c r="N13"/>
  <c r="O13"/>
  <c r="P13"/>
  <c r="L14"/>
  <c r="M14"/>
  <c r="N14"/>
  <c r="O14"/>
  <c r="P14"/>
  <c r="L15"/>
  <c r="M15"/>
  <c r="N15"/>
  <c r="O15"/>
  <c r="P15"/>
  <c r="L16"/>
  <c r="M16"/>
  <c r="N16"/>
  <c r="O16"/>
  <c r="P16"/>
  <c r="L17"/>
  <c r="M17"/>
  <c r="N17"/>
  <c r="O17"/>
  <c r="P17"/>
  <c r="L18"/>
  <c r="M18"/>
  <c r="N18"/>
  <c r="O18"/>
  <c r="P18"/>
  <c r="L19"/>
  <c r="M19"/>
  <c r="N19"/>
  <c r="O19"/>
  <c r="P19"/>
  <c r="L20"/>
  <c r="M20"/>
  <c r="N20"/>
  <c r="O20"/>
  <c r="P20"/>
  <c r="L21"/>
  <c r="M21"/>
  <c r="N21"/>
  <c r="O21"/>
  <c r="P21"/>
  <c r="L22"/>
  <c r="M22"/>
  <c r="N22"/>
  <c r="O22"/>
  <c r="P22"/>
  <c r="L23"/>
  <c r="M23"/>
  <c r="N23"/>
  <c r="O23"/>
  <c r="P23"/>
  <c r="L24"/>
  <c r="M24"/>
  <c r="N24"/>
  <c r="O24"/>
  <c r="P24"/>
  <c r="L25"/>
  <c r="M25"/>
  <c r="N25"/>
  <c r="O25"/>
  <c r="P25"/>
  <c r="L26"/>
  <c r="M26"/>
  <c r="N26"/>
  <c r="O26"/>
  <c r="P26"/>
  <c r="L27"/>
  <c r="M27"/>
  <c r="N27"/>
  <c r="O27"/>
  <c r="P27"/>
  <c r="L28"/>
  <c r="M28"/>
  <c r="N28"/>
  <c r="O28"/>
  <c r="P28"/>
  <c r="L29"/>
  <c r="M29"/>
  <c r="N29"/>
  <c r="O29"/>
  <c r="P29"/>
  <c r="L30"/>
  <c r="M30"/>
  <c r="N30"/>
  <c r="O30"/>
  <c r="P30"/>
  <c r="L31"/>
  <c r="M31"/>
  <c r="N31"/>
  <c r="O31"/>
  <c r="P31"/>
  <c r="L32"/>
  <c r="M32"/>
  <c r="N32"/>
  <c r="O32"/>
  <c r="P32"/>
  <c r="L33"/>
  <c r="M33"/>
  <c r="N33"/>
  <c r="O33"/>
  <c r="P33"/>
  <c r="L34"/>
  <c r="M34"/>
  <c r="N34"/>
  <c r="O34"/>
  <c r="P34"/>
  <c r="L35"/>
  <c r="M35"/>
  <c r="N35"/>
  <c r="O35"/>
  <c r="P35"/>
  <c r="L36"/>
  <c r="M36"/>
  <c r="N36"/>
  <c r="O36"/>
  <c r="P36"/>
  <c r="L37"/>
  <c r="M37"/>
  <c r="N37"/>
  <c r="O37"/>
  <c r="P37"/>
  <c r="L38"/>
  <c r="M38"/>
  <c r="N38"/>
  <c r="O38"/>
  <c r="P38"/>
  <c r="L39"/>
  <c r="M39"/>
  <c r="N39"/>
  <c r="O39"/>
  <c r="P39"/>
  <c r="L40"/>
  <c r="M40"/>
  <c r="N40"/>
  <c r="O40"/>
  <c r="P40"/>
  <c r="L41"/>
  <c r="M41"/>
  <c r="N41"/>
  <c r="O41"/>
  <c r="P41"/>
  <c r="L42"/>
  <c r="M42"/>
  <c r="N42"/>
  <c r="O42"/>
  <c r="P42"/>
  <c r="L43"/>
  <c r="M43"/>
  <c r="N43"/>
  <c r="O43"/>
  <c r="P43"/>
  <c r="L44"/>
  <c r="M44"/>
  <c r="N44"/>
  <c r="O44"/>
  <c r="P44"/>
  <c r="L45"/>
  <c r="M45"/>
  <c r="N45"/>
  <c r="O45"/>
  <c r="P45"/>
  <c r="L46"/>
  <c r="M46"/>
  <c r="N46"/>
  <c r="O46"/>
  <c r="P46"/>
  <c r="L47"/>
  <c r="M47"/>
  <c r="N47"/>
  <c r="O47"/>
  <c r="P47"/>
  <c r="L48"/>
  <c r="M48"/>
  <c r="N48"/>
  <c r="O48"/>
  <c r="P48"/>
  <c r="L49"/>
  <c r="M49"/>
  <c r="N49"/>
  <c r="O49"/>
  <c r="P49"/>
  <c r="L50"/>
  <c r="M50"/>
  <c r="N50"/>
  <c r="O50"/>
  <c r="P50"/>
  <c r="L51"/>
  <c r="M51"/>
  <c r="N51"/>
  <c r="O51"/>
  <c r="P51"/>
  <c r="L52"/>
  <c r="M52"/>
  <c r="N52"/>
  <c r="O52"/>
  <c r="P52"/>
  <c r="L53"/>
  <c r="M53"/>
  <c r="N53"/>
  <c r="O53"/>
  <c r="P53"/>
  <c r="L54"/>
  <c r="M54"/>
  <c r="N54"/>
  <c r="O54"/>
  <c r="P54"/>
  <c r="L55"/>
  <c r="M55"/>
  <c r="N55"/>
  <c r="O55"/>
  <c r="P55"/>
  <c r="L56"/>
  <c r="M56"/>
  <c r="N56"/>
  <c r="O56"/>
  <c r="P56"/>
  <c r="L57"/>
  <c r="M57"/>
  <c r="N57"/>
  <c r="O57"/>
  <c r="P57"/>
  <c r="L58"/>
  <c r="M58"/>
  <c r="N58"/>
  <c r="O58"/>
  <c r="P58"/>
  <c r="L59"/>
  <c r="M59"/>
  <c r="N59"/>
  <c r="O59"/>
  <c r="P59"/>
  <c r="L60"/>
  <c r="M60"/>
  <c r="N60"/>
  <c r="O60"/>
  <c r="P60"/>
  <c r="L61"/>
  <c r="M61"/>
  <c r="N61"/>
  <c r="O61"/>
  <c r="P61"/>
  <c r="L62"/>
  <c r="M62"/>
  <c r="N62"/>
  <c r="O62"/>
  <c r="P62"/>
  <c r="L63"/>
  <c r="M63"/>
  <c r="N63"/>
  <c r="O63"/>
  <c r="P63"/>
  <c r="L64"/>
  <c r="M64"/>
  <c r="N64"/>
  <c r="O64"/>
  <c r="P64"/>
  <c r="L65"/>
  <c r="M65"/>
  <c r="N65"/>
  <c r="O65"/>
  <c r="P65"/>
  <c r="L66"/>
  <c r="M66"/>
  <c r="N66"/>
  <c r="O66"/>
  <c r="P66"/>
  <c r="L67"/>
  <c r="M67"/>
  <c r="N67"/>
  <c r="O67"/>
  <c r="P67"/>
  <c r="L68"/>
  <c r="M68"/>
  <c r="N68"/>
  <c r="O68"/>
  <c r="P68"/>
  <c r="L69"/>
  <c r="M69"/>
  <c r="N69"/>
  <c r="O69"/>
  <c r="P69"/>
  <c r="L70"/>
  <c r="M70"/>
  <c r="N70"/>
  <c r="O70"/>
  <c r="P70"/>
  <c r="L71"/>
  <c r="M71"/>
  <c r="N71"/>
  <c r="O71"/>
  <c r="P71"/>
  <c r="L72"/>
  <c r="M72"/>
  <c r="N72"/>
  <c r="O72"/>
  <c r="P72"/>
  <c r="L73"/>
  <c r="M73"/>
  <c r="N73"/>
  <c r="O73"/>
  <c r="P73"/>
  <c r="L74"/>
  <c r="M74"/>
  <c r="N74"/>
  <c r="O74"/>
  <c r="P74"/>
  <c r="L75"/>
  <c r="M75"/>
  <c r="N75"/>
  <c r="O75"/>
  <c r="P75"/>
  <c r="L76"/>
  <c r="M76"/>
  <c r="N76"/>
  <c r="O76"/>
  <c r="P76"/>
  <c r="L77"/>
  <c r="M77"/>
  <c r="N77"/>
  <c r="O77"/>
  <c r="P77"/>
  <c r="L78"/>
  <c r="M78"/>
  <c r="N78"/>
  <c r="O78"/>
  <c r="P78"/>
  <c r="L79"/>
  <c r="M79"/>
  <c r="N79"/>
  <c r="O79"/>
  <c r="P79"/>
  <c r="L80"/>
  <c r="M80"/>
  <c r="N80"/>
  <c r="O80"/>
  <c r="P80"/>
  <c r="L81"/>
  <c r="M81"/>
  <c r="N81"/>
  <c r="O81"/>
  <c r="P81"/>
  <c r="L82"/>
  <c r="M82"/>
  <c r="N82"/>
  <c r="O82"/>
  <c r="P82"/>
  <c r="L83"/>
  <c r="M83"/>
  <c r="N83"/>
  <c r="O83"/>
  <c r="P83"/>
  <c r="L84"/>
  <c r="M84"/>
  <c r="N84"/>
  <c r="O84"/>
  <c r="P84"/>
  <c r="L85"/>
  <c r="M85"/>
  <c r="N85"/>
  <c r="O85"/>
  <c r="P85"/>
  <c r="L86"/>
  <c r="M86"/>
  <c r="N86"/>
  <c r="O86"/>
  <c r="P86"/>
  <c r="L87"/>
  <c r="M87"/>
  <c r="N87"/>
  <c r="O87"/>
  <c r="P87"/>
  <c r="L88"/>
  <c r="M88"/>
  <c r="N88"/>
  <c r="O88"/>
  <c r="P88"/>
  <c r="L89"/>
  <c r="M89"/>
  <c r="N89"/>
  <c r="O89"/>
  <c r="P89"/>
  <c r="L90"/>
  <c r="M90"/>
  <c r="N90"/>
  <c r="O90"/>
  <c r="P90"/>
  <c r="L91"/>
  <c r="M91"/>
  <c r="N91"/>
  <c r="O91"/>
  <c r="P91"/>
  <c r="L92"/>
  <c r="M92"/>
  <c r="N92"/>
  <c r="O92"/>
  <c r="P92"/>
  <c r="L93"/>
  <c r="M93"/>
  <c r="N93"/>
  <c r="O93"/>
  <c r="P93"/>
  <c r="L94"/>
  <c r="M94"/>
  <c r="N94"/>
  <c r="O94"/>
  <c r="P94"/>
  <c r="L95"/>
  <c r="M95"/>
  <c r="N95"/>
  <c r="O95"/>
  <c r="P95"/>
  <c r="L96"/>
  <c r="M96"/>
  <c r="N96"/>
  <c r="O96"/>
  <c r="P96"/>
  <c r="L97"/>
  <c r="M97"/>
  <c r="N97"/>
  <c r="O97"/>
  <c r="P97"/>
  <c r="L98"/>
  <c r="M98"/>
  <c r="N98"/>
  <c r="O98"/>
  <c r="P98"/>
  <c r="L99"/>
  <c r="M99"/>
  <c r="N99"/>
  <c r="O99"/>
  <c r="P99"/>
  <c r="L100"/>
  <c r="M100"/>
  <c r="N100"/>
  <c r="O100"/>
  <c r="P100"/>
  <c r="L101"/>
  <c r="M101"/>
  <c r="N101"/>
  <c r="O101"/>
  <c r="P101"/>
  <c r="L102"/>
  <c r="M102"/>
  <c r="N102"/>
  <c r="O102"/>
  <c r="P102"/>
  <c r="L103"/>
  <c r="M103"/>
  <c r="N103"/>
  <c r="O103"/>
  <c r="P103"/>
  <c r="L104"/>
  <c r="M104"/>
  <c r="N104"/>
  <c r="O104"/>
  <c r="P104"/>
  <c r="L105"/>
  <c r="M105"/>
  <c r="N105"/>
  <c r="O105"/>
  <c r="P105"/>
  <c r="L106"/>
  <c r="M106"/>
  <c r="N106"/>
  <c r="O106"/>
  <c r="P106"/>
  <c r="L107"/>
  <c r="M107"/>
  <c r="N107"/>
  <c r="O107"/>
  <c r="P107"/>
  <c r="L108"/>
  <c r="M108"/>
  <c r="N108"/>
  <c r="O108"/>
  <c r="P108"/>
  <c r="L109"/>
  <c r="M109"/>
  <c r="N109"/>
  <c r="O109"/>
  <c r="P109"/>
  <c r="P10"/>
  <c r="G10" s="1"/>
  <c r="O10"/>
  <c r="N10"/>
  <c r="E10" s="1"/>
  <c r="M10"/>
  <c r="L10"/>
  <c r="I19"/>
  <c r="I28" s="1"/>
  <c r="I18"/>
  <c r="I27" s="1"/>
  <c r="D24"/>
  <c r="J22"/>
  <c r="A23" i="166" l="1"/>
  <c r="F10" i="14"/>
  <c r="C9" i="13"/>
  <c r="B9" s="1"/>
  <c r="F9" i="12"/>
  <c r="D9" i="13"/>
  <c r="D10" i="14"/>
  <c r="B9" i="12"/>
  <c r="K9" i="13"/>
  <c r="W15" i="11"/>
  <c r="W13"/>
  <c r="W16"/>
  <c r="B16"/>
  <c r="W14"/>
  <c r="W12"/>
  <c r="W17"/>
  <c r="B17"/>
  <c r="G9"/>
  <c r="E9" i="13"/>
  <c r="M9"/>
  <c r="N9" s="1"/>
  <c r="F9" i="11"/>
  <c r="E9"/>
  <c r="C9"/>
  <c r="F11"/>
  <c r="H10"/>
  <c r="D10"/>
  <c r="I10" i="12"/>
  <c r="C10"/>
  <c r="B10" s="1"/>
  <c r="D9" i="11"/>
  <c r="G11"/>
  <c r="C11"/>
  <c r="E10"/>
  <c r="E9" i="12"/>
  <c r="J10"/>
  <c r="W10" s="1"/>
  <c r="K10" s="1"/>
  <c r="D10"/>
  <c r="D11" i="11"/>
  <c r="F10"/>
  <c r="E10" i="12"/>
  <c r="E11" i="11"/>
  <c r="G10"/>
  <c r="C10"/>
  <c r="F10" i="12"/>
  <c r="H11" i="11"/>
  <c r="H9"/>
  <c r="I9" i="12"/>
  <c r="J9"/>
  <c r="W9" s="1"/>
  <c r="K9" s="1"/>
  <c r="D9"/>
  <c r="C10" i="14"/>
  <c r="B10" s="1"/>
  <c r="B11" s="1"/>
  <c r="B10" i="13"/>
  <c r="B11" s="1"/>
  <c r="C22" i="10"/>
  <c r="D22"/>
  <c r="E22"/>
  <c r="F22"/>
  <c r="G22"/>
  <c r="C23"/>
  <c r="D23"/>
  <c r="E23"/>
  <c r="F23"/>
  <c r="G23"/>
  <c r="C24"/>
  <c r="D24"/>
  <c r="E24"/>
  <c r="F24"/>
  <c r="G24"/>
  <c r="C25"/>
  <c r="D25"/>
  <c r="E25"/>
  <c r="F25"/>
  <c r="G25"/>
  <c r="C26"/>
  <c r="D26"/>
  <c r="E26"/>
  <c r="F26"/>
  <c r="G26"/>
  <c r="C27"/>
  <c r="D27"/>
  <c r="E27"/>
  <c r="F27"/>
  <c r="G27"/>
  <c r="C28"/>
  <c r="D28"/>
  <c r="E28"/>
  <c r="F28"/>
  <c r="G28"/>
  <c r="C29"/>
  <c r="D29"/>
  <c r="E29"/>
  <c r="F29"/>
  <c r="G29"/>
  <c r="C30"/>
  <c r="D30"/>
  <c r="E30"/>
  <c r="F30"/>
  <c r="G30"/>
  <c r="C31"/>
  <c r="D31"/>
  <c r="E31"/>
  <c r="F31"/>
  <c r="G31"/>
  <c r="C32"/>
  <c r="D32"/>
  <c r="E32"/>
  <c r="F32"/>
  <c r="G32"/>
  <c r="C33"/>
  <c r="D33"/>
  <c r="E33"/>
  <c r="F33"/>
  <c r="G33"/>
  <c r="C34"/>
  <c r="D34"/>
  <c r="E34"/>
  <c r="F34"/>
  <c r="G34"/>
  <c r="C35"/>
  <c r="D35"/>
  <c r="E35"/>
  <c r="F35"/>
  <c r="G35"/>
  <c r="C36"/>
  <c r="D36"/>
  <c r="E36"/>
  <c r="F36"/>
  <c r="G36"/>
  <c r="C37"/>
  <c r="D37"/>
  <c r="E37"/>
  <c r="F37"/>
  <c r="G37"/>
  <c r="C38"/>
  <c r="D38"/>
  <c r="E38"/>
  <c r="F38"/>
  <c r="G38"/>
  <c r="C39"/>
  <c r="D39"/>
  <c r="E39"/>
  <c r="F39"/>
  <c r="G39"/>
  <c r="C40"/>
  <c r="D40"/>
  <c r="E40"/>
  <c r="F40"/>
  <c r="G40"/>
  <c r="C41"/>
  <c r="D41"/>
  <c r="E41"/>
  <c r="F41"/>
  <c r="G41"/>
  <c r="C42"/>
  <c r="D42"/>
  <c r="E42"/>
  <c r="F42"/>
  <c r="G42"/>
  <c r="C43"/>
  <c r="B43" s="1"/>
  <c r="D43"/>
  <c r="E43"/>
  <c r="F43"/>
  <c r="G43"/>
  <c r="C44"/>
  <c r="B44" s="1"/>
  <c r="D44"/>
  <c r="E44"/>
  <c r="F44"/>
  <c r="G44"/>
  <c r="C45"/>
  <c r="B45" s="1"/>
  <c r="D45"/>
  <c r="E45"/>
  <c r="F45"/>
  <c r="G45"/>
  <c r="C46"/>
  <c r="B46" s="1"/>
  <c r="D46"/>
  <c r="E46"/>
  <c r="F46"/>
  <c r="G46"/>
  <c r="C47"/>
  <c r="B47" s="1"/>
  <c r="D47"/>
  <c r="E47"/>
  <c r="F47"/>
  <c r="G47"/>
  <c r="C48"/>
  <c r="B48" s="1"/>
  <c r="D48"/>
  <c r="E48"/>
  <c r="F48"/>
  <c r="G48"/>
  <c r="C49"/>
  <c r="B49" s="1"/>
  <c r="D49"/>
  <c r="E49"/>
  <c r="F49"/>
  <c r="G49"/>
  <c r="C50"/>
  <c r="B50" s="1"/>
  <c r="D50"/>
  <c r="E50"/>
  <c r="F50"/>
  <c r="G50"/>
  <c r="C51"/>
  <c r="B51" s="1"/>
  <c r="D51"/>
  <c r="E51"/>
  <c r="F51"/>
  <c r="G51"/>
  <c r="C52"/>
  <c r="B52" s="1"/>
  <c r="D52"/>
  <c r="E52"/>
  <c r="F52"/>
  <c r="G52"/>
  <c r="C53"/>
  <c r="B53" s="1"/>
  <c r="D53"/>
  <c r="E53"/>
  <c r="F53"/>
  <c r="G53"/>
  <c r="C54"/>
  <c r="B54" s="1"/>
  <c r="D54"/>
  <c r="E54"/>
  <c r="F54"/>
  <c r="G54"/>
  <c r="C55"/>
  <c r="B55" s="1"/>
  <c r="D55"/>
  <c r="E55"/>
  <c r="F55"/>
  <c r="G55"/>
  <c r="C56"/>
  <c r="B56" s="1"/>
  <c r="D56"/>
  <c r="E56"/>
  <c r="F56"/>
  <c r="G56"/>
  <c r="C57"/>
  <c r="B57" s="1"/>
  <c r="D57"/>
  <c r="E57"/>
  <c r="F57"/>
  <c r="G57"/>
  <c r="N9"/>
  <c r="C9" s="1"/>
  <c r="O9"/>
  <c r="D9" s="1"/>
  <c r="P9"/>
  <c r="E9" s="1"/>
  <c r="Q9"/>
  <c r="F9" s="1"/>
  <c r="R9"/>
  <c r="G9" s="1"/>
  <c r="N10"/>
  <c r="C10" s="1"/>
  <c r="O10"/>
  <c r="D10" s="1"/>
  <c r="P10"/>
  <c r="E10" s="1"/>
  <c r="Q10"/>
  <c r="F10" s="1"/>
  <c r="R10"/>
  <c r="G10" s="1"/>
  <c r="N11"/>
  <c r="C11" s="1"/>
  <c r="O11"/>
  <c r="D11" s="1"/>
  <c r="P11"/>
  <c r="E11" s="1"/>
  <c r="Q11"/>
  <c r="F11" s="1"/>
  <c r="R11"/>
  <c r="G11" s="1"/>
  <c r="N12"/>
  <c r="C12" s="1"/>
  <c r="O12"/>
  <c r="D12" s="1"/>
  <c r="P12"/>
  <c r="E12" s="1"/>
  <c r="Q12"/>
  <c r="F12" s="1"/>
  <c r="R12"/>
  <c r="G12" s="1"/>
  <c r="N13"/>
  <c r="C13" s="1"/>
  <c r="O13"/>
  <c r="D13" s="1"/>
  <c r="P13"/>
  <c r="E13" s="1"/>
  <c r="Q13"/>
  <c r="F13" s="1"/>
  <c r="R13"/>
  <c r="G13" s="1"/>
  <c r="N14"/>
  <c r="C14" s="1"/>
  <c r="O14"/>
  <c r="D14" s="1"/>
  <c r="P14"/>
  <c r="E14" s="1"/>
  <c r="Q14"/>
  <c r="F14" s="1"/>
  <c r="R14"/>
  <c r="G14" s="1"/>
  <c r="N15"/>
  <c r="C15" s="1"/>
  <c r="O15"/>
  <c r="D15" s="1"/>
  <c r="P15"/>
  <c r="E15" s="1"/>
  <c r="Q15"/>
  <c r="F15" s="1"/>
  <c r="R15"/>
  <c r="G15" s="1"/>
  <c r="N16"/>
  <c r="C16" s="1"/>
  <c r="O16"/>
  <c r="D16" s="1"/>
  <c r="P16"/>
  <c r="E16" s="1"/>
  <c r="Q16"/>
  <c r="F16" s="1"/>
  <c r="R16"/>
  <c r="G16" s="1"/>
  <c r="N17"/>
  <c r="C17" s="1"/>
  <c r="O17"/>
  <c r="D17" s="1"/>
  <c r="P17"/>
  <c r="E17" s="1"/>
  <c r="Q17"/>
  <c r="F17" s="1"/>
  <c r="R17"/>
  <c r="G17" s="1"/>
  <c r="N18"/>
  <c r="C18" s="1"/>
  <c r="O18"/>
  <c r="D18" s="1"/>
  <c r="P18"/>
  <c r="E18" s="1"/>
  <c r="Q18"/>
  <c r="F18" s="1"/>
  <c r="R18"/>
  <c r="G18" s="1"/>
  <c r="N19"/>
  <c r="C19" s="1"/>
  <c r="O19"/>
  <c r="D19" s="1"/>
  <c r="P19"/>
  <c r="E19" s="1"/>
  <c r="Q19"/>
  <c r="F19" s="1"/>
  <c r="R19"/>
  <c r="G19" s="1"/>
  <c r="N20"/>
  <c r="C20" s="1"/>
  <c r="O20"/>
  <c r="D20" s="1"/>
  <c r="P20"/>
  <c r="E20" s="1"/>
  <c r="Q20"/>
  <c r="F20" s="1"/>
  <c r="R20"/>
  <c r="G20" s="1"/>
  <c r="N21"/>
  <c r="O21"/>
  <c r="P21"/>
  <c r="Q21"/>
  <c r="R21"/>
  <c r="N22"/>
  <c r="C21" s="1"/>
  <c r="O22"/>
  <c r="D21" s="1"/>
  <c r="P22"/>
  <c r="E21" s="1"/>
  <c r="Q22"/>
  <c r="F21" s="1"/>
  <c r="R22"/>
  <c r="G21" s="1"/>
  <c r="N23"/>
  <c r="O23"/>
  <c r="P23"/>
  <c r="Q23"/>
  <c r="R23"/>
  <c r="N24"/>
  <c r="O24"/>
  <c r="P24"/>
  <c r="Q24"/>
  <c r="R24"/>
  <c r="N25"/>
  <c r="O25"/>
  <c r="P25"/>
  <c r="Q25"/>
  <c r="R25"/>
  <c r="N26"/>
  <c r="O26"/>
  <c r="P26"/>
  <c r="Q26"/>
  <c r="R26"/>
  <c r="N27"/>
  <c r="O27"/>
  <c r="P27"/>
  <c r="Q27"/>
  <c r="R27"/>
  <c r="N28"/>
  <c r="O28"/>
  <c r="P28"/>
  <c r="Q28"/>
  <c r="R28"/>
  <c r="N29"/>
  <c r="O29"/>
  <c r="P29"/>
  <c r="Q29"/>
  <c r="R29"/>
  <c r="N30"/>
  <c r="O30"/>
  <c r="P30"/>
  <c r="Q30"/>
  <c r="R30"/>
  <c r="N31"/>
  <c r="O31"/>
  <c r="P31"/>
  <c r="Q31"/>
  <c r="R31"/>
  <c r="N32"/>
  <c r="O32"/>
  <c r="P32"/>
  <c r="Q32"/>
  <c r="R32"/>
  <c r="N33"/>
  <c r="O33"/>
  <c r="P33"/>
  <c r="Q33"/>
  <c r="R33"/>
  <c r="N34"/>
  <c r="O34"/>
  <c r="P34"/>
  <c r="Q34"/>
  <c r="R34"/>
  <c r="N35"/>
  <c r="O35"/>
  <c r="P35"/>
  <c r="Q35"/>
  <c r="R35"/>
  <c r="N36"/>
  <c r="O36"/>
  <c r="P36"/>
  <c r="Q36"/>
  <c r="R36"/>
  <c r="N37"/>
  <c r="O37"/>
  <c r="P37"/>
  <c r="Q37"/>
  <c r="R37"/>
  <c r="N38"/>
  <c r="O38"/>
  <c r="P38"/>
  <c r="Q38"/>
  <c r="R38"/>
  <c r="N39"/>
  <c r="O39"/>
  <c r="P39"/>
  <c r="Q39"/>
  <c r="R39"/>
  <c r="N40"/>
  <c r="O40"/>
  <c r="P40"/>
  <c r="Q40"/>
  <c r="R40"/>
  <c r="N41"/>
  <c r="O41"/>
  <c r="P41"/>
  <c r="Q41"/>
  <c r="R41"/>
  <c r="N42"/>
  <c r="O42"/>
  <c r="P42"/>
  <c r="Q42"/>
  <c r="R42"/>
  <c r="N43"/>
  <c r="O43"/>
  <c r="P43"/>
  <c r="Q43"/>
  <c r="R43"/>
  <c r="N44"/>
  <c r="O44"/>
  <c r="P44"/>
  <c r="Q44"/>
  <c r="R44"/>
  <c r="N45"/>
  <c r="O45"/>
  <c r="P45"/>
  <c r="Q45"/>
  <c r="R45"/>
  <c r="N46"/>
  <c r="O46"/>
  <c r="P46"/>
  <c r="Q46"/>
  <c r="R46"/>
  <c r="N47"/>
  <c r="O47"/>
  <c r="P47"/>
  <c r="Q47"/>
  <c r="R47"/>
  <c r="N48"/>
  <c r="O48"/>
  <c r="P48"/>
  <c r="Q48"/>
  <c r="R48"/>
  <c r="N49"/>
  <c r="O49"/>
  <c r="P49"/>
  <c r="Q49"/>
  <c r="R49"/>
  <c r="N50"/>
  <c r="O50"/>
  <c r="P50"/>
  <c r="Q50"/>
  <c r="R50"/>
  <c r="N51"/>
  <c r="O51"/>
  <c r="P51"/>
  <c r="Q51"/>
  <c r="R51"/>
  <c r="N52"/>
  <c r="O52"/>
  <c r="P52"/>
  <c r="Q52"/>
  <c r="R52"/>
  <c r="N53"/>
  <c r="O53"/>
  <c r="P53"/>
  <c r="Q53"/>
  <c r="R53"/>
  <c r="N54"/>
  <c r="O54"/>
  <c r="P54"/>
  <c r="Q54"/>
  <c r="R54"/>
  <c r="N55"/>
  <c r="O55"/>
  <c r="P55"/>
  <c r="Q55"/>
  <c r="R55"/>
  <c r="N56"/>
  <c r="O56"/>
  <c r="P56"/>
  <c r="Q56"/>
  <c r="R56"/>
  <c r="N57"/>
  <c r="O57"/>
  <c r="P57"/>
  <c r="Q57"/>
  <c r="R57"/>
  <c r="N58"/>
  <c r="O58"/>
  <c r="P58"/>
  <c r="Q58"/>
  <c r="R58"/>
  <c r="N59"/>
  <c r="O59"/>
  <c r="P59"/>
  <c r="Q59"/>
  <c r="R59"/>
  <c r="N60"/>
  <c r="O60"/>
  <c r="P60"/>
  <c r="Q60"/>
  <c r="R60"/>
  <c r="N61"/>
  <c r="O61"/>
  <c r="P61"/>
  <c r="Q61"/>
  <c r="R61"/>
  <c r="N62"/>
  <c r="O62"/>
  <c r="P62"/>
  <c r="Q62"/>
  <c r="R62"/>
  <c r="N63"/>
  <c r="O63"/>
  <c r="P63"/>
  <c r="Q63"/>
  <c r="R63"/>
  <c r="N64"/>
  <c r="O64"/>
  <c r="P64"/>
  <c r="Q64"/>
  <c r="R64"/>
  <c r="N65"/>
  <c r="O65"/>
  <c r="P65"/>
  <c r="Q65"/>
  <c r="R65"/>
  <c r="N66"/>
  <c r="O66"/>
  <c r="P66"/>
  <c r="Q66"/>
  <c r="R66"/>
  <c r="N67"/>
  <c r="O67"/>
  <c r="P67"/>
  <c r="Q67"/>
  <c r="R67"/>
  <c r="N68"/>
  <c r="O68"/>
  <c r="P68"/>
  <c r="Q68"/>
  <c r="R68"/>
  <c r="N69"/>
  <c r="O69"/>
  <c r="P69"/>
  <c r="Q69"/>
  <c r="R69"/>
  <c r="N70"/>
  <c r="O70"/>
  <c r="P70"/>
  <c r="Q70"/>
  <c r="R70"/>
  <c r="N71"/>
  <c r="O71"/>
  <c r="P71"/>
  <c r="Q71"/>
  <c r="R71"/>
  <c r="N72"/>
  <c r="O72"/>
  <c r="P72"/>
  <c r="Q72"/>
  <c r="R72"/>
  <c r="N73"/>
  <c r="O73"/>
  <c r="P73"/>
  <c r="Q73"/>
  <c r="R73"/>
  <c r="N74"/>
  <c r="O74"/>
  <c r="P74"/>
  <c r="Q74"/>
  <c r="R74"/>
  <c r="N75"/>
  <c r="O75"/>
  <c r="P75"/>
  <c r="Q75"/>
  <c r="R75"/>
  <c r="N76"/>
  <c r="O76"/>
  <c r="P76"/>
  <c r="Q76"/>
  <c r="R76"/>
  <c r="N77"/>
  <c r="O77"/>
  <c r="P77"/>
  <c r="Q77"/>
  <c r="R77"/>
  <c r="N78"/>
  <c r="O78"/>
  <c r="P78"/>
  <c r="Q78"/>
  <c r="R78"/>
  <c r="N79"/>
  <c r="O79"/>
  <c r="P79"/>
  <c r="Q79"/>
  <c r="R79"/>
  <c r="N80"/>
  <c r="O80"/>
  <c r="P80"/>
  <c r="Q80"/>
  <c r="R80"/>
  <c r="N81"/>
  <c r="O81"/>
  <c r="P81"/>
  <c r="Q81"/>
  <c r="R81"/>
  <c r="N82"/>
  <c r="O82"/>
  <c r="P82"/>
  <c r="Q82"/>
  <c r="R82"/>
  <c r="N83"/>
  <c r="O83"/>
  <c r="P83"/>
  <c r="Q83"/>
  <c r="R83"/>
  <c r="N84"/>
  <c r="O84"/>
  <c r="P84"/>
  <c r="Q84"/>
  <c r="R84"/>
  <c r="N85"/>
  <c r="O85"/>
  <c r="P85"/>
  <c r="Q85"/>
  <c r="R85"/>
  <c r="N86"/>
  <c r="O86"/>
  <c r="P86"/>
  <c r="Q86"/>
  <c r="R86"/>
  <c r="N87"/>
  <c r="O87"/>
  <c r="P87"/>
  <c r="Q87"/>
  <c r="R87"/>
  <c r="N88"/>
  <c r="O88"/>
  <c r="P88"/>
  <c r="Q88"/>
  <c r="R88"/>
  <c r="N89"/>
  <c r="O89"/>
  <c r="P89"/>
  <c r="Q89"/>
  <c r="R89"/>
  <c r="N90"/>
  <c r="O90"/>
  <c r="P90"/>
  <c r="Q90"/>
  <c r="R90"/>
  <c r="N91"/>
  <c r="O91"/>
  <c r="P91"/>
  <c r="Q91"/>
  <c r="R91"/>
  <c r="N92"/>
  <c r="O92"/>
  <c r="P92"/>
  <c r="Q92"/>
  <c r="R92"/>
  <c r="N93"/>
  <c r="O93"/>
  <c r="P93"/>
  <c r="Q93"/>
  <c r="R93"/>
  <c r="N94"/>
  <c r="O94"/>
  <c r="P94"/>
  <c r="Q94"/>
  <c r="R94"/>
  <c r="N95"/>
  <c r="O95"/>
  <c r="P95"/>
  <c r="Q95"/>
  <c r="R95"/>
  <c r="N96"/>
  <c r="O96"/>
  <c r="P96"/>
  <c r="Q96"/>
  <c r="R96"/>
  <c r="N97"/>
  <c r="O97"/>
  <c r="P97"/>
  <c r="Q97"/>
  <c r="R97"/>
  <c r="N98"/>
  <c r="O98"/>
  <c r="P98"/>
  <c r="Q98"/>
  <c r="R98"/>
  <c r="N99"/>
  <c r="O99"/>
  <c r="P99"/>
  <c r="Q99"/>
  <c r="R99"/>
  <c r="N100"/>
  <c r="O100"/>
  <c r="P100"/>
  <c r="Q100"/>
  <c r="R100"/>
  <c r="N101"/>
  <c r="O101"/>
  <c r="P101"/>
  <c r="Q101"/>
  <c r="R101"/>
  <c r="N102"/>
  <c r="O102"/>
  <c r="P102"/>
  <c r="Q102"/>
  <c r="R102"/>
  <c r="N103"/>
  <c r="O103"/>
  <c r="P103"/>
  <c r="Q103"/>
  <c r="R103"/>
  <c r="N104"/>
  <c r="O104"/>
  <c r="P104"/>
  <c r="Q104"/>
  <c r="R104"/>
  <c r="N105"/>
  <c r="O105"/>
  <c r="P105"/>
  <c r="Q105"/>
  <c r="R105"/>
  <c r="N106"/>
  <c r="O106"/>
  <c r="P106"/>
  <c r="Q106"/>
  <c r="R106"/>
  <c r="N107"/>
  <c r="O107"/>
  <c r="P107"/>
  <c r="Q107"/>
  <c r="R107"/>
  <c r="R8"/>
  <c r="G8" s="1"/>
  <c r="Q8"/>
  <c r="F8" s="1"/>
  <c r="P8"/>
  <c r="E8" s="1"/>
  <c r="O8"/>
  <c r="D8" s="1"/>
  <c r="N8"/>
  <c r="J61"/>
  <c r="J69" s="1"/>
  <c r="J60"/>
  <c r="J68" s="1"/>
  <c r="D65"/>
  <c r="L63"/>
  <c r="I61" i="9"/>
  <c r="I69" s="1"/>
  <c r="I60"/>
  <c r="I68" s="1"/>
  <c r="D65"/>
  <c r="J63"/>
  <c r="Q9"/>
  <c r="Q10"/>
  <c r="R10" s="1"/>
  <c r="Q11"/>
  <c r="R11" s="1"/>
  <c r="Q12"/>
  <c r="R12" s="1"/>
  <c r="Q13"/>
  <c r="R13" s="1"/>
  <c r="Q14"/>
  <c r="R14" s="1"/>
  <c r="Q15"/>
  <c r="R15" s="1"/>
  <c r="Q16"/>
  <c r="R16" s="1"/>
  <c r="Q17"/>
  <c r="R17" s="1"/>
  <c r="Q18"/>
  <c r="R18" s="1"/>
  <c r="Q19"/>
  <c r="R19" s="1"/>
  <c r="Q20"/>
  <c r="R20" s="1"/>
  <c r="Q21"/>
  <c r="R21" s="1"/>
  <c r="Q22"/>
  <c r="R22" s="1"/>
  <c r="Q23"/>
  <c r="R23" s="1"/>
  <c r="Q24"/>
  <c r="R24" s="1"/>
  <c r="Q25"/>
  <c r="R25" s="1"/>
  <c r="Q26"/>
  <c r="R26" s="1"/>
  <c r="Q27"/>
  <c r="R27" s="1"/>
  <c r="Q28"/>
  <c r="R28" s="1"/>
  <c r="Q29"/>
  <c r="R29" s="1"/>
  <c r="Q30"/>
  <c r="R30" s="1"/>
  <c r="Q31"/>
  <c r="R31" s="1"/>
  <c r="Q32"/>
  <c r="R32" s="1"/>
  <c r="Q33"/>
  <c r="R33" s="1"/>
  <c r="Q34"/>
  <c r="R34" s="1"/>
  <c r="Q35"/>
  <c r="R35" s="1"/>
  <c r="Q36"/>
  <c r="R36" s="1"/>
  <c r="Q37"/>
  <c r="R37" s="1"/>
  <c r="Q38"/>
  <c r="R38" s="1"/>
  <c r="Q39"/>
  <c r="R39" s="1"/>
  <c r="Q40"/>
  <c r="R40" s="1"/>
  <c r="Q41"/>
  <c r="R41" s="1"/>
  <c r="Q42"/>
  <c r="R42" s="1"/>
  <c r="Q43"/>
  <c r="R43" s="1"/>
  <c r="Q44"/>
  <c r="R44" s="1"/>
  <c r="Q45"/>
  <c r="R45" s="1"/>
  <c r="Q46"/>
  <c r="R46" s="1"/>
  <c r="Q47"/>
  <c r="R47" s="1"/>
  <c r="Q48"/>
  <c r="R48" s="1"/>
  <c r="Q49"/>
  <c r="R49" s="1"/>
  <c r="Q50"/>
  <c r="R50" s="1"/>
  <c r="Q51"/>
  <c r="R51" s="1"/>
  <c r="Q52"/>
  <c r="R52" s="1"/>
  <c r="Q53"/>
  <c r="R53" s="1"/>
  <c r="Q54"/>
  <c r="R54" s="1"/>
  <c r="Q55"/>
  <c r="R55" s="1"/>
  <c r="Q56"/>
  <c r="R56" s="1"/>
  <c r="L9"/>
  <c r="M9"/>
  <c r="N9"/>
  <c r="O9"/>
  <c r="P9"/>
  <c r="L10"/>
  <c r="M10"/>
  <c r="N10"/>
  <c r="O10"/>
  <c r="P10"/>
  <c r="L11"/>
  <c r="M11"/>
  <c r="N11"/>
  <c r="O11"/>
  <c r="P11"/>
  <c r="L12"/>
  <c r="M12"/>
  <c r="N12"/>
  <c r="O12"/>
  <c r="P12"/>
  <c r="L13"/>
  <c r="M13"/>
  <c r="N13"/>
  <c r="O13"/>
  <c r="P13"/>
  <c r="L14"/>
  <c r="M14"/>
  <c r="N14"/>
  <c r="O14"/>
  <c r="P14"/>
  <c r="L15"/>
  <c r="M15"/>
  <c r="N15"/>
  <c r="O15"/>
  <c r="P15"/>
  <c r="L16"/>
  <c r="M16"/>
  <c r="N16"/>
  <c r="O16"/>
  <c r="P16"/>
  <c r="L17"/>
  <c r="M17"/>
  <c r="N17"/>
  <c r="O17"/>
  <c r="P17"/>
  <c r="L18"/>
  <c r="M18"/>
  <c r="N18"/>
  <c r="O18"/>
  <c r="P18"/>
  <c r="L19"/>
  <c r="M19"/>
  <c r="N19"/>
  <c r="O19"/>
  <c r="P19"/>
  <c r="L20"/>
  <c r="M20"/>
  <c r="N20"/>
  <c r="O20"/>
  <c r="P20"/>
  <c r="L21"/>
  <c r="M21"/>
  <c r="N21"/>
  <c r="O21"/>
  <c r="P21"/>
  <c r="L22"/>
  <c r="M22"/>
  <c r="N22"/>
  <c r="O22"/>
  <c r="P22"/>
  <c r="L23"/>
  <c r="M23"/>
  <c r="N23"/>
  <c r="O23"/>
  <c r="P23"/>
  <c r="L24"/>
  <c r="M24"/>
  <c r="N24"/>
  <c r="O24"/>
  <c r="P24"/>
  <c r="L25"/>
  <c r="M25"/>
  <c r="N25"/>
  <c r="O25"/>
  <c r="P25"/>
  <c r="L26"/>
  <c r="M26"/>
  <c r="N26"/>
  <c r="O26"/>
  <c r="P26"/>
  <c r="L27"/>
  <c r="M27"/>
  <c r="N27"/>
  <c r="O27"/>
  <c r="P27"/>
  <c r="L28"/>
  <c r="M28"/>
  <c r="N28"/>
  <c r="O28"/>
  <c r="P28"/>
  <c r="L29"/>
  <c r="M29"/>
  <c r="N29"/>
  <c r="O29"/>
  <c r="P29"/>
  <c r="L30"/>
  <c r="M30"/>
  <c r="N30"/>
  <c r="O30"/>
  <c r="P30"/>
  <c r="L31"/>
  <c r="M31"/>
  <c r="N31"/>
  <c r="O31"/>
  <c r="P31"/>
  <c r="L32"/>
  <c r="M32"/>
  <c r="N32"/>
  <c r="O32"/>
  <c r="P32"/>
  <c r="L33"/>
  <c r="M33"/>
  <c r="N33"/>
  <c r="O33"/>
  <c r="P33"/>
  <c r="L34"/>
  <c r="M34"/>
  <c r="N34"/>
  <c r="O34"/>
  <c r="P34"/>
  <c r="L35"/>
  <c r="M35"/>
  <c r="N35"/>
  <c r="O35"/>
  <c r="P35"/>
  <c r="L36"/>
  <c r="M36"/>
  <c r="N36"/>
  <c r="O36"/>
  <c r="P36"/>
  <c r="L37"/>
  <c r="M37"/>
  <c r="N37"/>
  <c r="O37"/>
  <c r="P37"/>
  <c r="L38"/>
  <c r="M38"/>
  <c r="N38"/>
  <c r="O38"/>
  <c r="P38"/>
  <c r="L39"/>
  <c r="M39"/>
  <c r="N39"/>
  <c r="O39"/>
  <c r="P39"/>
  <c r="L40"/>
  <c r="M40"/>
  <c r="N40"/>
  <c r="O40"/>
  <c r="P40"/>
  <c r="L41"/>
  <c r="M41"/>
  <c r="N41"/>
  <c r="O41"/>
  <c r="P41"/>
  <c r="L42"/>
  <c r="M42"/>
  <c r="N42"/>
  <c r="O42"/>
  <c r="P42"/>
  <c r="L43"/>
  <c r="M43"/>
  <c r="N43"/>
  <c r="O43"/>
  <c r="P43"/>
  <c r="L44"/>
  <c r="M44"/>
  <c r="N44"/>
  <c r="O44"/>
  <c r="P44"/>
  <c r="L45"/>
  <c r="M45"/>
  <c r="N45"/>
  <c r="O45"/>
  <c r="P45"/>
  <c r="L46"/>
  <c r="M46"/>
  <c r="N46"/>
  <c r="O46"/>
  <c r="P46"/>
  <c r="L47"/>
  <c r="M47"/>
  <c r="N47"/>
  <c r="O47"/>
  <c r="P47"/>
  <c r="L48"/>
  <c r="M48"/>
  <c r="N48"/>
  <c r="O48"/>
  <c r="P48"/>
  <c r="L49"/>
  <c r="M49"/>
  <c r="N49"/>
  <c r="O49"/>
  <c r="P49"/>
  <c r="L50"/>
  <c r="M50"/>
  <c r="N50"/>
  <c r="O50"/>
  <c r="P50"/>
  <c r="L51"/>
  <c r="M51"/>
  <c r="N51"/>
  <c r="O51"/>
  <c r="P51"/>
  <c r="L52"/>
  <c r="M52"/>
  <c r="N52"/>
  <c r="O52"/>
  <c r="P52"/>
  <c r="L53"/>
  <c r="M53"/>
  <c r="N53"/>
  <c r="O53"/>
  <c r="P53"/>
  <c r="L54"/>
  <c r="M54"/>
  <c r="N54"/>
  <c r="O54"/>
  <c r="P54"/>
  <c r="L55"/>
  <c r="M55"/>
  <c r="N55"/>
  <c r="O55"/>
  <c r="P55"/>
  <c r="L56"/>
  <c r="M56"/>
  <c r="N56"/>
  <c r="O56"/>
  <c r="P56"/>
  <c r="L58"/>
  <c r="M58"/>
  <c r="N58"/>
  <c r="O58"/>
  <c r="P58"/>
  <c r="L59"/>
  <c r="M59"/>
  <c r="N59"/>
  <c r="O59"/>
  <c r="P59"/>
  <c r="L60"/>
  <c r="M60"/>
  <c r="N60"/>
  <c r="O60"/>
  <c r="P60"/>
  <c r="L61"/>
  <c r="M61"/>
  <c r="N61"/>
  <c r="O61"/>
  <c r="P61"/>
  <c r="L62"/>
  <c r="M62"/>
  <c r="N62"/>
  <c r="O62"/>
  <c r="P62"/>
  <c r="L63"/>
  <c r="M63"/>
  <c r="N63"/>
  <c r="O63"/>
  <c r="P63"/>
  <c r="L64"/>
  <c r="M64"/>
  <c r="N64"/>
  <c r="O64"/>
  <c r="P64"/>
  <c r="L65"/>
  <c r="M65"/>
  <c r="N65"/>
  <c r="O65"/>
  <c r="P65"/>
  <c r="L66"/>
  <c r="M66"/>
  <c r="N66"/>
  <c r="O66"/>
  <c r="P66"/>
  <c r="L67"/>
  <c r="M67"/>
  <c r="N67"/>
  <c r="O67"/>
  <c r="P67"/>
  <c r="L68"/>
  <c r="M68"/>
  <c r="N68"/>
  <c r="O68"/>
  <c r="P68"/>
  <c r="L69"/>
  <c r="M69"/>
  <c r="N69"/>
  <c r="O69"/>
  <c r="P69"/>
  <c r="L70"/>
  <c r="M70"/>
  <c r="N70"/>
  <c r="O70"/>
  <c r="P70"/>
  <c r="L71"/>
  <c r="M71"/>
  <c r="N71"/>
  <c r="O71"/>
  <c r="P71"/>
  <c r="L72"/>
  <c r="M72"/>
  <c r="N72"/>
  <c r="O72"/>
  <c r="P72"/>
  <c r="L73"/>
  <c r="M73"/>
  <c r="N73"/>
  <c r="O73"/>
  <c r="P73"/>
  <c r="L74"/>
  <c r="M74"/>
  <c r="N74"/>
  <c r="O74"/>
  <c r="P74"/>
  <c r="L75"/>
  <c r="M75"/>
  <c r="N75"/>
  <c r="O75"/>
  <c r="P75"/>
  <c r="L76"/>
  <c r="M76"/>
  <c r="N76"/>
  <c r="O76"/>
  <c r="P76"/>
  <c r="L77"/>
  <c r="M77"/>
  <c r="N77"/>
  <c r="O77"/>
  <c r="P77"/>
  <c r="L78"/>
  <c r="M78"/>
  <c r="N78"/>
  <c r="O78"/>
  <c r="P78"/>
  <c r="L79"/>
  <c r="M79"/>
  <c r="N79"/>
  <c r="O79"/>
  <c r="P79"/>
  <c r="L80"/>
  <c r="M80"/>
  <c r="N80"/>
  <c r="O80"/>
  <c r="P80"/>
  <c r="L81"/>
  <c r="M81"/>
  <c r="N81"/>
  <c r="O81"/>
  <c r="P81"/>
  <c r="L82"/>
  <c r="M82"/>
  <c r="N82"/>
  <c r="O82"/>
  <c r="P82"/>
  <c r="L83"/>
  <c r="M83"/>
  <c r="N83"/>
  <c r="O83"/>
  <c r="P83"/>
  <c r="L84"/>
  <c r="M84"/>
  <c r="N84"/>
  <c r="O84"/>
  <c r="P84"/>
  <c r="L85"/>
  <c r="M85"/>
  <c r="N85"/>
  <c r="O85"/>
  <c r="P85"/>
  <c r="L86"/>
  <c r="M86"/>
  <c r="N86"/>
  <c r="O86"/>
  <c r="P86"/>
  <c r="L87"/>
  <c r="M87"/>
  <c r="N87"/>
  <c r="O87"/>
  <c r="P87"/>
  <c r="L88"/>
  <c r="M88"/>
  <c r="N88"/>
  <c r="O88"/>
  <c r="P88"/>
  <c r="L89"/>
  <c r="M89"/>
  <c r="N89"/>
  <c r="O89"/>
  <c r="P89"/>
  <c r="L90"/>
  <c r="M90"/>
  <c r="N90"/>
  <c r="O90"/>
  <c r="P90"/>
  <c r="L91"/>
  <c r="M91"/>
  <c r="N91"/>
  <c r="O91"/>
  <c r="P91"/>
  <c r="L92"/>
  <c r="M92"/>
  <c r="N92"/>
  <c r="O92"/>
  <c r="P92"/>
  <c r="L93"/>
  <c r="M93"/>
  <c r="N93"/>
  <c r="O93"/>
  <c r="P93"/>
  <c r="L94"/>
  <c r="M94"/>
  <c r="N94"/>
  <c r="O94"/>
  <c r="P94"/>
  <c r="L95"/>
  <c r="M95"/>
  <c r="N95"/>
  <c r="O95"/>
  <c r="P95"/>
  <c r="L96"/>
  <c r="M96"/>
  <c r="N96"/>
  <c r="O96"/>
  <c r="P96"/>
  <c r="L97"/>
  <c r="M97"/>
  <c r="N97"/>
  <c r="O97"/>
  <c r="P97"/>
  <c r="L98"/>
  <c r="M98"/>
  <c r="N98"/>
  <c r="O98"/>
  <c r="P98"/>
  <c r="L99"/>
  <c r="M99"/>
  <c r="N99"/>
  <c r="O99"/>
  <c r="P99"/>
  <c r="L100"/>
  <c r="M100"/>
  <c r="N100"/>
  <c r="O100"/>
  <c r="P100"/>
  <c r="L101"/>
  <c r="M101"/>
  <c r="N101"/>
  <c r="O101"/>
  <c r="P101"/>
  <c r="L102"/>
  <c r="M102"/>
  <c r="N102"/>
  <c r="O102"/>
  <c r="P102"/>
  <c r="L103"/>
  <c r="M103"/>
  <c r="N103"/>
  <c r="O103"/>
  <c r="P103"/>
  <c r="L104"/>
  <c r="M104"/>
  <c r="N104"/>
  <c r="O104"/>
  <c r="P104"/>
  <c r="L105"/>
  <c r="M105"/>
  <c r="N105"/>
  <c r="O105"/>
  <c r="P105"/>
  <c r="L106"/>
  <c r="M106"/>
  <c r="N106"/>
  <c r="O106"/>
  <c r="P106"/>
  <c r="L107"/>
  <c r="M107"/>
  <c r="N107"/>
  <c r="O107"/>
  <c r="P107"/>
  <c r="K10"/>
  <c r="K11"/>
  <c r="K12"/>
  <c r="K13"/>
  <c r="K14"/>
  <c r="K15"/>
  <c r="K16"/>
  <c r="K17"/>
  <c r="K18"/>
  <c r="K19"/>
  <c r="K20"/>
  <c r="K21"/>
  <c r="K22"/>
  <c r="K23"/>
  <c r="K24"/>
  <c r="K25"/>
  <c r="K26"/>
  <c r="K27"/>
  <c r="K28"/>
  <c r="K29"/>
  <c r="K30"/>
  <c r="K31"/>
  <c r="K32"/>
  <c r="K33"/>
  <c r="K34"/>
  <c r="K35"/>
  <c r="K36"/>
  <c r="K37"/>
  <c r="K38"/>
  <c r="K39"/>
  <c r="K40"/>
  <c r="K41"/>
  <c r="K42"/>
  <c r="K43"/>
  <c r="K44"/>
  <c r="K45"/>
  <c r="K46"/>
  <c r="K47"/>
  <c r="K48"/>
  <c r="K49"/>
  <c r="K50"/>
  <c r="K51"/>
  <c r="K52"/>
  <c r="K53"/>
  <c r="K54"/>
  <c r="K55"/>
  <c r="K56"/>
  <c r="K58"/>
  <c r="K59"/>
  <c r="K60"/>
  <c r="K61"/>
  <c r="K62"/>
  <c r="K63"/>
  <c r="K64"/>
  <c r="K65"/>
  <c r="K66"/>
  <c r="K67"/>
  <c r="K68"/>
  <c r="K69"/>
  <c r="K70"/>
  <c r="K71"/>
  <c r="K72"/>
  <c r="K73"/>
  <c r="K74"/>
  <c r="K75"/>
  <c r="K76"/>
  <c r="K77"/>
  <c r="K78"/>
  <c r="K79"/>
  <c r="K80"/>
  <c r="K81"/>
  <c r="K82"/>
  <c r="K83"/>
  <c r="K84"/>
  <c r="K85"/>
  <c r="K86"/>
  <c r="K87"/>
  <c r="K88"/>
  <c r="K89"/>
  <c r="K90"/>
  <c r="K91"/>
  <c r="K92"/>
  <c r="K93"/>
  <c r="K94"/>
  <c r="K95"/>
  <c r="K96"/>
  <c r="K97"/>
  <c r="K98"/>
  <c r="K99"/>
  <c r="K100"/>
  <c r="K101"/>
  <c r="K102"/>
  <c r="K103"/>
  <c r="K104"/>
  <c r="K105"/>
  <c r="K106"/>
  <c r="K107"/>
  <c r="K9"/>
  <c r="C5"/>
  <c r="I27" i="8"/>
  <c r="I36" s="1"/>
  <c r="I26"/>
  <c r="I35" s="1"/>
  <c r="J11"/>
  <c r="J12"/>
  <c r="J13"/>
  <c r="J14"/>
  <c r="J15"/>
  <c r="J16"/>
  <c r="J17"/>
  <c r="J18"/>
  <c r="J19"/>
  <c r="J20"/>
  <c r="J21"/>
  <c r="J22"/>
  <c r="J23"/>
  <c r="J24"/>
  <c r="J10"/>
  <c r="C24"/>
  <c r="D24"/>
  <c r="E24"/>
  <c r="F24"/>
  <c r="M11"/>
  <c r="C11" s="1"/>
  <c r="N11"/>
  <c r="D11" s="1"/>
  <c r="O11"/>
  <c r="E11" s="1"/>
  <c r="P11"/>
  <c r="F11" s="1"/>
  <c r="Q11"/>
  <c r="K11" s="1"/>
  <c r="M12"/>
  <c r="C12" s="1"/>
  <c r="N12"/>
  <c r="D12" s="1"/>
  <c r="O12"/>
  <c r="E12" s="1"/>
  <c r="P12"/>
  <c r="F12" s="1"/>
  <c r="Q12"/>
  <c r="K12" s="1"/>
  <c r="M13"/>
  <c r="C13" s="1"/>
  <c r="N13"/>
  <c r="D13" s="1"/>
  <c r="O13"/>
  <c r="E13" s="1"/>
  <c r="P13"/>
  <c r="F13" s="1"/>
  <c r="Q13"/>
  <c r="K13" s="1"/>
  <c r="M14"/>
  <c r="C14" s="1"/>
  <c r="N14"/>
  <c r="D14" s="1"/>
  <c r="O14"/>
  <c r="E14" s="1"/>
  <c r="P14"/>
  <c r="F14" s="1"/>
  <c r="Q14"/>
  <c r="K14" s="1"/>
  <c r="M15"/>
  <c r="C15" s="1"/>
  <c r="N15"/>
  <c r="D15" s="1"/>
  <c r="O15"/>
  <c r="E15" s="1"/>
  <c r="P15"/>
  <c r="F15" s="1"/>
  <c r="Q15"/>
  <c r="K15" s="1"/>
  <c r="M16"/>
  <c r="C16" s="1"/>
  <c r="N16"/>
  <c r="D16" s="1"/>
  <c r="O16"/>
  <c r="E16" s="1"/>
  <c r="P16"/>
  <c r="F16" s="1"/>
  <c r="Q16"/>
  <c r="K16" s="1"/>
  <c r="M17"/>
  <c r="C17" s="1"/>
  <c r="N17"/>
  <c r="D17" s="1"/>
  <c r="O17"/>
  <c r="E17" s="1"/>
  <c r="P17"/>
  <c r="F17" s="1"/>
  <c r="Q17"/>
  <c r="K17" s="1"/>
  <c r="M18"/>
  <c r="C18" s="1"/>
  <c r="N18"/>
  <c r="D18" s="1"/>
  <c r="O18"/>
  <c r="E18" s="1"/>
  <c r="P18"/>
  <c r="F18" s="1"/>
  <c r="Q18"/>
  <c r="K18" s="1"/>
  <c r="M19"/>
  <c r="C19" s="1"/>
  <c r="N19"/>
  <c r="D19" s="1"/>
  <c r="O19"/>
  <c r="E19" s="1"/>
  <c r="P19"/>
  <c r="F19" s="1"/>
  <c r="Q19"/>
  <c r="K19" s="1"/>
  <c r="M20"/>
  <c r="C20" s="1"/>
  <c r="N20"/>
  <c r="D20" s="1"/>
  <c r="O20"/>
  <c r="E20" s="1"/>
  <c r="P20"/>
  <c r="F20" s="1"/>
  <c r="Q20"/>
  <c r="K20" s="1"/>
  <c r="M21"/>
  <c r="C21" s="1"/>
  <c r="N21"/>
  <c r="D21" s="1"/>
  <c r="O21"/>
  <c r="E21" s="1"/>
  <c r="P21"/>
  <c r="F21" s="1"/>
  <c r="Q21"/>
  <c r="K21" s="1"/>
  <c r="M22"/>
  <c r="C22" s="1"/>
  <c r="N22"/>
  <c r="D22" s="1"/>
  <c r="O22"/>
  <c r="E22" s="1"/>
  <c r="P22"/>
  <c r="F22" s="1"/>
  <c r="Q22"/>
  <c r="K22" s="1"/>
  <c r="M23"/>
  <c r="N23"/>
  <c r="O23"/>
  <c r="P23"/>
  <c r="Q23"/>
  <c r="M24"/>
  <c r="C23" s="1"/>
  <c r="N24"/>
  <c r="D23" s="1"/>
  <c r="O24"/>
  <c r="E23" s="1"/>
  <c r="P24"/>
  <c r="F23" s="1"/>
  <c r="Q24"/>
  <c r="K24" s="1"/>
  <c r="M25"/>
  <c r="N25"/>
  <c r="O25"/>
  <c r="P25"/>
  <c r="Q25"/>
  <c r="M26"/>
  <c r="N26"/>
  <c r="O26"/>
  <c r="P26"/>
  <c r="Q26"/>
  <c r="M27"/>
  <c r="N27"/>
  <c r="O27"/>
  <c r="P27"/>
  <c r="Q27"/>
  <c r="M28"/>
  <c r="N28"/>
  <c r="O28"/>
  <c r="P28"/>
  <c r="Q28"/>
  <c r="M29"/>
  <c r="N29"/>
  <c r="O29"/>
  <c r="P29"/>
  <c r="Q29"/>
  <c r="M30"/>
  <c r="N30"/>
  <c r="O30"/>
  <c r="P30"/>
  <c r="Q30"/>
  <c r="M31"/>
  <c r="N31"/>
  <c r="O31"/>
  <c r="P31"/>
  <c r="Q31"/>
  <c r="M32"/>
  <c r="N32"/>
  <c r="O32"/>
  <c r="P32"/>
  <c r="Q32"/>
  <c r="M33"/>
  <c r="N33"/>
  <c r="O33"/>
  <c r="P33"/>
  <c r="Q33"/>
  <c r="M34"/>
  <c r="N34"/>
  <c r="O34"/>
  <c r="P34"/>
  <c r="Q34"/>
  <c r="M35"/>
  <c r="N35"/>
  <c r="O35"/>
  <c r="P35"/>
  <c r="Q35"/>
  <c r="M36"/>
  <c r="N36"/>
  <c r="O36"/>
  <c r="P36"/>
  <c r="Q36"/>
  <c r="M37"/>
  <c r="N37"/>
  <c r="O37"/>
  <c r="P37"/>
  <c r="Q37"/>
  <c r="M38"/>
  <c r="N38"/>
  <c r="O38"/>
  <c r="P38"/>
  <c r="Q38"/>
  <c r="M39"/>
  <c r="N39"/>
  <c r="O39"/>
  <c r="P39"/>
  <c r="Q39"/>
  <c r="M40"/>
  <c r="N40"/>
  <c r="O40"/>
  <c r="P40"/>
  <c r="Q40"/>
  <c r="M41"/>
  <c r="N41"/>
  <c r="O41"/>
  <c r="P41"/>
  <c r="Q41"/>
  <c r="M42"/>
  <c r="N42"/>
  <c r="O42"/>
  <c r="P42"/>
  <c r="Q42"/>
  <c r="M43"/>
  <c r="N43"/>
  <c r="O43"/>
  <c r="P43"/>
  <c r="Q43"/>
  <c r="M44"/>
  <c r="N44"/>
  <c r="O44"/>
  <c r="P44"/>
  <c r="Q44"/>
  <c r="M45"/>
  <c r="N45"/>
  <c r="O45"/>
  <c r="P45"/>
  <c r="Q45"/>
  <c r="M46"/>
  <c r="N46"/>
  <c r="O46"/>
  <c r="P46"/>
  <c r="Q46"/>
  <c r="M47"/>
  <c r="N47"/>
  <c r="O47"/>
  <c r="P47"/>
  <c r="Q47"/>
  <c r="M48"/>
  <c r="N48"/>
  <c r="O48"/>
  <c r="P48"/>
  <c r="Q48"/>
  <c r="M49"/>
  <c r="N49"/>
  <c r="O49"/>
  <c r="P49"/>
  <c r="Q49"/>
  <c r="M50"/>
  <c r="N50"/>
  <c r="O50"/>
  <c r="P50"/>
  <c r="Q50"/>
  <c r="M51"/>
  <c r="N51"/>
  <c r="O51"/>
  <c r="P51"/>
  <c r="Q51"/>
  <c r="M52"/>
  <c r="N52"/>
  <c r="O52"/>
  <c r="P52"/>
  <c r="Q52"/>
  <c r="M53"/>
  <c r="N53"/>
  <c r="O53"/>
  <c r="P53"/>
  <c r="Q53"/>
  <c r="M54"/>
  <c r="N54"/>
  <c r="O54"/>
  <c r="P54"/>
  <c r="Q54"/>
  <c r="M55"/>
  <c r="N55"/>
  <c r="O55"/>
  <c r="P55"/>
  <c r="Q55"/>
  <c r="M56"/>
  <c r="N56"/>
  <c r="O56"/>
  <c r="P56"/>
  <c r="Q56"/>
  <c r="M57"/>
  <c r="N57"/>
  <c r="O57"/>
  <c r="P57"/>
  <c r="Q57"/>
  <c r="M58"/>
  <c r="N58"/>
  <c r="O58"/>
  <c r="P58"/>
  <c r="Q58"/>
  <c r="M59"/>
  <c r="N59"/>
  <c r="O59"/>
  <c r="P59"/>
  <c r="Q59"/>
  <c r="M60"/>
  <c r="N60"/>
  <c r="O60"/>
  <c r="P60"/>
  <c r="Q60"/>
  <c r="M61"/>
  <c r="N61"/>
  <c r="O61"/>
  <c r="P61"/>
  <c r="Q61"/>
  <c r="M62"/>
  <c r="N62"/>
  <c r="O62"/>
  <c r="P62"/>
  <c r="Q62"/>
  <c r="M63"/>
  <c r="N63"/>
  <c r="O63"/>
  <c r="P63"/>
  <c r="Q63"/>
  <c r="M64"/>
  <c r="N64"/>
  <c r="O64"/>
  <c r="P64"/>
  <c r="Q64"/>
  <c r="M65"/>
  <c r="N65"/>
  <c r="O65"/>
  <c r="P65"/>
  <c r="Q65"/>
  <c r="M66"/>
  <c r="N66"/>
  <c r="O66"/>
  <c r="P66"/>
  <c r="Q66"/>
  <c r="M67"/>
  <c r="N67"/>
  <c r="O67"/>
  <c r="P67"/>
  <c r="Q67"/>
  <c r="M68"/>
  <c r="N68"/>
  <c r="O68"/>
  <c r="P68"/>
  <c r="Q68"/>
  <c r="M69"/>
  <c r="N69"/>
  <c r="O69"/>
  <c r="P69"/>
  <c r="Q69"/>
  <c r="M70"/>
  <c r="N70"/>
  <c r="O70"/>
  <c r="P70"/>
  <c r="Q70"/>
  <c r="M71"/>
  <c r="N71"/>
  <c r="O71"/>
  <c r="P71"/>
  <c r="Q71"/>
  <c r="M72"/>
  <c r="N72"/>
  <c r="O72"/>
  <c r="P72"/>
  <c r="Q72"/>
  <c r="M73"/>
  <c r="N73"/>
  <c r="O73"/>
  <c r="P73"/>
  <c r="Q73"/>
  <c r="M74"/>
  <c r="N74"/>
  <c r="O74"/>
  <c r="P74"/>
  <c r="Q74"/>
  <c r="M75"/>
  <c r="N75"/>
  <c r="O75"/>
  <c r="P75"/>
  <c r="Q75"/>
  <c r="M76"/>
  <c r="N76"/>
  <c r="O76"/>
  <c r="P76"/>
  <c r="Q76"/>
  <c r="M77"/>
  <c r="N77"/>
  <c r="O77"/>
  <c r="P77"/>
  <c r="Q77"/>
  <c r="M78"/>
  <c r="N78"/>
  <c r="O78"/>
  <c r="P78"/>
  <c r="Q78"/>
  <c r="M79"/>
  <c r="N79"/>
  <c r="O79"/>
  <c r="P79"/>
  <c r="Q79"/>
  <c r="M80"/>
  <c r="N80"/>
  <c r="O80"/>
  <c r="P80"/>
  <c r="Q80"/>
  <c r="M81"/>
  <c r="N81"/>
  <c r="O81"/>
  <c r="P81"/>
  <c r="Q81"/>
  <c r="M82"/>
  <c r="N82"/>
  <c r="O82"/>
  <c r="P82"/>
  <c r="Q82"/>
  <c r="M83"/>
  <c r="N83"/>
  <c r="O83"/>
  <c r="P83"/>
  <c r="Q83"/>
  <c r="M84"/>
  <c r="N84"/>
  <c r="O84"/>
  <c r="P84"/>
  <c r="Q84"/>
  <c r="M85"/>
  <c r="N85"/>
  <c r="O85"/>
  <c r="P85"/>
  <c r="Q85"/>
  <c r="M86"/>
  <c r="N86"/>
  <c r="O86"/>
  <c r="P86"/>
  <c r="Q86"/>
  <c r="M87"/>
  <c r="N87"/>
  <c r="O87"/>
  <c r="P87"/>
  <c r="Q87"/>
  <c r="M88"/>
  <c r="N88"/>
  <c r="O88"/>
  <c r="P88"/>
  <c r="Q88"/>
  <c r="M89"/>
  <c r="N89"/>
  <c r="O89"/>
  <c r="P89"/>
  <c r="Q89"/>
  <c r="M90"/>
  <c r="N90"/>
  <c r="O90"/>
  <c r="P90"/>
  <c r="Q90"/>
  <c r="M91"/>
  <c r="N91"/>
  <c r="O91"/>
  <c r="P91"/>
  <c r="Q91"/>
  <c r="M92"/>
  <c r="N92"/>
  <c r="O92"/>
  <c r="P92"/>
  <c r="Q92"/>
  <c r="M93"/>
  <c r="N93"/>
  <c r="O93"/>
  <c r="P93"/>
  <c r="Q93"/>
  <c r="M94"/>
  <c r="N94"/>
  <c r="O94"/>
  <c r="P94"/>
  <c r="Q94"/>
  <c r="M95"/>
  <c r="N95"/>
  <c r="O95"/>
  <c r="P95"/>
  <c r="Q95"/>
  <c r="M96"/>
  <c r="N96"/>
  <c r="O96"/>
  <c r="P96"/>
  <c r="Q96"/>
  <c r="M97"/>
  <c r="N97"/>
  <c r="O97"/>
  <c r="P97"/>
  <c r="Q97"/>
  <c r="M98"/>
  <c r="N98"/>
  <c r="O98"/>
  <c r="P98"/>
  <c r="Q98"/>
  <c r="M99"/>
  <c r="N99"/>
  <c r="O99"/>
  <c r="P99"/>
  <c r="Q99"/>
  <c r="M100"/>
  <c r="N100"/>
  <c r="O100"/>
  <c r="P100"/>
  <c r="Q100"/>
  <c r="M101"/>
  <c r="N101"/>
  <c r="O101"/>
  <c r="P101"/>
  <c r="Q101"/>
  <c r="M102"/>
  <c r="N102"/>
  <c r="O102"/>
  <c r="P102"/>
  <c r="Q102"/>
  <c r="M103"/>
  <c r="N103"/>
  <c r="O103"/>
  <c r="P103"/>
  <c r="Q103"/>
  <c r="M104"/>
  <c r="N104"/>
  <c r="O104"/>
  <c r="P104"/>
  <c r="Q104"/>
  <c r="M105"/>
  <c r="N105"/>
  <c r="O105"/>
  <c r="P105"/>
  <c r="Q105"/>
  <c r="M106"/>
  <c r="N106"/>
  <c r="O106"/>
  <c r="P106"/>
  <c r="Q106"/>
  <c r="M107"/>
  <c r="N107"/>
  <c r="O107"/>
  <c r="P107"/>
  <c r="Q107"/>
  <c r="M108"/>
  <c r="N108"/>
  <c r="O108"/>
  <c r="P108"/>
  <c r="Q108"/>
  <c r="M109"/>
  <c r="N109"/>
  <c r="O109"/>
  <c r="P109"/>
  <c r="Q109"/>
  <c r="Q10"/>
  <c r="K10" s="1"/>
  <c r="P10"/>
  <c r="O10"/>
  <c r="N10"/>
  <c r="M10"/>
  <c r="C10" s="1"/>
  <c r="B10" s="1"/>
  <c r="K29"/>
  <c r="N10" i="7"/>
  <c r="C10" s="1"/>
  <c r="O10"/>
  <c r="D10" s="1"/>
  <c r="P10"/>
  <c r="F10" s="1"/>
  <c r="Q10"/>
  <c r="E10" s="1"/>
  <c r="N11"/>
  <c r="C11" s="1"/>
  <c r="O11"/>
  <c r="D11" s="1"/>
  <c r="P11"/>
  <c r="F11" s="1"/>
  <c r="Q11"/>
  <c r="E11" s="1"/>
  <c r="N12"/>
  <c r="C12" s="1"/>
  <c r="O12"/>
  <c r="D12" s="1"/>
  <c r="P12"/>
  <c r="F12" s="1"/>
  <c r="Q12"/>
  <c r="E12" s="1"/>
  <c r="N13"/>
  <c r="C13" s="1"/>
  <c r="O13"/>
  <c r="D13" s="1"/>
  <c r="P13"/>
  <c r="F13" s="1"/>
  <c r="Q13"/>
  <c r="E13" s="1"/>
  <c r="N14"/>
  <c r="C14" s="1"/>
  <c r="O14"/>
  <c r="D14" s="1"/>
  <c r="P14"/>
  <c r="F14" s="1"/>
  <c r="Q14"/>
  <c r="E14" s="1"/>
  <c r="N15"/>
  <c r="C15" s="1"/>
  <c r="O15"/>
  <c r="D15" s="1"/>
  <c r="P15"/>
  <c r="F15" s="1"/>
  <c r="Q15"/>
  <c r="E15" s="1"/>
  <c r="N16"/>
  <c r="C16" s="1"/>
  <c r="O16"/>
  <c r="D16" s="1"/>
  <c r="P16"/>
  <c r="F16" s="1"/>
  <c r="Q16"/>
  <c r="E16" s="1"/>
  <c r="N17"/>
  <c r="C17" s="1"/>
  <c r="O17"/>
  <c r="D17" s="1"/>
  <c r="P17"/>
  <c r="F17" s="1"/>
  <c r="Q17"/>
  <c r="E17" s="1"/>
  <c r="N18"/>
  <c r="C18" s="1"/>
  <c r="O18"/>
  <c r="D18" s="1"/>
  <c r="P18"/>
  <c r="F18" s="1"/>
  <c r="Q18"/>
  <c r="E18" s="1"/>
  <c r="N19"/>
  <c r="O19"/>
  <c r="P19"/>
  <c r="Q19"/>
  <c r="N20"/>
  <c r="O20"/>
  <c r="P20"/>
  <c r="Q20"/>
  <c r="N21"/>
  <c r="O21"/>
  <c r="P21"/>
  <c r="Q21"/>
  <c r="N22"/>
  <c r="O22"/>
  <c r="P22"/>
  <c r="Q22"/>
  <c r="N23"/>
  <c r="O23"/>
  <c r="P23"/>
  <c r="Q23"/>
  <c r="N24"/>
  <c r="O24"/>
  <c r="P24"/>
  <c r="Q24"/>
  <c r="N25"/>
  <c r="O25"/>
  <c r="P25"/>
  <c r="Q25"/>
  <c r="N26"/>
  <c r="O26"/>
  <c r="P26"/>
  <c r="Q26"/>
  <c r="N27"/>
  <c r="O27"/>
  <c r="P27"/>
  <c r="Q27"/>
  <c r="N28"/>
  <c r="O28"/>
  <c r="P28"/>
  <c r="Q28"/>
  <c r="N29"/>
  <c r="O29"/>
  <c r="P29"/>
  <c r="Q29"/>
  <c r="N30"/>
  <c r="O30"/>
  <c r="P30"/>
  <c r="Q30"/>
  <c r="N31"/>
  <c r="O31"/>
  <c r="P31"/>
  <c r="Q31"/>
  <c r="N32"/>
  <c r="O32"/>
  <c r="P32"/>
  <c r="Q32"/>
  <c r="N33"/>
  <c r="O33"/>
  <c r="P33"/>
  <c r="Q33"/>
  <c r="N34"/>
  <c r="O34"/>
  <c r="P34"/>
  <c r="Q34"/>
  <c r="N35"/>
  <c r="O35"/>
  <c r="P35"/>
  <c r="Q35"/>
  <c r="N36"/>
  <c r="O36"/>
  <c r="P36"/>
  <c r="Q36"/>
  <c r="N37"/>
  <c r="O37"/>
  <c r="P37"/>
  <c r="Q37"/>
  <c r="N38"/>
  <c r="O38"/>
  <c r="P38"/>
  <c r="Q38"/>
  <c r="N39"/>
  <c r="O39"/>
  <c r="P39"/>
  <c r="Q39"/>
  <c r="N40"/>
  <c r="O40"/>
  <c r="P40"/>
  <c r="Q40"/>
  <c r="N41"/>
  <c r="O41"/>
  <c r="P41"/>
  <c r="Q41"/>
  <c r="N42"/>
  <c r="O42"/>
  <c r="P42"/>
  <c r="Q42"/>
  <c r="N43"/>
  <c r="O43"/>
  <c r="P43"/>
  <c r="Q43"/>
  <c r="N44"/>
  <c r="O44"/>
  <c r="P44"/>
  <c r="Q44"/>
  <c r="N45"/>
  <c r="O45"/>
  <c r="P45"/>
  <c r="Q45"/>
  <c r="N46"/>
  <c r="O46"/>
  <c r="P46"/>
  <c r="Q46"/>
  <c r="N47"/>
  <c r="O47"/>
  <c r="P47"/>
  <c r="Q47"/>
  <c r="N48"/>
  <c r="O48"/>
  <c r="P48"/>
  <c r="Q48"/>
  <c r="N49"/>
  <c r="O49"/>
  <c r="P49"/>
  <c r="Q49"/>
  <c r="N50"/>
  <c r="O50"/>
  <c r="P50"/>
  <c r="Q50"/>
  <c r="N51"/>
  <c r="O51"/>
  <c r="P51"/>
  <c r="Q51"/>
  <c r="N52"/>
  <c r="O52"/>
  <c r="P52"/>
  <c r="Q52"/>
  <c r="N53"/>
  <c r="O53"/>
  <c r="P53"/>
  <c r="Q53"/>
  <c r="N54"/>
  <c r="O54"/>
  <c r="P54"/>
  <c r="Q54"/>
  <c r="N55"/>
  <c r="O55"/>
  <c r="P55"/>
  <c r="Q55"/>
  <c r="N56"/>
  <c r="O56"/>
  <c r="P56"/>
  <c r="Q56"/>
  <c r="N57"/>
  <c r="O57"/>
  <c r="P57"/>
  <c r="Q57"/>
  <c r="N58"/>
  <c r="O58"/>
  <c r="P58"/>
  <c r="Q58"/>
  <c r="N59"/>
  <c r="O59"/>
  <c r="P59"/>
  <c r="Q59"/>
  <c r="N60"/>
  <c r="O60"/>
  <c r="P60"/>
  <c r="Q60"/>
  <c r="N61"/>
  <c r="O61"/>
  <c r="P61"/>
  <c r="Q61"/>
  <c r="N62"/>
  <c r="O62"/>
  <c r="P62"/>
  <c r="Q62"/>
  <c r="N63"/>
  <c r="O63"/>
  <c r="P63"/>
  <c r="Q63"/>
  <c r="N64"/>
  <c r="O64"/>
  <c r="P64"/>
  <c r="Q64"/>
  <c r="N65"/>
  <c r="O65"/>
  <c r="P65"/>
  <c r="Q65"/>
  <c r="N66"/>
  <c r="O66"/>
  <c r="P66"/>
  <c r="Q66"/>
  <c r="N67"/>
  <c r="O67"/>
  <c r="P67"/>
  <c r="Q67"/>
  <c r="N68"/>
  <c r="O68"/>
  <c r="P68"/>
  <c r="Q68"/>
  <c r="N69"/>
  <c r="O69"/>
  <c r="P69"/>
  <c r="Q69"/>
  <c r="N70"/>
  <c r="O70"/>
  <c r="P70"/>
  <c r="Q70"/>
  <c r="N71"/>
  <c r="O71"/>
  <c r="P71"/>
  <c r="Q71"/>
  <c r="N72"/>
  <c r="O72"/>
  <c r="P72"/>
  <c r="Q72"/>
  <c r="N73"/>
  <c r="O73"/>
  <c r="P73"/>
  <c r="Q73"/>
  <c r="N74"/>
  <c r="O74"/>
  <c r="P74"/>
  <c r="Q74"/>
  <c r="N75"/>
  <c r="O75"/>
  <c r="P75"/>
  <c r="Q75"/>
  <c r="N76"/>
  <c r="O76"/>
  <c r="P76"/>
  <c r="Q76"/>
  <c r="N77"/>
  <c r="O77"/>
  <c r="P77"/>
  <c r="Q77"/>
  <c r="N78"/>
  <c r="O78"/>
  <c r="P78"/>
  <c r="Q78"/>
  <c r="N79"/>
  <c r="O79"/>
  <c r="P79"/>
  <c r="Q79"/>
  <c r="N80"/>
  <c r="O80"/>
  <c r="P80"/>
  <c r="Q80"/>
  <c r="N81"/>
  <c r="O81"/>
  <c r="P81"/>
  <c r="Q81"/>
  <c r="N82"/>
  <c r="O82"/>
  <c r="P82"/>
  <c r="Q82"/>
  <c r="N83"/>
  <c r="O83"/>
  <c r="P83"/>
  <c r="Q83"/>
  <c r="N84"/>
  <c r="O84"/>
  <c r="P84"/>
  <c r="Q84"/>
  <c r="N85"/>
  <c r="O85"/>
  <c r="P85"/>
  <c r="Q85"/>
  <c r="N86"/>
  <c r="O86"/>
  <c r="P86"/>
  <c r="Q86"/>
  <c r="N87"/>
  <c r="O87"/>
  <c r="P87"/>
  <c r="Q87"/>
  <c r="N88"/>
  <c r="O88"/>
  <c r="P88"/>
  <c r="Q88"/>
  <c r="N89"/>
  <c r="O89"/>
  <c r="P89"/>
  <c r="Q89"/>
  <c r="N90"/>
  <c r="O90"/>
  <c r="P90"/>
  <c r="Q90"/>
  <c r="N91"/>
  <c r="O91"/>
  <c r="P91"/>
  <c r="Q91"/>
  <c r="N92"/>
  <c r="O92"/>
  <c r="P92"/>
  <c r="Q92"/>
  <c r="N93"/>
  <c r="O93"/>
  <c r="P93"/>
  <c r="Q93"/>
  <c r="N94"/>
  <c r="O94"/>
  <c r="P94"/>
  <c r="Q94"/>
  <c r="N95"/>
  <c r="O95"/>
  <c r="P95"/>
  <c r="Q95"/>
  <c r="N96"/>
  <c r="O96"/>
  <c r="P96"/>
  <c r="Q96"/>
  <c r="N97"/>
  <c r="O97"/>
  <c r="P97"/>
  <c r="Q97"/>
  <c r="N98"/>
  <c r="O98"/>
  <c r="P98"/>
  <c r="Q98"/>
  <c r="N99"/>
  <c r="O99"/>
  <c r="P99"/>
  <c r="Q99"/>
  <c r="N100"/>
  <c r="O100"/>
  <c r="P100"/>
  <c r="Q100"/>
  <c r="N101"/>
  <c r="O101"/>
  <c r="P101"/>
  <c r="Q101"/>
  <c r="N102"/>
  <c r="O102"/>
  <c r="P102"/>
  <c r="Q102"/>
  <c r="N103"/>
  <c r="O103"/>
  <c r="P103"/>
  <c r="Q103"/>
  <c r="N104"/>
  <c r="O104"/>
  <c r="P104"/>
  <c r="Q104"/>
  <c r="N105"/>
  <c r="O105"/>
  <c r="P105"/>
  <c r="Q105"/>
  <c r="N106"/>
  <c r="O106"/>
  <c r="P106"/>
  <c r="Q106"/>
  <c r="N107"/>
  <c r="O107"/>
  <c r="P107"/>
  <c r="Q107"/>
  <c r="N108"/>
  <c r="O108"/>
  <c r="P108"/>
  <c r="Q108"/>
  <c r="Q9"/>
  <c r="P9"/>
  <c r="O9"/>
  <c r="D9" s="1"/>
  <c r="N9"/>
  <c r="D25"/>
  <c r="L18"/>
  <c r="K10"/>
  <c r="L10" s="1"/>
  <c r="K11"/>
  <c r="L11" s="1"/>
  <c r="K12"/>
  <c r="L12" s="1"/>
  <c r="K13"/>
  <c r="L13" s="1"/>
  <c r="K14"/>
  <c r="L14" s="1"/>
  <c r="K15"/>
  <c r="L15" s="1"/>
  <c r="K16"/>
  <c r="L16" s="1"/>
  <c r="K17"/>
  <c r="L17" s="1"/>
  <c r="K18"/>
  <c r="K9"/>
  <c r="L9" s="1"/>
  <c r="J21"/>
  <c r="J30" s="1"/>
  <c r="J20"/>
  <c r="J29" s="1"/>
  <c r="L23"/>
  <c r="S12" i="6"/>
  <c r="S13"/>
  <c r="S14"/>
  <c r="S15"/>
  <c r="U10"/>
  <c r="V10"/>
  <c r="S10" s="1"/>
  <c r="U11"/>
  <c r="V11"/>
  <c r="S11" s="1"/>
  <c r="U12"/>
  <c r="V12"/>
  <c r="U13"/>
  <c r="V13"/>
  <c r="U14"/>
  <c r="V14"/>
  <c r="U15"/>
  <c r="V15"/>
  <c r="V9"/>
  <c r="U9"/>
  <c r="N10"/>
  <c r="O10"/>
  <c r="P10"/>
  <c r="Q10"/>
  <c r="R10"/>
  <c r="N11"/>
  <c r="O11"/>
  <c r="P11"/>
  <c r="Q11"/>
  <c r="R11"/>
  <c r="N12"/>
  <c r="O12"/>
  <c r="P12"/>
  <c r="Q12"/>
  <c r="R12"/>
  <c r="N13"/>
  <c r="O13"/>
  <c r="P13"/>
  <c r="Q13"/>
  <c r="R13"/>
  <c r="N14"/>
  <c r="O14"/>
  <c r="P14"/>
  <c r="Q14"/>
  <c r="R14"/>
  <c r="N15"/>
  <c r="O15"/>
  <c r="P15"/>
  <c r="Q15"/>
  <c r="R15"/>
  <c r="N16"/>
  <c r="O16"/>
  <c r="P16"/>
  <c r="Q16"/>
  <c r="R16"/>
  <c r="N17"/>
  <c r="O17"/>
  <c r="P17"/>
  <c r="Q17"/>
  <c r="R17"/>
  <c r="N18"/>
  <c r="O18"/>
  <c r="P18"/>
  <c r="Q18"/>
  <c r="R18"/>
  <c r="N19"/>
  <c r="O19"/>
  <c r="P19"/>
  <c r="Q19"/>
  <c r="R19"/>
  <c r="N20"/>
  <c r="O20"/>
  <c r="P20"/>
  <c r="Q20"/>
  <c r="R20"/>
  <c r="N21"/>
  <c r="O21"/>
  <c r="P21"/>
  <c r="Q21"/>
  <c r="R21"/>
  <c r="N22"/>
  <c r="O22"/>
  <c r="P22"/>
  <c r="Q22"/>
  <c r="R22"/>
  <c r="N23"/>
  <c r="O23"/>
  <c r="P23"/>
  <c r="Q23"/>
  <c r="R23"/>
  <c r="N24"/>
  <c r="O24"/>
  <c r="P24"/>
  <c r="Q24"/>
  <c r="R24"/>
  <c r="N25"/>
  <c r="O25"/>
  <c r="P25"/>
  <c r="Q25"/>
  <c r="R25"/>
  <c r="N26"/>
  <c r="O26"/>
  <c r="P26"/>
  <c r="Q26"/>
  <c r="R26"/>
  <c r="N27"/>
  <c r="O27"/>
  <c r="P27"/>
  <c r="Q27"/>
  <c r="R27"/>
  <c r="N28"/>
  <c r="O28"/>
  <c r="P28"/>
  <c r="Q28"/>
  <c r="R28"/>
  <c r="N29"/>
  <c r="O29"/>
  <c r="P29"/>
  <c r="Q29"/>
  <c r="R29"/>
  <c r="N30"/>
  <c r="O30"/>
  <c r="P30"/>
  <c r="Q30"/>
  <c r="R30"/>
  <c r="N31"/>
  <c r="O31"/>
  <c r="P31"/>
  <c r="Q31"/>
  <c r="R31"/>
  <c r="N32"/>
  <c r="O32"/>
  <c r="P32"/>
  <c r="Q32"/>
  <c r="R32"/>
  <c r="N33"/>
  <c r="O33"/>
  <c r="P33"/>
  <c r="Q33"/>
  <c r="R33"/>
  <c r="N34"/>
  <c r="O34"/>
  <c r="P34"/>
  <c r="Q34"/>
  <c r="R34"/>
  <c r="N35"/>
  <c r="O35"/>
  <c r="P35"/>
  <c r="Q35"/>
  <c r="R35"/>
  <c r="N36"/>
  <c r="O36"/>
  <c r="P36"/>
  <c r="Q36"/>
  <c r="R36"/>
  <c r="N37"/>
  <c r="O37"/>
  <c r="P37"/>
  <c r="Q37"/>
  <c r="R37"/>
  <c r="N38"/>
  <c r="O38"/>
  <c r="P38"/>
  <c r="Q38"/>
  <c r="R38"/>
  <c r="N39"/>
  <c r="O39"/>
  <c r="P39"/>
  <c r="Q39"/>
  <c r="R39"/>
  <c r="N40"/>
  <c r="O40"/>
  <c r="P40"/>
  <c r="Q40"/>
  <c r="R40"/>
  <c r="N41"/>
  <c r="O41"/>
  <c r="P41"/>
  <c r="Q41"/>
  <c r="R41"/>
  <c r="N42"/>
  <c r="O42"/>
  <c r="P42"/>
  <c r="Q42"/>
  <c r="R42"/>
  <c r="N43"/>
  <c r="O43"/>
  <c r="P43"/>
  <c r="Q43"/>
  <c r="R43"/>
  <c r="N44"/>
  <c r="O44"/>
  <c r="P44"/>
  <c r="Q44"/>
  <c r="R44"/>
  <c r="N45"/>
  <c r="O45"/>
  <c r="P45"/>
  <c r="Q45"/>
  <c r="R45"/>
  <c r="N46"/>
  <c r="O46"/>
  <c r="P46"/>
  <c r="Q46"/>
  <c r="R46"/>
  <c r="N47"/>
  <c r="O47"/>
  <c r="P47"/>
  <c r="Q47"/>
  <c r="R47"/>
  <c r="N48"/>
  <c r="O48"/>
  <c r="P48"/>
  <c r="Q48"/>
  <c r="R48"/>
  <c r="N49"/>
  <c r="O49"/>
  <c r="P49"/>
  <c r="Q49"/>
  <c r="R49"/>
  <c r="N50"/>
  <c r="O50"/>
  <c r="P50"/>
  <c r="Q50"/>
  <c r="R50"/>
  <c r="N51"/>
  <c r="O51"/>
  <c r="P51"/>
  <c r="Q51"/>
  <c r="R51"/>
  <c r="N52"/>
  <c r="O52"/>
  <c r="P52"/>
  <c r="Q52"/>
  <c r="R52"/>
  <c r="N53"/>
  <c r="O53"/>
  <c r="P53"/>
  <c r="Q53"/>
  <c r="R53"/>
  <c r="N54"/>
  <c r="O54"/>
  <c r="P54"/>
  <c r="Q54"/>
  <c r="R54"/>
  <c r="N55"/>
  <c r="O55"/>
  <c r="P55"/>
  <c r="Q55"/>
  <c r="R55"/>
  <c r="N56"/>
  <c r="O56"/>
  <c r="P56"/>
  <c r="Q56"/>
  <c r="R56"/>
  <c r="N57"/>
  <c r="O57"/>
  <c r="P57"/>
  <c r="Q57"/>
  <c r="R57"/>
  <c r="N58"/>
  <c r="O58"/>
  <c r="P58"/>
  <c r="Q58"/>
  <c r="R58"/>
  <c r="N59"/>
  <c r="O59"/>
  <c r="P59"/>
  <c r="Q59"/>
  <c r="R59"/>
  <c r="N60"/>
  <c r="O60"/>
  <c r="P60"/>
  <c r="Q60"/>
  <c r="R60"/>
  <c r="N61"/>
  <c r="O61"/>
  <c r="P61"/>
  <c r="Q61"/>
  <c r="R61"/>
  <c r="N62"/>
  <c r="O62"/>
  <c r="P62"/>
  <c r="Q62"/>
  <c r="R62"/>
  <c r="N63"/>
  <c r="O63"/>
  <c r="P63"/>
  <c r="Q63"/>
  <c r="R63"/>
  <c r="N64"/>
  <c r="O64"/>
  <c r="P64"/>
  <c r="Q64"/>
  <c r="R64"/>
  <c r="N65"/>
  <c r="O65"/>
  <c r="P65"/>
  <c r="Q65"/>
  <c r="R65"/>
  <c r="N66"/>
  <c r="O66"/>
  <c r="P66"/>
  <c r="Q66"/>
  <c r="R66"/>
  <c r="N67"/>
  <c r="O67"/>
  <c r="P67"/>
  <c r="Q67"/>
  <c r="R67"/>
  <c r="N68"/>
  <c r="O68"/>
  <c r="P68"/>
  <c r="Q68"/>
  <c r="R68"/>
  <c r="N69"/>
  <c r="O69"/>
  <c r="P69"/>
  <c r="Q69"/>
  <c r="R69"/>
  <c r="N70"/>
  <c r="O70"/>
  <c r="P70"/>
  <c r="Q70"/>
  <c r="R70"/>
  <c r="N71"/>
  <c r="O71"/>
  <c r="P71"/>
  <c r="Q71"/>
  <c r="R71"/>
  <c r="N72"/>
  <c r="O72"/>
  <c r="P72"/>
  <c r="Q72"/>
  <c r="R72"/>
  <c r="N73"/>
  <c r="O73"/>
  <c r="P73"/>
  <c r="Q73"/>
  <c r="R73"/>
  <c r="N74"/>
  <c r="O74"/>
  <c r="P74"/>
  <c r="Q74"/>
  <c r="R74"/>
  <c r="N75"/>
  <c r="O75"/>
  <c r="P75"/>
  <c r="Q75"/>
  <c r="R75"/>
  <c r="N76"/>
  <c r="O76"/>
  <c r="P76"/>
  <c r="Q76"/>
  <c r="R76"/>
  <c r="N77"/>
  <c r="O77"/>
  <c r="P77"/>
  <c r="Q77"/>
  <c r="R77"/>
  <c r="N78"/>
  <c r="O78"/>
  <c r="P78"/>
  <c r="Q78"/>
  <c r="R78"/>
  <c r="N79"/>
  <c r="O79"/>
  <c r="P79"/>
  <c r="Q79"/>
  <c r="R79"/>
  <c r="N80"/>
  <c r="O80"/>
  <c r="P80"/>
  <c r="Q80"/>
  <c r="R80"/>
  <c r="N81"/>
  <c r="O81"/>
  <c r="P81"/>
  <c r="Q81"/>
  <c r="R81"/>
  <c r="N82"/>
  <c r="O82"/>
  <c r="P82"/>
  <c r="Q82"/>
  <c r="R82"/>
  <c r="N83"/>
  <c r="O83"/>
  <c r="P83"/>
  <c r="Q83"/>
  <c r="R83"/>
  <c r="N84"/>
  <c r="O84"/>
  <c r="P84"/>
  <c r="Q84"/>
  <c r="R84"/>
  <c r="N85"/>
  <c r="O85"/>
  <c r="P85"/>
  <c r="Q85"/>
  <c r="R85"/>
  <c r="N86"/>
  <c r="O86"/>
  <c r="P86"/>
  <c r="Q86"/>
  <c r="R86"/>
  <c r="N87"/>
  <c r="O87"/>
  <c r="P87"/>
  <c r="Q87"/>
  <c r="R87"/>
  <c r="N88"/>
  <c r="O88"/>
  <c r="P88"/>
  <c r="Q88"/>
  <c r="R88"/>
  <c r="N89"/>
  <c r="O89"/>
  <c r="P89"/>
  <c r="Q89"/>
  <c r="R89"/>
  <c r="N90"/>
  <c r="O90"/>
  <c r="P90"/>
  <c r="Q90"/>
  <c r="R90"/>
  <c r="N91"/>
  <c r="O91"/>
  <c r="P91"/>
  <c r="Q91"/>
  <c r="R91"/>
  <c r="N92"/>
  <c r="O92"/>
  <c r="P92"/>
  <c r="Q92"/>
  <c r="R92"/>
  <c r="N93"/>
  <c r="O93"/>
  <c r="P93"/>
  <c r="Q93"/>
  <c r="R93"/>
  <c r="N94"/>
  <c r="O94"/>
  <c r="P94"/>
  <c r="Q94"/>
  <c r="R94"/>
  <c r="N95"/>
  <c r="O95"/>
  <c r="P95"/>
  <c r="Q95"/>
  <c r="R95"/>
  <c r="N96"/>
  <c r="O96"/>
  <c r="P96"/>
  <c r="Q96"/>
  <c r="R96"/>
  <c r="N97"/>
  <c r="O97"/>
  <c r="P97"/>
  <c r="Q97"/>
  <c r="R97"/>
  <c r="N98"/>
  <c r="O98"/>
  <c r="P98"/>
  <c r="Q98"/>
  <c r="R98"/>
  <c r="N99"/>
  <c r="O99"/>
  <c r="P99"/>
  <c r="Q99"/>
  <c r="R99"/>
  <c r="N100"/>
  <c r="O100"/>
  <c r="P100"/>
  <c r="Q100"/>
  <c r="R100"/>
  <c r="N101"/>
  <c r="O101"/>
  <c r="P101"/>
  <c r="Q101"/>
  <c r="R101"/>
  <c r="N102"/>
  <c r="O102"/>
  <c r="P102"/>
  <c r="Q102"/>
  <c r="R102"/>
  <c r="N103"/>
  <c r="O103"/>
  <c r="P103"/>
  <c r="Q103"/>
  <c r="R103"/>
  <c r="N104"/>
  <c r="O104"/>
  <c r="P104"/>
  <c r="Q104"/>
  <c r="R104"/>
  <c r="N105"/>
  <c r="O105"/>
  <c r="P105"/>
  <c r="Q105"/>
  <c r="R105"/>
  <c r="N106"/>
  <c r="O106"/>
  <c r="P106"/>
  <c r="Q106"/>
  <c r="R106"/>
  <c r="N107"/>
  <c r="O107"/>
  <c r="P107"/>
  <c r="Q107"/>
  <c r="R107"/>
  <c r="N108"/>
  <c r="O108"/>
  <c r="P108"/>
  <c r="Q108"/>
  <c r="R108"/>
  <c r="R9"/>
  <c r="Q9"/>
  <c r="P9"/>
  <c r="O9"/>
  <c r="N9"/>
  <c r="L18"/>
  <c r="L27" s="1"/>
  <c r="L17"/>
  <c r="L26" s="1"/>
  <c r="D22"/>
  <c r="M20"/>
  <c r="J24" i="5"/>
  <c r="J32" s="1"/>
  <c r="J23"/>
  <c r="J31" s="1"/>
  <c r="L8"/>
  <c r="M8"/>
  <c r="N8"/>
  <c r="O8"/>
  <c r="L9"/>
  <c r="M9"/>
  <c r="N9"/>
  <c r="O9"/>
  <c r="L10"/>
  <c r="M10"/>
  <c r="N10"/>
  <c r="O10"/>
  <c r="L11"/>
  <c r="M11"/>
  <c r="N11"/>
  <c r="O11"/>
  <c r="L12"/>
  <c r="M12"/>
  <c r="N12"/>
  <c r="O12"/>
  <c r="L13"/>
  <c r="M13"/>
  <c r="N13"/>
  <c r="O13"/>
  <c r="L14"/>
  <c r="M14"/>
  <c r="N14"/>
  <c r="O14"/>
  <c r="L15"/>
  <c r="M15"/>
  <c r="N15"/>
  <c r="O15"/>
  <c r="L16"/>
  <c r="M16"/>
  <c r="N16"/>
  <c r="O16"/>
  <c r="L17"/>
  <c r="M17"/>
  <c r="N17"/>
  <c r="O17"/>
  <c r="L18"/>
  <c r="M18"/>
  <c r="N18"/>
  <c r="O18"/>
  <c r="L19"/>
  <c r="M19"/>
  <c r="N19"/>
  <c r="O19"/>
  <c r="L20"/>
  <c r="M20"/>
  <c r="N20"/>
  <c r="O20"/>
  <c r="L21"/>
  <c r="M21"/>
  <c r="N21"/>
  <c r="O21"/>
  <c r="L22"/>
  <c r="M22"/>
  <c r="N22"/>
  <c r="O22"/>
  <c r="L23"/>
  <c r="M23"/>
  <c r="N23"/>
  <c r="O23"/>
  <c r="L24"/>
  <c r="M24"/>
  <c r="N24"/>
  <c r="O24"/>
  <c r="L25"/>
  <c r="M25"/>
  <c r="N25"/>
  <c r="O25"/>
  <c r="L26"/>
  <c r="M26"/>
  <c r="N26"/>
  <c r="O26"/>
  <c r="L27"/>
  <c r="M27"/>
  <c r="N27"/>
  <c r="O27"/>
  <c r="L28"/>
  <c r="M28"/>
  <c r="N28"/>
  <c r="O28"/>
  <c r="L29"/>
  <c r="M29"/>
  <c r="N29"/>
  <c r="O29"/>
  <c r="L30"/>
  <c r="M30"/>
  <c r="N30"/>
  <c r="O30"/>
  <c r="L31"/>
  <c r="M31"/>
  <c r="N31"/>
  <c r="O31"/>
  <c r="L32"/>
  <c r="M32"/>
  <c r="N32"/>
  <c r="O32"/>
  <c r="L33"/>
  <c r="M33"/>
  <c r="N33"/>
  <c r="O33"/>
  <c r="L34"/>
  <c r="M34"/>
  <c r="N34"/>
  <c r="O34"/>
  <c r="L35"/>
  <c r="M35"/>
  <c r="N35"/>
  <c r="O35"/>
  <c r="L36"/>
  <c r="M36"/>
  <c r="N36"/>
  <c r="O36"/>
  <c r="L37"/>
  <c r="M37"/>
  <c r="N37"/>
  <c r="O37"/>
  <c r="L38"/>
  <c r="M38"/>
  <c r="N38"/>
  <c r="O38"/>
  <c r="L39"/>
  <c r="M39"/>
  <c r="N39"/>
  <c r="O39"/>
  <c r="L40"/>
  <c r="M40"/>
  <c r="N40"/>
  <c r="O40"/>
  <c r="L41"/>
  <c r="M41"/>
  <c r="N41"/>
  <c r="O41"/>
  <c r="L42"/>
  <c r="M42"/>
  <c r="N42"/>
  <c r="O42"/>
  <c r="L43"/>
  <c r="M43"/>
  <c r="N43"/>
  <c r="O43"/>
  <c r="L44"/>
  <c r="M44"/>
  <c r="N44"/>
  <c r="O44"/>
  <c r="L45"/>
  <c r="M45"/>
  <c r="N45"/>
  <c r="O45"/>
  <c r="L46"/>
  <c r="M46"/>
  <c r="N46"/>
  <c r="O46"/>
  <c r="L47"/>
  <c r="M47"/>
  <c r="N47"/>
  <c r="O47"/>
  <c r="L48"/>
  <c r="M48"/>
  <c r="N48"/>
  <c r="O48"/>
  <c r="L49"/>
  <c r="M49"/>
  <c r="N49"/>
  <c r="O49"/>
  <c r="L50"/>
  <c r="M50"/>
  <c r="N50"/>
  <c r="O50"/>
  <c r="L51"/>
  <c r="M51"/>
  <c r="N51"/>
  <c r="O51"/>
  <c r="L52"/>
  <c r="M52"/>
  <c r="N52"/>
  <c r="O52"/>
  <c r="L53"/>
  <c r="M53"/>
  <c r="N53"/>
  <c r="O53"/>
  <c r="L54"/>
  <c r="M54"/>
  <c r="N54"/>
  <c r="O54"/>
  <c r="L55"/>
  <c r="M55"/>
  <c r="N55"/>
  <c r="O55"/>
  <c r="L56"/>
  <c r="M56"/>
  <c r="N56"/>
  <c r="O56"/>
  <c r="L57"/>
  <c r="M57"/>
  <c r="N57"/>
  <c r="O57"/>
  <c r="L58"/>
  <c r="M58"/>
  <c r="N58"/>
  <c r="O58"/>
  <c r="L59"/>
  <c r="M59"/>
  <c r="N59"/>
  <c r="O59"/>
  <c r="L60"/>
  <c r="M60"/>
  <c r="N60"/>
  <c r="O60"/>
  <c r="L61"/>
  <c r="M61"/>
  <c r="N61"/>
  <c r="O61"/>
  <c r="L62"/>
  <c r="M62"/>
  <c r="N62"/>
  <c r="O62"/>
  <c r="L63"/>
  <c r="M63"/>
  <c r="N63"/>
  <c r="O63"/>
  <c r="L64"/>
  <c r="M64"/>
  <c r="N64"/>
  <c r="O64"/>
  <c r="L65"/>
  <c r="M65"/>
  <c r="N65"/>
  <c r="O65"/>
  <c r="L66"/>
  <c r="M66"/>
  <c r="N66"/>
  <c r="O66"/>
  <c r="L67"/>
  <c r="M67"/>
  <c r="N67"/>
  <c r="O67"/>
  <c r="L68"/>
  <c r="M68"/>
  <c r="N68"/>
  <c r="O68"/>
  <c r="L69"/>
  <c r="M69"/>
  <c r="N69"/>
  <c r="O69"/>
  <c r="L70"/>
  <c r="M70"/>
  <c r="N70"/>
  <c r="O70"/>
  <c r="L71"/>
  <c r="M71"/>
  <c r="N71"/>
  <c r="O71"/>
  <c r="L72"/>
  <c r="M72"/>
  <c r="N72"/>
  <c r="O72"/>
  <c r="L73"/>
  <c r="M73"/>
  <c r="N73"/>
  <c r="O73"/>
  <c r="L74"/>
  <c r="M74"/>
  <c r="N74"/>
  <c r="O74"/>
  <c r="L75"/>
  <c r="M75"/>
  <c r="N75"/>
  <c r="O75"/>
  <c r="L76"/>
  <c r="M76"/>
  <c r="N76"/>
  <c r="O76"/>
  <c r="L77"/>
  <c r="M77"/>
  <c r="N77"/>
  <c r="O77"/>
  <c r="L78"/>
  <c r="M78"/>
  <c r="N78"/>
  <c r="O78"/>
  <c r="L79"/>
  <c r="M79"/>
  <c r="N79"/>
  <c r="O79"/>
  <c r="L80"/>
  <c r="M80"/>
  <c r="N80"/>
  <c r="O80"/>
  <c r="L81"/>
  <c r="M81"/>
  <c r="N81"/>
  <c r="O81"/>
  <c r="L82"/>
  <c r="M82"/>
  <c r="N82"/>
  <c r="O82"/>
  <c r="L83"/>
  <c r="M83"/>
  <c r="N83"/>
  <c r="O83"/>
  <c r="L84"/>
  <c r="M84"/>
  <c r="N84"/>
  <c r="O84"/>
  <c r="L85"/>
  <c r="M85"/>
  <c r="N85"/>
  <c r="O85"/>
  <c r="L86"/>
  <c r="M86"/>
  <c r="N86"/>
  <c r="O86"/>
  <c r="L87"/>
  <c r="M87"/>
  <c r="N87"/>
  <c r="O87"/>
  <c r="L88"/>
  <c r="M88"/>
  <c r="N88"/>
  <c r="O88"/>
  <c r="L89"/>
  <c r="M89"/>
  <c r="N89"/>
  <c r="O89"/>
  <c r="L90"/>
  <c r="M90"/>
  <c r="N90"/>
  <c r="O90"/>
  <c r="L91"/>
  <c r="M91"/>
  <c r="N91"/>
  <c r="O91"/>
  <c r="L92"/>
  <c r="M92"/>
  <c r="N92"/>
  <c r="O92"/>
  <c r="L93"/>
  <c r="M93"/>
  <c r="N93"/>
  <c r="O93"/>
  <c r="L94"/>
  <c r="M94"/>
  <c r="N94"/>
  <c r="O94"/>
  <c r="L95"/>
  <c r="M95"/>
  <c r="N95"/>
  <c r="O95"/>
  <c r="L96"/>
  <c r="M96"/>
  <c r="N96"/>
  <c r="O96"/>
  <c r="L97"/>
  <c r="M97"/>
  <c r="N97"/>
  <c r="O97"/>
  <c r="L98"/>
  <c r="M98"/>
  <c r="N98"/>
  <c r="O98"/>
  <c r="L99"/>
  <c r="M99"/>
  <c r="N99"/>
  <c r="O99"/>
  <c r="L100"/>
  <c r="M100"/>
  <c r="N100"/>
  <c r="O100"/>
  <c r="L101"/>
  <c r="M101"/>
  <c r="N101"/>
  <c r="O101"/>
  <c r="L102"/>
  <c r="M102"/>
  <c r="N102"/>
  <c r="O102"/>
  <c r="L103"/>
  <c r="M103"/>
  <c r="N103"/>
  <c r="O103"/>
  <c r="L104"/>
  <c r="M104"/>
  <c r="N104"/>
  <c r="O104"/>
  <c r="L105"/>
  <c r="M105"/>
  <c r="N105"/>
  <c r="O105"/>
  <c r="L106"/>
  <c r="M106"/>
  <c r="N106"/>
  <c r="O106"/>
  <c r="O7"/>
  <c r="N7"/>
  <c r="M7"/>
  <c r="L7"/>
  <c r="A24" i="166" l="1"/>
  <c r="C9" i="7"/>
  <c r="B9" s="1"/>
  <c r="F10" i="8"/>
  <c r="E10"/>
  <c r="R9" i="9"/>
  <c r="R57" s="1"/>
  <c r="Q57"/>
  <c r="D10" i="8"/>
  <c r="F9" i="7"/>
  <c r="E9"/>
  <c r="W10" i="11"/>
  <c r="B10"/>
  <c r="W11"/>
  <c r="W9"/>
  <c r="V9" s="1"/>
  <c r="K57" i="9"/>
  <c r="P57"/>
  <c r="O57"/>
  <c r="N57"/>
  <c r="M57"/>
  <c r="L57"/>
  <c r="I21" i="10"/>
  <c r="H21"/>
  <c r="C8"/>
  <c r="B8" s="1"/>
  <c r="B9" s="1"/>
  <c r="B10" s="1"/>
  <c r="B11" s="1"/>
  <c r="B12" s="1"/>
  <c r="B13" s="1"/>
  <c r="B14" s="1"/>
  <c r="B15" s="1"/>
  <c r="B16" s="1"/>
  <c r="B17" s="1"/>
  <c r="B18" s="1"/>
  <c r="B19" s="1"/>
  <c r="B20" s="1"/>
  <c r="B21" s="1"/>
  <c r="B22" s="1"/>
  <c r="B23" s="1"/>
  <c r="B24" s="1"/>
  <c r="B25" s="1"/>
  <c r="B26" s="1"/>
  <c r="B27" s="1"/>
  <c r="B28" s="1"/>
  <c r="B29" s="1"/>
  <c r="B30" s="1"/>
  <c r="B31" s="1"/>
  <c r="B32" s="1"/>
  <c r="B33" s="1"/>
  <c r="B34" s="1"/>
  <c r="B35" s="1"/>
  <c r="B36" s="1"/>
  <c r="B37" s="1"/>
  <c r="B38" s="1"/>
  <c r="B39" s="1"/>
  <c r="B40" s="1"/>
  <c r="B41" s="1"/>
  <c r="B42" s="1"/>
  <c r="C8" i="5"/>
  <c r="E7"/>
  <c r="E8"/>
  <c r="K23" i="8"/>
  <c r="E21" i="5"/>
  <c r="C19"/>
  <c r="D16"/>
  <c r="E13"/>
  <c r="C11"/>
  <c r="D8"/>
  <c r="D19"/>
  <c r="D15"/>
  <c r="E12"/>
  <c r="C10"/>
  <c r="D7"/>
  <c r="C21"/>
  <c r="E19"/>
  <c r="D18"/>
  <c r="C17"/>
  <c r="E15"/>
  <c r="D14"/>
  <c r="C13"/>
  <c r="E11"/>
  <c r="D10"/>
  <c r="C9"/>
  <c r="F10" i="6"/>
  <c r="D20" i="5"/>
  <c r="E17"/>
  <c r="C15"/>
  <c r="D12"/>
  <c r="E9"/>
  <c r="E20"/>
  <c r="C18"/>
  <c r="E16"/>
  <c r="C14"/>
  <c r="D11"/>
  <c r="C7"/>
  <c r="B7" s="1"/>
  <c r="D21"/>
  <c r="C20"/>
  <c r="E18"/>
  <c r="D17"/>
  <c r="C16"/>
  <c r="E14"/>
  <c r="D13"/>
  <c r="C12"/>
  <c r="E10"/>
  <c r="D9"/>
  <c r="S9" i="6"/>
  <c r="H13" i="10"/>
  <c r="J13"/>
  <c r="I13"/>
  <c r="J51"/>
  <c r="I51"/>
  <c r="H51"/>
  <c r="H43"/>
  <c r="J43"/>
  <c r="I43"/>
  <c r="H35"/>
  <c r="J35"/>
  <c r="I35"/>
  <c r="H27"/>
  <c r="J27"/>
  <c r="I27"/>
  <c r="H19"/>
  <c r="J19"/>
  <c r="I19"/>
  <c r="H11"/>
  <c r="J11"/>
  <c r="I11"/>
  <c r="J56"/>
  <c r="I56"/>
  <c r="H56"/>
  <c r="J48"/>
  <c r="I48"/>
  <c r="H48"/>
  <c r="J40"/>
  <c r="I40"/>
  <c r="H40"/>
  <c r="J32"/>
  <c r="I32"/>
  <c r="H32"/>
  <c r="J24"/>
  <c r="I24"/>
  <c r="H24"/>
  <c r="J20"/>
  <c r="I20"/>
  <c r="H20"/>
  <c r="J12"/>
  <c r="I12"/>
  <c r="H12"/>
  <c r="H57"/>
  <c r="J57"/>
  <c r="I57"/>
  <c r="H53"/>
  <c r="J53"/>
  <c r="I53"/>
  <c r="H49"/>
  <c r="J49"/>
  <c r="I49"/>
  <c r="H45"/>
  <c r="J45"/>
  <c r="I45"/>
  <c r="H41"/>
  <c r="J41"/>
  <c r="I41"/>
  <c r="H37"/>
  <c r="J37"/>
  <c r="I37"/>
  <c r="H33"/>
  <c r="J33"/>
  <c r="I33"/>
  <c r="H29"/>
  <c r="J29"/>
  <c r="I29"/>
  <c r="H25"/>
  <c r="J25"/>
  <c r="I25"/>
  <c r="J21"/>
  <c r="H17"/>
  <c r="J17"/>
  <c r="I17"/>
  <c r="H9"/>
  <c r="J9"/>
  <c r="I9"/>
  <c r="J55"/>
  <c r="I55"/>
  <c r="H55"/>
  <c r="H47"/>
  <c r="J47"/>
  <c r="I47"/>
  <c r="H39"/>
  <c r="J39"/>
  <c r="I39"/>
  <c r="H31"/>
  <c r="J31"/>
  <c r="I31"/>
  <c r="H23"/>
  <c r="J23"/>
  <c r="I23"/>
  <c r="H15"/>
  <c r="J15"/>
  <c r="I15"/>
  <c r="J52"/>
  <c r="I52"/>
  <c r="H52"/>
  <c r="J44"/>
  <c r="I44"/>
  <c r="H44"/>
  <c r="J36"/>
  <c r="I36"/>
  <c r="H36"/>
  <c r="J28"/>
  <c r="I28"/>
  <c r="H28"/>
  <c r="J16"/>
  <c r="I16"/>
  <c r="H16"/>
  <c r="H8"/>
  <c r="J8"/>
  <c r="I8"/>
  <c r="I54"/>
  <c r="J54"/>
  <c r="H54"/>
  <c r="I50"/>
  <c r="J50"/>
  <c r="H50"/>
  <c r="I46"/>
  <c r="J46"/>
  <c r="H46"/>
  <c r="I42"/>
  <c r="J42"/>
  <c r="H42"/>
  <c r="I38"/>
  <c r="J38"/>
  <c r="H38"/>
  <c r="I34"/>
  <c r="J34"/>
  <c r="H34"/>
  <c r="I30"/>
  <c r="J30"/>
  <c r="H30"/>
  <c r="I26"/>
  <c r="J26"/>
  <c r="H26"/>
  <c r="I22"/>
  <c r="J22"/>
  <c r="H22"/>
  <c r="I18"/>
  <c r="J18"/>
  <c r="H18"/>
  <c r="I14"/>
  <c r="J14"/>
  <c r="H14"/>
  <c r="I10"/>
  <c r="J10"/>
  <c r="H10"/>
  <c r="B11" i="8"/>
  <c r="B12" s="1"/>
  <c r="B13" s="1"/>
  <c r="B14" s="1"/>
  <c r="B15" s="1"/>
  <c r="B16" s="1"/>
  <c r="B17" s="1"/>
  <c r="B18" s="1"/>
  <c r="B19" s="1"/>
  <c r="B20" s="1"/>
  <c r="B21" s="1"/>
  <c r="B22" s="1"/>
  <c r="B23" s="1"/>
  <c r="B24" s="1"/>
  <c r="B10" i="7"/>
  <c r="B11" s="1"/>
  <c r="B12" s="1"/>
  <c r="B13" s="1"/>
  <c r="B14" s="1"/>
  <c r="B15" s="1"/>
  <c r="B16" s="1"/>
  <c r="B17" s="1"/>
  <c r="B18" s="1"/>
  <c r="C10" i="6"/>
  <c r="M10" s="1"/>
  <c r="F9"/>
  <c r="C15"/>
  <c r="M15" s="1"/>
  <c r="C14"/>
  <c r="M14" s="1"/>
  <c r="C13"/>
  <c r="M13" s="1"/>
  <c r="C12"/>
  <c r="M12" s="1"/>
  <c r="C11"/>
  <c r="M11" s="1"/>
  <c r="E9"/>
  <c r="D15"/>
  <c r="D14"/>
  <c r="D13"/>
  <c r="D12"/>
  <c r="D11"/>
  <c r="D10"/>
  <c r="D9"/>
  <c r="E15"/>
  <c r="E14"/>
  <c r="E13"/>
  <c r="E12"/>
  <c r="E11"/>
  <c r="E10"/>
  <c r="C9"/>
  <c r="F15"/>
  <c r="F14"/>
  <c r="F13"/>
  <c r="F12"/>
  <c r="F11"/>
  <c r="H8" i="5"/>
  <c r="I8" s="1"/>
  <c r="H9"/>
  <c r="I9" s="1"/>
  <c r="H10"/>
  <c r="I10" s="1"/>
  <c r="H11"/>
  <c r="I11" s="1"/>
  <c r="H12"/>
  <c r="I12" s="1"/>
  <c r="H13"/>
  <c r="I13" s="1"/>
  <c r="H14"/>
  <c r="I14" s="1"/>
  <c r="H15"/>
  <c r="H16"/>
  <c r="H17"/>
  <c r="H18"/>
  <c r="H19"/>
  <c r="H20"/>
  <c r="H21"/>
  <c r="H7"/>
  <c r="I7" s="1"/>
  <c r="K26"/>
  <c r="D28"/>
  <c r="E2" i="4"/>
  <c r="H2" i="3"/>
  <c r="I3"/>
  <c r="B4"/>
  <c r="B2" i="121" l="1"/>
  <c r="B2" i="122"/>
  <c r="B2" i="95"/>
  <c r="B25" i="55"/>
  <c r="B2" i="43"/>
  <c r="C2" i="110"/>
  <c r="B2" i="115"/>
  <c r="B3" i="109"/>
  <c r="B3" i="107"/>
  <c r="B2" i="91"/>
  <c r="B35" i="64"/>
  <c r="B2" i="44"/>
  <c r="B27" i="41"/>
  <c r="B2" i="39"/>
  <c r="B3" i="106"/>
  <c r="B3" i="105"/>
  <c r="B4" i="51"/>
  <c r="C2" i="96"/>
  <c r="B2" i="90"/>
  <c r="A2" i="57"/>
  <c r="C2" i="56"/>
  <c r="B2" i="42"/>
  <c r="B2" i="38"/>
  <c r="C2" i="100"/>
  <c r="B28" i="94"/>
  <c r="B2" i="54"/>
  <c r="B2" i="53"/>
  <c r="B3" i="37"/>
  <c r="C26" i="5"/>
  <c r="C2" i="32"/>
  <c r="C7" i="31"/>
  <c r="B3" i="27"/>
  <c r="K7" i="28"/>
  <c r="B3" i="29"/>
  <c r="D2" i="30"/>
  <c r="B32" i="26"/>
  <c r="C24" i="25"/>
  <c r="A1" i="166"/>
  <c r="A1" i="122"/>
  <c r="A1" i="121"/>
  <c r="A1" i="115"/>
  <c r="B1" i="110"/>
  <c r="A1" i="109"/>
  <c r="A1" i="107"/>
  <c r="A4" i="102"/>
  <c r="A1" i="91"/>
  <c r="A33" i="64"/>
  <c r="A1" i="44"/>
  <c r="A1" i="106"/>
  <c r="A2" i="105"/>
  <c r="A4" i="103"/>
  <c r="A1" i="101"/>
  <c r="B1" i="96"/>
  <c r="A1" i="90"/>
  <c r="A1" i="57"/>
  <c r="B1" i="56"/>
  <c r="E1" i="46"/>
  <c r="A1" i="42"/>
  <c r="A1" i="39"/>
  <c r="A27" i="94"/>
  <c r="W2" i="55"/>
  <c r="A1" i="54"/>
  <c r="A1" i="53"/>
  <c r="A4" i="104"/>
  <c r="A1" i="100"/>
  <c r="A1" i="95"/>
  <c r="D12" i="53"/>
  <c r="A1" i="43"/>
  <c r="A1" i="38"/>
  <c r="A1" i="37"/>
  <c r="B1" i="32"/>
  <c r="A5" i="28"/>
  <c r="A2" i="27"/>
  <c r="B2" i="31"/>
  <c r="C1" i="30"/>
  <c r="A2" i="29"/>
  <c r="A5" i="26"/>
  <c r="B2" i="25"/>
  <c r="Q32" i="166"/>
  <c r="C26" i="121"/>
  <c r="H11" i="122"/>
  <c r="D33" i="95"/>
  <c r="F28" i="107"/>
  <c r="F39" s="1"/>
  <c r="D23" i="97"/>
  <c r="D32"/>
  <c r="D35" i="93"/>
  <c r="B34" s="1"/>
  <c r="F36" i="90"/>
  <c r="AH27" i="55"/>
  <c r="D18" i="54"/>
  <c r="F50" i="51"/>
  <c r="E32" i="45"/>
  <c r="D13" i="42"/>
  <c r="I41" i="41"/>
  <c r="D12" i="39"/>
  <c r="G16" i="38"/>
  <c r="F28" i="109"/>
  <c r="F39" s="1"/>
  <c r="F28" i="106"/>
  <c r="F39" s="1"/>
  <c r="K52" i="100"/>
  <c r="D19" i="98"/>
  <c r="D29" s="1"/>
  <c r="C34" i="94"/>
  <c r="E28" i="56"/>
  <c r="E21" s="1"/>
  <c r="D48" i="54"/>
  <c r="E33" i="53"/>
  <c r="D13" i="44"/>
  <c r="D13" i="43"/>
  <c r="G20" i="115"/>
  <c r="E18" i="105"/>
  <c r="B37" i="101"/>
  <c r="C5" i="98"/>
  <c r="C5" i="97"/>
  <c r="G15" i="96"/>
  <c r="C15" s="1"/>
  <c r="F23" i="91"/>
  <c r="F41" i="64"/>
  <c r="C28" i="57"/>
  <c r="W21" i="46"/>
  <c r="C33" i="40"/>
  <c r="F28" i="37"/>
  <c r="F39" s="1"/>
  <c r="E41" i="32"/>
  <c r="G22" i="29"/>
  <c r="G31" s="1"/>
  <c r="K100" i="28"/>
  <c r="K59"/>
  <c r="E36" i="31"/>
  <c r="E34" i="27"/>
  <c r="G30" i="30"/>
  <c r="G23" i="25"/>
  <c r="G31" s="1"/>
  <c r="F31" i="26"/>
  <c r="F39" s="1"/>
  <c r="A25" i="166"/>
  <c r="V10" i="11"/>
  <c r="V11" s="1"/>
  <c r="B9"/>
  <c r="C3" i="24"/>
  <c r="C3" i="23"/>
  <c r="N108"/>
  <c r="V48" i="24"/>
  <c r="B1" i="23"/>
  <c r="B1" i="24"/>
  <c r="B9" i="6"/>
  <c r="B10" s="1"/>
  <c r="B11" s="1"/>
  <c r="B12" s="1"/>
  <c r="B13" s="1"/>
  <c r="B14" s="1"/>
  <c r="B15" s="1"/>
  <c r="M9"/>
  <c r="B1" i="17"/>
  <c r="B1" i="16"/>
  <c r="I24" i="22"/>
  <c r="I11" i="15"/>
  <c r="H32" i="17"/>
  <c r="H24" i="18"/>
  <c r="I11" i="16"/>
  <c r="H21" i="21"/>
  <c r="H29" s="1"/>
  <c r="M21" i="12"/>
  <c r="M29" s="1"/>
  <c r="O29" i="13"/>
  <c r="O21"/>
  <c r="L21" i="11"/>
  <c r="L29" s="1"/>
  <c r="I20" i="14"/>
  <c r="I29" s="1"/>
  <c r="I62" i="9"/>
  <c r="I70" s="1"/>
  <c r="J22" i="7"/>
  <c r="J31" s="1"/>
  <c r="L19" i="6"/>
  <c r="L28" s="1"/>
  <c r="J62" i="10"/>
  <c r="J70" s="1"/>
  <c r="I28" i="8"/>
  <c r="I37" s="1"/>
  <c r="J25" i="5"/>
  <c r="J33" s="1"/>
  <c r="C2" i="17"/>
  <c r="C3" i="15"/>
  <c r="C4" i="22"/>
  <c r="C3" i="16"/>
  <c r="C4" i="18"/>
  <c r="C22" i="21"/>
  <c r="C22" i="12"/>
  <c r="C22" i="13"/>
  <c r="C22" i="14"/>
  <c r="C22" i="11"/>
  <c r="C23" i="7"/>
  <c r="C20" i="6"/>
  <c r="C63" i="10"/>
  <c r="C29" i="8"/>
  <c r="C63" i="9"/>
  <c r="B1" i="6"/>
  <c r="B1" i="15"/>
  <c r="B1" i="22"/>
  <c r="B1" i="18"/>
  <c r="B1" i="21"/>
  <c r="B1" i="11"/>
  <c r="B1" i="13"/>
  <c r="B1" i="12"/>
  <c r="B1" i="14"/>
  <c r="B1" i="10"/>
  <c r="B1" i="8"/>
  <c r="B1" i="9"/>
  <c r="B1" i="7"/>
  <c r="B8" i="5"/>
  <c r="B9" s="1"/>
  <c r="B10" s="1"/>
  <c r="B11" s="1"/>
  <c r="B12" s="1"/>
  <c r="B13" s="1"/>
  <c r="B14" s="1"/>
  <c r="B15" s="1"/>
  <c r="B16" s="1"/>
  <c r="B17" s="1"/>
  <c r="B18" s="1"/>
  <c r="B19" s="1"/>
  <c r="B20" s="1"/>
  <c r="B21" s="1"/>
  <c r="H1" i="4"/>
  <c r="B1" i="5"/>
  <c r="E52" i="9"/>
  <c r="H26"/>
  <c r="E21"/>
  <c r="E14"/>
  <c r="D37"/>
  <c r="H55"/>
  <c r="D30"/>
  <c r="H41"/>
  <c r="D32"/>
  <c r="E19"/>
  <c r="H9"/>
  <c r="H34"/>
  <c r="E29"/>
  <c r="H10"/>
  <c r="E50"/>
  <c r="H24"/>
  <c r="D15"/>
  <c r="D45"/>
  <c r="D38"/>
  <c r="E12"/>
  <c r="H29"/>
  <c r="D20"/>
  <c r="E36"/>
  <c r="H28"/>
  <c r="D19"/>
  <c r="D53"/>
  <c r="D46"/>
  <c r="H49"/>
  <c r="D40"/>
  <c r="E27"/>
  <c r="H51"/>
  <c r="D26"/>
  <c r="D55"/>
  <c r="E42"/>
  <c r="E13"/>
  <c r="E41"/>
  <c r="H15"/>
  <c r="E47"/>
  <c r="H21"/>
  <c r="H50"/>
  <c r="D23"/>
  <c r="D29"/>
  <c r="H37"/>
  <c r="E20"/>
  <c r="D9"/>
  <c r="H30"/>
  <c r="H23"/>
  <c r="H25"/>
  <c r="H56"/>
  <c r="E34"/>
  <c r="H38"/>
  <c r="H31"/>
  <c r="H46"/>
  <c r="H39"/>
  <c r="D24"/>
  <c r="D12"/>
  <c r="E45"/>
  <c r="H48"/>
  <c r="E26"/>
  <c r="H53"/>
  <c r="E31"/>
  <c r="D33"/>
  <c r="E53"/>
  <c r="H27"/>
  <c r="H36"/>
  <c r="D27"/>
  <c r="D17"/>
  <c r="D48"/>
  <c r="E35"/>
  <c r="E11"/>
  <c r="D41"/>
  <c r="E16"/>
  <c r="H35"/>
  <c r="E18"/>
  <c r="H45"/>
  <c r="D36"/>
  <c r="E23"/>
  <c r="E10"/>
  <c r="H42"/>
  <c r="E37"/>
  <c r="H44"/>
  <c r="D35"/>
  <c r="E22"/>
  <c r="E9"/>
  <c r="D56"/>
  <c r="E43"/>
  <c r="E44"/>
  <c r="H18"/>
  <c r="H13"/>
  <c r="H16"/>
  <c r="E48"/>
  <c r="H22"/>
  <c r="H47"/>
  <c r="D22"/>
  <c r="E15"/>
  <c r="H14"/>
  <c r="D34"/>
  <c r="H52"/>
  <c r="D43"/>
  <c r="E30"/>
  <c r="E24"/>
  <c r="E17"/>
  <c r="E51"/>
  <c r="H12"/>
  <c r="D42"/>
  <c r="H40"/>
  <c r="D31"/>
  <c r="E32"/>
  <c r="E25"/>
  <c r="D52"/>
  <c r="E39"/>
  <c r="D49"/>
  <c r="H43"/>
  <c r="D18"/>
  <c r="D51"/>
  <c r="E38"/>
  <c r="E40"/>
  <c r="E33"/>
  <c r="D14"/>
  <c r="H17"/>
  <c r="D11"/>
  <c r="D25"/>
  <c r="D13"/>
  <c r="H32"/>
  <c r="H54"/>
  <c r="D54"/>
  <c r="D28"/>
  <c r="E46"/>
  <c r="H20"/>
  <c r="E56"/>
  <c r="E49"/>
  <c r="D16"/>
  <c r="E28"/>
  <c r="D47"/>
  <c r="H11"/>
  <c r="E55"/>
  <c r="D50"/>
  <c r="E54"/>
  <c r="D21"/>
  <c r="H33"/>
  <c r="H19"/>
  <c r="D39"/>
  <c r="D10"/>
  <c r="D44"/>
  <c r="G40"/>
  <c r="S40" s="1"/>
  <c r="G33"/>
  <c r="S33" s="1"/>
  <c r="C24"/>
  <c r="B24" s="1"/>
  <c r="G54"/>
  <c r="S54" s="1"/>
  <c r="G48"/>
  <c r="S48" s="1"/>
  <c r="G19"/>
  <c r="S19" s="1"/>
  <c r="G42"/>
  <c r="S42" s="1"/>
  <c r="G55"/>
  <c r="S55" s="1"/>
  <c r="G24"/>
  <c r="S24" s="1"/>
  <c r="G41"/>
  <c r="S41" s="1"/>
  <c r="G20"/>
  <c r="S20" s="1"/>
  <c r="G14"/>
  <c r="S14" s="1"/>
  <c r="G31"/>
  <c r="S31" s="1"/>
  <c r="G35"/>
  <c r="S35" s="1"/>
  <c r="G15"/>
  <c r="S15" s="1"/>
  <c r="C30"/>
  <c r="B30" s="1"/>
  <c r="C33"/>
  <c r="B33" s="1"/>
  <c r="C40"/>
  <c r="B40" s="1"/>
  <c r="C47"/>
  <c r="B47" s="1"/>
  <c r="C12"/>
  <c r="C9"/>
  <c r="C32"/>
  <c r="B32" s="1"/>
  <c r="C45"/>
  <c r="J45" s="1"/>
  <c r="C43"/>
  <c r="J43" s="1"/>
  <c r="C31"/>
  <c r="J31" s="1"/>
  <c r="C53"/>
  <c r="B53" s="1"/>
  <c r="C29"/>
  <c r="J29" s="1"/>
  <c r="C42"/>
  <c r="J42" s="1"/>
  <c r="C46"/>
  <c r="B46" s="1"/>
  <c r="C35"/>
  <c r="J35" s="1"/>
  <c r="C38"/>
  <c r="B38" s="1"/>
  <c r="C41"/>
  <c r="B41" s="1"/>
  <c r="G45"/>
  <c r="S45" s="1"/>
  <c r="C15"/>
  <c r="G38"/>
  <c r="S38" s="1"/>
  <c r="G47"/>
  <c r="S47" s="1"/>
  <c r="G26"/>
  <c r="S26" s="1"/>
  <c r="G46"/>
  <c r="S46" s="1"/>
  <c r="G28"/>
  <c r="S28" s="1"/>
  <c r="H8"/>
  <c r="E8"/>
  <c r="C16"/>
  <c r="J16" s="1"/>
  <c r="C11"/>
  <c r="C48"/>
  <c r="J48" s="1"/>
  <c r="C44"/>
  <c r="B44" s="1"/>
  <c r="C56"/>
  <c r="J56" s="1"/>
  <c r="C20"/>
  <c r="B20" s="1"/>
  <c r="G49"/>
  <c r="S49" s="1"/>
  <c r="C10"/>
  <c r="G37"/>
  <c r="S37" s="1"/>
  <c r="C28"/>
  <c r="J28" s="1"/>
  <c r="C26"/>
  <c r="J26" s="1"/>
  <c r="C19"/>
  <c r="B19" s="1"/>
  <c r="G56"/>
  <c r="S56" s="1"/>
  <c r="G11"/>
  <c r="S11" s="1"/>
  <c r="G27"/>
  <c r="S27" s="1"/>
  <c r="C27"/>
  <c r="B27" s="1"/>
  <c r="C14"/>
  <c r="G9"/>
  <c r="S9" s="1"/>
  <c r="G29"/>
  <c r="S29" s="1"/>
  <c r="G34"/>
  <c r="S34" s="1"/>
  <c r="C25"/>
  <c r="J25" s="1"/>
  <c r="C8"/>
  <c r="C49"/>
  <c r="J49" s="1"/>
  <c r="C52"/>
  <c r="B52" s="1"/>
  <c r="C23"/>
  <c r="B23" s="1"/>
  <c r="C17"/>
  <c r="C54"/>
  <c r="J54" s="1"/>
  <c r="C13"/>
  <c r="C36"/>
  <c r="J36" s="1"/>
  <c r="C50"/>
  <c r="J50" s="1"/>
  <c r="C37"/>
  <c r="J37" s="1"/>
  <c r="C34"/>
  <c r="J34" s="1"/>
  <c r="C18"/>
  <c r="J18" s="1"/>
  <c r="C51"/>
  <c r="J51" s="1"/>
  <c r="C55"/>
  <c r="J55" s="1"/>
  <c r="C39"/>
  <c r="B39" s="1"/>
  <c r="G10"/>
  <c r="S10" s="1"/>
  <c r="G17"/>
  <c r="S17" s="1"/>
  <c r="G43"/>
  <c r="S43" s="1"/>
  <c r="G36"/>
  <c r="S36" s="1"/>
  <c r="G22"/>
  <c r="S22" s="1"/>
  <c r="C22"/>
  <c r="B22" s="1"/>
  <c r="G16"/>
  <c r="S16" s="1"/>
  <c r="G53"/>
  <c r="S53" s="1"/>
  <c r="G51"/>
  <c r="S51" s="1"/>
  <c r="G44"/>
  <c r="S44" s="1"/>
  <c r="G52"/>
  <c r="S52" s="1"/>
  <c r="G30"/>
  <c r="S30" s="1"/>
  <c r="G32"/>
  <c r="S32" s="1"/>
  <c r="G50"/>
  <c r="S50" s="1"/>
  <c r="C21"/>
  <c r="B21" s="1"/>
  <c r="G39"/>
  <c r="S39" s="1"/>
  <c r="G21"/>
  <c r="S21" s="1"/>
  <c r="G13"/>
  <c r="S13" s="1"/>
  <c r="G23"/>
  <c r="S23" s="1"/>
  <c r="G25"/>
  <c r="S25" s="1"/>
  <c r="G12"/>
  <c r="S12" s="1"/>
  <c r="G18"/>
  <c r="S18" s="1"/>
  <c r="D8"/>
  <c r="G8"/>
  <c r="S8" s="1"/>
  <c r="A26" i="166" l="1"/>
  <c r="V12" i="11"/>
  <c r="B11"/>
  <c r="J17" i="9"/>
  <c r="J24"/>
  <c r="J47"/>
  <c r="J9"/>
  <c r="B48"/>
  <c r="B29"/>
  <c r="J38"/>
  <c r="B45"/>
  <c r="J27"/>
  <c r="J22"/>
  <c r="B26"/>
  <c r="B16"/>
  <c r="B31"/>
  <c r="J33"/>
  <c r="B56"/>
  <c r="J11"/>
  <c r="J46"/>
  <c r="J15"/>
  <c r="S57"/>
  <c r="B55"/>
  <c r="B18"/>
  <c r="B37"/>
  <c r="B36"/>
  <c r="B54"/>
  <c r="J23"/>
  <c r="B49"/>
  <c r="B25"/>
  <c r="J8"/>
  <c r="J10"/>
  <c r="J13"/>
  <c r="J12"/>
  <c r="J21"/>
  <c r="J39"/>
  <c r="B51"/>
  <c r="B34"/>
  <c r="B50"/>
  <c r="B17"/>
  <c r="J52"/>
  <c r="J14"/>
  <c r="J19"/>
  <c r="B28"/>
  <c r="J20"/>
  <c r="J44"/>
  <c r="B8"/>
  <c r="B9" s="1"/>
  <c r="B10" s="1"/>
  <c r="B11" s="1"/>
  <c r="B12" s="1"/>
  <c r="B13" s="1"/>
  <c r="B14" s="1"/>
  <c r="B15" s="1"/>
  <c r="J41"/>
  <c r="B35"/>
  <c r="B42"/>
  <c r="J53"/>
  <c r="B43"/>
  <c r="J32"/>
  <c r="J40"/>
  <c r="J30"/>
  <c r="A27" i="166" l="1"/>
  <c r="V13" i="11"/>
  <c r="B12"/>
  <c r="J57" i="9"/>
  <c r="V14" i="11" l="1"/>
  <c r="B13"/>
  <c r="V15" l="1"/>
  <c r="B14"/>
  <c r="V16" l="1"/>
  <c r="V17" s="1"/>
  <c r="B15"/>
  <c r="B12" i="31"/>
  <c r="B13" s="1"/>
  <c r="B14" s="1"/>
  <c r="B15" s="1"/>
  <c r="B16" s="1"/>
  <c r="B17" s="1"/>
  <c r="B18" s="1"/>
  <c r="B19" s="1"/>
  <c r="B20" s="1"/>
  <c r="B21" s="1"/>
  <c r="B22" s="1"/>
  <c r="B23" s="1"/>
  <c r="B24" s="1"/>
  <c r="B25" s="1"/>
  <c r="B26" s="1"/>
  <c r="B27" s="1"/>
  <c r="B28" s="1"/>
</calcChain>
</file>

<file path=xl/comments1.xml><?xml version="1.0" encoding="utf-8"?>
<comments xmlns="http://schemas.openxmlformats.org/spreadsheetml/2006/main">
  <authors>
    <author>metro</author>
  </authors>
  <commentList>
    <comment ref="D2" authorId="0">
      <text>
        <r>
          <rPr>
            <b/>
            <sz val="9"/>
            <color indexed="81"/>
            <rFont val="Tahoma"/>
            <family val="2"/>
          </rPr>
          <t>metro:</t>
        </r>
        <r>
          <rPr>
            <sz val="9"/>
            <color indexed="81"/>
            <rFont val="Tahoma"/>
            <family val="2"/>
          </rPr>
          <t xml:space="preserve">
Press Alt+Shift Key then write the Name of Place </t>
        </r>
      </text>
    </comment>
    <comment ref="D3" authorId="0">
      <text>
        <r>
          <rPr>
            <b/>
            <sz val="9"/>
            <color indexed="81"/>
            <rFont val="Tahoma"/>
            <family val="2"/>
          </rPr>
          <t>metro:</t>
        </r>
        <r>
          <rPr>
            <sz val="9"/>
            <color indexed="81"/>
            <rFont val="Tahoma"/>
            <family val="2"/>
          </rPr>
          <t xml:space="preserve">
Press Alt+Shift Key then write the Name of Place </t>
        </r>
      </text>
    </comment>
    <comment ref="D4" authorId="0">
      <text>
        <r>
          <rPr>
            <b/>
            <sz val="9"/>
            <color indexed="81"/>
            <rFont val="Tahoma"/>
            <family val="2"/>
          </rPr>
          <t>metro:</t>
        </r>
        <r>
          <rPr>
            <sz val="9"/>
            <color indexed="81"/>
            <rFont val="Tahoma"/>
            <family val="2"/>
          </rPr>
          <t xml:space="preserve">
Press Alt+Shift Key then write the Name of Place </t>
        </r>
      </text>
    </comment>
  </commentList>
</comments>
</file>

<file path=xl/comments2.xml><?xml version="1.0" encoding="utf-8"?>
<comments xmlns="http://schemas.openxmlformats.org/spreadsheetml/2006/main">
  <authors>
    <author>metro</author>
  </authors>
  <commentList>
    <comment ref="T3" authorId="0">
      <text>
        <r>
          <rPr>
            <b/>
            <sz val="9"/>
            <color indexed="81"/>
            <rFont val="Tahoma"/>
            <family val="2"/>
          </rPr>
          <t>Note:-
       You can change Heading according to your office use From T3 to AF3 accept AA3</t>
        </r>
      </text>
    </comment>
  </commentList>
</comments>
</file>

<file path=xl/comments3.xml><?xml version="1.0" encoding="utf-8"?>
<comments xmlns="http://schemas.openxmlformats.org/spreadsheetml/2006/main">
  <authors>
    <author>metro</author>
  </authors>
  <commentList>
    <comment ref="P1" authorId="0">
      <text>
        <r>
          <rPr>
            <b/>
            <sz val="9"/>
            <color indexed="81"/>
            <rFont val="Tahoma"/>
            <family val="2"/>
          </rPr>
          <t>Note:-</t>
        </r>
        <r>
          <rPr>
            <sz val="9"/>
            <color indexed="81"/>
            <rFont val="Tahoma"/>
            <family val="2"/>
          </rPr>
          <t xml:space="preserve">
You can add more rule if necessary</t>
        </r>
      </text>
    </comment>
  </commentList>
</comments>
</file>

<file path=xl/comments4.xml><?xml version="1.0" encoding="utf-8"?>
<comments xmlns="http://schemas.openxmlformats.org/spreadsheetml/2006/main">
  <authors>
    <author>metro</author>
  </authors>
  <commentList>
    <comment ref="I7" authorId="0">
      <text>
        <r>
          <rPr>
            <b/>
            <sz val="9"/>
            <color indexed="81"/>
            <rFont val="Tahoma"/>
            <family val="2"/>
          </rPr>
          <t>metro:</t>
        </r>
        <r>
          <rPr>
            <sz val="9"/>
            <color indexed="81"/>
            <rFont val="Tahoma"/>
            <family val="2"/>
          </rPr>
          <t xml:space="preserve">
If bonus is partial than enter no of months otherwise keep empty</t>
        </r>
      </text>
    </comment>
  </commentList>
</comments>
</file>

<file path=xl/comments5.xml><?xml version="1.0" encoding="utf-8"?>
<comments xmlns="http://schemas.openxmlformats.org/spreadsheetml/2006/main">
  <authors>
    <author>Author</author>
  </authors>
  <commentList>
    <comment ref="G9" authorId="0">
      <text>
        <r>
          <rPr>
            <sz val="12"/>
            <color indexed="81"/>
            <rFont val="DevLys 010"/>
          </rPr>
          <t>jktif=r 10] 20 o 30
vjktif=r 9] 18 o 27</t>
        </r>
      </text>
    </comment>
    <comment ref="G10" authorId="0">
      <text>
        <r>
          <rPr>
            <b/>
            <sz val="12"/>
            <color indexed="81"/>
            <rFont val="DevLys 010"/>
          </rPr>
          <t>Author:</t>
        </r>
        <r>
          <rPr>
            <sz val="12"/>
            <color indexed="81"/>
            <rFont val="DevLys 010"/>
          </rPr>
          <t xml:space="preserve">
jktif=r 10] 20 o 30
vjktif=r 9] 18 o 27</t>
        </r>
      </text>
    </comment>
    <comment ref="G11" authorId="0">
      <text>
        <r>
          <rPr>
            <b/>
            <sz val="12"/>
            <color indexed="81"/>
            <rFont val="DevLys 010"/>
          </rPr>
          <t>Author:</t>
        </r>
        <r>
          <rPr>
            <sz val="12"/>
            <color indexed="81"/>
            <rFont val="DevLys 010"/>
          </rPr>
          <t xml:space="preserve">
jktif=r 10] 20 o 30
vjktif=r 9] 18 o 27</t>
        </r>
      </text>
    </comment>
    <comment ref="G12" authorId="0">
      <text>
        <r>
          <rPr>
            <b/>
            <sz val="12"/>
            <color indexed="81"/>
            <rFont val="DevLys 010"/>
          </rPr>
          <t>Author:</t>
        </r>
        <r>
          <rPr>
            <sz val="12"/>
            <color indexed="81"/>
            <rFont val="DevLys 010"/>
          </rPr>
          <t xml:space="preserve">
jktif=r 10] 20 o 30
vjktif=r 9] 18 o 27</t>
        </r>
      </text>
    </comment>
    <comment ref="G13" authorId="0">
      <text>
        <r>
          <rPr>
            <b/>
            <sz val="12"/>
            <color indexed="81"/>
            <rFont val="DevLys 010"/>
          </rPr>
          <t>Author:</t>
        </r>
        <r>
          <rPr>
            <sz val="12"/>
            <color indexed="81"/>
            <rFont val="DevLys 010"/>
          </rPr>
          <t xml:space="preserve">
jktif=r 10] 20 o 30
vjktif=r 9] 18 o 27</t>
        </r>
      </text>
    </comment>
    <comment ref="G14" authorId="0">
      <text>
        <r>
          <rPr>
            <b/>
            <sz val="12"/>
            <color indexed="81"/>
            <rFont val="DevLys 010"/>
          </rPr>
          <t>Author:</t>
        </r>
        <r>
          <rPr>
            <sz val="12"/>
            <color indexed="81"/>
            <rFont val="DevLys 010"/>
          </rPr>
          <t xml:space="preserve">
jktif=r 10] 20 o 30
vjktif=r 9] 18 o 27</t>
        </r>
      </text>
    </comment>
    <comment ref="G15" authorId="0">
      <text>
        <r>
          <rPr>
            <b/>
            <sz val="12"/>
            <color indexed="81"/>
            <rFont val="DevLys 010"/>
          </rPr>
          <t>Author:</t>
        </r>
        <r>
          <rPr>
            <sz val="12"/>
            <color indexed="81"/>
            <rFont val="DevLys 010"/>
          </rPr>
          <t xml:space="preserve">
jktif=r 10] 20 o 30
vjktif=r 9] 18 o 27</t>
        </r>
      </text>
    </comment>
    <comment ref="G16" authorId="0">
      <text>
        <r>
          <rPr>
            <b/>
            <sz val="12"/>
            <color indexed="81"/>
            <rFont val="DevLys 010"/>
          </rPr>
          <t>Author:</t>
        </r>
        <r>
          <rPr>
            <sz val="12"/>
            <color indexed="81"/>
            <rFont val="DevLys 010"/>
          </rPr>
          <t xml:space="preserve">
jktif=r 10] 20 o 30
vjktif=r 9] 18 o 27</t>
        </r>
      </text>
    </comment>
    <comment ref="G17" authorId="0">
      <text>
        <r>
          <rPr>
            <b/>
            <sz val="12"/>
            <color indexed="81"/>
            <rFont val="DevLys 010"/>
          </rPr>
          <t>Author:</t>
        </r>
        <r>
          <rPr>
            <sz val="12"/>
            <color indexed="81"/>
            <rFont val="DevLys 010"/>
          </rPr>
          <t xml:space="preserve">
jktif=r 10] 20 o 30
vjktif=r 9] 18 o 27</t>
        </r>
      </text>
    </comment>
  </commentList>
</comments>
</file>

<file path=xl/comments6.xml><?xml version="1.0" encoding="utf-8"?>
<comments xmlns="http://schemas.openxmlformats.org/spreadsheetml/2006/main">
  <authors>
    <author>metro</author>
  </authors>
  <commentList>
    <comment ref="A5" authorId="0">
      <text>
        <r>
          <rPr>
            <b/>
            <sz val="9"/>
            <color indexed="81"/>
            <rFont val="Tahoma"/>
            <family val="2"/>
          </rPr>
          <t>Note- 
     यदि दैनिक तथा यात्रा भत्ता देय हो तो Y अन्यथा N Select करे ।</t>
        </r>
        <r>
          <rPr>
            <sz val="9"/>
            <color indexed="81"/>
            <rFont val="Tahoma"/>
            <family val="2"/>
          </rPr>
          <t xml:space="preserve">
</t>
        </r>
      </text>
    </comment>
  </commentList>
</comments>
</file>

<file path=xl/comments7.xml><?xml version="1.0" encoding="utf-8"?>
<comments xmlns="http://schemas.openxmlformats.org/spreadsheetml/2006/main">
  <authors>
    <author>metro</author>
  </authors>
  <commentList>
    <comment ref="A3" authorId="0">
      <text>
        <r>
          <rPr>
            <sz val="9"/>
            <color indexed="81"/>
            <rFont val="Tahoma"/>
            <family val="2"/>
          </rPr>
          <t xml:space="preserve">Note- 
     यदि दैनिक तथा यात्रा भत्ता देय हो तो Y अन्यथा N Select करे ।
</t>
        </r>
      </text>
    </comment>
  </commentList>
</comments>
</file>

<file path=xl/comments8.xml><?xml version="1.0" encoding="utf-8"?>
<comments xmlns="http://schemas.openxmlformats.org/spreadsheetml/2006/main">
  <authors>
    <author>metro</author>
  </authors>
  <commentList>
    <comment ref="F6" authorId="0">
      <text>
        <r>
          <rPr>
            <b/>
            <sz val="9"/>
            <color indexed="81"/>
            <rFont val="Tahoma"/>
            <family val="2"/>
          </rPr>
          <t>Note:-</t>
        </r>
        <r>
          <rPr>
            <sz val="9"/>
            <color indexed="81"/>
            <rFont val="Tahoma"/>
            <family val="2"/>
          </rPr>
          <t xml:space="preserve">
</t>
        </r>
        <r>
          <rPr>
            <sz val="14"/>
            <color indexed="81"/>
            <rFont val="Kruti Dev 010"/>
          </rPr>
          <t>dk;kZy; dh dze la[;k ntZ djsa</t>
        </r>
      </text>
    </comment>
  </commentList>
</comments>
</file>

<file path=xl/comments9.xml><?xml version="1.0" encoding="utf-8"?>
<comments xmlns="http://schemas.openxmlformats.org/spreadsheetml/2006/main">
  <authors>
    <author>metro</author>
  </authors>
  <commentList>
    <comment ref="C4" authorId="0">
      <text>
        <r>
          <rPr>
            <b/>
            <sz val="9"/>
            <color indexed="81"/>
            <rFont val="Tahoma"/>
            <family val="2"/>
          </rPr>
          <t xml:space="preserve">Note:-
Filter से 0 के आगे से Check mark हटाए ओर ओके करे बाकि कालम छुप जाएंगे </t>
        </r>
      </text>
    </comment>
    <comment ref="I4" authorId="0">
      <text>
        <r>
          <rPr>
            <b/>
            <sz val="9"/>
            <color indexed="81"/>
            <rFont val="Tahoma"/>
            <family val="2"/>
          </rPr>
          <t>Note:-</t>
        </r>
        <r>
          <rPr>
            <sz val="9"/>
            <color indexed="81"/>
            <rFont val="Tahoma"/>
            <family val="2"/>
          </rPr>
          <t xml:space="preserve">
        You can change Heading and cell formula according you and Print Area</t>
        </r>
      </text>
    </comment>
  </commentList>
</comments>
</file>

<file path=xl/comments10.xml><?xml version="1.0" encoding="utf-8"?>
<comments xmlns="http://schemas.openxmlformats.org/spreadsheetml/2006/main">
  <authors>
    <author>metro</author>
  </authors>
  <commentList>
    <comment ref="G1" authorId="0">
      <text>
        <r>
          <rPr>
            <b/>
            <sz val="9"/>
            <color indexed="81"/>
            <rFont val="Tahoma"/>
            <family val="2"/>
          </rPr>
          <t>metro:</t>
        </r>
        <r>
          <rPr>
            <sz val="9"/>
            <color indexed="81"/>
            <rFont val="Tahoma"/>
            <family val="2"/>
          </rPr>
          <t xml:space="preserve">
Enter Employee Serial Number from EmpDetail  Sheet</t>
        </r>
      </text>
    </comment>
    <comment ref="E8" authorId="0">
      <text>
        <r>
          <rPr>
            <b/>
            <sz val="9"/>
            <color indexed="81"/>
            <rFont val="Tahoma"/>
            <family val="2"/>
          </rPr>
          <t>metro: Fill date 31 March of the Financial Year</t>
        </r>
        <r>
          <rPr>
            <sz val="9"/>
            <color indexed="81"/>
            <rFont val="Tahoma"/>
            <family val="2"/>
          </rPr>
          <t xml:space="preserve">
</t>
        </r>
      </text>
    </comment>
    <comment ref="C15" authorId="0">
      <text>
        <r>
          <rPr>
            <b/>
            <sz val="9"/>
            <color indexed="81"/>
            <rFont val="Tahoma"/>
            <family val="2"/>
          </rPr>
          <t>metro: Fill Date 30 June of the Financial Year</t>
        </r>
        <r>
          <rPr>
            <sz val="9"/>
            <color indexed="81"/>
            <rFont val="Tahoma"/>
            <family val="2"/>
          </rPr>
          <t xml:space="preserve">
</t>
        </r>
      </text>
    </comment>
    <comment ref="G26" authorId="0">
      <text>
        <r>
          <rPr>
            <b/>
            <sz val="9"/>
            <color indexed="81"/>
            <rFont val="Tahoma"/>
            <family val="2"/>
          </rPr>
          <t>metro: Fill Date which from salary Drawn by Employee</t>
        </r>
        <r>
          <rPr>
            <sz val="9"/>
            <color indexed="81"/>
            <rFont val="Tahoma"/>
            <family val="2"/>
          </rPr>
          <t xml:space="preserve">
</t>
        </r>
      </text>
    </comment>
  </commentList>
</comments>
</file>

<file path=xl/comments11.xml><?xml version="1.0" encoding="utf-8"?>
<comments xmlns="http://schemas.openxmlformats.org/spreadsheetml/2006/main">
  <authors>
    <author>metro</author>
  </authors>
  <commentList>
    <comment ref="A45" authorId="0">
      <text>
        <r>
          <rPr>
            <b/>
            <sz val="9"/>
            <color indexed="81"/>
            <rFont val="Tahoma"/>
            <family val="2"/>
          </rPr>
          <t>metro: 
Salect Deduction Type</t>
        </r>
      </text>
    </comment>
  </commentList>
</comments>
</file>

<file path=xl/comments12.xml><?xml version="1.0" encoding="utf-8"?>
<comments xmlns="http://schemas.openxmlformats.org/spreadsheetml/2006/main">
  <authors>
    <author>metro</author>
  </authors>
  <commentList>
    <comment ref="B24" authorId="0">
      <text>
        <r>
          <rPr>
            <b/>
            <sz val="9"/>
            <color indexed="81"/>
            <rFont val="Tahoma"/>
            <family val="2"/>
          </rPr>
          <t>metro:</t>
        </r>
        <r>
          <rPr>
            <sz val="9"/>
            <color indexed="81"/>
            <rFont val="Tahoma"/>
            <family val="2"/>
          </rPr>
          <t xml:space="preserve">
दोनो कालमो मे आवश्यकतानुसार सलेक्ट करे</t>
        </r>
      </text>
    </comment>
  </commentList>
</comments>
</file>

<file path=xl/comments13.xml><?xml version="1.0" encoding="utf-8"?>
<comments xmlns="http://schemas.openxmlformats.org/spreadsheetml/2006/main">
  <authors>
    <author>metro</author>
  </authors>
  <commentList>
    <comment ref="D6" authorId="0">
      <text>
        <r>
          <rPr>
            <b/>
            <sz val="9"/>
            <color indexed="81"/>
            <rFont val="Tahoma"/>
            <family val="2"/>
          </rPr>
          <t>metro:</t>
        </r>
        <r>
          <rPr>
            <sz val="9"/>
            <color indexed="81"/>
            <rFont val="Tahoma"/>
            <family val="2"/>
          </rPr>
          <t xml:space="preserve">
यदि नए प्रभार जोडने हो तो NOC मे जाकर जोडे</t>
        </r>
      </text>
    </comment>
  </commentList>
</comments>
</file>

<file path=xl/comments14.xml><?xml version="1.0" encoding="utf-8"?>
<comments xmlns="http://schemas.openxmlformats.org/spreadsheetml/2006/main">
  <authors>
    <author>metro</author>
  </authors>
  <commentList>
    <comment ref="C4" authorId="0">
      <text>
        <r>
          <rPr>
            <b/>
            <sz val="9"/>
            <color indexed="81"/>
            <rFont val="Tahoma"/>
            <family val="2"/>
          </rPr>
          <t>metro:</t>
        </r>
        <r>
          <rPr>
            <sz val="9"/>
            <color indexed="81"/>
            <rFont val="Tahoma"/>
            <family val="2"/>
          </rPr>
          <t xml:space="preserve">
लिस्ट मै नाम जोडने के लिए NOC sheet मै जोडे, प्रत्येक प्रभार के लिए अलग अलग लिस्ट बनाए ।</t>
        </r>
      </text>
    </comment>
  </commentList>
</comments>
</file>

<file path=xl/comments15.xml><?xml version="1.0" encoding="utf-8"?>
<comments xmlns="http://schemas.openxmlformats.org/spreadsheetml/2006/main">
  <authors>
    <author>metro</author>
  </authors>
  <commentList>
    <comment ref="C36" authorId="0">
      <text>
        <r>
          <rPr>
            <b/>
            <sz val="9"/>
            <color indexed="81"/>
            <rFont val="Tahoma"/>
            <family val="2"/>
          </rPr>
          <t>metro:</t>
        </r>
        <r>
          <rPr>
            <sz val="9"/>
            <color indexed="81"/>
            <rFont val="Tahoma"/>
            <family val="2"/>
          </rPr>
          <t xml:space="preserve">
सबसे पहले तो आपके सिस्टम मे इंटर्नेट चालू हो उसके बाद एक क्लिक करे और इंतजार करे !</t>
        </r>
      </text>
    </comment>
  </commentList>
</comments>
</file>

<file path=xl/comments16.xml><?xml version="1.0" encoding="utf-8"?>
<comments xmlns="http://schemas.openxmlformats.org/spreadsheetml/2006/main">
  <authors>
    <author>metro</author>
  </authors>
  <commentList>
    <comment ref="F6" authorId="0">
      <text>
        <r>
          <rPr>
            <b/>
            <sz val="9"/>
            <color indexed="81"/>
            <rFont val="Tahoma"/>
            <family val="2"/>
          </rPr>
          <t>metro:</t>
        </r>
        <r>
          <rPr>
            <sz val="9"/>
            <color indexed="81"/>
            <rFont val="Tahoma"/>
            <family val="2"/>
          </rPr>
          <t xml:space="preserve">
Write Only name of Month in English not Year</t>
        </r>
      </text>
    </comment>
  </commentList>
</comments>
</file>

<file path=xl/comments17.xml><?xml version="1.0" encoding="utf-8"?>
<comments xmlns="http://schemas.openxmlformats.org/spreadsheetml/2006/main">
  <authors>
    <author>metro</author>
  </authors>
  <commentList>
    <comment ref="F6" authorId="0">
      <text>
        <r>
          <rPr>
            <b/>
            <sz val="9"/>
            <color indexed="81"/>
            <rFont val="Tahoma"/>
            <family val="2"/>
          </rPr>
          <t>metro:</t>
        </r>
        <r>
          <rPr>
            <sz val="9"/>
            <color indexed="81"/>
            <rFont val="Tahoma"/>
            <family val="2"/>
          </rPr>
          <t xml:space="preserve">
 Write only name month in Engish not Year</t>
        </r>
      </text>
    </comment>
  </commentList>
</comments>
</file>

<file path=xl/comments18.xml><?xml version="1.0" encoding="utf-8"?>
<comments xmlns="http://schemas.openxmlformats.org/spreadsheetml/2006/main">
  <authors>
    <author>metro</author>
  </authors>
  <commentList>
    <comment ref="B6" authorId="0">
      <text>
        <r>
          <rPr>
            <sz val="9"/>
            <color indexed="81"/>
            <rFont val="Tahoma"/>
            <family val="2"/>
          </rPr>
          <t>Note:-
         Unselect Blank and then Print</t>
        </r>
      </text>
    </comment>
  </commentList>
</comments>
</file>

<file path=xl/comments19.xml><?xml version="1.0" encoding="utf-8"?>
<comments xmlns="http://schemas.openxmlformats.org/spreadsheetml/2006/main">
  <authors>
    <author>metro</author>
  </authors>
  <commentList>
    <comment ref="C10" authorId="0">
      <text>
        <r>
          <rPr>
            <b/>
            <sz val="9"/>
            <color indexed="81"/>
            <rFont val="Tahoma"/>
            <family val="2"/>
          </rPr>
          <t>Note:-
         Please Open Applications File From Homepage for Dongle Activation and Deactivation</t>
        </r>
      </text>
    </comment>
  </commentList>
</comments>
</file>

<file path=xl/comments20.xml><?xml version="1.0" encoding="utf-8"?>
<comments xmlns="http://schemas.openxmlformats.org/spreadsheetml/2006/main">
  <authors>
    <author>metro</author>
  </authors>
  <commentList>
    <comment ref="A4" authorId="0">
      <text>
        <r>
          <rPr>
            <b/>
            <sz val="9"/>
            <color indexed="81"/>
            <rFont val="Tahoma"/>
            <family val="2"/>
          </rPr>
          <t>Note:- Unselect Blank Then Click Ok to Hide Blank Rows</t>
        </r>
        <r>
          <rPr>
            <sz val="9"/>
            <color indexed="81"/>
            <rFont val="Tahoma"/>
            <family val="2"/>
          </rPr>
          <t xml:space="preserve">
</t>
        </r>
      </text>
    </comment>
    <comment ref="F4" authorId="0">
      <text>
        <r>
          <rPr>
            <b/>
            <sz val="9"/>
            <color indexed="81"/>
            <rFont val="Tahoma"/>
            <family val="2"/>
          </rPr>
          <t>metro:</t>
        </r>
        <r>
          <rPr>
            <sz val="9"/>
            <color indexed="81"/>
            <rFont val="Tahoma"/>
            <family val="2"/>
          </rPr>
          <t xml:space="preserve">
Enter Basic Pay to be Drawn</t>
        </r>
      </text>
    </comment>
    <comment ref="J4" authorId="0">
      <text>
        <r>
          <rPr>
            <b/>
            <sz val="9"/>
            <color indexed="81"/>
            <rFont val="Tahoma"/>
            <family val="2"/>
          </rPr>
          <t>metro:</t>
        </r>
        <r>
          <rPr>
            <sz val="9"/>
            <color indexed="81"/>
            <rFont val="Tahoma"/>
            <family val="2"/>
          </rPr>
          <t xml:space="preserve">
Enter Basic Pay Already Drawn</t>
        </r>
      </text>
    </comment>
  </commentList>
</comments>
</file>

<file path=xl/sharedStrings.xml><?xml version="1.0" encoding="utf-8"?>
<sst xmlns="http://schemas.openxmlformats.org/spreadsheetml/2006/main" count="6036" uniqueCount="3905">
  <si>
    <t>Ø-la-</t>
  </si>
  <si>
    <t>uke dfeZd</t>
  </si>
  <si>
    <t xml:space="preserve"> in uke</t>
  </si>
  <si>
    <t>tUe fnukad</t>
  </si>
  <si>
    <t>izFke fu;qfDr fnukad</t>
  </si>
  <si>
    <t>fu;fer fu;qfä fnukad</t>
  </si>
  <si>
    <t>orZeku in ij dk;Z xzg.k fnukad</t>
  </si>
  <si>
    <t>is eSfVªDl esa ysoy</t>
  </si>
  <si>
    <t>ewy osru</t>
  </si>
  <si>
    <t>ih ih</t>
  </si>
  <si>
    <t>fu;qfä dk izdkj</t>
  </si>
  <si>
    <t>ek/;fed ;ksX;rk vtZu o"kZ</t>
  </si>
  <si>
    <t>mPp ek/;fed ;ksX;rk vtZu o"kZ</t>
  </si>
  <si>
    <t>Lukrd ;ksX;rk vtZu o"kZ</t>
  </si>
  <si>
    <t>vf/k Lukrd ;ksX;rk vtZu o"kZ</t>
  </si>
  <si>
    <t>o"kZ</t>
  </si>
  <si>
    <t>nks o"kZ ls de lsok okyk dkfeZd izkscs'kuj</t>
  </si>
  <si>
    <t>ftyk</t>
  </si>
  <si>
    <t xml:space="preserve">LFkkbZ irk </t>
  </si>
  <si>
    <t>ekcbZy u0</t>
  </si>
  <si>
    <t>प्रधानाचार्य</t>
  </si>
  <si>
    <t>dk;kZy; vkns'k</t>
  </si>
  <si>
    <t>dkfeZd Øe</t>
  </si>
  <si>
    <t>uke dkfeZd</t>
  </si>
  <si>
    <t xml:space="preserve">in </t>
  </si>
  <si>
    <t>vodk'k</t>
  </si>
  <si>
    <t>vof/k</t>
  </si>
  <si>
    <t>fnol</t>
  </si>
  <si>
    <t>vodk'k dk izdkj o fu;e</t>
  </si>
  <si>
    <t>vodk'k dk dkj.k</t>
  </si>
  <si>
    <t>निजी कार्य</t>
  </si>
  <si>
    <t>स्वयं की बीमारी</t>
  </si>
  <si>
    <t/>
  </si>
  <si>
    <t xml:space="preserve">राजकीय उच्च माध्यमिक विद्यालय </t>
  </si>
  <si>
    <t>ys[kk 'kk[kk LFkkuh; dk;kZy;@fo|ky;</t>
  </si>
  <si>
    <t>lEcfU/kr dkfeZd</t>
  </si>
  <si>
    <t>EXTRA ORDINARY LEAVE RSR-96</t>
  </si>
  <si>
    <t>प्रसूति</t>
  </si>
  <si>
    <t>पितृत्व</t>
  </si>
  <si>
    <t>jktLFkku ljdkj foÙk foHkkx ds vkns'k Øekad&amp; ,Q-6¼5½,QMh@¼:Yl½2009@t;iqj fnukad</t>
  </si>
  <si>
    <t xml:space="preserve">dh vuqikyuk esa bl dk;kZy; ds v/khu </t>
  </si>
  <si>
    <t>dk;Zjr fuEukafdr dkfeZdksa dks ¼jkT; lsok ds vf/kdkfj;ksa dks NksM+ dj½ ftUgksaus jktdh; lsok esa</t>
  </si>
  <si>
    <t>cksul dh vkuqifrd vof/k</t>
  </si>
  <si>
    <t>ns; cksul</t>
  </si>
  <si>
    <t>L-11</t>
  </si>
  <si>
    <t>L-12</t>
  </si>
  <si>
    <t>L-10</t>
  </si>
  <si>
    <t>L-3</t>
  </si>
  <si>
    <t>अध्यापक ग्रेड III</t>
  </si>
  <si>
    <t>lefiZr mikftZr vodk'k dk vadu lsok iqfLrdk esa yky L;kgh ls dj fn;k x;k gSA</t>
  </si>
  <si>
    <t>vkosnu dh fnukad</t>
  </si>
  <si>
    <t>[kkrs esa miyC/k mikftZr vodk'k</t>
  </si>
  <si>
    <t>lefiZr mikftZr vodk'k</t>
  </si>
  <si>
    <t>leiZ.k ds i'pkr 'ks"k mik0 vodk'k</t>
  </si>
  <si>
    <t>orZeku osru</t>
  </si>
  <si>
    <t>orZeku osru izkIr djus dh rkjh[k</t>
  </si>
  <si>
    <t>okf"kZd osru o`f) frfFk</t>
  </si>
  <si>
    <t>Hkkoh osru</t>
  </si>
  <si>
    <t>fo'ks"k fooj.k</t>
  </si>
  <si>
    <t>व्याख्याता</t>
  </si>
  <si>
    <t>L-13</t>
  </si>
  <si>
    <t>izekf.kr fd;k tkrk gS fd mijksDr dkfeZdksa esa ls fdlh Hkh dkfeZd }kjk ,sls fdlh vodk'k dk miHkksx ugha fd;k x;k gS ftlls mldh okf"kZd osru o`f) izHkkfor gksrh gksA</t>
  </si>
  <si>
    <t>निदेशक माध्यमिक शिक्षा राजस्थान] बीकानेर के आदेश क्रमांक</t>
  </si>
  <si>
    <t>inksUufr iwoZ dk in</t>
  </si>
  <si>
    <t>fo"k;</t>
  </si>
  <si>
    <t>Mhihlh o"kZ</t>
  </si>
  <si>
    <t>dkYifud osru fu/kkZj.k frfFk</t>
  </si>
  <si>
    <t>inksUufr ij dk;Z xzg.k fnukad</t>
  </si>
  <si>
    <t>orZeku osru dk ysoy</t>
  </si>
  <si>
    <t>inksUufr ij ns; ysoy</t>
  </si>
  <si>
    <t>orZeku in dk osru</t>
  </si>
  <si>
    <t>orZeku osru ij ,d osru o`f)</t>
  </si>
  <si>
    <t>inksUufr ij fu/kkZfjr osru</t>
  </si>
  <si>
    <t>vkxkeh osru o`f) frfFk</t>
  </si>
  <si>
    <t>vkfFkZd ykHk inksUufr ij dk;Zxzg.k fnukad ls ns; gksxkA</t>
  </si>
  <si>
    <t>उप निदेशक माध्यमिक शिक्षा अजमेर] वृत अजमेर के आदेश क्रमांक</t>
  </si>
  <si>
    <t>जिला शिक्षा अधिकारी माध्यमिक शिक्षा टोंक के आदेश क्रमांक</t>
  </si>
  <si>
    <t>जिला शिक्षा अधिकारी प्रारम्भिक शिक्षा टोंक के आदेश क्रमांक</t>
  </si>
  <si>
    <t>,lhih 9]18 ;k 27</t>
  </si>
  <si>
    <t>,lhih Lohd`fr fnukad</t>
  </si>
  <si>
    <t>,lhih ij Lohd`r ysoy</t>
  </si>
  <si>
    <t>,lhih ij fu/kkZfjr osru</t>
  </si>
  <si>
    <t xml:space="preserve">jktLFkku lsok fu;eksa ds fu;e 92¼ch½ ds rgr vodk'k dky esa dk;Z djus ds ,sot esa fuEukafdr dkfeZdksa dks muds uke ds lEeq[k vafdr fooj.kkuqlkj mikftZr vodk'k dk </t>
  </si>
  <si>
    <t>vodk'k dk fooj.k</t>
  </si>
  <si>
    <t>fd;s x;s dk;Z dk fooj.k</t>
  </si>
  <si>
    <t>dc ls</t>
  </si>
  <si>
    <t>dc rd</t>
  </si>
  <si>
    <t>dqy dk;Z fnol</t>
  </si>
  <si>
    <t>ns; mikftZr vodk'k</t>
  </si>
  <si>
    <t>ग्रीष्मकालीन</t>
  </si>
  <si>
    <t>in xzg.k dky fn;s tus dk dkj.k</t>
  </si>
  <si>
    <t>iwoZ in R;kx dk fnukad</t>
  </si>
  <si>
    <t>orZeku in xzg.k dk fnukad</t>
  </si>
  <si>
    <t>स्थानांतरण</t>
  </si>
  <si>
    <t>jktLFkku lsok fu;eksa ds fu;e 91 , ds vUrxZr jktLFkku ljdkj foÙk foHkkx ds vkns'k Øekad % ,Q&amp;1¼12½@,QMh@:Yl@2005@¼vkj-,l-vkj-&amp;18@10½ fnukad 06-02-2009</t>
  </si>
  <si>
    <t>lsok fuo`fÙk vkns'k Øekad</t>
  </si>
  <si>
    <t>lsok fuo`fÙk fnukad</t>
  </si>
  <si>
    <t>mikftZr vodk'k ds vnys esa udn Hkxrku lsok fuo`fÙk fnukad ls iwoZ ns; ugha gksxkA</t>
  </si>
  <si>
    <t>Master Data Form</t>
  </si>
  <si>
    <t>Pay Metric Level</t>
  </si>
  <si>
    <t>S.No.</t>
  </si>
  <si>
    <t>L-16</t>
  </si>
  <si>
    <t>प्रधानाध्यापक</t>
  </si>
  <si>
    <t>L-14</t>
  </si>
  <si>
    <t>कृषि प्रमुख</t>
  </si>
  <si>
    <t>व्याख्याता कृषि</t>
  </si>
  <si>
    <t>व्याख्याता शारीरिक शिक्षा</t>
  </si>
  <si>
    <t>पुस्तकालय अध्यक्ष ग्रेड I</t>
  </si>
  <si>
    <t>वरिष्ठ अध्यापक</t>
  </si>
  <si>
    <t>कृषि अध्यापक</t>
  </si>
  <si>
    <t>वरिष्ठ शारीरिक शिक्षक</t>
  </si>
  <si>
    <t>पुस्तकालय अध्यक्ष ग्रेड II</t>
  </si>
  <si>
    <t>प्रबोधक</t>
  </si>
  <si>
    <t>शारीरिक शिक्षक</t>
  </si>
  <si>
    <t>प्रबोधक शारीरिक शिक्षक</t>
  </si>
  <si>
    <t>प्रशिक्षु शिक्षक</t>
  </si>
  <si>
    <t>पुस्तकालय अध्यक्ष ग्रेड III</t>
  </si>
  <si>
    <t>विशेष शिक्षक</t>
  </si>
  <si>
    <t>सहायक प्रशासनिक अधिकारी</t>
  </si>
  <si>
    <t>वरिष्ठ सहायक</t>
  </si>
  <si>
    <t>L-8</t>
  </si>
  <si>
    <t>कनिष्ठ सहायक</t>
  </si>
  <si>
    <t>L-5</t>
  </si>
  <si>
    <t>प्रयोग शाला सहायक</t>
  </si>
  <si>
    <t>प्रयोग शाला सेवक</t>
  </si>
  <si>
    <t>L-1</t>
  </si>
  <si>
    <t>जमादार</t>
  </si>
  <si>
    <t>सहायक कर्मचारी</t>
  </si>
  <si>
    <t>संस्थापन अधिकारी</t>
  </si>
  <si>
    <t>प्रशासनिक अधिकारी</t>
  </si>
  <si>
    <t>अतिरिक्त प्रशासनिक अधिकारी</t>
  </si>
  <si>
    <t>मुख्य जिला शिक्षा अधिकारी</t>
  </si>
  <si>
    <t>अतिरिक्त जिला शिक्षा अधिकारी</t>
  </si>
  <si>
    <t>ए सी बी ई ओ प्रथम</t>
  </si>
  <si>
    <t>ए सी बी ई ओ दवितीय</t>
  </si>
  <si>
    <t>संयुक्त  निदेशक स्कूल शिक्षा</t>
  </si>
  <si>
    <t>L-17</t>
  </si>
  <si>
    <t>कनिष्ठ लेखाकार</t>
  </si>
  <si>
    <t>सहायक लेखाधिकारी प्रथम</t>
  </si>
  <si>
    <t>सहायक लेखाधिकारी द्वितीय</t>
  </si>
  <si>
    <t>आशुलिपिक</t>
  </si>
  <si>
    <t>जिला शिक्षा अधिकारी</t>
  </si>
  <si>
    <t>उप जिला शिक्षा अधिकारी शा शि</t>
  </si>
  <si>
    <t>L-2</t>
  </si>
  <si>
    <t>L-4</t>
  </si>
  <si>
    <t>L-6</t>
  </si>
  <si>
    <t>L-7</t>
  </si>
  <si>
    <t>L-9</t>
  </si>
  <si>
    <t>L-15</t>
  </si>
  <si>
    <t>L-18</t>
  </si>
  <si>
    <t>L-19</t>
  </si>
  <si>
    <t>L-20</t>
  </si>
  <si>
    <t>L-21</t>
  </si>
  <si>
    <t>L-22</t>
  </si>
  <si>
    <t>L-23</t>
  </si>
  <si>
    <t>L-24</t>
  </si>
  <si>
    <t>पदेन पंचायत प्रारम्भिक शिक्षा अधिकारी</t>
  </si>
  <si>
    <t xml:space="preserve">मुख्य ब्लॉक प्रारम्भिक शिक्षा अधिकारी			</t>
  </si>
  <si>
    <t>Existing Running Pay Band</t>
  </si>
  <si>
    <t>PB-5200-20200</t>
  </si>
  <si>
    <t xml:space="preserve"> PB-2 (9300-34800)</t>
  </si>
  <si>
    <t>PB-3 (15600-39100)</t>
  </si>
  <si>
    <t>PB-4 (37400-67000)</t>
  </si>
  <si>
    <t>exsiting GP</t>
  </si>
  <si>
    <t>existing GP no.</t>
  </si>
  <si>
    <t>9A</t>
  </si>
  <si>
    <t>9B</t>
  </si>
  <si>
    <t>10A</t>
  </si>
  <si>
    <t>23A</t>
  </si>
  <si>
    <t>levels</t>
  </si>
  <si>
    <t xml:space="preserve">राजकीय बालिका उच्च माध्यमिक विद्यालय </t>
  </si>
  <si>
    <t xml:space="preserve">राजकीय माध्यमिक विद्यालय </t>
  </si>
  <si>
    <t xml:space="preserve">राजकीय बालिका माध्यमिक विद्यालय </t>
  </si>
  <si>
    <t xml:space="preserve">राजकीय उच्च प्राथमिक विद्यालय </t>
  </si>
  <si>
    <t xml:space="preserve">राजकीय बालिका उच्च प्राथमिक विद्यालय </t>
  </si>
  <si>
    <t xml:space="preserve">राजकीय प्राथमिक विद्यालय </t>
  </si>
  <si>
    <t xml:space="preserve">राजकीय बालिका प्राथमिक विद्यालय </t>
  </si>
  <si>
    <t>मुख्य जिला शिक्षा अधिकारी माध्यमिक शिक्षा</t>
  </si>
  <si>
    <t>मुख्य जिला शिक्षा अधिकारी प्रारम्भिक शिक्षा</t>
  </si>
  <si>
    <t>उप निदेशक माध्यमिक शिक्षा अजमेर वृत अजमेर</t>
  </si>
  <si>
    <t>Class</t>
  </si>
  <si>
    <t>Saction</t>
  </si>
  <si>
    <t>A</t>
  </si>
  <si>
    <t>B</t>
  </si>
  <si>
    <t>C</t>
  </si>
  <si>
    <t>D</t>
  </si>
  <si>
    <t>Name of Subjects In Your School</t>
  </si>
  <si>
    <t>Session</t>
  </si>
  <si>
    <t>2020-21</t>
  </si>
  <si>
    <t>राउमावि/</t>
  </si>
  <si>
    <t>राबाउमावि/</t>
  </si>
  <si>
    <t>रामावि/</t>
  </si>
  <si>
    <t>राबामावि/</t>
  </si>
  <si>
    <t>बीईईओ/</t>
  </si>
  <si>
    <t>पीईईओ/</t>
  </si>
  <si>
    <t>/संस्था/</t>
  </si>
  <si>
    <t>/लेखा/</t>
  </si>
  <si>
    <t>Office Seal</t>
  </si>
  <si>
    <t>Post</t>
  </si>
  <si>
    <t>office</t>
  </si>
  <si>
    <t>Place</t>
  </si>
  <si>
    <t>Office Place</t>
  </si>
  <si>
    <t>Block</t>
  </si>
  <si>
    <t>District</t>
  </si>
  <si>
    <t>Select Session</t>
  </si>
  <si>
    <t>2021-22</t>
  </si>
  <si>
    <t>2022-23</t>
  </si>
  <si>
    <t>2023-24</t>
  </si>
  <si>
    <t>2024-25</t>
  </si>
  <si>
    <t>2025-26</t>
  </si>
  <si>
    <t>2026-27</t>
  </si>
  <si>
    <t>2027-28</t>
  </si>
  <si>
    <t>2028-29</t>
  </si>
  <si>
    <t>2029-30</t>
  </si>
  <si>
    <t>टोंक</t>
  </si>
  <si>
    <t xml:space="preserve">                       Name Of Office                         (Press Alt+Shift Key then write )</t>
  </si>
  <si>
    <t xml:space="preserve">              Post Name               (Press Alt+Shift Key then Write)</t>
  </si>
  <si>
    <t>Sesion-</t>
  </si>
  <si>
    <t>dkfeZd fooj.k</t>
  </si>
  <si>
    <t>dkfeZd Ø-la-</t>
  </si>
  <si>
    <t>izfrfyfi lwpukFkZ ,oa ikyukFkZ</t>
  </si>
  <si>
    <t>Øekad&amp;</t>
  </si>
  <si>
    <t>कार्यालय&amp;</t>
  </si>
  <si>
    <t>Name of Treasury</t>
  </si>
  <si>
    <t>Select for Despetch No</t>
  </si>
  <si>
    <t>For Dispetch NO</t>
  </si>
  <si>
    <t>fnukad&amp;</t>
  </si>
  <si>
    <t>Name of Subordinate or Self Office</t>
  </si>
  <si>
    <t>राउमावि चौगाई</t>
  </si>
  <si>
    <t>राउप्रावि मोहिनी</t>
  </si>
  <si>
    <t>राउप्रावि सोंदीफल</t>
  </si>
  <si>
    <t>राउप्रावि गोरधनपुरा</t>
  </si>
  <si>
    <t>राप्रावि रसूलपुरा</t>
  </si>
  <si>
    <t>राप्रावि जहूरपुरा</t>
  </si>
  <si>
    <t>राप्रावि जानकीवल्लभपुरा</t>
  </si>
  <si>
    <t>राप्रावि बैरवा ढाणी सोन्दीफल</t>
  </si>
  <si>
    <t>राप्रावि मोहिनी ढाणी बाढ</t>
  </si>
  <si>
    <t>iwj.k pUn y{kdkj</t>
  </si>
  <si>
    <t>jktsUnz dqekj tSu</t>
  </si>
  <si>
    <t>lR;ukjk;.k 'kekZ</t>
  </si>
  <si>
    <t>iq"ik tSu</t>
  </si>
  <si>
    <t>vk'kkjke eh.kk</t>
  </si>
  <si>
    <t>jkeizlkn jsxj</t>
  </si>
  <si>
    <t>egsUnz dqekj tkV</t>
  </si>
  <si>
    <t>fd'ku yky cSjok</t>
  </si>
  <si>
    <t>NksVw yky jsxj</t>
  </si>
  <si>
    <t>dUgS;k yky egkoj</t>
  </si>
  <si>
    <t>prqHkqZt tkV</t>
  </si>
  <si>
    <t>vklsQk [kku</t>
  </si>
  <si>
    <t>lq'khyk cSjok</t>
  </si>
  <si>
    <t>txnh'k izlkn rsyh</t>
  </si>
  <si>
    <t>ysoy</t>
  </si>
  <si>
    <t xml:space="preserve">पदेन पंचायत प्रारम्भिक शिक्षा अधिकारी राउमावि </t>
  </si>
  <si>
    <t>पदेन पंचायत प्रारम्भिक शिक्षा अधिकारी रामावि</t>
  </si>
  <si>
    <t>Chaturbhuj Jat</t>
  </si>
  <si>
    <t>GSSS CHOGAI TONK</t>
  </si>
  <si>
    <t>Used Days</t>
  </si>
  <si>
    <t>Before Noon</t>
  </si>
  <si>
    <t>PL Earned</t>
  </si>
  <si>
    <t>After Noon</t>
  </si>
  <si>
    <t>Date Releave Define</t>
  </si>
  <si>
    <t>Date Joining Define</t>
  </si>
  <si>
    <t>e/;kUg iwoZ@ i'pkr</t>
  </si>
  <si>
    <t>ys[kk 'kk[kk LFkkuh; dk;kZy;</t>
  </si>
  <si>
    <t>inLFkkiu LFkku</t>
  </si>
  <si>
    <t>izfrfyfi  lwpukFkZ ,oa ikyukFkZ</t>
  </si>
  <si>
    <t>vkosnu fnukad dks ewy osru</t>
  </si>
  <si>
    <t>dks"kkf/kdkjh@mi dks"kkf/kdkjh</t>
  </si>
  <si>
    <t xml:space="preserve"> Øe la0</t>
  </si>
  <si>
    <t>;ksx</t>
  </si>
  <si>
    <t>dks 6 ekg ,oa vf/kd dh lsok iw.kZ dj yh gS dks</t>
  </si>
  <si>
    <t xml:space="preserve">foÙkh; o"kZ&amp; </t>
  </si>
  <si>
    <t xml:space="preserve"> ds fy, muds uke ds lEeq[k vafdr fooj.kkuqlkj rnFkZ cksul jkf'k Lohd`r dh tkrh gSA ;g jkf'k lEcfU/kr dks Hkqxrku dh tkosA</t>
  </si>
  <si>
    <t>Bonus Year</t>
  </si>
  <si>
    <t>2019-2020</t>
  </si>
  <si>
    <t>is&amp;ysoy</t>
  </si>
  <si>
    <t>osru</t>
  </si>
  <si>
    <t>Bonus Rate</t>
  </si>
  <si>
    <t>NEXT PAY</t>
  </si>
  <si>
    <t>uksV&amp;</t>
  </si>
  <si>
    <t>is&amp;eSfVªDl  ysoy</t>
  </si>
  <si>
    <t>fo0fo0</t>
  </si>
  <si>
    <t>मुख्य जिला शिक्षा अधिकारी मुख्यालय टोंक के आदेश क्रमांक</t>
  </si>
  <si>
    <t>dzekad&amp;</t>
  </si>
  <si>
    <t>निदेशक माध्यमिक शिक्षा राजस्थान] बीकानेर के आदेश क्रमांक&amp;</t>
  </si>
  <si>
    <t>जिला शिक्षा अधिकारी माध्यमिक शिक्षा टोंक के आदेश क्रमांक&amp;</t>
  </si>
  <si>
    <t>जिला शिक्षा अधिकारी प्रारम्भिक शिक्षा टोंक के आदेश क्रमांक&amp;</t>
  </si>
  <si>
    <t>izFke fu;qfä fnukad</t>
  </si>
  <si>
    <t>ifjfo{kkdky iw.kZ djus dk fnukad</t>
  </si>
  <si>
    <t>osru fu;fefr dj.k fnukad</t>
  </si>
  <si>
    <t>osru fu;fefr dj.k ij osru</t>
  </si>
  <si>
    <t>osru fu;fefr dj.k ij is ysoy</t>
  </si>
  <si>
    <t>ifjfo{kkdky esa fu;r ekuns;</t>
  </si>
  <si>
    <t>Ø-l-</t>
  </si>
  <si>
    <t>in</t>
  </si>
  <si>
    <t>edku fdjk;k HkÙkk ns; frfFk</t>
  </si>
  <si>
    <t>edku fdjk;k HkÙkk</t>
  </si>
  <si>
    <t>uke dk;kZy;</t>
  </si>
  <si>
    <t>dkfeZd dz0la0</t>
  </si>
  <si>
    <t xml:space="preserve">              fuEufyf[kr dkfeZdks dks muds }kjk çLrqr vkosnu i= ds vkèkkj ij jktLFkku ljdkj ds vkns'k Øekad&amp; ,Q-6 ¼4½ ,Q- Mh-@:Yl@07  fnuk¡d&amp; 12-09-2008 o fnuk¡d 06-02-2009 ¼la'kksfèkr nj½ ,oa jktLFkku flfoy lsok ¼iqujhf{kr osrueku ½ 2017 ds foÙk foHkkx ds vkns'kkad ,Q-Mh-15¼1½ ,Q-Mh-@¼:Yl½ 2017 t;iqj fnukad 31&amp;10&amp;2017 ,oa lela[;d la'kksfèkr vkns'k fnukad 09&amp;12&amp;2017 ds çkoèkkukuqlkj jktLFkku lsok fu;eksa ds fu;e 7 ¼24½¼1½ esa ifjHkkf"kr osru ds fu;ekuqlkj edku fdjk;k HkÙkk  muds uke ds lkeus vafdr fnuk¡d ls jktLFkku ljdkj ds vkns'kkuqlkj izfrekg Loh—r fd;k tkrk gS&amp;</t>
  </si>
  <si>
    <r>
      <t xml:space="preserve">                             </t>
    </r>
    <r>
      <rPr>
        <b/>
        <i/>
        <sz val="16"/>
        <color theme="1"/>
        <rFont val="Calibri"/>
        <family val="2"/>
        <scheme val="minor"/>
      </rPr>
      <t>GOVERNMENT OF RAJASTHAN</t>
    </r>
    <r>
      <rPr>
        <sz val="16"/>
        <color theme="1"/>
        <rFont val="Calibri"/>
        <family val="2"/>
        <scheme val="minor"/>
      </rPr>
      <t xml:space="preserve">                     </t>
    </r>
    <r>
      <rPr>
        <sz val="14"/>
        <color theme="1"/>
        <rFont val="Calibri"/>
        <family val="2"/>
        <scheme val="minor"/>
      </rPr>
      <t>GA-13</t>
    </r>
  </si>
  <si>
    <t xml:space="preserve">jktLFkku ljdkj </t>
  </si>
  <si>
    <t xml:space="preserve">GF&amp;AR </t>
  </si>
  <si>
    <t>Certificate oF Transfer of charge</t>
  </si>
  <si>
    <t>dk;ZHkkj gLrkUrj.k&amp;i=</t>
  </si>
  <si>
    <t xml:space="preserve">             Certificate That I have handed over/taken over Charge of The Office</t>
  </si>
  <si>
    <t>In the Fore-noon/Afternoon of this day of</t>
  </si>
  <si>
    <t>izekf.kr fd;k tkrk gS fd eSusa</t>
  </si>
  <si>
    <t>foHkkx frfFk</t>
  </si>
  <si>
    <t xml:space="preserve">e/;kUrj ds igys@ckn dk;ZHkkj ns fn;k@ys fy;k gSA </t>
  </si>
  <si>
    <t xml:space="preserve"> Relieved officer </t>
  </si>
  <si>
    <t>Relieving officer</t>
  </si>
  <si>
    <t>dk;ZHkkj nsus okyk vf/kdkjh</t>
  </si>
  <si>
    <t>dk;ZHkkj ysus okyk vf/kdkjh</t>
  </si>
  <si>
    <t>Memo of the Balance for which responsibility is accepted by the officer receivinf charge-</t>
  </si>
  <si>
    <t>vo'ks"k ftudk mRkjnkf;Ro dk;ZHkkj lEHkkyus okyk vf/kdkjh Lohdkj djrk gSA</t>
  </si>
  <si>
    <r>
      <t xml:space="preserve">1- General Cash(Amount) </t>
    </r>
    <r>
      <rPr>
        <sz val="14"/>
        <color theme="1"/>
        <rFont val="Kruti Dev 010"/>
      </rPr>
      <t>udn jde&amp;</t>
    </r>
  </si>
  <si>
    <t>jktdh; jksdM+ iaftdk</t>
  </si>
  <si>
    <t xml:space="preserve"> Nk=dks"k jksdM+ iaftdk </t>
  </si>
  <si>
    <t xml:space="preserve">fodkldks"k jksdM+ iaftdk </t>
  </si>
  <si>
    <t>dkjijk Q.M</t>
  </si>
  <si>
    <t>pSd u-</t>
  </si>
  <si>
    <t>dqy la[;k</t>
  </si>
  <si>
    <r>
      <t xml:space="preserve">2- Imprest(Amount) </t>
    </r>
    <r>
      <rPr>
        <sz val="14"/>
        <color theme="1"/>
        <rFont val="DevLys 010"/>
      </rPr>
      <t>isa'kxh&amp;</t>
    </r>
  </si>
  <si>
    <r>
      <t>4- Stores(Book Value)</t>
    </r>
    <r>
      <rPr>
        <sz val="14"/>
        <color theme="1"/>
        <rFont val="DevLys 010"/>
      </rPr>
      <t>fdrkch dher&amp;</t>
    </r>
  </si>
  <si>
    <r>
      <t>5- Unused Cheques(Number)</t>
    </r>
    <r>
      <rPr>
        <sz val="14"/>
        <color theme="1"/>
        <rFont val="DevLys 010"/>
      </rPr>
      <t>iz;ksx esa u yk;s gq, pSd u-&amp;</t>
    </r>
  </si>
  <si>
    <r>
      <t xml:space="preserve">6- Receipt Book(Number&amp; Value)-           </t>
    </r>
    <r>
      <rPr>
        <sz val="12"/>
        <color theme="1"/>
        <rFont val="Kruti Dev 010"/>
      </rPr>
      <t xml:space="preserve">  </t>
    </r>
    <r>
      <rPr>
        <sz val="14"/>
        <color theme="1"/>
        <rFont val="Kruti Dev 010"/>
      </rPr>
      <t>jlhn dh fdrkcsa&amp;</t>
    </r>
    <r>
      <rPr>
        <sz val="12"/>
        <color theme="1"/>
        <rFont val="Kruti Dev 010"/>
      </rPr>
      <t xml:space="preserve"> </t>
    </r>
  </si>
  <si>
    <r>
      <t>7- Service Book (Number&amp;Value )</t>
    </r>
    <r>
      <rPr>
        <sz val="14"/>
        <color theme="1"/>
        <rFont val="DevLys 010"/>
      </rPr>
      <t>s dk;kZy; esa&amp;</t>
    </r>
  </si>
  <si>
    <r>
      <t>8- Service Rolls (Number&amp;Value )</t>
    </r>
    <r>
      <rPr>
        <sz val="14"/>
        <color theme="1"/>
        <rFont val="DevLys 010"/>
      </rPr>
      <t>dk;kZy; esa&amp;</t>
    </r>
  </si>
  <si>
    <t>udn</t>
  </si>
  <si>
    <t>cSad</t>
  </si>
  <si>
    <t xml:space="preserve">dqy </t>
  </si>
  <si>
    <r>
      <t xml:space="preserve">9-Personal Files  (Number&amp;Value ) </t>
    </r>
    <r>
      <rPr>
        <sz val="14"/>
        <color theme="1"/>
        <rFont val="Kruti Dev 010"/>
      </rPr>
      <t>dk;kZy; esa&amp;</t>
    </r>
  </si>
  <si>
    <r>
      <t xml:space="preserve">3- Stamps(Value) </t>
    </r>
    <r>
      <rPr>
        <sz val="14"/>
        <color theme="1"/>
        <rFont val="DevLys 010"/>
      </rPr>
      <t>LVkEi ewY;&amp;</t>
    </r>
  </si>
  <si>
    <t>zdkfeZd dz0la0</t>
  </si>
  <si>
    <t>dz0la0</t>
  </si>
  <si>
    <t>d{kk</t>
  </si>
  <si>
    <t>inuke</t>
  </si>
  <si>
    <t>dqy ukekafdr Nk=</t>
  </si>
  <si>
    <t>ijh{kk esa izfo"B</t>
  </si>
  <si>
    <t>dqy mRrh.kZ</t>
  </si>
  <si>
    <t>mRrh.kZrk izfr'kr</t>
  </si>
  <si>
    <t>l=&amp;</t>
  </si>
  <si>
    <t>v/;kidokj ijh{kk ijh.kke</t>
  </si>
  <si>
    <t>/परीक्षा/</t>
  </si>
  <si>
    <t>हिंदी</t>
  </si>
  <si>
    <t>अंग्रेजी</t>
  </si>
  <si>
    <t>गणित</t>
  </si>
  <si>
    <t>विज्ञान</t>
  </si>
  <si>
    <t>संस्कृत</t>
  </si>
  <si>
    <t>सामाजिक विज्ञान</t>
  </si>
  <si>
    <t>पर्यावरण अध्ययन</t>
  </si>
  <si>
    <t>हिंदी अनिवार्य</t>
  </si>
  <si>
    <t>हिंदी साहित्य</t>
  </si>
  <si>
    <t>अंग्रेजी साहित्य</t>
  </si>
  <si>
    <t>अंग्रेजी अनिवार्य</t>
  </si>
  <si>
    <t>संस्कृत साहित्य</t>
  </si>
  <si>
    <t>इतिहास</t>
  </si>
  <si>
    <t>भूगोल</t>
  </si>
  <si>
    <t>राजनिति विज्ञान</t>
  </si>
  <si>
    <t>अर्थशास्त्र</t>
  </si>
  <si>
    <t>चित्रकला</t>
  </si>
  <si>
    <t>दर्शनशास्त्र</t>
  </si>
  <si>
    <t>जीव विज्ञान</t>
  </si>
  <si>
    <t>रसायन विज्ञान</t>
  </si>
  <si>
    <t>भौतिकशास्त्र</t>
  </si>
  <si>
    <t>कृषि विज्ञान</t>
  </si>
  <si>
    <t>लेखाशास्त्र</t>
  </si>
  <si>
    <t>izHkkj&amp;2</t>
  </si>
  <si>
    <t>izHkkj&amp;1</t>
  </si>
  <si>
    <t>izHkkj&amp;3</t>
  </si>
  <si>
    <t>izHkkj&amp;4</t>
  </si>
  <si>
    <t>izHkkj forj.k lwfp</t>
  </si>
  <si>
    <t>dk;ZeqfDr vkns'k</t>
  </si>
  <si>
    <t>श्रीमान निदेशक माध्यमिक शिक्षा राजस्थान] बीकानेर के आदेश क्रमांक&amp;</t>
  </si>
  <si>
    <t>श्रीमान उप निदेशक माध्यमिक शिक्षा अजमेर] वृत अजमेर के आदेश क्रमांक&amp;</t>
  </si>
  <si>
    <t>श्रीमान जिला शिक्षा अधिकारी माध्यमिक शिक्षा टोंक के आदेश क्रमांक&amp;</t>
  </si>
  <si>
    <t>श्रीमान जिला शिक्षा अधिकारी प्रारम्भिक शिक्षा टोंक के आदेश क्रमांक&amp;</t>
  </si>
  <si>
    <t>श्रीमान मुख्य जिला शिक्षा अधिकारी मुख्यालय टोंक के आदेश क्रमांक&amp;</t>
  </si>
  <si>
    <t>श्रीमान मुख्य ब्लाक शिक्षा अधिकारी टोंक के आदेश क्रमांक&amp;</t>
  </si>
  <si>
    <t>अन्य</t>
  </si>
  <si>
    <t>dh vuqikyuk esa</t>
  </si>
  <si>
    <t>dkfeZd dk dzekad</t>
  </si>
  <si>
    <t>dks vkt fnukad&amp;</t>
  </si>
  <si>
    <t>मध्यान्ह पश्चात</t>
  </si>
  <si>
    <t>ds fy, dk;ZeqDr fd;k tkrk gS A</t>
  </si>
  <si>
    <t>dks bl dk;kZy; ls</t>
  </si>
  <si>
    <t>uke v/;kid</t>
  </si>
  <si>
    <t>dkyka'k 1</t>
  </si>
  <si>
    <t>dkyka'k 2</t>
  </si>
  <si>
    <t>dkyka'k 3</t>
  </si>
  <si>
    <t>dkyka'k 4</t>
  </si>
  <si>
    <t>dkyka'k 5</t>
  </si>
  <si>
    <t>dkyka'k 6</t>
  </si>
  <si>
    <t>dkyka'k 7</t>
  </si>
  <si>
    <t>dkyka'k 8</t>
  </si>
  <si>
    <t>v/;kidokj le; foHkkx pdz&amp;</t>
  </si>
  <si>
    <t>fnu</t>
  </si>
  <si>
    <t>1,A</t>
  </si>
  <si>
    <t>2,A</t>
  </si>
  <si>
    <t>3,A</t>
  </si>
  <si>
    <t>4,A</t>
  </si>
  <si>
    <t>5,A</t>
  </si>
  <si>
    <t>6,A</t>
  </si>
  <si>
    <t>7,A</t>
  </si>
  <si>
    <t>8,A</t>
  </si>
  <si>
    <t>9,A</t>
  </si>
  <si>
    <t>9,B</t>
  </si>
  <si>
    <t>9,C</t>
  </si>
  <si>
    <t>10,A</t>
  </si>
  <si>
    <t>10,B</t>
  </si>
  <si>
    <t>11,C</t>
  </si>
  <si>
    <t>10,C</t>
  </si>
  <si>
    <t>11,A</t>
  </si>
  <si>
    <t>11,B</t>
  </si>
  <si>
    <t>12,A</t>
  </si>
  <si>
    <t>mifLFkfr izek.k i=</t>
  </si>
  <si>
    <t>us</t>
  </si>
  <si>
    <t>ls fnukad&amp;</t>
  </si>
  <si>
    <t xml:space="preserve">rd v/kksgLrk{kjdrkZ ds dk;kZy; esa </t>
  </si>
  <si>
    <t>viuh mifLFkfr nh A</t>
  </si>
  <si>
    <t>TA Y/N</t>
  </si>
  <si>
    <t>dh  mifLFkfr  izekf.kr  dh  tkrh  gS A</t>
  </si>
  <si>
    <t>izHkkj  gLrkarj.k  dk;Z  gsrw</t>
  </si>
  <si>
    <t>in uke</t>
  </si>
  <si>
    <t>inLFkkiu</t>
  </si>
  <si>
    <t>fnukad ls</t>
  </si>
  <si>
    <t>fnukad rd</t>
  </si>
  <si>
    <t>dqy fnol</t>
  </si>
  <si>
    <t>mifLFkfr</t>
  </si>
  <si>
    <t>viuh mifLFkfr nh gS A</t>
  </si>
  <si>
    <t>vr% fuEu</t>
  </si>
  <si>
    <t>vodk'k Lohd`r fd;k tkrk gS ,oa lacaf/kr dkfeZd ds vodk'k [kkrs ls de djus dh Lohd`fr iznku dh tkrh gS A</t>
  </si>
  <si>
    <t xml:space="preserve">fuEukafdr dkfeZdksa dks Lo;a ds vkosnu ij muds uke ds lEeq[k vafdr fooj.kkuqlkj jktLFkku flfoy lsok fu;eksa ds vuq:i </t>
  </si>
  <si>
    <t>जिशिअ/मु/माध्य/</t>
  </si>
  <si>
    <t>मुब्लाकशिअ/</t>
  </si>
  <si>
    <t>मुजिशिअ/प्राशि/</t>
  </si>
  <si>
    <t>मुजिशिअ/माशि/</t>
  </si>
  <si>
    <t xml:space="preserve">1- dk;kZy; cqd u0 </t>
  </si>
  <si>
    <t>2- ijh{kk cqd u0</t>
  </si>
  <si>
    <t>3- fodkl 'kqYd cqd u0</t>
  </si>
  <si>
    <t>4- Nk=dks"k cqd u0</t>
  </si>
  <si>
    <t>Master नाम कि शीट मे आपको सभी जानकरी Google Hindi Tools का उपयोग करके ही भरनी है सबसे पहले कार्यालय शील हेतू HOD की पोस्ट का चयन करे, उसके बाद कार्यालय का नाम चुने</t>
  </si>
  <si>
    <t>नियुक्ति का प्रकार</t>
  </si>
  <si>
    <t>सीधी भर्ती</t>
  </si>
  <si>
    <t>सीधी भर्ती आरपीएससी</t>
  </si>
  <si>
    <t>सीधी भर्ती नोन आरपीएससी</t>
  </si>
  <si>
    <t>सीधी भर्ती जिला परिषद</t>
  </si>
  <si>
    <t>पंचायतराज</t>
  </si>
  <si>
    <t>अनुकम्पा नियुक्ति</t>
  </si>
  <si>
    <t>विधवा परित्यक्ता</t>
  </si>
  <si>
    <t>विक्लांग</t>
  </si>
  <si>
    <t>भूतपूर्व सैनिक</t>
  </si>
  <si>
    <t>पदौन्नति</t>
  </si>
  <si>
    <t xml:space="preserve">केवल पीले रंग की सेल मे ही लिखना है </t>
  </si>
  <si>
    <t>dkfeZd laLFkkiu lwpuk</t>
  </si>
  <si>
    <t>is ysoy</t>
  </si>
  <si>
    <t>tUe frfFk</t>
  </si>
  <si>
    <t>izFke fu;qfDr frfFk</t>
  </si>
  <si>
    <t>2019-20</t>
  </si>
  <si>
    <t>2018-19</t>
  </si>
  <si>
    <t>2017-18</t>
  </si>
  <si>
    <t>2016-17</t>
  </si>
  <si>
    <t>2015-16</t>
  </si>
  <si>
    <t>2014-15</t>
  </si>
  <si>
    <t>1-6</t>
  </si>
  <si>
    <t>प्रत्येक शीट मे पीले रंग की शेल मे ही लिखना है एंव EmpDetail मे कार्मिक के क्रमांक को शीट के प्रथम कालम मे डालने पर उससे सम्बंधित विवरण अपने आप आ जायेगा</t>
  </si>
  <si>
    <t>1-5-6</t>
  </si>
  <si>
    <t>कार्मिक का क्रमांक एक से अधिक बार भी लिखा जा सकता है</t>
  </si>
  <si>
    <t>eq</t>
  </si>
  <si>
    <t>तहसीलदार</t>
  </si>
  <si>
    <t>भू.अ./</t>
  </si>
  <si>
    <t>पटवारी</t>
  </si>
  <si>
    <t>भू अभिलेख निरीक्षक</t>
  </si>
  <si>
    <t>श्रीमान जिला कलेक्टर महोदय भू अ टोंक के आदेश क्रमांक&amp;</t>
  </si>
  <si>
    <t>तहसीलदार भू अभिलेख</t>
  </si>
  <si>
    <t>dkfeZd O;fDrxr iaftdk</t>
  </si>
  <si>
    <t>तहसीलदार भू अभिलेख निवाई</t>
  </si>
  <si>
    <t>पीपलू</t>
  </si>
  <si>
    <t>jfoUnz dqekj tSu</t>
  </si>
  <si>
    <t xml:space="preserve"> ';ke lqUnj ckxkSM</t>
  </si>
  <si>
    <t>d`".kk 'kekZ</t>
  </si>
  <si>
    <t>/keZsUnz pkS/kjh</t>
  </si>
  <si>
    <t>izgykn ekyh</t>
  </si>
  <si>
    <t>jken;ky xqtZj</t>
  </si>
  <si>
    <t>vkSeizdk'k tkV</t>
  </si>
  <si>
    <t>vthr flag</t>
  </si>
  <si>
    <t>eq[rkj eha;k</t>
  </si>
  <si>
    <t xml:space="preserve">eks0 tehy </t>
  </si>
  <si>
    <t>lkaojey tkV</t>
  </si>
  <si>
    <t>pkS/kjh eksuk jkekorkj</t>
  </si>
  <si>
    <t>rkjkpUn tk;loky</t>
  </si>
  <si>
    <t>jketl ;kno</t>
  </si>
  <si>
    <t>dtksMey eh.kk</t>
  </si>
  <si>
    <t>6</t>
  </si>
  <si>
    <t>1-5</t>
  </si>
  <si>
    <t>1-4</t>
  </si>
  <si>
    <t>5-6</t>
  </si>
  <si>
    <t>3-6</t>
  </si>
  <si>
    <t>1-3-4-6</t>
  </si>
  <si>
    <t>3-4</t>
  </si>
  <si>
    <t>1-2</t>
  </si>
  <si>
    <t>समा उत्पा कार्य</t>
  </si>
  <si>
    <t>कला शिक्षा</t>
  </si>
  <si>
    <t>स्वा शा शि</t>
  </si>
  <si>
    <t>पुस्तकालय</t>
  </si>
  <si>
    <t>सूचना प्रोद्योगिकी</t>
  </si>
  <si>
    <t>3A-4A</t>
  </si>
  <si>
    <t>1A-2A</t>
  </si>
  <si>
    <t>1-2-3-6</t>
  </si>
  <si>
    <t>आजादी के बाद का भारत</t>
  </si>
  <si>
    <t>1-4-5-6</t>
  </si>
  <si>
    <t>eq[; CykWd f'k{kk f'k{kk vf/kdkjh Vksad</t>
  </si>
  <si>
    <t>lhchbZvks@lelk@Vksad@2020&amp;21@902</t>
  </si>
  <si>
    <t>dk;Z iqfLrdk forj.k gsrw O;oLFkkFkZ</t>
  </si>
  <si>
    <t>राउमावि बोरखंडी कला</t>
  </si>
  <si>
    <t>रामावि नयाटीला</t>
  </si>
  <si>
    <t xml:space="preserve"> n{k izf'k{kd ds :i esa</t>
  </si>
  <si>
    <t>dkfeZdksa dks muds uke ds lEeq[k vafdr frfFk ls mifLFkfr izekf.kr dh tkrh gSA</t>
  </si>
  <si>
    <t>/kaut; xkSRre</t>
  </si>
  <si>
    <t>d`".kk xaxoky</t>
  </si>
  <si>
    <t>n'kjFk dqekj ;kno</t>
  </si>
  <si>
    <t>d`".k yky tkV</t>
  </si>
  <si>
    <t>nhisUnz dqekj iztkir</t>
  </si>
  <si>
    <t>uohu dqekj</t>
  </si>
  <si>
    <t>ehrs'k dqekj 'kekZ</t>
  </si>
  <si>
    <t>श्रीमान जिला शिक्षा अधिकारी मुख्यालय प्रा शि टोंक के आदेश क्रमांक</t>
  </si>
  <si>
    <t>ftf'kv@izkf'k@Vksad@laLFkk&amp;2@2020&amp;21@47</t>
  </si>
  <si>
    <t>f'kfojk@ek@laLFkk@lh&amp;5@Mhihlh@Hkwxks vU;@2020&amp;21@Hkwxksy@1&amp;412</t>
  </si>
  <si>
    <t>राउमावि बगडवा</t>
  </si>
  <si>
    <t>Mhihlh in dk fo"k;</t>
  </si>
  <si>
    <t>dkYifud</t>
  </si>
  <si>
    <t>dkYifud okoso`-</t>
  </si>
  <si>
    <t>चौगाई</t>
  </si>
  <si>
    <t>जिला शिक्षा अधिकारी मुख्यालय माध्य0 शिक्षा टोंक के आदेश क्रमांक&amp;</t>
  </si>
  <si>
    <t>eUtw eh.kk</t>
  </si>
  <si>
    <t>अन्य कार्य</t>
  </si>
  <si>
    <t>अध्ययन अवकाश</t>
  </si>
  <si>
    <t>eatw pkS/kjh</t>
  </si>
  <si>
    <t>MATERNATY LEAVE RSR-103</t>
  </si>
  <si>
    <t>PATERNITY LEAVE RSR-103A</t>
  </si>
  <si>
    <t>COMMUTED LEAVE RSR-93(2),94</t>
  </si>
  <si>
    <t>HALF PAY LEAVE RSR-93(1),94</t>
  </si>
  <si>
    <t>EARNED LEAVE RSR-91,92</t>
  </si>
  <si>
    <t>Leave not Due RSR-93(3),94</t>
  </si>
  <si>
    <t>Child Adoption Leave RSR-103B</t>
  </si>
  <si>
    <t>Chid Care Leave RSR-103C</t>
  </si>
  <si>
    <t>Special Disability Leave RSR-99-102</t>
  </si>
  <si>
    <t>Study Leave RSR-109-121</t>
  </si>
  <si>
    <t>Non Puerperal/Vasectomy Leave RSR-Vol-2 Apedx-1(III)</t>
  </si>
  <si>
    <t>Special Casual Leave RSR-Vol-2 Apedx-1(III)</t>
  </si>
  <si>
    <t>Compensation Leave RSR-Vol-2 Apedx-1(IIIA)</t>
  </si>
  <si>
    <t>Quarentine Leave RSR-Vol-2 Apedx-1(IV)</t>
  </si>
  <si>
    <t>सन्तान देखभाल या परीक्षा</t>
  </si>
  <si>
    <t>संतान दत्तक ग्रहण</t>
  </si>
  <si>
    <t>विशेष असर्मथता</t>
  </si>
  <si>
    <t>बन्धयाकरण</t>
  </si>
  <si>
    <t>क्षतिपुर्ति अवकाश</t>
  </si>
  <si>
    <t>सन्क्रामक रोग</t>
  </si>
  <si>
    <t>विशेष कार्य</t>
  </si>
  <si>
    <t xml:space="preserve">राउमावि बरोनी टोंक </t>
  </si>
  <si>
    <t>कार्यालय का स्थान, ब्लोक व जिला लिखे, सत्र का चयन करे बोनस वर्ष व राशि, ट्रेजरी का नाम लिखे,   डिस्पेच क्र्मांक के लिए चयन करे</t>
  </si>
  <si>
    <r>
      <t xml:space="preserve">jkT; ljdkj ds foRr foHkkx ds </t>
    </r>
    <r>
      <rPr>
        <sz val="12"/>
        <color theme="1"/>
        <rFont val="Calibri"/>
        <family val="2"/>
        <scheme val="minor"/>
      </rPr>
      <t>Order No.F.15(1)FD/Rules/2017 Dated: 30.10.2017 &amp; Revised Order No.F.15(1)FD/Rules/2017 Dated: 09.12.2017</t>
    </r>
    <r>
      <rPr>
        <sz val="12"/>
        <color theme="1"/>
        <rFont val="Kruti Dev 010"/>
      </rPr>
      <t xml:space="preserve"> </t>
    </r>
  </si>
  <si>
    <t>jkT; ljdkj ds fgr esas lefiZr dj brus gh fnuksa ds mikftZr vodk'k ds cnys esa jktLFkku lsok fu;eksa ds fu;e 97 ds rgr vodk'k osru ds leku udn Hkxrku dh Lohd`fr iznku dh tkrh gSA</t>
  </si>
  <si>
    <t>lkef;d osru o`f) izek.k&amp;i=</t>
  </si>
  <si>
    <r>
      <t xml:space="preserve">jkT; ljdkj ds foRr foHkkx ds </t>
    </r>
    <r>
      <rPr>
        <sz val="10"/>
        <color theme="1"/>
        <rFont val="Calibri"/>
        <family val="2"/>
        <scheme val="minor"/>
      </rPr>
      <t>Order No.F.15(1)FD/Rules/2017 Dated: 30.10.2017 &amp; Revised Order No.F.15(1)FD/Rules/2017 Dated: 09.12.2017</t>
    </r>
    <r>
      <rPr>
        <sz val="12"/>
        <color theme="1"/>
        <rFont val="Kruti Dev 010"/>
      </rPr>
      <t xml:space="preserve"> ds vuqlj.k esa bl dk;kZy;</t>
    </r>
  </si>
  <si>
    <t xml:space="preserve">ds v/khu dk;Zjr fuEu dkfeZdksa dks muds uke ds lEeq[k vafdr frfFk ls okf"kZd osru o`f} Lohd`r dh tkdj rnuqlkj osru ,oa fu;ekuqlkj vU; HkRrs vkgfjr djus dh ,rn~}kjk Lohd`fr iznku </t>
  </si>
  <si>
    <t>dh tkrh gS A osru o`f} tqykbZ ekg dh izFke rkjh[k dks dkfeZd ds vkdfLed vodk'k ds vfrfjDr vU; vodk'k ij gksus dh fLFkfr esa osru o`f} dk ykHk dk;Zxzg.k djus dh frfFk ls ns; gksxk A</t>
  </si>
  <si>
    <t>GA-141</t>
  </si>
  <si>
    <t>jktLFkku ljdkj</t>
  </si>
  <si>
    <t>¼lHkh jkT; deZpkfj;ksa gsrw lsok izekf.kdj.k gsrw½</t>
  </si>
  <si>
    <t>fujUrj ,oa ;ksX; lsok dk izek.k i=</t>
  </si>
  <si>
    <t>in&amp;</t>
  </si>
  <si>
    <t>inLFkkiu&amp;</t>
  </si>
  <si>
    <t>lsokdky dk tks fnukad&amp;</t>
  </si>
  <si>
    <t>ls</t>
  </si>
  <si>
    <t>rd Fkk] osru fcy] Hkqxrku</t>
  </si>
  <si>
    <t>fu;qfDr ewy@dk;Zokgd</t>
  </si>
  <si>
    <t>ewy</t>
  </si>
  <si>
    <t>dk;Zokgd</t>
  </si>
  <si>
    <t>¼2½ vU; fooj.k vUrj ck/kd o vekU; lsokdky ;fn dksbZ gks&amp;</t>
  </si>
  <si>
    <t>Jh</t>
  </si>
  <si>
    <t>rd</t>
  </si>
  <si>
    <t>ds in ij jgs gS budk osru fnukad&amp;</t>
  </si>
  <si>
    <r>
      <t xml:space="preserve">dkfeZd dh dze la[;k </t>
    </r>
    <r>
      <rPr>
        <b/>
        <sz val="16"/>
        <color rgb="FFFF0000"/>
        <rFont val="Calibri"/>
        <family val="2"/>
        <scheme val="minor"/>
      </rPr>
      <t>Emloyee Detail</t>
    </r>
    <r>
      <rPr>
        <b/>
        <sz val="16"/>
        <color rgb="FFFF0000"/>
        <rFont val="Kruti Dev 010"/>
      </rPr>
      <t xml:space="preserve"> ls ns[kdj fy[ks&amp;</t>
    </r>
  </si>
  <si>
    <t>मूल</t>
  </si>
  <si>
    <t>csfld osru</t>
  </si>
  <si>
    <t>Lohd`r jkf'k</t>
  </si>
  <si>
    <t xml:space="preserve">       jktLFkku ljdkj ,oa foRr foHkkx ds vkns'k dzekad&amp; i-6¼2½@lkiz@3@81 fnukad&amp;16-06-2015</t>
  </si>
  <si>
    <t>jkf'k dk udn Hkqxrkku djus dh ,r~n}kjk Lohd`fr iznku dh tkrh gS A</t>
  </si>
  <si>
    <t>iq:"k@ efgyk</t>
  </si>
  <si>
    <t>पुरुष</t>
  </si>
  <si>
    <t>v{kjs&amp;</t>
  </si>
  <si>
    <t>,d gtkj N% lkS ipkl :i;s ek=</t>
  </si>
  <si>
    <t>lhchbZvks@Vksad@2020&amp;21@890</t>
  </si>
  <si>
    <t>fuEu dkfeZdksa us 02 fnolh; xSj vkoklh; izf'k{k.k esa</t>
  </si>
  <si>
    <t xml:space="preserve"> dh vuqikyuk esa</t>
  </si>
  <si>
    <t xml:space="preserve"> fuEukafdr dkfeZdksa dks  inksUur fd;k x;k gSA vkns'kksa dh vuqikyuk esa dk;Zxzg.kksijkUr] foÙk foHkkx dh foKfIr la- ,Q-1¼4½,QMh¼:Yl½@2017&amp;A t;iqj fnukad 30 vDVwcj]2017 ds vuqlj.k esa jktLFkku lsok fu;eksa ds </t>
  </si>
  <si>
    <t>fu;e 26 , ¼A½ ds vuqlj.k esa budk osru buds uke ds lEeq[k vafdr fooj.kkuqlkj fu/kkZj.k dj] osru vkgj.k dh Lohd`fr iznku dh tkrh gSA budh vkxkeh osru o`f) fnukad dkWye la[;k 15 esa vafdrkuqlkj jgsxhA</t>
  </si>
  <si>
    <t>vns; izek.k i=</t>
  </si>
  <si>
    <t>izekf.kr fd;k tkrk gS fd Jh</t>
  </si>
  <si>
    <t>dk;kZy; esa fnukad&amp;</t>
  </si>
  <si>
    <t>rd inLFkkfir</t>
  </si>
  <si>
    <t>tks fd LFkkuh;</t>
  </si>
  <si>
    <t>jgs gS budk Jheku~</t>
  </si>
  <si>
    <t>eq[; ftyk f'k{kk vf/kdkjh eq[;ky; ek/;fed f'k{kk Vksad</t>
  </si>
  <si>
    <t>ds vkns'k dzekad&amp;</t>
  </si>
  <si>
    <t>dkfeZd dk dzekad ntZ djsa&amp;</t>
  </si>
  <si>
    <t xml:space="preserve">dh vuqikyuk esa budh </t>
  </si>
  <si>
    <t>gksus ds dkj.k</t>
  </si>
  <si>
    <t xml:space="preserve">fd;s tkus ds </t>
  </si>
  <si>
    <t>dkj.k bUgs fnukad&amp;</t>
  </si>
  <si>
    <t>dks</t>
  </si>
  <si>
    <t>अर्दवार्षिकी आयु</t>
  </si>
  <si>
    <t>मृत्यु</t>
  </si>
  <si>
    <t>स्वेच्छिक सेवानिवृत्ति</t>
  </si>
  <si>
    <t>सेवा समाप्ति</t>
  </si>
  <si>
    <t>dk;ZeqDr fd;k</t>
  </si>
  <si>
    <t>x;k gS] bu ij vkt fnukad</t>
  </si>
  <si>
    <t>LFkkuh; dk;kZy; dk dksbZ izHkkj cdk;k ugha gS A</t>
  </si>
  <si>
    <t>uke izHkkj</t>
  </si>
  <si>
    <t>uke izHkkjh</t>
  </si>
  <si>
    <t>ns;rk@ vns;rk</t>
  </si>
  <si>
    <t>gLrk{kj izHkkjh</t>
  </si>
  <si>
    <t>अदेयता</t>
  </si>
  <si>
    <t>dkj.k tksMs</t>
  </si>
  <si>
    <t>lsok lekfIr ;k vU; tksMs</t>
  </si>
  <si>
    <t>izHkkj dk uke tksMsa</t>
  </si>
  <si>
    <t>संस्थापन शाखा</t>
  </si>
  <si>
    <t>लेखा शाखा</t>
  </si>
  <si>
    <t>सामान्य शाखा</t>
  </si>
  <si>
    <t>भण्डार शाखा</t>
  </si>
  <si>
    <t>परीक्षा शाखा</t>
  </si>
  <si>
    <t>पुस्तकालय शाखा</t>
  </si>
  <si>
    <t>खेल शाखा</t>
  </si>
  <si>
    <t>प्रयोगशाला शाखा</t>
  </si>
  <si>
    <t>पोषाहार</t>
  </si>
  <si>
    <t>स्काउट एंव इको क्लब</t>
  </si>
  <si>
    <t xml:space="preserve">नि:शुल्क पाठ्यपुस्तके </t>
  </si>
  <si>
    <t>एनिमिया नियंत्रण</t>
  </si>
  <si>
    <t>भुगोल प्रायोगिक</t>
  </si>
  <si>
    <t>ftf'kv@eq@ekf'k@Vksad@21@765</t>
  </si>
  <si>
    <t>lsok esa]</t>
  </si>
  <si>
    <t>Jheku~ iz/kkukpk;Z egksn;</t>
  </si>
  <si>
    <t>jktdh; mPp ek/;fed fo|ky;</t>
  </si>
  <si>
    <t>egksn;]</t>
  </si>
  <si>
    <t>fo"k;%&amp;</t>
  </si>
  <si>
    <t>ewy lsok iqfLrdk@O;fDrxr iaftdk@thih,Q ikl cqd@jkT; chek ikl cqd@,uih,l</t>
  </si>
  <si>
    <t>ikl cqd fHktokus ckcr A</t>
  </si>
  <si>
    <t>mijksDr fo"k;kUrxZr ys[k gS fd Jh</t>
  </si>
  <si>
    <t>HkkSfrd lR;kiudrkZ dk uke</t>
  </si>
  <si>
    <t xml:space="preserve">gLrk{kj HkkSfrd lR;kiudrkZ </t>
  </si>
  <si>
    <t>izHkkjh dzekad</t>
  </si>
  <si>
    <t>lR;kiudrkZ dzekad</t>
  </si>
  <si>
    <t>Bhd</t>
  </si>
  <si>
    <t>dh inkSUufr@LFkkukUrj.k@lh/kh HkrhZ ls p;u ds dkj.k LFkkuh; dk;kZy; ls vkids dk;kZy;</t>
  </si>
  <si>
    <t>esa gks tkus ds dkj.k budh ewy lsok iqfLrdk ,oa O;fDrxr</t>
  </si>
  <si>
    <t xml:space="preserve">iathdk@thih,Q iklcqd@jkT; chek iklcqd@,uih,l iklcqd buds lkFk lyaXu dj izsf"kr dh </t>
  </si>
  <si>
    <t>tk jgh gS A</t>
  </si>
  <si>
    <t>vr% d`i;k ikorh jlhn izsf"kr djokus dk Je djsa A</t>
  </si>
  <si>
    <t>lyaXu%&amp;</t>
  </si>
  <si>
    <t>मूल सेवा पुस्तिका</t>
  </si>
  <si>
    <t>व्यक्तिगत पंजिका</t>
  </si>
  <si>
    <t>जीपीएफ पासबुक</t>
  </si>
  <si>
    <t>एक</t>
  </si>
  <si>
    <t>jktdh; mPp ek/;fed fo|ky; cxMok Vksad</t>
  </si>
  <si>
    <t>GA-79</t>
  </si>
  <si>
    <t>GOVERNMENT OF RAJASTHAN</t>
  </si>
  <si>
    <t>Statement of frist deduction on account of Insurance Premium for the month of</t>
  </si>
  <si>
    <t>SCHEDULE-B</t>
  </si>
  <si>
    <t>Classification-R-Unfunded Debt-Other Account</t>
  </si>
  <si>
    <t>STATE GOVERNMENT INSURANCE FUND</t>
  </si>
  <si>
    <t>Department-</t>
  </si>
  <si>
    <t>Treasury/Sub Treasury-</t>
  </si>
  <si>
    <t>Name</t>
  </si>
  <si>
    <t>Designation</t>
  </si>
  <si>
    <t>Date of Permanent appointment</t>
  </si>
  <si>
    <t>Monthly Premium Realised</t>
  </si>
  <si>
    <t>Remarks</t>
  </si>
  <si>
    <t>For Insurance Department Use Only</t>
  </si>
  <si>
    <t>Adjusted Towards</t>
  </si>
  <si>
    <t>Premium</t>
  </si>
  <si>
    <t>Policy No</t>
  </si>
  <si>
    <t>Suspence</t>
  </si>
  <si>
    <t>Decl. No.</t>
  </si>
  <si>
    <t>Initial</t>
  </si>
  <si>
    <t>Monthly Pay</t>
  </si>
  <si>
    <t>ek/;fed f'k{kk</t>
  </si>
  <si>
    <t>dkfeZd dh dz0la0 fy[ks</t>
  </si>
  <si>
    <t>Total</t>
  </si>
  <si>
    <t>Note-</t>
  </si>
  <si>
    <t>This form is to be used only for officials in regard to whom recoveries are to be made for the first time.</t>
  </si>
  <si>
    <t>Certified that recoveries amounting to Rs.</t>
  </si>
  <si>
    <t>have been made from Pay Bill No.</t>
  </si>
  <si>
    <t>Dated-</t>
  </si>
  <si>
    <t>Government of Rajasthan</t>
  </si>
  <si>
    <t>New Form No. G.A-35</t>
  </si>
  <si>
    <t>Rule-62</t>
  </si>
  <si>
    <t>G.A-62</t>
  </si>
  <si>
    <t>GF&amp;AR-162</t>
  </si>
  <si>
    <t>Office-</t>
  </si>
  <si>
    <t>Book No-</t>
  </si>
  <si>
    <t>foHkkx&amp;</t>
  </si>
  <si>
    <t>……………………………………………..</t>
  </si>
  <si>
    <t>………………………………………………………………………..</t>
  </si>
  <si>
    <t>Last pay Certificate</t>
  </si>
  <si>
    <t>iqLrd la[;k&amp;</t>
  </si>
  <si>
    <t>xr Hkqxrku izek.k i=</t>
  </si>
  <si>
    <t>Last Pay Certificate of Shri/Smt./Ms.</t>
  </si>
  <si>
    <t>of the Department</t>
  </si>
  <si>
    <t>xr Hkqxrku izek.k i= Jh@Jhefr@lqJh</t>
  </si>
  <si>
    <t>of the</t>
  </si>
  <si>
    <t>Proceeding on</t>
  </si>
  <si>
    <t>to</t>
  </si>
  <si>
    <t>tks</t>
  </si>
  <si>
    <t>ij</t>
  </si>
  <si>
    <t>jkmekfo cxMok Vksad</t>
  </si>
  <si>
    <t xml:space="preserve">tk jgs gS </t>
  </si>
  <si>
    <t>He/She has been paid upto</t>
  </si>
  <si>
    <t>as the following rates:-</t>
  </si>
  <si>
    <t>budks Hkqxrku fnukad&amp;</t>
  </si>
  <si>
    <t>rd fuEufyf[kr nj ls fd;k tk pqdk gS%&amp;</t>
  </si>
  <si>
    <t>(i)</t>
  </si>
  <si>
    <t>(ii)</t>
  </si>
  <si>
    <t>(iii)</t>
  </si>
  <si>
    <t>(iv)</t>
  </si>
  <si>
    <t>Substantive Pay</t>
  </si>
  <si>
    <t>Officiating Pay</t>
  </si>
  <si>
    <t>Special Pay</t>
  </si>
  <si>
    <t>Allowances</t>
  </si>
  <si>
    <r>
      <t xml:space="preserve">Particulars      </t>
    </r>
    <r>
      <rPr>
        <sz val="11"/>
        <color theme="1"/>
        <rFont val="Kruti Dev 010"/>
      </rPr>
      <t>foxr</t>
    </r>
  </si>
  <si>
    <r>
      <t xml:space="preserve">Rates   </t>
    </r>
    <r>
      <rPr>
        <sz val="11"/>
        <color theme="1"/>
        <rFont val="Kruti Dev 010"/>
      </rPr>
      <t xml:space="preserve"> nj</t>
    </r>
  </si>
  <si>
    <t>Gross Salary</t>
  </si>
  <si>
    <t>dqy osru</t>
  </si>
  <si>
    <t>LFkkukiUu osru</t>
  </si>
  <si>
    <t>fo'ks"k osru</t>
  </si>
  <si>
    <t>HkRrs ¼eagxkbZ HkRrk½</t>
  </si>
  <si>
    <t>(a)</t>
  </si>
  <si>
    <t>(b)</t>
  </si>
  <si>
    <t>(d)</t>
  </si>
  <si>
    <t>(c )</t>
  </si>
  <si>
    <t>(e)</t>
  </si>
  <si>
    <r>
      <t xml:space="preserve">House Rent </t>
    </r>
    <r>
      <rPr>
        <sz val="11"/>
        <color theme="1"/>
        <rFont val="Kruti Dev 010"/>
      </rPr>
      <t>edku fdjk;k</t>
    </r>
  </si>
  <si>
    <r>
      <t xml:space="preserve">Horse/camel </t>
    </r>
    <r>
      <rPr>
        <sz val="11"/>
        <color theme="1"/>
        <rFont val="Kruti Dev 010"/>
      </rPr>
      <t>?kksMk@maV</t>
    </r>
  </si>
  <si>
    <r>
      <t xml:space="preserve">Conveyance </t>
    </r>
    <r>
      <rPr>
        <sz val="11"/>
        <color theme="1"/>
        <rFont val="Kruti Dev 010"/>
      </rPr>
      <t>lokjh</t>
    </r>
  </si>
  <si>
    <r>
      <t xml:space="preserve">H D A  </t>
    </r>
    <r>
      <rPr>
        <sz val="11"/>
        <color theme="1"/>
        <rFont val="Kruti Dev 010"/>
      </rPr>
      <t xml:space="preserve"> dfBu dRrZO;</t>
    </r>
  </si>
  <si>
    <r>
      <t>Washing/Others</t>
    </r>
    <r>
      <rPr>
        <sz val="11"/>
        <color theme="1"/>
        <rFont val="Kruti Dev 010"/>
      </rPr>
      <t xml:space="preserve"> /qkykbZ@vU;</t>
    </r>
  </si>
  <si>
    <r>
      <t xml:space="preserve">Deductions </t>
    </r>
    <r>
      <rPr>
        <sz val="11"/>
        <color theme="1"/>
        <rFont val="Kruti Dev 010"/>
      </rPr>
      <t>dVkSfr;ka</t>
    </r>
  </si>
  <si>
    <t>He made over charge of the office of</t>
  </si>
  <si>
    <t>on the B.N./A.N. of</t>
  </si>
  <si>
    <t>mUgksus</t>
  </si>
  <si>
    <t>dk dk;ZHkkj fnukad&amp;</t>
  </si>
  <si>
    <t>lkSai fn;k gS A</t>
  </si>
  <si>
    <r>
      <t>Recoveries are to be made from the pay of government servent as details on</t>
    </r>
    <r>
      <rPr>
        <b/>
        <sz val="11"/>
        <color theme="1"/>
        <rFont val="Calibri"/>
        <family val="2"/>
        <scheme val="minor"/>
      </rPr>
      <t xml:space="preserve"> Reverse.</t>
    </r>
  </si>
  <si>
    <t>fiNys i`"B ij fy[ks vuqlkj deZpkjh ls olwfy;ka djuh gSa A</t>
  </si>
  <si>
    <t>He has been paid leave salary as details below.</t>
  </si>
  <si>
    <t>budks fuEufyf[kr vodk'k osru ns fn;k gS A</t>
  </si>
  <si>
    <r>
      <t>Deductions have been made as on the</t>
    </r>
    <r>
      <rPr>
        <b/>
        <sz val="11"/>
        <color theme="1"/>
        <rFont val="Calibri"/>
        <family val="2"/>
        <scheme val="minor"/>
      </rPr>
      <t xml:space="preserve"> Reverse.</t>
    </r>
  </si>
  <si>
    <t>fiNys i`"B ij fy[kh dVkSfr;ka dj yh xbZ gSa A</t>
  </si>
  <si>
    <t>From</t>
  </si>
  <si>
    <t>at Rs.</t>
  </si>
  <si>
    <t>a month</t>
  </si>
  <si>
    <t>……………………………………</t>
  </si>
  <si>
    <t>……………………………</t>
  </si>
  <si>
    <t>……………</t>
  </si>
  <si>
    <t>…………………………….</t>
  </si>
  <si>
    <r>
      <t xml:space="preserve">Period  </t>
    </r>
    <r>
      <rPr>
        <sz val="11"/>
        <color theme="1"/>
        <rFont val="Kruti Dev 010"/>
      </rPr>
      <t>vof/k</t>
    </r>
  </si>
  <si>
    <r>
      <t xml:space="preserve">Rate </t>
    </r>
    <r>
      <rPr>
        <sz val="11"/>
        <color theme="1"/>
        <rFont val="Kruti Dev 010"/>
      </rPr>
      <t xml:space="preserve">  nj</t>
    </r>
  </si>
  <si>
    <r>
      <t xml:space="preserve">Amount    </t>
    </r>
    <r>
      <rPr>
        <sz val="11"/>
        <color theme="1"/>
        <rFont val="Kruti Dev 010"/>
      </rPr>
      <t xml:space="preserve"> jde</t>
    </r>
  </si>
  <si>
    <t>nj :</t>
  </si>
  <si>
    <t>ekgokj</t>
  </si>
  <si>
    <t>He is entitled to draw the following amount.</t>
  </si>
  <si>
    <t>;g fuEufyf[kr jde ysus ds gdnkj gS A</t>
  </si>
  <si>
    <t>He is entitled to joining time for</t>
  </si>
  <si>
    <t>days.</t>
  </si>
  <si>
    <t>budks nwljh txg dk;ZHkkj laHkkyus ds fy;s fu;ekuqlkj</t>
  </si>
  <si>
    <t>fnu rd dk le; fey ldrk gS A</t>
  </si>
  <si>
    <t>He finances the insurance policies detailed below from the provident fund.</t>
  </si>
  <si>
    <t>budh fuEufyf[kr ikWfyfl;ksa dk Hkqxrku izksfoMsUV Q.M ls fd;k tkrk gS A</t>
  </si>
  <si>
    <r>
      <t xml:space="preserve">              Number of Policies     </t>
    </r>
    <r>
      <rPr>
        <sz val="11"/>
        <color theme="1"/>
        <rFont val="Kruti Dev 010"/>
      </rPr>
      <t>ikWfylh uacj</t>
    </r>
  </si>
  <si>
    <r>
      <t xml:space="preserve">                            Name of Insurance Company                             </t>
    </r>
    <r>
      <rPr>
        <sz val="11"/>
        <color theme="1"/>
        <rFont val="Kruti Dev 010"/>
      </rPr>
      <t>chek dk uke ;k jktdh; chek foHkkx</t>
    </r>
  </si>
  <si>
    <r>
      <t xml:space="preserve">            Amount of Premium        </t>
    </r>
    <r>
      <rPr>
        <sz val="11"/>
        <color theme="1"/>
        <rFont val="Kruti Dev 010"/>
      </rPr>
      <t>fd'r dh jkf'k</t>
    </r>
  </si>
  <si>
    <r>
      <t xml:space="preserve">     Due date for the      </t>
    </r>
    <r>
      <rPr>
        <sz val="11"/>
        <color theme="1"/>
        <rFont val="Kruti Dev 010"/>
      </rPr>
      <t>fd'r Hkqxrku dh frfFk</t>
    </r>
  </si>
  <si>
    <t>GPF/Ec.Pen.fund</t>
  </si>
  <si>
    <t>Income Tax</t>
  </si>
  <si>
    <t>AHJPJ2211Q</t>
  </si>
  <si>
    <t>The Details of Income Tax recoverdfrom him up to date from the bigining of the current year are noted on the Reverse.</t>
  </si>
  <si>
    <t>vk;dj foxr tks pkyw o"kZ esa vkt rd olwy gqvk gS fiNys i`"B ij fyf[kr gS A</t>
  </si>
  <si>
    <t>Date-</t>
  </si>
  <si>
    <t>Last Pay Certificate</t>
  </si>
  <si>
    <t>Reverse</t>
  </si>
  <si>
    <r>
      <t xml:space="preserve">Details of Recoveries (Part-4)    </t>
    </r>
    <r>
      <rPr>
        <sz val="11"/>
        <color theme="1"/>
        <rFont val="Kruti Dev 010"/>
      </rPr>
      <t>olwfy;ksa dh foxr</t>
    </r>
  </si>
  <si>
    <t>Nature of Recoveries</t>
  </si>
  <si>
    <t>Recoveries Total Amount</t>
  </si>
  <si>
    <t>dz-la-</t>
  </si>
  <si>
    <t>No. of Intallment</t>
  </si>
  <si>
    <t>Amount Already Rec</t>
  </si>
  <si>
    <t>Balance Amount</t>
  </si>
  <si>
    <t>olwyh dh foxr</t>
  </si>
  <si>
    <t>olwyh ;ksX; dqy jde</t>
  </si>
  <si>
    <t>fd'rksa dh la[;k</t>
  </si>
  <si>
    <t>olwy dh xbZ dqy jde</t>
  </si>
  <si>
    <t xml:space="preserve"> 'ks"k olwyh</t>
  </si>
  <si>
    <r>
      <t xml:space="preserve">Deductions made from Leave Salary (Part-5)   </t>
    </r>
    <r>
      <rPr>
        <sz val="11"/>
        <color theme="1"/>
        <rFont val="Kruti Dev 010"/>
      </rPr>
      <t>vodk'k osru ls dh xbZ dVkSfr;ksa dh foxr</t>
    </r>
  </si>
  <si>
    <t>Date From                                                            to                                                   an accout of                                                Rs.</t>
  </si>
  <si>
    <t>fnukad ls                            fnukad rd                              ckcr                           :-</t>
  </si>
  <si>
    <r>
      <t xml:space="preserve">Income Tax Deductions (Part-6)   </t>
    </r>
    <r>
      <rPr>
        <sz val="11"/>
        <color theme="1"/>
        <rFont val="Kruti Dev 010"/>
      </rPr>
      <t xml:space="preserve"> vk;dj dVkSfr;ksa dh foxr</t>
    </r>
  </si>
  <si>
    <t>Name of Month</t>
  </si>
  <si>
    <t>Pay</t>
  </si>
  <si>
    <t>Gratuty Fees etc.</t>
  </si>
  <si>
    <t>Fund and others</t>
  </si>
  <si>
    <t>Insurance Premium</t>
  </si>
  <si>
    <t>Amount of Income Tax</t>
  </si>
  <si>
    <t>uke eghuk</t>
  </si>
  <si>
    <t>vkuqrksf"kd Qhl vkfn</t>
  </si>
  <si>
    <t>Q.M ,oa vU; dVkSfr;ka</t>
  </si>
  <si>
    <t>chek fd'r</t>
  </si>
  <si>
    <t>vk;dj jde tks olwy dh</t>
  </si>
  <si>
    <t>Verified by</t>
  </si>
  <si>
    <t>Treasury Officer</t>
  </si>
  <si>
    <t>Google Hindi Font Link- के लिए यहाँ क्लिक करे</t>
  </si>
  <si>
    <t>Krutidev 010 Font Link-  के लिए यहाँ क्लिक करे</t>
  </si>
  <si>
    <t>izFke fu;qfDr e/;kUg i'pkr</t>
  </si>
  <si>
    <t>ftf'kv@eq@izk-f'k-@laLFkk&amp;3@Vksad@2021@854&amp;857</t>
  </si>
  <si>
    <t xml:space="preserve"> fuEukafdr dkfeZdksa dks muds uke ds lEeq[k vafdr fooj.kkuqlkj jkT; ljdkj ds vkns'k dzekad&amp; ,Q-15 ,Q-Mh-@:Yl@2017 fnukad&amp;30-010--2017 o 09-12-2017 ds vuqlkj flfoy lsok iqujhf{kr osru eku 2017 </t>
  </si>
  <si>
    <t>Nhrj yky cSjok</t>
  </si>
  <si>
    <t>lafu@Ldwy f'k-@vt@laLFkk&amp;4@Qk- ls-fu@2019@109 fn 14-02-2020</t>
  </si>
  <si>
    <t>djus ds cnys esa mikftZr vodk'k dk LoRo muds vodk'k [kkrs esa tksM+us dh Lohd`fr iznku dh tkrh gSA</t>
  </si>
  <si>
    <t xml:space="preserve">foRr foHkkx ds ifji= fnukad 02-08-2005 ds fcUnq la[;k ¼c½ ds vuqlkj fuEukafdr dkfeZdksa dk muds uke ds lEeq[k vafdr fooj.kkuqlkj in xzg.k dky dk miHkksx ugha </t>
  </si>
  <si>
    <t xml:space="preserve">jkT; ljdkj ds vkns'k dzekad&amp;,Q&amp;2¼6½,l-Mh@xzqi&amp;2 fnukad&amp;17-03-1981 ,oa jktLFkku flfoy lfoZlst ¼in xzg.k dky½ fu;e 1981 ds fu;e 4¼1½ o 6 ,oa </t>
  </si>
  <si>
    <t>dksfoM 19 osyusl dsUnz izHkkjh o losZ dk;Z</t>
  </si>
  <si>
    <t>कार्यमुक्त</t>
  </si>
  <si>
    <t>जो भी आदेश आप जनरेट करे उसकी SAVE AS से एक PDF File बनाकर अपने सिस्ट्म मे सेव कर ले ताकि जब भी आवश्यकता हो तब उसका प्रिंट निकाल सके</t>
  </si>
  <si>
    <t>प्रोग्राम मे किसी भी प्रकार की त्रुटी या विभिन्नता होने पर विभाग के नियम ही सर्वोपरी होंगे ।</t>
  </si>
  <si>
    <t>इस प्रोग्राम को बनाने का मेरा मूल उद्देश्य आपके व राज्य सरकार के श्रम, समय व धन बचाने का प्रयास है ।</t>
  </si>
  <si>
    <t>Google Hindi Input Tools</t>
  </si>
  <si>
    <t>Krutidev 010 Fonts</t>
  </si>
  <si>
    <t>EmpDetail मे कार्मिक कि पूरी जानकारी मेंनुअली भरे । पूर्व मे भरी हुई सूचनाओ को मिटाकर आपके कार्यालय के कार्मिको की सूचनाए भरे ।</t>
  </si>
  <si>
    <t>प्रत्येक शीट मे Date के कालम मे फोरमुला लिखा है आप चाहे तो उसमे तारीख भी बदल सकते है या Formula "=Today()" को कापी कर Paste कर सकते है</t>
  </si>
  <si>
    <t>Teacher</t>
  </si>
  <si>
    <t>Govt Sr Sec Sch Chogai,Tonk</t>
  </si>
  <si>
    <t>Designed &amp; Developed By-</t>
  </si>
  <si>
    <t>Email- chaturbhujjat76@gmail.com</t>
  </si>
  <si>
    <t>iwoZ inLFkkiu ls orZeku inLFkkiu LFkku dh nwjh fdeh esa</t>
  </si>
  <si>
    <t>Yes</t>
  </si>
  <si>
    <t>कुछ शीट्स मे comments box दिये गये है उनको पढकर आप बदलाव कर सकते है ।</t>
  </si>
  <si>
    <t>OFFICE UTILITY SOFT</t>
  </si>
  <si>
    <t>LoRo buds vodk'k ys[ks esa tksM+us dh Lohd`fr iznku dh tkrh gSA</t>
  </si>
  <si>
    <t>uke&amp;</t>
  </si>
  <si>
    <t>Jh fd'ku yky cSjok] iz/kkukpk;Z</t>
  </si>
  <si>
    <t>Jh iwj.k pUn y{kdkj] O;k[;krk</t>
  </si>
  <si>
    <r>
      <rPr>
        <sz val="14"/>
        <color rgb="FFFF0000"/>
        <rFont val="Calibri"/>
        <family val="2"/>
        <scheme val="minor"/>
      </rPr>
      <t>Welcome</t>
    </r>
    <r>
      <rPr>
        <sz val="10"/>
        <color theme="1"/>
        <rFont val="Calibri"/>
        <family val="2"/>
        <scheme val="minor"/>
      </rPr>
      <t xml:space="preserve">  नाम की एक शीट है जिसपर आपको सभी प्रकार के आदेशो का लिंक मिलेगा जिसपर क्लिक करने से आप उस शीट पर पहुंच जायेंगे </t>
    </r>
  </si>
  <si>
    <r>
      <t xml:space="preserve">ओर प्रत्येक शीट पर </t>
    </r>
    <r>
      <rPr>
        <sz val="12"/>
        <color rgb="FFFF0000"/>
        <rFont val="Calibri"/>
        <family val="2"/>
        <scheme val="minor"/>
      </rPr>
      <t>HOME</t>
    </r>
    <r>
      <rPr>
        <sz val="10"/>
        <color theme="1"/>
        <rFont val="Calibri"/>
        <family val="2"/>
        <scheme val="minor"/>
      </rPr>
      <t xml:space="preserve">  बटन है जहाँ क्लिक करने से आप वापस होम पर आ जायेंगे </t>
    </r>
  </si>
  <si>
    <t>Help-</t>
  </si>
  <si>
    <t>Mob. No-</t>
  </si>
  <si>
    <t>Email-</t>
  </si>
  <si>
    <t>chaturbhujjat76@gmail.com</t>
  </si>
  <si>
    <t>[kkrs esa vuqi;ksftr mikftZr vodk'k ds ,ot esa udn Hkqxrku fd;s tkus dh ,r~r }kjk Lohd`fr iznku dh tkrh gSA</t>
  </si>
  <si>
    <t>,oe~  lela[;d vkns'k fnukad 18-06-2010 ds vuqlj.k esa vf/kokf"kZdh vk;q iw.kZ gksus@e`R;q ds dkj.k lsokfuo`Ùk@lsokeqDr gksus ij muds uke ds lEeq[k vafdr fooj.kkuqlkj buds vodk'k</t>
  </si>
  <si>
    <t>uke oLrq</t>
  </si>
  <si>
    <t>ek=k@la[;k</t>
  </si>
  <si>
    <t>fLFkfr</t>
  </si>
  <si>
    <t>izHkkj gLrkarj.k lwfp</t>
  </si>
  <si>
    <t>uke izHkkj&amp;</t>
  </si>
  <si>
    <t>uke izHkkjh&amp;</t>
  </si>
  <si>
    <t>pktZ ysus okys ds gLrk{kj</t>
  </si>
  <si>
    <t>pktZ nsus okys ds gLrk{kj</t>
  </si>
  <si>
    <t>Jh jkeizlkn jsxj</t>
  </si>
  <si>
    <t>dqlhZ</t>
  </si>
  <si>
    <t>Vscy</t>
  </si>
  <si>
    <t>csap</t>
  </si>
  <si>
    <t>[kjkc</t>
  </si>
  <si>
    <t>N</t>
  </si>
  <si>
    <t>ofj"B v/;kid</t>
  </si>
  <si>
    <t xml:space="preserve"> 'kk0 f'k0</t>
  </si>
  <si>
    <t>समायोजन</t>
  </si>
  <si>
    <t>सेवामुक्त</t>
  </si>
  <si>
    <t>jktLFkku jkT; dkfeZd isa'ku izdj.k</t>
  </si>
  <si>
    <t>izdj.k lwfp</t>
  </si>
  <si>
    <t>uke QkbZy</t>
  </si>
  <si>
    <t>isa'ku izdj.k dh rS;kjh o dqyd</t>
  </si>
  <si>
    <t>isa'ku ls iwoZ dh rS;kjh</t>
  </si>
  <si>
    <t>isa'ku ds ckn dh dk;Zokgh</t>
  </si>
  <si>
    <t>foHkkxh; tkap izek.k i=</t>
  </si>
  <si>
    <t>lhih,Q izek.k i=</t>
  </si>
  <si>
    <t>dk;kZy; vns; izek.k i=</t>
  </si>
  <si>
    <t>lsok iqfLrdk esa dfVax gks rks izek.k i=</t>
  </si>
  <si>
    <t>vlk/kkj.k vodk'k o vgZdkjh lsok izek.k i=</t>
  </si>
  <si>
    <t>dk;kZy; dk;ZeqfDr vkns'k</t>
  </si>
  <si>
    <t>jktdh; vkokl vkoaVu izek.k i=</t>
  </si>
  <si>
    <t>nh?kZdkyhu _.k vns; izek.k i=</t>
  </si>
  <si>
    <t>Capital Letter Formate for Pension</t>
  </si>
  <si>
    <t xml:space="preserve"> 'kiFk i= vUrxZr izk:i&amp;6</t>
  </si>
  <si>
    <t>isa'ku nLrkost psdfyLV</t>
  </si>
  <si>
    <t>lsok iqfLrdk esa fd;s tkus okys dk;Z</t>
  </si>
  <si>
    <t>{kfriwjd ckW.M ,lvkbZ@thih,Q</t>
  </si>
  <si>
    <t>300 ih,y fMek.M QkWesZV</t>
  </si>
  <si>
    <t>isa'ku ij ih,y fMek.M esy vkbZMh</t>
  </si>
  <si>
    <t>dks"kky; dks izLrqr fd;k tkus okyk 'kiFk i=</t>
  </si>
  <si>
    <t>dks"kky; ls Hkqxrku izkIr djus gsrw dk;Zokgh</t>
  </si>
  <si>
    <t>esfMdy Mk;jh gsrw vkosnu i=</t>
  </si>
  <si>
    <t>isa'ku osclkbZV ¼ le; le; ij psd djrs jgsa ½</t>
  </si>
  <si>
    <t>Pension Website</t>
  </si>
  <si>
    <t>LosfPNd lsok fuo`fRr gsrw vkosnu i=</t>
  </si>
  <si>
    <r>
      <t xml:space="preserve">usfeus'ku QkeZ </t>
    </r>
    <r>
      <rPr>
        <b/>
        <sz val="24"/>
        <color theme="1"/>
        <rFont val="Calibri"/>
        <family val="2"/>
        <scheme val="minor"/>
      </rPr>
      <t>GA</t>
    </r>
    <r>
      <rPr>
        <b/>
        <sz val="24"/>
        <color theme="1"/>
        <rFont val="Kruti Dev 010"/>
      </rPr>
      <t>&amp;126</t>
    </r>
  </si>
  <si>
    <r>
      <t xml:space="preserve">vodk'k 'ks"k [kkrk </t>
    </r>
    <r>
      <rPr>
        <b/>
        <sz val="24"/>
        <color theme="1"/>
        <rFont val="Calibri"/>
        <family val="2"/>
        <scheme val="minor"/>
      </rPr>
      <t>GA-46</t>
    </r>
  </si>
  <si>
    <r>
      <t xml:space="preserve">ifjf'k"V&amp;d laLFkkiu </t>
    </r>
    <r>
      <rPr>
        <b/>
        <sz val="24"/>
        <color theme="1"/>
        <rFont val="Calibri"/>
        <family val="2"/>
        <scheme val="minor"/>
      </rPr>
      <t>SI Meturity</t>
    </r>
    <r>
      <rPr>
        <b/>
        <sz val="24"/>
        <color theme="1"/>
        <rFont val="Kruti Dev 010"/>
      </rPr>
      <t xml:space="preserve"> ij</t>
    </r>
  </si>
  <si>
    <r>
      <rPr>
        <b/>
        <sz val="24"/>
        <color theme="1"/>
        <rFont val="Calibri"/>
        <family val="2"/>
        <scheme val="minor"/>
      </rPr>
      <t>SI/GPF</t>
    </r>
    <r>
      <rPr>
        <b/>
        <sz val="24"/>
        <color theme="1"/>
        <rFont val="Kruti Dev 010"/>
      </rPr>
      <t xml:space="preserve"> yksu izek.k i= ¼Dyse QkeZ ds lkFk½</t>
    </r>
  </si>
  <si>
    <r>
      <t>th,&amp;55,</t>
    </r>
    <r>
      <rPr>
        <b/>
        <sz val="24"/>
        <color theme="1"/>
        <rFont val="Calibri"/>
        <family val="2"/>
        <scheme val="minor"/>
      </rPr>
      <t xml:space="preserve">  SI/GPF</t>
    </r>
  </si>
  <si>
    <r>
      <rPr>
        <b/>
        <sz val="24"/>
        <color theme="1"/>
        <rFont val="Calibri"/>
        <family val="2"/>
        <scheme val="minor"/>
      </rPr>
      <t>SI</t>
    </r>
    <r>
      <rPr>
        <b/>
        <sz val="24"/>
        <color theme="1"/>
        <rFont val="Kruti Dev 010"/>
      </rPr>
      <t xml:space="preserve"> nkok QkjofMZax ysVj</t>
    </r>
  </si>
  <si>
    <r>
      <rPr>
        <b/>
        <sz val="24"/>
        <color theme="1"/>
        <rFont val="Calibri"/>
        <family val="2"/>
        <scheme val="minor"/>
      </rPr>
      <t>GPF</t>
    </r>
    <r>
      <rPr>
        <b/>
        <sz val="24"/>
        <color theme="1"/>
        <rFont val="Kruti Dev 010"/>
      </rPr>
      <t xml:space="preserve"> nkok QkjofMZax ysVj</t>
    </r>
  </si>
  <si>
    <r>
      <rPr>
        <b/>
        <sz val="24"/>
        <color theme="1"/>
        <rFont val="Calibri"/>
        <family val="2"/>
        <scheme val="minor"/>
      </rPr>
      <t>SI</t>
    </r>
    <r>
      <rPr>
        <b/>
        <sz val="24"/>
        <color theme="1"/>
        <rFont val="Kruti Dev 010"/>
      </rPr>
      <t xml:space="preserve"> esP;kSfjVh fu;e</t>
    </r>
  </si>
  <si>
    <r>
      <rPr>
        <b/>
        <sz val="24"/>
        <color theme="1"/>
        <rFont val="Calibri"/>
        <family val="2"/>
        <scheme val="minor"/>
      </rPr>
      <t>GPF</t>
    </r>
    <r>
      <rPr>
        <b/>
        <sz val="24"/>
        <color theme="1"/>
        <rFont val="Kruti Dev 010"/>
      </rPr>
      <t xml:space="preserve"> esP;kSfjVh fu;e</t>
    </r>
  </si>
  <si>
    <t>uks isa'ku izek.k i=</t>
  </si>
  <si>
    <t xml:space="preserve"> 'kkyk niZ.k ls</t>
  </si>
  <si>
    <t>lsokfuo`fRr ls iwoZ dh tkus okyh dk;Zokgh</t>
  </si>
  <si>
    <t>;fn vkidk uke cSd [kkrs] isesustj] 'kkyk niZ.k ,oa lsok iqfLrdk esa vyx&amp;vyx@fHkUurk gS rks izR;sd esa uke lsok iqfLrdk ,oa 'kS{kf.kd nLrkostksa ds leku djok;sa A</t>
  </si>
  <si>
    <t>17 fcUnqvksa dk vaxzsth okyk QkWesZV dsihVy ysVlZ esa Hkjdj MhMhvks dks miyC/k djok;sa rkfd isa'ku dqyd Hkjus esa vklkuh gksA</t>
  </si>
  <si>
    <t>lhih,Q dkfeZd ugha gksus dk izek.k i= tkjh djok;sa A</t>
  </si>
  <si>
    <t>isesustj ls uohure is&amp;Lyhi ,oa dkfeZd MkVk QkWeZ fudyokdj MhMhvks ls izekf.kr djok;sa A</t>
  </si>
  <si>
    <t>cSad iklcqd dh LoPN izfr] vk/kkj dkMZ dh izfr ,oa isu dkMZ dh izfr MhMhvks dks miyC/k djok;sa A</t>
  </si>
  <si>
    <t>dqyd esa isa'kuj dh ,EiyksbZ vkbZMh ,oa MhMhvks dksM vo'; fy[ksa A</t>
  </si>
  <si>
    <t>lsokfuo`fRr ds ckn dh tkus okyh dk;Zokgh</t>
  </si>
  <si>
    <t>la;qDr 9 QksVksxzkQ ikliksVZ lkbZt ds ¼uksfeuh ds lkFk QksVksxzkQ½ MhMhvks ls vuqizekf.kr gks A</t>
  </si>
  <si>
    <t>lsok fuo`fRr vkns'k</t>
  </si>
  <si>
    <t>flfoy lsok ¼oxhZdj.k] fu;a=.k o vihy½ fu;e 1958 ds fu;e 16 o 17 dh dk;Zokgh ugha dk izek.k i= A</t>
  </si>
  <si>
    <t>jktdh; vkokl vkoaVu dk izek.k i=</t>
  </si>
  <si>
    <t>nh?kZdkyhu _.k dk vns; izek.k i=</t>
  </si>
  <si>
    <t>lhih,Q dkfeZd ugha gksus dk izek.k i=</t>
  </si>
  <si>
    <t>lsok larks"ktud dk izek.k i=</t>
  </si>
  <si>
    <t>dkfeZd ls mikftZr vodk'k leiZ.k dk vkosnu i= ysuk</t>
  </si>
  <si>
    <t>izFke fu;qfDr ls lsokfuo`fRr rd dk lsok fooj.k</t>
  </si>
  <si>
    <t>dksbZ jktdh; _.k tSls&amp;Hkou _.k] okgu _.k] QuhZpj _.k fy;k gks rks ftyk dks"kky; ls vns; izek.k i=</t>
  </si>
  <si>
    <t xml:space="preserve">lsok esa jgrs dkfeZd dh e`R;q gksus ij e`R;q frfFk dk osru ns; gksxk ,oa LoSfPNd lsokfuo`fr dk fnu vdk;Z fnol ekuk tkrk gS rFkk osru dk Hkqxrku ugha fd;k tkrk gS A </t>
  </si>
  <si>
    <t>dk;kZy;&amp;</t>
  </si>
  <si>
    <t>dzekad%&amp;</t>
  </si>
  <si>
    <t>fnukad%&amp;</t>
  </si>
  <si>
    <t xml:space="preserve"> </t>
  </si>
  <si>
    <t>Jheku~ eq[; CykWd f'k{kk vf/kdkjh egksn;</t>
  </si>
  <si>
    <t xml:space="preserve">     iapk;r lfefr</t>
  </si>
  <si>
    <t xml:space="preserve"> Vksad</t>
  </si>
  <si>
    <t>fo"k; % &amp;</t>
  </si>
  <si>
    <t>o0v0</t>
  </si>
  <si>
    <t>dk lsokfuo`fr ij isa'ku izdj.k fuLrkj.k gsrw fHktokus ckcrA</t>
  </si>
  <si>
    <t>izlax%&amp;lsokfuo`r dkfeZd }kjk dk;kZy; esa izLrqr isa'ku izdj.k fnukad%&amp;</t>
  </si>
  <si>
    <t>egksn; ]</t>
  </si>
  <si>
    <t>funZs'kkuqlkj bl foHkkx ds</t>
  </si>
  <si>
    <t>ds isa'ku lEcfU/kr dqyd vkxs</t>
  </si>
  <si>
    <t xml:space="preserve"> vko';d dk;Zokgh gsrq vxzsf"kr fd;s tk jgs gS A budh tUe frfFk&amp;</t>
  </si>
  <si>
    <t>gSAbudh lsokfuo`fr</t>
  </si>
  <si>
    <t xml:space="preserve">  frfFk&amp;</t>
  </si>
  <si>
    <t>gS A</t>
  </si>
  <si>
    <t>isa'ku izdj.k fuLrkj.k gsrw fHktok;k tk jgk gSaA</t>
  </si>
  <si>
    <t>d`i;k bUgsa fu;ekuqlkj isa'ku izdj.k fuLrkfjr djokus dh d`ik djkosaA</t>
  </si>
  <si>
    <t xml:space="preserve">layXu&amp; </t>
  </si>
  <si>
    <t>1- ewy lsok iqfLrdkA</t>
  </si>
  <si>
    <t>2- isa’ku dqydA</t>
  </si>
  <si>
    <t>3-lsokfuo`fr vkns’kA</t>
  </si>
  <si>
    <t>4-is eustj ls fizaUV ,EiyksbZ ekLVj MkVkA</t>
  </si>
  <si>
    <t>5-is eustj ls fizaUV ysVsLV is fLyiA</t>
  </si>
  <si>
    <t>6-cSad [kkrk iklcqd dh QksVks dksihA</t>
  </si>
  <si>
    <t>7- nh?kZdkyhu _.k lEcU/kh vns; izek.k&amp;i=A</t>
  </si>
  <si>
    <t>izfrfyfi lwpukFkZ ,oa vko';d dk;Zokgh gsrq %&amp;</t>
  </si>
  <si>
    <t xml:space="preserve">lEcfU/kr </t>
  </si>
  <si>
    <t>jf{kr i=koyh@isa'ku i=koyh A</t>
  </si>
  <si>
    <t>foHkkxh; dk;Zokgh@tkap lEcfU/kr izek.k&amp;iz=</t>
  </si>
  <si>
    <t>3- fo:) dksbZ U;kf;d dk;Zokgh fdlh ekuuh; U;k;ky; esa fopkjk/khu@yfEcr ugha gSaA</t>
  </si>
  <si>
    <t>lh- ih- ,Q- dk lnL; ugha gksus dk izek.k&amp;i=</t>
  </si>
  <si>
    <r>
      <t xml:space="preserve">jktLFkku lsok fu;e 160 </t>
    </r>
    <r>
      <rPr>
        <b/>
        <sz val="18"/>
        <color rgb="FF000000"/>
        <rFont val="Kruti Dev 010"/>
      </rPr>
      <t>¼</t>
    </r>
    <r>
      <rPr>
        <b/>
        <sz val="18"/>
        <color rgb="FF000000"/>
        <rFont val="Calibri"/>
        <family val="2"/>
        <scheme val="minor"/>
      </rPr>
      <t>IV</t>
    </r>
    <r>
      <rPr>
        <b/>
        <sz val="18"/>
        <color rgb="FF000000"/>
        <rFont val="Kruti Dev 010"/>
      </rPr>
      <t>½</t>
    </r>
    <r>
      <rPr>
        <b/>
        <sz val="20"/>
        <color rgb="FF000000"/>
        <rFont val="Kruti Dev 010"/>
      </rPr>
      <t xml:space="preserve"> </t>
    </r>
    <r>
      <rPr>
        <b/>
        <sz val="18"/>
        <color rgb="FF000000"/>
        <rFont val="Kruti Dev 010"/>
      </rPr>
      <t>¼|½</t>
    </r>
  </si>
  <si>
    <r>
      <t>&amp;</t>
    </r>
    <r>
      <rPr>
        <b/>
        <u/>
        <sz val="20"/>
        <color rgb="FF000000"/>
        <rFont val="Kruti Dev 010"/>
      </rPr>
      <t>'kiFk&amp;i=</t>
    </r>
    <r>
      <rPr>
        <b/>
        <sz val="20"/>
        <color rgb="FF000000"/>
        <rFont val="Kruti Dev 010"/>
      </rPr>
      <t>&amp;</t>
    </r>
  </si>
  <si>
    <t>eSa</t>
  </si>
  <si>
    <t>iq=@iq=h@iRuh Jh</t>
  </si>
  <si>
    <t>inLFkkiu &amp;</t>
  </si>
  <si>
    <t xml:space="preserve">,rn~ }kjk ;g opu nsrk@nsrh gWw fd ewy lsokiqfLrdk dh izfof"V;ka dVh &amp; QVh gksus </t>
  </si>
  <si>
    <t xml:space="preserve">ds osru fLFkjhdj.k ] okf"kZd osru o`f) vkfn dkj.k ls isa'ku fuf.kZr gksrh gS rks isa'ku </t>
  </si>
  <si>
    <t>eSa ;fn dksbZ vf/kd Hkqxrku eq&gt;s gksosa ;k ik;k tkoss rks eSa mDr vf/kd Hkqxrku dh jkf'k</t>
  </si>
  <si>
    <t xml:space="preserve">          tek djkus dk opu nsrk@nsrh gwW A </t>
  </si>
  <si>
    <t>gLrk{kj 'kiFk drkZ</t>
  </si>
  <si>
    <t>uke %&amp;</t>
  </si>
  <si>
    <t>in %&amp;</t>
  </si>
  <si>
    <t>foHkkx %&amp;</t>
  </si>
  <si>
    <t>uksV%&amp;mijksDr izek.k&amp;i= 50 :i;s dk uku T;qfMf'k;y LVkEi isij ij vafdr dj izekf.kr djok dj izLrqr djsaA</t>
  </si>
  <si>
    <r>
      <t>izi= &amp;9 ¼ nsf[k, fu;e 81 ¼1½ ¼d½ ¼</t>
    </r>
    <r>
      <rPr>
        <b/>
        <sz val="16"/>
        <rFont val="Arial"/>
        <family val="2"/>
      </rPr>
      <t>vi</t>
    </r>
    <r>
      <rPr>
        <b/>
        <sz val="16"/>
        <rFont val="Kruti Dev 010"/>
      </rPr>
      <t>½ ½</t>
    </r>
  </si>
  <si>
    <t>lsok dh fofufnZ"V vof/k dks isa'ku ;ksX; vof/k fxus tkus ds fy,</t>
  </si>
  <si>
    <t>deZpkjh }kjk /kks"k.kk dk izi=</t>
  </si>
  <si>
    <t>¼lknk dkxt ij ½</t>
  </si>
  <si>
    <t xml:space="preserve">  eSa </t>
  </si>
  <si>
    <t>firk@ifr Jh</t>
  </si>
  <si>
    <t xml:space="preserve">in ij dk;Z dj jgk gqWa ,rn~ }kjk </t>
  </si>
  <si>
    <t xml:space="preserve">?kks"k.kk djrk gqWa fd eSus jkT; ljdkj dh lsok fnaukd  </t>
  </si>
  <si>
    <t xml:space="preserve">ls </t>
  </si>
  <si>
    <t xml:space="preserve">rd gS rFkk bl </t>
  </si>
  <si>
    <t xml:space="preserve">vof/k eSa esus fofHkUu ¼foHkkx½ es fofHkUu in ij dk;Z fd;k gS A fu;eksa ds v/khu mDr vof/k isa'ku ds fy, vgZdkjh vof/k Fkh </t>
  </si>
  <si>
    <t>rFkk ml vof/k esa fdlh izdkj dk dksbZ Hkax@O;o/kku ugh Fkk A</t>
  </si>
  <si>
    <t>nLrkosth lk{; rFkk vU; lwpuk tks esjh 'kfDr ds Hkhrj gS dh ;k nh tk ldrh gS uhps lwph ds vuqlkj layXu gSA</t>
  </si>
  <si>
    <t>1-</t>
  </si>
  <si>
    <t xml:space="preserve">lsokfHkys[k ds vuqlkj </t>
  </si>
  <si>
    <t>2-</t>
  </si>
  <si>
    <t>-----------------------------------------------------------------------------------------------------------------------------------------------------------------------------------------</t>
  </si>
  <si>
    <t>3-</t>
  </si>
  <si>
    <t>4-</t>
  </si>
  <si>
    <t>------------------------------------------------------------------------------------------------------------------------------------------------------------------------------------------</t>
  </si>
  <si>
    <t>lR; fu"Bk iwoZd izfrKk djrh @djrk gwWa rFkk /kks"k.kk djrh djrk gwWa fd mi;ZqDr</t>
  </si>
  <si>
    <t xml:space="preserve">lwpuk,sa esjh loksZre tkudkjh ,oa fo'okl ds vk/kkj ij lgh ,oa lR; gS A </t>
  </si>
  <si>
    <t>'kiFk xzghrk ds gLrk{kj</t>
  </si>
  <si>
    <r>
      <t>izi= &amp; 9 ^d^ ¼ nsf[k, fu;e 81 ¼</t>
    </r>
    <r>
      <rPr>
        <b/>
        <sz val="12"/>
        <rFont val="Arial"/>
        <family val="2"/>
      </rPr>
      <t>I</t>
    </r>
    <r>
      <rPr>
        <b/>
        <sz val="16"/>
        <rFont val="Kruti Dev 010"/>
      </rPr>
      <t>½ ¼d½ ¼</t>
    </r>
    <r>
      <rPr>
        <b/>
        <sz val="14"/>
        <rFont val="Arial"/>
        <family val="2"/>
      </rPr>
      <t>vii</t>
    </r>
    <r>
      <rPr>
        <b/>
        <sz val="16"/>
        <rFont val="Kruti Dev 010"/>
      </rPr>
      <t>½ ½</t>
    </r>
  </si>
  <si>
    <t>ljdkjh deZpkjh dh /kks"k.kk vkfn ds vk/kkj ij isa'ku ds fy, lsok dks Lohdkj djus gsrq vkns'k dk izi=</t>
  </si>
  <si>
    <t>tks orZeku esa</t>
  </si>
  <si>
    <t xml:space="preserve">in ij dk;Z dj jgs gS }kjk fofHkUu in ij fnaukd </t>
  </si>
  <si>
    <t>rd dh xbZ lsok dks ljdkjh deZpkjh dh ias'ku</t>
  </si>
  <si>
    <t xml:space="preserve">lax.kuk ds fy, fujUrj ,oa vgdkjh lsok ds :i esa Lohdkj dj fy;k x;k gS A eSaus lek/kku dj fy;k gS fd mDr </t>
  </si>
  <si>
    <t xml:space="preserve">vof/k esa fuEu ds flok; dksbZ O;o/kku ugh gqvk gS A </t>
  </si>
  <si>
    <t xml:space="preserve">fnaukd </t>
  </si>
  <si>
    <t xml:space="preserve"> 'kwU; ls 'kwU; rd</t>
  </si>
  <si>
    <t xml:space="preserve">fnaukd %&amp; </t>
  </si>
  <si>
    <t>gLrk{kj</t>
  </si>
  <si>
    <t>vkokl vkaoVu lEcU/kh izek.k&amp;iz=</t>
  </si>
  <si>
    <t>fd;k x;k gS vkSj uk gh iwoZ esa Lohd`r fd;k x;k gSA</t>
  </si>
  <si>
    <t>nh?kZ dkyhu _.k lEcU/kh izek.k&amp;iz=</t>
  </si>
  <si>
    <t>isU’ku ,oa miknku lEcU/kh izek.k&amp;iz=</t>
  </si>
  <si>
    <r>
      <t xml:space="preserve">                      jktLFkku ljdkj                  </t>
    </r>
    <r>
      <rPr>
        <b/>
        <sz val="12"/>
        <rFont val="Calibri"/>
        <family val="2"/>
        <scheme val="minor"/>
      </rPr>
      <t>GA-126</t>
    </r>
  </si>
  <si>
    <t xml:space="preserve"> euksu;u e`R;q ,oa fuo`fRr miknku izkfIr ds fy;s </t>
  </si>
  <si>
    <t xml:space="preserve">tc deZpkjh ds ifjokj gks o muesa ls fdlh ,d O;fDr dks euksuhr </t>
  </si>
  <si>
    <t>djuk gS rks ;g QkWeZ dke esa ykuk gS</t>
  </si>
  <si>
    <t xml:space="preserve">uke o irk euksuhr O;fDr dk </t>
  </si>
  <si>
    <t>deZpkjh ls laca/k</t>
  </si>
  <si>
    <t>?kVuk ftldss gksus ij euksu;u v;ksX; gksxk</t>
  </si>
  <si>
    <t>uke]irk o laca/k ml O;fDr dk ;fn dksbZ gks ftldh euksuhr O;fDr dk vf/kdkjh mldh deZpkjh ls igys e`R;q gksus ij feysxk</t>
  </si>
  <si>
    <t>e`R;q ;k ikxy gksus ij</t>
  </si>
  <si>
    <t xml:space="preserve">gLrk{kj xokg </t>
  </si>
  <si>
    <t xml:space="preserve">gLrk{kj dkfeZd </t>
  </si>
  <si>
    <t xml:space="preserve">1-  </t>
  </si>
  <si>
    <t>;fn deZpkjh vjktif=r gks rks bl QkWeZ dh iwfrZ dk;kZy;/;{k djsaA</t>
  </si>
  <si>
    <t>euksuhr djus okys dk uke %&amp;</t>
  </si>
  <si>
    <t xml:space="preserve">gLrk{kj dk;kZy;/;{k </t>
  </si>
  <si>
    <t>inuke %&amp;</t>
  </si>
  <si>
    <t xml:space="preserve">   frfFk</t>
  </si>
  <si>
    <t>uke dk;kZy; %&amp;</t>
  </si>
  <si>
    <t xml:space="preserve">   in</t>
  </si>
  <si>
    <t>uke dkfeZd&amp;</t>
  </si>
  <si>
    <t>vodk'k dk C;kSjk</t>
  </si>
  <si>
    <t>LEAVE ACCOUNT</t>
  </si>
  <si>
    <t>GA-46</t>
  </si>
  <si>
    <t>fujUrj jkT; lsok ds izkjEHk dh fnukad %&amp;</t>
  </si>
  <si>
    <t>tUe fnukad %&amp;</t>
  </si>
  <si>
    <t>fuoklh %&amp;</t>
  </si>
  <si>
    <t>mikftZr vodk'k</t>
  </si>
  <si>
    <t>v}Z oSrfud vodk'k</t>
  </si>
  <si>
    <t>futh dk;Z ;k chekjh ds dkj.k vodk'k tks fy;k</t>
  </si>
  <si>
    <t>lsok iaftdk@ iqfLrdk esa vodk'k ntZ dj fn;k x;k gS</t>
  </si>
  <si>
    <t>fVIi.kh</t>
  </si>
  <si>
    <t>vof/k dk;Z</t>
  </si>
  <si>
    <t>mikftZr vodk'k fnuksa esa</t>
  </si>
  <si>
    <t>tek vodk'k dkye 9 o 4 dk ;ksx fu/kkZfjr vof/k ds vuqlkj ¼fnuksa esa½</t>
  </si>
  <si>
    <t>vodk'k tks fy;k</t>
  </si>
  <si>
    <t>NqVVh ls okilh ij cdk;k ¼dkye 5 o 8 dk ckdh½</t>
  </si>
  <si>
    <t>lsok vof/k</t>
  </si>
  <si>
    <t>cdk;k vodk'k</t>
  </si>
  <si>
    <t>dk;Z fnolksa dh la[;k</t>
  </si>
  <si>
    <t>lsok vof/k ¼o"kksZ esa½</t>
  </si>
  <si>
    <t>tek vodk'k dkye 9 o 13 dk ;ksx</t>
  </si>
  <si>
    <t>vodk'k tks futh dk;Z ;k chekjh ds dkj.k fy;k x;k</t>
  </si>
  <si>
    <t>ifjofrZr vodk'k tks MkDVjh izek.k&amp;i= ij iw.kZ osru ij nh xbZ¼ftldh vof/k iw.kZ lsok dky esa 180 fnu dh gS½</t>
  </si>
  <si>
    <t>ifjofrZr vodk'k v}Zosru esa cny dj ¼dkye 20 dk nqxquk½</t>
  </si>
  <si>
    <t>vuqekfur vodk'k tks MkDVjh izek.k&amp;i= ij Z¼ftldh vof/k iw.kZ lsok dky esa 180 fnu dh gS½</t>
  </si>
  <si>
    <t>v}Zosrfud  vodk'k dh vof/k dkye 17]21 o 24 dk ;ksx</t>
  </si>
  <si>
    <t>NqVVh ls okilh ij ckdh dkye 14 o 25</t>
  </si>
  <si>
    <t>1 o"kZ</t>
  </si>
  <si>
    <t>295+15=310</t>
  </si>
  <si>
    <t>1 o"kZ 1 ekg</t>
  </si>
  <si>
    <t>250+20=250</t>
  </si>
  <si>
    <t>gka</t>
  </si>
  <si>
    <t xml:space="preserve">uksV %&amp; lk/kkj.k vof/k dh fVIi.kh gsrq yky L;kgh ls [krk dzekad 18 esa fy[kk tkosaA 2- v}Zosru ij vodk'k izkjEHk gksus ds le; lsokdky izkjEHk gksus vFkok lekIr gksus dk le; iw.kZ o"kksZ esa fy[kk tk,xkA ;fn ljdkjh deZpkjh v}Zosru ij vodk'k </t>
  </si>
  <si>
    <t xml:space="preserve">dh vof/k ,d o"kZ esa iw.kZ dj ys rks vlk/kkj.k dkye 10 ls 14 rd mfpr ys[k dj fn;k tkosA dkye 26 dks iw.kZ fd;k tkos rks mldks fglkc esa fy;k tkosA 3- tc ifjorZu ,d ekl ls nqljs vuqHkkx esa fd;k tkosa] rks mldk ys[kk bl volj ij iw.kZ fnu esa fd;k </t>
  </si>
  <si>
    <t xml:space="preserve">tkos]tSlk vk/ks va'k dks NksM fn;k tkoss vkSj vk/ks ls vf/kd dks iq.kZ eku fy;k tkosaA 4-mikftZr vodk'k dh nj esa ifjorZu gks]mikftZr vodk'k tks iw.kZ dh nj ls tek gksxk]mls iw.kZ fnol esa dj fn;k tkosa]vFkkZr vk/ks ls de NksM fn;k tk;sxk rFkk vk/ks ls vf/kd dk iw.kZ fnol ekuk tkosxkA  </t>
  </si>
  <si>
    <t>¼vaxzsth ds cM+s v{kjksa esa Hkjk tkuk lqfuf'pr djkosa½</t>
  </si>
  <si>
    <t>Please fill all the fields in capital letters of English and enclose with the pesion case alongwith the latest photo copy of pay slip generated by Pay Manager</t>
  </si>
  <si>
    <t>Employee I.D.</t>
  </si>
  <si>
    <t>Employee's Name</t>
  </si>
  <si>
    <t>Post held</t>
  </si>
  <si>
    <t>Name of Department with address (Office ID)</t>
  </si>
  <si>
    <t>Office ID</t>
  </si>
  <si>
    <t>Mobile No. of Pensioner</t>
  </si>
  <si>
    <t>Postal address of Pensioner after retirement alongwith Pin code</t>
  </si>
  <si>
    <t>Date of Birth (As per S.B.)</t>
  </si>
  <si>
    <t>Date of Joining in Service</t>
  </si>
  <si>
    <t xml:space="preserve">Date of </t>
  </si>
  <si>
    <t>Retirement</t>
  </si>
  <si>
    <t>Bank Name</t>
  </si>
  <si>
    <t>Bank Branch with address</t>
  </si>
  <si>
    <t>Bank Account No</t>
  </si>
  <si>
    <t>IFSC code (as mentioned in cheque book/Pass book)</t>
  </si>
  <si>
    <t>PAN No.</t>
  </si>
  <si>
    <t>PPO./FPP No (in case of revision)</t>
  </si>
  <si>
    <t>Family Details</t>
  </si>
  <si>
    <t>S.N.</t>
  </si>
  <si>
    <t>Relation</t>
  </si>
  <si>
    <t>Date of Birth</t>
  </si>
  <si>
    <t>Married/
Unmarried</t>
  </si>
  <si>
    <t>Employed/
Unemployed</t>
  </si>
  <si>
    <t>Signature of Applicant</t>
  </si>
  <si>
    <r>
      <rPr>
        <b/>
        <i/>
        <sz val="20"/>
        <color theme="1"/>
        <rFont val="Kruti Dev 010"/>
      </rPr>
      <t xml:space="preserve"> </t>
    </r>
    <r>
      <rPr>
        <b/>
        <i/>
        <u/>
        <sz val="20"/>
        <color theme="1"/>
        <rFont val="Kruti Dev 010"/>
      </rPr>
      <t>'kiFk i=</t>
    </r>
  </si>
  <si>
    <t>¼vUrxZr izk:i&amp;6½</t>
  </si>
  <si>
    <t>inuke&amp;</t>
  </si>
  <si>
    <t>jktLFkku lsok@jktLFkku vf/kuLFk lsok@jktLFkku ys[kk lsok@jktkLFkku ea=ky;hd vf/kuLFk lsok esa dk;Zjr gwa A esjh</t>
  </si>
  <si>
    <t>gksus ls esjh vf/kokf"kZdh lsokfuo`fRr vk;q 60 o"kZ iw.kZ gksus ds QyLo:i eq&gt;s fnukad&amp;</t>
  </si>
  <si>
    <t>dks lsokfuo`Rr fd;k tkuk gS A eSa ;g 'kiFk iwoZd izekf.kr djrk@djrh gwa fd esjs fo:} vkt fnukad rd%&amp;</t>
  </si>
  <si>
    <t xml:space="preserve">jktLFkku flfoy lsok ¼oxhZdj.k] fu;a=.k ,oa vihy½ fu;e 1958 ds fu;e&amp;13@16@17@18 ds vUrZxr fdlh Hkh </t>
  </si>
  <si>
    <t xml:space="preserve"> izdkj dh foHkkxh; tkap dgh Hkh fopkjk/khu@ izLrkfor ugha gSaA</t>
  </si>
  <si>
    <t>esjs fo:) vkt fnukad rd jktLFkku flfoy lsok ¼oxhZdj.k] fu;a=.k ,oa vihy½ fu;e 1958 ds fu;e&amp;19 ds</t>
  </si>
  <si>
    <t>vUrZxr dksbZ fo'ks"k izfØ;k dh dk;Zokgh fopkjk/khu@izLrkfor ugha gSaA</t>
  </si>
  <si>
    <t>esjs fo:) dksbZ U;kf;d dk;Zokgh fdlh ekuuh; U;k;ky; esa fopkjk/khu@yfEcr ugha gSaA</t>
  </si>
  <si>
    <t>mijksDr fcUnq la- 01 ls 03 rd iw.kZr;k% lgh ,oa lR; gSa ,oa fdlh izdkj dh tkudkjh vlR; ik;h tkus ij esjs</t>
  </si>
  <si>
    <t>fo:) izHkkoh dk;Zokgh gsrq eSa Lo;a O;fDr'k% mRrkjnk;h jgwaxk@jgwaxhA</t>
  </si>
  <si>
    <t>pkSxkbZ] Vksad</t>
  </si>
  <si>
    <t>gLrk{kj 'kiFkdrkZ</t>
  </si>
  <si>
    <t>rLnhd %&amp;</t>
  </si>
  <si>
    <t>eSa ;g rLnhd djrk@djrh gWw fd mDr 'kiFk i= ds dFku fd;s x;s mijksDr fcUnq ,d ls pkj rd iw.kZr;k% lgh ,oa</t>
  </si>
  <si>
    <t>lR; gSa ,oa fcuk fdlh u'ks] irs ds ,dne nq:Lr gkyr esa fd;s x;s gSa tks oDr t:jr esjs dke vkosA bZ'oj esjh enn djsA</t>
  </si>
  <si>
    <t>isa'ku nLrkost pSd fyLV</t>
  </si>
  <si>
    <t>dk;kZy; v/;{k }kjk ns[ks tkus okys fcUnq</t>
  </si>
  <si>
    <t>dk;kZy; v/;{k dh vfHk;qqfDr@ fo-fo- gkWa@ugha@ykxw ugha@vU;</t>
  </si>
  <si>
    <t>¼d½ izddj.k ds lkFk layaXu vfHkys[k %&amp;</t>
  </si>
  <si>
    <t>layXu vfHkys[k</t>
  </si>
  <si>
    <t>gka@ugha@ykxw ugha@vU;</t>
  </si>
  <si>
    <t>fu;qfDr izkf/kdkjh }kjk tkjh lsokfuo``fRr vkns’k A</t>
  </si>
  <si>
    <t>हाँ</t>
  </si>
  <si>
    <t>deZpkjh@ik= ikfjokfjd isa’kuj ls izkIr ifjokj ds lnL;ksa  dk
iw.kZ C;kSjk ¼fookfgr iq= iq=h lfgr½</t>
  </si>
  <si>
    <t>deZpkjh@ik= ik-isa’kuj dh o.kZukRed ukekoyh dh rhu
¼jkT; ls ckgj isasa’ku izkIr djus ds ekeys esasa 4½ izzfr;kW A</t>
  </si>
  <si>
    <t>deZpkjh dk e`R;q izek.k&amp;i= ¼e`R;q dh fLFkfr esa½</t>
  </si>
  <si>
    <t>dks"kkf/kdkjh }kjk tkjh cdk;k ugha gksus dk lesfdr
vns;rk izzek.k&amp;i=</t>
  </si>
  <si>
    <t>foHkkx }kjk tkjh cdk;k ugha gksus dk lesfdr vns;rk izek.k i=</t>
  </si>
  <si>
    <t>ewy lsok iqfLrdk ¼ewy [kks tkus ij jk- ls-s-fu- 160 ¼?k½
ds varxZZr rS;kj MqqIyhdssV lsok iqfLrdk½</t>
  </si>
  <si>
    <t>deZpkjh dh lsok esa  jgrs e`R;q ds ekeys esa miknku gssrq
ukeakdu ugha gksus ij ifjokj ds ik= lHkh O;Ld lnL;ksa 
dh@ukekadu dh fLFkfr esa ukfer lnL;ksa dh o.kkZRed
ukekoyh dh 3&amp;3 izfr;ka</t>
  </si>
  <si>
    <t>¼d½ dk;kZy; }kjk lqfuf’pr djus dh tkudkjh %&amp;</t>
  </si>
  <si>
    <t>fu;qfDr frfFk ls lsokfuo`fr frfFk rd dh lsok,a izekf.kr dj nh xbZ gS A</t>
  </si>
  <si>
    <t>vlR;kfir lsok ds fy, fu/kkZfjr izi= 9 esa deZZpkjh ls ?kks"k.kk izkIr dj lrqaqf"V mijkUr izi= 9 , esa Lohd`fr tkjh dj nh xbZ gS rFkk mldk mYys[k ;Fkk LFkku dj fn;k gS A</t>
  </si>
  <si>
    <t>O;o/kku vof/k daMksusu djus dh jkT; ljdkj dh Lohd`fr izzkIr dj yh xbZ gS] rFkk ;FkkLFkku mYys[k dj fn;k x;k gS A</t>
  </si>
  <si>
    <t>vlkk/kkj.k vodk’k ,oa fuyEcu vof/k ;fn isa’ku ds fy, ;kssX; lsok ugha gS rks dqy lsok esa ls de dj nh xbZ gS@ isa’ku ;ksX; lsok ekuus dk vkns’k gksus ij ;Fkk LFkku mYys[k dj fn;k x;k gS A</t>
  </si>
  <si>
    <t>Ck[kkZLrxh ;k fu;e 53 ds vUrxZr vfuok;Z lsokfuo`fr i'pkr~ iqucZgkyh ds ekeys esa uksfVl osru ,oa isasa’kujh ifjykHkksa ds Hkqqxrku dh xbZ jkf’k e; C;kt tek djkus dh izfof"V lsokiqfLrdk essa vafdr gS A</t>
  </si>
  <si>
    <r>
      <t>deZpkjh ds lsok ls gVk;s tkus ;k c[kkZLr fd;s tkus ds
ckn cgky fd;s tkus ij chp dh vof/k ¼</t>
    </r>
    <r>
      <rPr>
        <sz val="16"/>
        <color theme="1"/>
        <rFont val="Calibri"/>
        <family val="2"/>
        <scheme val="minor"/>
      </rPr>
      <t>Intervening period</t>
    </r>
    <r>
      <rPr>
        <sz val="16"/>
        <color theme="1"/>
        <rFont val="Kruti Dev 010"/>
      </rPr>
      <t>½ dk l{ke Lrj ij fu;eu dj fn;k x;k gS ;k vof/k ;ksX;kRed lsok esa ls de dj nh xbZ gS A</t>
    </r>
  </si>
  <si>
    <r>
      <t>izfrfu;qfDr@oSnsf’kd lsok@lsok loaxZ ckg~; lsok ¼</t>
    </r>
    <r>
      <rPr>
        <sz val="16"/>
        <color theme="1"/>
        <rFont val="Calibri"/>
        <family val="2"/>
        <scheme val="minor"/>
      </rPr>
      <t>excadre</t>
    </r>
    <r>
      <rPr>
        <sz val="16"/>
        <color theme="1"/>
        <rFont val="Kruti Dev 010"/>
      </rPr>
      <t>½ vof/k funs’kd] isa’ku foHkkx }kjk lR;kfir dj nh xbZ gS A mDr vof/k dk isa’ku va’knku o vodk’k osru va’knku tek djkus dk fooj.k isa’ku dqyd esa vafdr dj fn;k x;k gS A</t>
    </r>
  </si>
  <si>
    <t>dk;Z izHkkfjr lsok fu;fer dj bh xbZ gS] eLVj jksy lsok lR;kfir djrs gq, vuqifLFkfr vof/k dk vlk/kkj.k vodk’k Lohd`r dj fn;k x;k gS A</t>
  </si>
  <si>
    <t>dk;Z izHkkfjr lsok vof/k dk va’knk;h izko/kk;h fuf/k esasa fu;ksDrk ds va’knku dh tek djkbZ xbZ jkf’k e; C;kt jktdks"k esa LFkkukUrfjr djus gsrq tkjh LFkkukraj.k izfof"V dh izfr layaXu dj nh xbZ gS rFkk ;FkkLFkku mYys[k dj fn;k x;k gS A</t>
  </si>
  <si>
    <r>
      <t xml:space="preserve"> 'kkfLr dk izHkko osru o`f};ksa ,oa p;fur osrueku@lqfuf’pr dsfj;j izxfr ;kstuk ¼</t>
    </r>
    <r>
      <rPr>
        <sz val="16"/>
        <color theme="1"/>
        <rFont val="Calibri"/>
        <family val="2"/>
        <scheme val="minor"/>
      </rPr>
      <t>ACP)</t>
    </r>
    <r>
      <rPr>
        <sz val="16"/>
        <color theme="1"/>
        <rFont val="Kruti Dev 010"/>
      </rPr>
      <t xml:space="preserve"> dh Lohd`fr ij fu;ekuqlkj Mky fn;k x;k gS A</t>
    </r>
  </si>
  <si>
    <t>vlk/kkj.k vodk’k ,oa fuyEcu vof/k ;fn osru o`f} ds fy, M~;wVh ugha ekuh xbZ gS rks mldk izHkko fu;ekuqlkj osru of}@o`f};ksa ij Mky fn;k x;k gS A</t>
  </si>
  <si>
    <t>osru la’kks/ku ds dkj.k olwyh ;ksX; jkf’k olwy dj yh xbZ gS rFkk izfof"V lsok iqfLrdk esa vafafdr dj nh xbZ gS A</t>
  </si>
  <si>
    <t>dkssbZ osru fu/kkZj.k cdk;k ugha gS lHkh osru fu/kkZj.kksa o okf"kZd osru o`f};ksa dh tkWaWp dk;kZy; ds ofj"Bre ys[kkdehZ ls djok;h xbZ gS rFkk bl vk’k; dk izek.k&amp;i= lsok iqfLrdk esa vafdr djok fn;k x;k gS A</t>
  </si>
  <si>
    <t>olwyh ;ksX; jkf’k miknku ls olwy djus dh vfHk’kalk dj nh xbZ gS rFkk vafre osru izek.k&amp;i= esa olwyh ;ksX; jkf’k o tek dk iw.kZ ctV en vafdr dj fn;k x;k gS A</t>
  </si>
  <si>
    <r>
      <t xml:space="preserve">fo'ks"k osru </t>
    </r>
    <r>
      <rPr>
        <sz val="16"/>
        <color theme="1"/>
        <rFont val="Calibri"/>
        <family val="2"/>
        <scheme val="minor"/>
      </rPr>
      <t>NCA/NPA</t>
    </r>
    <r>
      <rPr>
        <sz val="16"/>
        <color theme="1"/>
        <rFont val="Kruti Dev 010"/>
      </rPr>
      <t xml:space="preserve"> Lohd`fr dh izfof"V lsok esa vafdr gS rFkk isa’ku dqyd esa vafre 10 ekg dk vkSlr vafdr gS A</t>
    </r>
  </si>
  <si>
    <t>LoSfPNd lsokfuo`fr dk fnu vdk;Z fnol ekuk x;k gS rFkk osru dk Hkqxrku ugha fd;k x;k gS A lsok es jgrs e`R;q ds ekeys esa e`R;q fnol lsok dk Hkkx gS] ftldk osru vodk’k osru fn;k x;k gS A</t>
  </si>
  <si>
    <t>#ikUrj.k isa’ku vkosnu ij izkfIr frfFk vafdr dj vxzsf"kr dj fn;k x;k gS A</t>
  </si>
  <si>
    <t>lsok iqfLrdk esa tUe frfFk vafdr gS] tUe frfFk izek.ku dk vk/kkj vafdr dj fn;k x;k gS] tUe frfFk esa ifjorZu ds fy, jkT; ljdkj dh Lohd`fr izdj.k ds lkFk layaXu dh xbZ gS rFkk mldk mYys[k ;Fkk LFkku dj fn;k gSA</t>
  </si>
  <si>
    <t>isa'ku dqyd Hkstus ls iwoZ vkidks lsok iqfLrdk esa psd djuk gSA</t>
  </si>
  <si>
    <r>
      <t>lfoZl cqd ds izFke i`"B ij uksfeus'ku QkeZ ¼</t>
    </r>
    <r>
      <rPr>
        <sz val="17"/>
        <rFont val="Calibri"/>
        <family val="2"/>
        <scheme val="minor"/>
      </rPr>
      <t xml:space="preserve">GA </t>
    </r>
    <r>
      <rPr>
        <sz val="17"/>
        <rFont val="Kruti Dev 010"/>
      </rPr>
      <t xml:space="preserve">126½ yxk gksuk pkfg;sA </t>
    </r>
  </si>
  <si>
    <t>izFke fu;qfDr vkns'k dh izfo"Vh gksuh pkfg;sA</t>
  </si>
  <si>
    <t>LFkkbZdj.k dh izfo"Vh gksuh pkfg;sA</t>
  </si>
  <si>
    <t>lHkh izkIr p;fur osrueku dh izfo"Vh gksuh pkfg;sA</t>
  </si>
  <si>
    <t>lfoZl cqd ds izFke i`"B dh leLr izfof"B;ksa dh ewy fjdkMZ ls feyku djuh gSA</t>
  </si>
  <si>
    <t>lfoZl cqd vksj yxh gS rks mleas Hkh izFke i`"B dh iwfrZ;kWa djuh gSa A</t>
  </si>
  <si>
    <t>izFke fu;qfDr ls vkt fnu rd lsok izek.khdj.k gksuk pkfg;sA fnukad ij dfVax ugh gksuh pkfg;s o nksgjk lsok lR;kiu ugha gksuk pkfg;sA vxj dfVax gks xbZ gS rks ogh ls izekf.kr djkuh gSA izR;sd lsok izek.khdj.k ij yky L;kgh ls dzekad vafdr gksus pkfg;sA</t>
  </si>
  <si>
    <t>ih-,y- o esfMdy vodk'k psd djs o vodk'k ys[kk ds mij uke in tUefrfFk izFke fu;qfDr frfFk lsokfuo`fr frfFk fuokl LFkku vxj vafdr ugha gS rks fy[ksaA</t>
  </si>
  <si>
    <t>Mh-Mh-vks dh lhy ij dgha ij gLRkk{kj NwV x;s gS rks djokuk gSA</t>
  </si>
  <si>
    <t xml:space="preserve">leLr fQDls'ku o fodYi i= dh izfof"B;ka psd dj ysosaA </t>
  </si>
  <si>
    <t>leLr okf"kZd osru o`f);k psd dj ysosa o okf"kZd osru o`f) ds lkeus lsokiqfLrdk dkWye ua- 8 esa dkfeZd ds gLrk{kj psd dj ysosaA</t>
  </si>
  <si>
    <t>izFke fu;qfDr ls vkt fnu rd V~zWaklQj ] lek;kstu] inkSUufr gksus ij fjfyfoax o TkksbZfuax dk nk[kyk psd djsaA</t>
  </si>
  <si>
    <t>tUe frfFk vadks o 'kCnksa esa lgh fy[kh gqbZ gksuh pkfg;sA cksMZ izek.k i= la[;k Mky dj laLFkk iz/kku }kjk  izekf.kr  gksuh pkfg;sA</t>
  </si>
  <si>
    <t>jkT; chek ,oa izko/kk;h fuf/k foHkkx</t>
  </si>
  <si>
    <t>ifjf'k"V&amp;d</t>
  </si>
  <si>
    <t>fo"k;&amp;</t>
  </si>
  <si>
    <t>chek izek.k i= la[;k&amp;</t>
  </si>
  <si>
    <t>Jh@Jhefr&amp;</t>
  </si>
  <si>
    <t>iq=@iq=h Jh</t>
  </si>
  <si>
    <t>foHkkxh; irk&amp;</t>
  </si>
  <si>
    <t>vki LoRo i= ds lkFk chesnkj ls lacaf/kr fuEu tkudkjh bl foHkkx dks fHktokus dk d"V djsa</t>
  </si>
  <si>
    <t>ftlls LoRo nkok r; djus esa foyEc u gksa&amp;</t>
  </si>
  <si>
    <t>chesankj dk LFkkbZ irk ftlij Hkfo"; esa</t>
  </si>
  <si>
    <t>i= O;ogkj fd;k tk lds</t>
  </si>
  <si>
    <t>¼d½</t>
  </si>
  <si>
    <t>dk;kZy; dh nwjHkk"k la[;k&amp;</t>
  </si>
  <si>
    <t>0141-25840</t>
  </si>
  <si>
    <t>¼[k½</t>
  </si>
  <si>
    <t>vU; nwjHkk"k la[;k&amp;</t>
  </si>
  <si>
    <t>deZpkjh dh tUe frfFk&amp;</t>
  </si>
  <si>
    <t>tks lsok fjdkMZ esa ntZ dh xbZ gSA</t>
  </si>
  <si>
    <t xml:space="preserve">D;k tUe frfFk cnyh xbZ gS </t>
  </si>
  <si>
    <t>;fn gka rks vkns'k layXu djsa</t>
  </si>
  <si>
    <t>lyaXu</t>
  </si>
  <si>
    <t>¼x½</t>
  </si>
  <si>
    <t>;fn deZpkjh fuyafcr jgk gS@fcuk</t>
  </si>
  <si>
    <t>ugha</t>
  </si>
  <si>
    <t>osru vodk'k ij jgk gS rks fooj.k nsaos</t>
  </si>
  <si>
    <t>deZpkjh ds lsokdky esa o"kZ 1983 ls inLFkkiu dk iw.kZ fooj.k fuEukuqlkj nsaosa&amp;</t>
  </si>
  <si>
    <t>dzekad</t>
  </si>
  <si>
    <t>dk;kZy; dk uke</t>
  </si>
  <si>
    <t>vof/k ekg</t>
  </si>
  <si>
    <t>jkmekfo pkSxkbZ Vksad</t>
  </si>
  <si>
    <t>v/;kid</t>
  </si>
  <si>
    <t>jkmizkfo eksfguh</t>
  </si>
  <si>
    <t xml:space="preserve">izekf.kr fd;k tkrk gS fd deZpkjh dk mijksDr fooj.k dkfeZd ds lsok vfHkys[kks@vU; vfHkys[kksa ls </t>
  </si>
  <si>
    <t>tkap dj fy;k x;k gS ,oa lgh ik;k x;k gS A</t>
  </si>
  <si>
    <t>{kfriwjd ckW.M</t>
  </si>
  <si>
    <t>(Indemnity Bond)</t>
  </si>
  <si>
    <r>
      <rPr>
        <b/>
        <sz val="14"/>
        <color theme="1"/>
        <rFont val="Calibri"/>
        <family val="2"/>
        <scheme val="minor"/>
      </rPr>
      <t>[</t>
    </r>
    <r>
      <rPr>
        <b/>
        <sz val="14"/>
        <color theme="1"/>
        <rFont val="Kruti Dev 010"/>
      </rPr>
      <t>fu;e 21 ¼iv½</t>
    </r>
    <r>
      <rPr>
        <b/>
        <sz val="14"/>
        <color theme="1"/>
        <rFont val="Calibri"/>
        <family val="2"/>
        <scheme val="minor"/>
      </rPr>
      <t>]</t>
    </r>
  </si>
  <si>
    <t>,rn~}kjk ?kks"k.kk djrk@djrh gwaW fd eq&gt;s funs'kd] jkT; chek ,oa lkekU; izko/kk;h fuf/k foHkkx }kjk</t>
  </si>
  <si>
    <t xml:space="preserve">lkekU; izko/kk;h fuf/k@jkT; chek ls vf/kd Hkqxrku dh xbZ jkf'k tek ugha djk;s tkus dh fLFkfr </t>
  </si>
  <si>
    <t xml:space="preserve">esa foHkkx }kjk eq&gt;s jkT; ljdkj ls ns; isa'ku] xzsT;wVh rFkk vU; Hkqxrku esa ls vf/kd Hkqxrku dh xbZ </t>
  </si>
  <si>
    <t>jkf'k e; C;kt dh dVkSrh djus dh lgefr nsrk@nsrh gWwA</t>
  </si>
  <si>
    <t>va'knkrk@euksuhr dk uke&amp;</t>
  </si>
  <si>
    <t>gLrk{kj izekf.kr</t>
  </si>
  <si>
    <t>uksV &amp; mijksDr izek.k&amp;i= 10 : dk ukWu T;wfMf'k;y LVkEi ij vafdr dj izekf.kr djokdj izLrqr djsaA</t>
  </si>
  <si>
    <t>Jheku~ la;qDr funs'kd egksn;</t>
  </si>
  <si>
    <t>isa'ku o isa'kulZ osyQs;j foHkkx</t>
  </si>
  <si>
    <t>{ksf=; dk;kZy; ¼laHkkx eq[;ky;½</t>
  </si>
  <si>
    <t>vtesj</t>
  </si>
  <si>
    <t>lsokfuo`Rr dkfeZdksa ds fy, lsokfuo`fRr ij mikftZr vodk'k ds udnhdj.k fgrykHk ds fy, ctV en</t>
  </si>
  <si>
    <t xml:space="preserve">         2071&amp;01&amp;115&amp;01&amp;01 en esa jkf'k vkaoVu djus gsrw A</t>
  </si>
  <si>
    <t>ds fuEu lsokfuo`Rr@e`r dkfeZd@dkfeZdksa ds vodk'k [kkrs es 'ks"k mikftZr vodk'kksa dk  lsokfuo`fRr@lsok&amp;</t>
  </si>
  <si>
    <t xml:space="preserve">lekfIr mijkUr udn Hkqxrku djus gsrw ctV en 2071&amp;01&amp;115&amp;01&amp;01 esa  vko';d jkf'k vkaofVr fd;s tkus </t>
  </si>
  <si>
    <t>dk Je djsa rkfd lacaf/kr dkfeZd dks vfoyac Hkqxrku fd;k tk lds A</t>
  </si>
  <si>
    <t>dk;kZy; dh MhMhvks vkbZMh</t>
  </si>
  <si>
    <r>
      <t xml:space="preserve">dkfeZd ds </t>
    </r>
    <r>
      <rPr>
        <sz val="14"/>
        <color theme="1"/>
        <rFont val="Calibri"/>
        <family val="2"/>
        <scheme val="minor"/>
      </rPr>
      <t xml:space="preserve">PPO </t>
    </r>
    <r>
      <rPr>
        <sz val="14"/>
        <color theme="1"/>
        <rFont val="Kruti Dev 010"/>
      </rPr>
      <t>uacj</t>
    </r>
  </si>
  <si>
    <t>dkfeZd dk uke</t>
  </si>
  <si>
    <r>
      <t xml:space="preserve">dkfeZd dh </t>
    </r>
    <r>
      <rPr>
        <sz val="14"/>
        <color theme="1"/>
        <rFont val="Calibri"/>
        <family val="2"/>
        <scheme val="minor"/>
      </rPr>
      <t>Employee ID</t>
    </r>
  </si>
  <si>
    <t>okafNr jkf'k</t>
  </si>
  <si>
    <t>13135567899099AA</t>
  </si>
  <si>
    <t>RJTO198636028883</t>
  </si>
  <si>
    <t>TOTAL</t>
  </si>
  <si>
    <t>ekg vizsy</t>
  </si>
  <si>
    <t>2020 ls</t>
  </si>
  <si>
    <t>ekpZ&amp; 2021 rd</t>
  </si>
  <si>
    <t>mDr en esa vc rd [kpZ dh xbZ dqy jkf'k&amp;</t>
  </si>
  <si>
    <t>dk;kZy;/;{k eks0ua0&amp;</t>
  </si>
  <si>
    <t>MhMhvks dksM&amp;</t>
  </si>
  <si>
    <t>_.k izek.k i=</t>
  </si>
  <si>
    <t>;g izekf.kr fd;k tkrk gS fd va'knkrk Jh@Jhefr</t>
  </si>
  <si>
    <t>[kkrk la[;k&amp;</t>
  </si>
  <si>
    <t>tks fnukad&amp;</t>
  </si>
  <si>
    <t xml:space="preserve">dks lsokfuo`Rr@e`R;q </t>
  </si>
  <si>
    <t>gks pqdh gS A bl dk;kZy; }kjk fuEukafdr LFkkbZ ,oa vLFkkbZ _.k jkf'k dk Hkqxrku fd;k x;k gS A</t>
  </si>
  <si>
    <t>_.k dk izdkj</t>
  </si>
  <si>
    <t>jkf'k</t>
  </si>
  <si>
    <t>Hkqxrku izkfIr frfFk</t>
  </si>
  <si>
    <t>LFkkbZ</t>
  </si>
  <si>
    <t>vLFkkbZ</t>
  </si>
  <si>
    <t>blds vykok va'knkrk dks fdlh Hkh izdkj dk _.k Lohd`r ugha fd;k x;k gS A</t>
  </si>
  <si>
    <t>dk;Zjr LFkku dk iw.kZ fooj.k nsosaA</t>
  </si>
  <si>
    <t>osru en</t>
  </si>
  <si>
    <t>13-03-2000 ls 12-01-2005</t>
  </si>
  <si>
    <t>Vksad</t>
  </si>
  <si>
    <t>jkT; en</t>
  </si>
  <si>
    <t>jkT; chek ,oa izko/kk;h fu/kh foHkkx</t>
  </si>
  <si>
    <t>jkT; deZpkfj;ksa ds osru ls dh xbZ dVkSfr;ksa dk izek.k i=</t>
  </si>
  <si>
    <t>foHkkx</t>
  </si>
  <si>
    <t>¼ldqZyj ua- 40@80 th-,- 55, nsf[k, ½</t>
  </si>
  <si>
    <t>;g izekf.kr fd;k tkrk gS fd Jh@Jhefr</t>
  </si>
  <si>
    <t>ds o"kZ&amp;</t>
  </si>
  <si>
    <t>ds osru ls dh xbZ</t>
  </si>
  <si>
    <t>fu;e 81 , ,oa ¼lk- foRr ,oa ys[kk fu;e½</t>
  </si>
  <si>
    <t>dVkSfr;ksa dk fooj.k fuEukuqlkj gS A</t>
  </si>
  <si>
    <t>chek izek.k i= la0&amp;</t>
  </si>
  <si>
    <t>dVkSfr;ka</t>
  </si>
  <si>
    <t>osru ,oa HkRrs</t>
  </si>
  <si>
    <t>jkT; chek ,oa lkekU; izko/kk;h fuf/k</t>
  </si>
  <si>
    <t>jkT; chek</t>
  </si>
  <si>
    <t>vU;</t>
  </si>
  <si>
    <t>lkekU; izko/kk;h fuf/k</t>
  </si>
  <si>
    <t>eagxkbZ HkRrk</t>
  </si>
  <si>
    <t>uxj HkRrk</t>
  </si>
  <si>
    <t>edku fdjk;k</t>
  </si>
  <si>
    <t>ekg</t>
  </si>
  <si>
    <t>izhfe;e</t>
  </si>
  <si>
    <t>_.k</t>
  </si>
  <si>
    <t>C;kt</t>
  </si>
  <si>
    <t>vkthou chek</t>
  </si>
  <si>
    <t>va'knku</t>
  </si>
  <si>
    <t>jktdh; vkokl</t>
  </si>
  <si>
    <t>QuhZpj</t>
  </si>
  <si>
    <t>xkMZu</t>
  </si>
  <si>
    <t>vfuok;Z tek</t>
  </si>
  <si>
    <t>R;kSagkj vxzhe</t>
  </si>
  <si>
    <t>gtkMZ</t>
  </si>
  <si>
    <t>vkjih,e,Q</t>
  </si>
  <si>
    <t>vk;dj</t>
  </si>
  <si>
    <t>;ksx dVkSfr;ka</t>
  </si>
  <si>
    <t xml:space="preserve"> 'kq} Hkqxrku</t>
  </si>
  <si>
    <t>fcy ua0 o fnukad</t>
  </si>
  <si>
    <t>ekpZ</t>
  </si>
  <si>
    <t>vizsy</t>
  </si>
  <si>
    <t>ebZ</t>
  </si>
  <si>
    <t>twu</t>
  </si>
  <si>
    <t>tqykbZ</t>
  </si>
  <si>
    <t>vxLr</t>
  </si>
  <si>
    <t>flrEcj</t>
  </si>
  <si>
    <t>vDVwcj</t>
  </si>
  <si>
    <t>uoacj</t>
  </si>
  <si>
    <t>fnlacj</t>
  </si>
  <si>
    <t>tuojh</t>
  </si>
  <si>
    <t>Qjojh</t>
  </si>
  <si>
    <t>Jh@Jhefr</t>
  </si>
  <si>
    <t>th-,- 55 , izek.k i=&amp;</t>
  </si>
  <si>
    <t>ikWfylh la[;k</t>
  </si>
  <si>
    <t>deZpkjh dk uke&amp;</t>
  </si>
  <si>
    <t>izekf.kr fd;k tkrk gS fd izi= th- ,- 55&amp;, esa vafdr dVkSfV;ka mDr fcesnkj ds osru ls dkVh xbZ gS A</t>
  </si>
  <si>
    <t>vr% bl izek.k i= ds vk/kkj ij yqIr dVkSfr;ksa dks dzsfMV nsdj Hkqxrku djus dk d"V djsa bl Hkqxrku dh</t>
  </si>
  <si>
    <t>ftEesnkjh v|ksgLrk{kj drkZ dh gksxh A</t>
  </si>
  <si>
    <t>jkT; chek nkok</t>
  </si>
  <si>
    <t xml:space="preserve">ftl dkfeZd dh lsokfuo`fRr gks jgh gS mlds osru ls lsokfuo`fRr ekg ls iwoZ vkus okys ekpZ ls igys rhu efgus iwoZ ,lvkbZ dh dVkSfr cUn dj ns </t>
  </si>
  <si>
    <t>rkfd vizsy ekg esa rqjUr Hkqxrku fey lds A</t>
  </si>
  <si>
    <r>
      <t>3 ekg iwoZ gh dkfeZd dh</t>
    </r>
    <r>
      <rPr>
        <sz val="14"/>
        <color theme="1"/>
        <rFont val="Calibri"/>
        <family val="2"/>
        <scheme val="minor"/>
      </rPr>
      <t xml:space="preserve"> SSO ID</t>
    </r>
    <r>
      <rPr>
        <sz val="14"/>
        <color theme="1"/>
        <rFont val="Kruti Dev 010"/>
      </rPr>
      <t xml:space="preserve"> ls ,lvkbZ nkok vkWuykbZu lcfeV djokuk gS A</t>
    </r>
  </si>
  <si>
    <r>
      <t>dkfeZd dh</t>
    </r>
    <r>
      <rPr>
        <sz val="14"/>
        <color theme="1"/>
        <rFont val="Calibri"/>
        <family val="2"/>
        <scheme val="minor"/>
      </rPr>
      <t xml:space="preserve"> SSO ID</t>
    </r>
    <r>
      <rPr>
        <sz val="14"/>
        <color theme="1"/>
        <rFont val="Kruti Dev 010"/>
      </rPr>
      <t xml:space="preserve"> ls ,lvkbZ nkok vkWuykbZu lcfeV djrs le; v|ru dh gqbZ ,lvkbZ iklcqd o ,lvkbZ ckW.M dks viyksM djuk gS A</t>
    </r>
  </si>
  <si>
    <t>nkok vkWuykbZu lcfeV djrs le; dkfeZd ds ikl vk/kkj vksVhih vk;sxh ftldks Mkyus ij dkfeZd dk nkok vkWuykbZu gh osjhQkbZ gks tk;sxk A</t>
  </si>
  <si>
    <t>5-</t>
  </si>
  <si>
    <t>6-</t>
  </si>
  <si>
    <t>MhMhvks ls nkos dks QkWjoMZ djok;s ,oa gkMZ dkWih thih,Q dk;kZy; Hkstsa A</t>
  </si>
  <si>
    <t>RPMF Deduction</t>
  </si>
  <si>
    <t>vkjih,e,Q dh dVksfr lsokfuo`fRr ds vafre ekg rd gksrh gS bldk dksbZ Dyse ugha feyrk gS A</t>
  </si>
  <si>
    <t xml:space="preserve">nkok izi= ij gLrk{kj dj ,lvkbZ iklcqd] {kfriwfrZ ckW.M] ,lvkbZ ckW.M] fujLr psd o cSad ikl cqd] th,&amp;55, ,ao ifjf'k"V&amp;d ds lkFk lacaf/kr MhMhvks dks izLrqr djsa </t>
  </si>
  <si>
    <t>lkekU; izko/kk; fuf/k nkok</t>
  </si>
  <si>
    <t>ftl dkfeZd dh lsokfuo`fRr gks jgh gS mlds osru ls lsokfuo`fRr ds 3 ekg iwoZ ¼lsokfuo`fRr ekg lfgr½ thih,Q dh dVkSfr cUn dj ns rkfd lsokfuo`fRr ij rqjUr Hkqxrku fey lds A</t>
  </si>
  <si>
    <r>
      <t>lsokfuo`fRr ds 3 ekg iwoZ dkfeZd dh</t>
    </r>
    <r>
      <rPr>
        <b/>
        <sz val="14"/>
        <color theme="1"/>
        <rFont val="Calibri"/>
        <family val="2"/>
        <scheme val="minor"/>
      </rPr>
      <t xml:space="preserve"> SSO ID</t>
    </r>
    <r>
      <rPr>
        <b/>
        <sz val="14"/>
        <color theme="1"/>
        <rFont val="Kruti Dev 010"/>
      </rPr>
      <t xml:space="preserve"> ls thih,Q nkok vkWuykbZu lcfeV djokuk gS A</t>
    </r>
  </si>
  <si>
    <r>
      <t>dkfeZd dh</t>
    </r>
    <r>
      <rPr>
        <b/>
        <sz val="14"/>
        <color theme="1"/>
        <rFont val="Calibri"/>
        <family val="2"/>
        <scheme val="minor"/>
      </rPr>
      <t xml:space="preserve"> SSO ID</t>
    </r>
    <r>
      <rPr>
        <b/>
        <sz val="14"/>
        <color theme="1"/>
        <rFont val="Kruti Dev 010"/>
      </rPr>
      <t xml:space="preserve"> ls thih,Q nkok vkWuykbZu lcfeV djrs le; v|ru dh gqbZ thih,Q iklcqd ,oa {kfriwfrZ ckW.M dks Hkh viyksM djuk gS A</t>
    </r>
  </si>
  <si>
    <t>nkok izi= ij gLrk{kj dj thih,Q iklcqd ,oa {kfriwfrZ ckW.M] fujLr psd o cSad ikl cqd ds lkFk lacaf/kr MhMhvks dks izLrqr djsa A</t>
  </si>
  <si>
    <t>MhMhvks ls nkos dks QkWjoMZ djok;s A</t>
  </si>
  <si>
    <t>fnaukd&amp;</t>
  </si>
  <si>
    <t xml:space="preserve">   Jheku~ mifuns'kd egksn;</t>
  </si>
  <si>
    <t xml:space="preserve"> jkT; chek ,oa izko/kk;h fu/kh foHkkx</t>
  </si>
  <si>
    <t>jktleUn</t>
  </si>
  <si>
    <t xml:space="preserve">fo"k; &amp; chek izek.k i= la[;k&amp;                                </t>
  </si>
  <si>
    <t xml:space="preserve">lqiq=@lqiq=h                                                                                    </t>
  </si>
  <si>
    <t>dks ifjiDork jkf'k fnykus gsrqA</t>
  </si>
  <si>
    <t xml:space="preserve">        izlax &amp; vkidk i= dzekad@,e1@chek LoRo@              </t>
  </si>
  <si>
    <t xml:space="preserve">  mi;qZDr fo"k;kUrxZr fuosnu gS fd mDr chesnkj dh chek ikWfylh fnukad          </t>
  </si>
  <si>
    <t xml:space="preserve">dks Hkqxrku gsrq ifjiDo gks jgh gS A </t>
  </si>
  <si>
    <t xml:space="preserve">             vr% budk vkWuykbZu vkosnu i= lcfeV dj gkMZ dkWih bl i= ds lkFk </t>
  </si>
  <si>
    <t xml:space="preserve">layXu dj lsokfiZr gSA </t>
  </si>
  <si>
    <t>d`i;k bUgaas le; ij Hkqxrku fnykus dh d`ik djsaA</t>
  </si>
  <si>
    <t xml:space="preserve">layXu %&amp; </t>
  </si>
  <si>
    <t xml:space="preserve">1- vkWuykbZu vkosnu i= &amp; 1 </t>
  </si>
  <si>
    <t>2- jkT; chek fjdkWMZ cqd ewy &amp; 1</t>
  </si>
  <si>
    <t>3- jkT; chek ikWfylh ewy &amp; 1</t>
  </si>
  <si>
    <t>4- inLFkkiuksa dk fooj.k ifjf'k"V **d**&amp;1</t>
  </si>
  <si>
    <t>5- th-,- 55 l= 2012&amp;13 ls vc rd</t>
  </si>
  <si>
    <t>6- lsok fuo`fr@lsok i`Fkdj.k vkns'k &amp; 1</t>
  </si>
  <si>
    <t>Jheku~ mifuns'kd egksn;</t>
  </si>
  <si>
    <t xml:space="preserve"> fo"k; &amp; th-ih-,Q-[kkrk la[;k&amp;                                 </t>
  </si>
  <si>
    <t xml:space="preserve">           lqiq=@lqiq=h Jh                                                                                   </t>
  </si>
  <si>
    <t>dks vfUre Hkqxrku jkf'k fnykus gsrqA</t>
  </si>
  <si>
    <t xml:space="preserve">          izlax &amp; vkidk i= dzekad@             </t>
  </si>
  <si>
    <t xml:space="preserve">             mi;qZDr fo"k;kUrxZr fuosnu gS fd mDr [kkrsnkj dh lsokfuo`fr@lsok lekfIr fnukad </t>
  </si>
  <si>
    <t xml:space="preserve"> dks gks xbZ gS @ gks jgh gS A   </t>
  </si>
  <si>
    <t xml:space="preserve">                     vr% budk vkWuykbZu vkosnu i= lcfeV dj gkMZ dkWih bl i= ds lkFk </t>
  </si>
  <si>
    <t xml:space="preserve">layXu &amp; </t>
  </si>
  <si>
    <t>2- th-ih-,Q-ikl cqd ewy &amp; 1</t>
  </si>
  <si>
    <t>3- 'kiFk i= LVkEi isij ij ewy &amp; 1</t>
  </si>
  <si>
    <t>4- th-,- 55 l= 2012&amp;13 ls vc rd</t>
  </si>
  <si>
    <t>5- lsok fuo`fr@lsok i`FkDdj.k vkns'k &amp; 1</t>
  </si>
  <si>
    <t>Mail Addrress of Pension Deptt Rajasthan</t>
  </si>
  <si>
    <t>jktLFkku ds laHkkxokj isa'ku foHkkxksa ds esy ,Mjsl fuEukuqlkj gSa&amp;</t>
  </si>
  <si>
    <t>S.No</t>
  </si>
  <si>
    <t>Name of Office</t>
  </si>
  <si>
    <t>Mail Address1</t>
  </si>
  <si>
    <t>Mail Address2</t>
  </si>
  <si>
    <t>Pension Department Jaipur</t>
  </si>
  <si>
    <t>dir-pen-rj@nic.in</t>
  </si>
  <si>
    <t>JD Office Jodhpur</t>
  </si>
  <si>
    <t>jdpen-jod-rj@nic.in</t>
  </si>
  <si>
    <t>JD Office Bikaner</t>
  </si>
  <si>
    <t>jdpenbik@gmail.com</t>
  </si>
  <si>
    <t>JD Office Ajmer</t>
  </si>
  <si>
    <t>jdpensionajmer@yahoo.co.in</t>
  </si>
  <si>
    <t>JD Office Udaipur</t>
  </si>
  <si>
    <t>jdpensionudaipur123@gmail.com</t>
  </si>
  <si>
    <t>jdpension.udaipur@rajasthan.gov.in</t>
  </si>
  <si>
    <t>JD Office Bharatpur</t>
  </si>
  <si>
    <t>jdpensionbharatpur@gmail.com</t>
  </si>
  <si>
    <t>JD Office Kota</t>
  </si>
  <si>
    <t>jdpension.kota@rajasthan.gov.in</t>
  </si>
  <si>
    <t>jdpension@hotmail.com</t>
  </si>
  <si>
    <r>
      <t xml:space="preserve"> &amp;% </t>
    </r>
    <r>
      <rPr>
        <b/>
        <u/>
        <sz val="20"/>
        <color rgb="FF000000"/>
        <rFont val="Kruti Dev 010"/>
      </rPr>
      <t>'kiFk&amp;i=</t>
    </r>
    <r>
      <rPr>
        <b/>
        <sz val="20"/>
        <color rgb="FF000000"/>
        <rFont val="Kruti Dev 010"/>
      </rPr>
      <t xml:space="preserve"> %&amp;</t>
    </r>
  </si>
  <si>
    <t xml:space="preserve"> eSa</t>
  </si>
  <si>
    <t>firk@iRuh</t>
  </si>
  <si>
    <t>vk;q&amp;</t>
  </si>
  <si>
    <t>fuoklh&amp;</t>
  </si>
  <si>
    <t xml:space="preserve"> 'kiFk iwoZd ?kks"k.kk djrk gWw fd&amp;</t>
  </si>
  <si>
    <t>1- eSa 'kiFk iwoZd fuosnu djrk gwa fd eSa</t>
  </si>
  <si>
    <t>esa</t>
  </si>
  <si>
    <t xml:space="preserve">ds in ij dk;Zjr </t>
  </si>
  <si>
    <t xml:space="preserve">dks lsokfuo`Rr gqvk gwaA esajs ih-ih-vks- uEcj </t>
  </si>
  <si>
    <t>2- eSa 'kiFk iwoZd fuosnu djrk gwa fd lsoklekfIr fnukad ls vkt fnukad rd iqufuZ;qfDr ugha gqbZ@</t>
  </si>
  <si>
    <t>3- eSa 'kiFk iwoZd fuosnu djrk gwa esSaus mDr 'kiFk &amp; i= esa dksbZ lkjoku rF; ugha Nqik;k gSa ] ugh</t>
  </si>
  <si>
    <t>LFkku&amp;</t>
  </si>
  <si>
    <t xml:space="preserve"> gLrk{kj </t>
  </si>
  <si>
    <r>
      <t xml:space="preserve"> &amp;% </t>
    </r>
    <r>
      <rPr>
        <b/>
        <u/>
        <sz val="20"/>
        <color rgb="FF000000"/>
        <rFont val="Kruti Dev 010"/>
      </rPr>
      <t>lR;kiu</t>
    </r>
    <r>
      <rPr>
        <b/>
        <sz val="20"/>
        <color rgb="FF000000"/>
        <rFont val="Kruti Dev 010"/>
      </rPr>
      <t xml:space="preserve"> %&amp;</t>
    </r>
  </si>
  <si>
    <t xml:space="preserve"> eSa </t>
  </si>
  <si>
    <t>fuoklh%&amp;</t>
  </si>
  <si>
    <t xml:space="preserve"> 'kiFkiwoZd lR;kfir djrk gwa fd mDr</t>
  </si>
  <si>
    <t xml:space="preserve"> 'kiFk &amp; i= dh dze la[;k 1 ls 3 rd esa of.kZr rF; esajs futh Kku o fo'okl ls lgh ,oa lR; gSA</t>
  </si>
  <si>
    <t>fnukad %&amp;</t>
  </si>
  <si>
    <t>LFkku %&amp;</t>
  </si>
  <si>
    <t>tXxk yky cSjok</t>
  </si>
  <si>
    <t>xzk0iks0 ihiyw ftyk Vksad</t>
  </si>
  <si>
    <t>f'k{kk foHkkx</t>
  </si>
  <si>
    <t>354546767787AA</t>
  </si>
  <si>
    <t>ihiyw</t>
  </si>
  <si>
    <t xml:space="preserve">   gqvk gqa u gh fdlh fuxe @ laLFkku vFkok jkT; ljdkj ds midze esa dk;Zjr gqaA Hkfo"; esa dks"k</t>
  </si>
  <si>
    <t xml:space="preserve">   dk;kZy; vFkok cSad }kjk fdlh izdkj dh isa'ku jkf'k dk isa'ku ifjykHk jkf'k vf/kd tek gks tkrh gS</t>
  </si>
  <si>
    <t xml:space="preserve">   rks cSad vFkok dks"k dk;kZy; mldh olwyh eq&gt;s lwpuk vFkok fcuk lwpuk iqu% olwyh djus esa Lora=</t>
  </si>
  <si>
    <t xml:space="preserve">   gSA ftldk eq&gt;s fdlh izdkj dk vk{ksi ;k f'kdk;r ugha gksxh A</t>
  </si>
  <si>
    <t xml:space="preserve">   dksbZ xyr rF; vafdr fd;k gS A</t>
  </si>
  <si>
    <t xml:space="preserve">  foHkkx&amp;</t>
  </si>
  <si>
    <t xml:space="preserve">   jgrs gq, fnukad&amp;</t>
  </si>
  <si>
    <t xml:space="preserve">   gSa ,oa lsokfuo`fRr fnukad&amp;</t>
  </si>
  <si>
    <t>dks"kky; dks izLrqr fd;s tkus okys nLrkost</t>
  </si>
  <si>
    <r>
      <rPr>
        <b/>
        <sz val="18"/>
        <color theme="1"/>
        <rFont val="Calibri"/>
        <family val="2"/>
        <scheme val="minor"/>
      </rPr>
      <t>PPO/GPO/CPO</t>
    </r>
    <r>
      <rPr>
        <b/>
        <sz val="18"/>
        <color theme="1"/>
        <rFont val="Kruti Dev 010"/>
      </rPr>
      <t xml:space="preserve"> ewy dkWih&amp;QksVks izfr Loa; ds ikl j[ks A</t>
    </r>
  </si>
  <si>
    <t>vk/kkj dkMZ QksVks izfr</t>
  </si>
  <si>
    <t>oksVj vkbZMh QksVks izfr</t>
  </si>
  <si>
    <t>lsokfuo`fRr vkns'k dh izfr</t>
  </si>
  <si>
    <t>ewy vafre osru izek.k i=</t>
  </si>
  <si>
    <t>cSad [kkrk iklcqd dh QksVks izfr</t>
  </si>
  <si>
    <t>vU; nLrkost dks"kky; ds funsZ'kkuqlkj</t>
  </si>
  <si>
    <r>
      <t>tc</t>
    </r>
    <r>
      <rPr>
        <b/>
        <sz val="18"/>
        <color theme="1"/>
        <rFont val="Calibri"/>
        <family val="2"/>
        <scheme val="minor"/>
      </rPr>
      <t xml:space="preserve"> PPO, CPO, GPO </t>
    </r>
    <r>
      <rPr>
        <b/>
        <sz val="18"/>
        <color theme="1"/>
        <rFont val="Kruti Dev 010"/>
      </rPr>
      <t xml:space="preserve">dh jkf'k vkids cSad [kkrs esa tek gks tk;s rc dks"kky; tkdj viuk ewy </t>
    </r>
  </si>
  <si>
    <r>
      <rPr>
        <b/>
        <sz val="18"/>
        <color theme="1"/>
        <rFont val="Calibri"/>
        <family val="2"/>
        <scheme val="minor"/>
      </rPr>
      <t>PPO/GPO/CPO</t>
    </r>
    <r>
      <rPr>
        <b/>
        <sz val="18"/>
        <color theme="1"/>
        <rFont val="Kruti Dev 010"/>
      </rPr>
      <t xml:space="preserve"> izkIr dj ysos A</t>
    </r>
  </si>
  <si>
    <t>esMhdy Mk;jh gsrw fu/kkZfjr izk:i esa vkosnu i= Hkjdj e; ihihvks dh lR;kfir izfr ds dks"kky; esa</t>
  </si>
  <si>
    <t>tek djok;sa A dks"kky; }kjk fu/kkZfjr le;kof/k esa esfMdy Mk;jh tkjh dj nh tk;sxh A</t>
  </si>
  <si>
    <t>esfMdy Mk;jh izkIr djus gsrq vkosnu &amp; i=</t>
  </si>
  <si>
    <t>1- ih-ih-vks-@lh-ih-,Q-la[;k</t>
  </si>
  <si>
    <t>;gka ij QksVks fpidk,a tks isa'ku dqyd ij yxk;k Fkk vkSj ,d QksVks vyx ls Hkh bl QkeZ ds lkFk esa nsosaA</t>
  </si>
  <si>
    <t>2- ¼v½ isa'kuj dk uke</t>
  </si>
  <si>
    <t xml:space="preserve">       tUe fnukad</t>
  </si>
  <si>
    <t xml:space="preserve"> ¼c½ ifr@iRuh dk uke ¼;fn isa'kuj ij vkfJr gks rks½ </t>
  </si>
  <si>
    <t xml:space="preserve">    tUe fnukad </t>
  </si>
  <si>
    <t xml:space="preserve">¼l½ vkfJr fodkykax iq=@iq=h dk uke tks vkftfodk dekus esa v{ke gks </t>
  </si>
  <si>
    <t xml:space="preserve">    ¼ ;fn mls fpfdRlk lqfo/kk gsrq vf/kd`r fd;k x;k gS] rks ½</t>
  </si>
  <si>
    <t>is esfVªDl ysoy</t>
  </si>
  <si>
    <t xml:space="preserve">7- varjx jksxh gksus ij okMZ fd ik=rk </t>
  </si>
  <si>
    <t>gka@ugha</t>
  </si>
  <si>
    <t xml:space="preserve">8- uequs ds gLrk{kj   </t>
  </si>
  <si>
    <t>2- ifr@iRuh &amp;</t>
  </si>
  <si>
    <t xml:space="preserve">9- iwjk irk </t>
  </si>
  <si>
    <t xml:space="preserve">  eksckbZy uEcj </t>
  </si>
  <si>
    <t xml:space="preserve">10- esfMdy Mk;jh fd oS/krk dk fooj.k &amp; okf"kZd@ vkthou </t>
  </si>
  <si>
    <t xml:space="preserve">okf"kZd@ vkthou </t>
  </si>
  <si>
    <t xml:space="preserve">¼1a½ cSad dk uke o 'kk[kk&amp;  </t>
  </si>
  <si>
    <t>¼2½ cSad dk [kkrk la[;k&amp;</t>
  </si>
  <si>
    <t>¼3½ cSad dk vkbZ ,Q ,l dksM&amp;</t>
  </si>
  <si>
    <t xml:space="preserve">uksV &amp; ih-ih-vks- dh QksVks izfr ,oe la;qDr ikliksVZ lkbt dk QksVksxzkQ layXu djsaA </t>
  </si>
  <si>
    <t xml:space="preserve">izekf.kr fd;k tkrk gS fd Jh@Jhefr </t>
  </si>
  <si>
    <t xml:space="preserve">ih ih vks dzekad </t>
  </si>
  <si>
    <t>vkt fnukad &amp;</t>
  </si>
  <si>
    <t xml:space="preserve">dks thfor </t>
  </si>
  <si>
    <t xml:space="preserve">gS rFkk eSus mUgSa ns[kk gSA </t>
  </si>
  <si>
    <t xml:space="preserve">fnukad </t>
  </si>
  <si>
    <t>jktif=r vf/kdkjh@fpfdRld@dks"kkf/kdkjh e; lhy</t>
  </si>
  <si>
    <t>SBIN0031842</t>
  </si>
  <si>
    <t>State Bank of India Treasury Bldg Tonk</t>
  </si>
  <si>
    <t>LoSfPNd lsok&amp;fuo`fr ysus gsrq izkFkZuk&amp;i=</t>
  </si>
  <si>
    <t xml:space="preserve">¼ jktLFkku flfoy lsok fu;e ¼isU'ku½ 1996 ds fu;e 50 ¼1½ o 51 ds vUrxZr </t>
  </si>
  <si>
    <t xml:space="preserve">orZeku inLFkkiu LFkku </t>
  </si>
  <si>
    <t xml:space="preserve">orZeku in </t>
  </si>
  <si>
    <t>yksdlsod dk uke</t>
  </si>
  <si>
    <t xml:space="preserve">nwjHkk"k uEcj </t>
  </si>
  <si>
    <t>dkfeZd vkbZ Mh- ua-</t>
  </si>
  <si>
    <t>lsokfuo`fr frfFk</t>
  </si>
  <si>
    <t xml:space="preserve">D;k yksdlsod lsok vof/k esa fuyfEcr jgs gSa gkWa rks dc ls dc rd \ fuyfEcr vof/k dks isa'ku ;kX; ekuk x;k gS \ </t>
  </si>
  <si>
    <t xml:space="preserve">lsok esa izFke fu;qfDr frfFk </t>
  </si>
  <si>
    <t>lEiw.kZ lsokdky esa fcuk osru vodk'k dk fooj.k %&amp;</t>
  </si>
  <si>
    <t xml:space="preserve">fu;qfDr dk izdkj </t>
  </si>
  <si>
    <t xml:space="preserve">सीधी भर्ती </t>
  </si>
  <si>
    <t xml:space="preserve">D;k yksdlsod orZeku esa fuyfEcr gS \ ;fn gkWa rks dc ls \ rFkk dkj.k </t>
  </si>
  <si>
    <t xml:space="preserve">45 o"kZ dh vk;q iw.kZ djus dh frfFk </t>
  </si>
  <si>
    <t>D;k yksdlsod ds fo:) lh-lh-,- 16 o 17 ds fu;eksa ds vUrxZr vuq'kklukRed dk;Zokgh fopkjk/khu gS mldk fooj.k &amp;</t>
  </si>
  <si>
    <t xml:space="preserve">ofj"Brk uEcj o o"kZ </t>
  </si>
  <si>
    <t>17/2019-2020</t>
  </si>
  <si>
    <t>D;k yksdlsod ds fo:) dksbZ U;k;ky; es QkStnkjh eqdnek fopkjk/khu gS A ;fn gkWa rks mldk fooj.k &amp;</t>
  </si>
  <si>
    <t xml:space="preserve">Mhihlh p;u o"kZ </t>
  </si>
  <si>
    <t xml:space="preserve">vgZd ¼DokfyQkbax½ dqy lsok vof/k </t>
  </si>
  <si>
    <t xml:space="preserve">    o"kZ     </t>
  </si>
  <si>
    <t xml:space="preserve">    ekg      </t>
  </si>
  <si>
    <t xml:space="preserve">osru o xzsM is osru J`a[kyk </t>
  </si>
  <si>
    <t>D;k yksdlsod ds fo:) dksbZ cdk;k jkf'k dh olwyh djuk 'ks"k gS \ ;fn gkWa rks mldk fooj.k &amp;</t>
  </si>
  <si>
    <r>
      <t xml:space="preserve">VRS </t>
    </r>
    <r>
      <rPr>
        <sz val="16"/>
        <rFont val="DevLys 010"/>
      </rPr>
      <t xml:space="preserve">pkgus dk dkj.k </t>
    </r>
  </si>
  <si>
    <t xml:space="preserve">पारिवारीक कारण से </t>
  </si>
  <si>
    <r>
      <rPr>
        <b/>
        <sz val="14"/>
        <rFont val="Times New Roman"/>
        <family val="1"/>
      </rPr>
      <t>VRS</t>
    </r>
    <r>
      <rPr>
        <b/>
        <sz val="14"/>
        <rFont val="DevLys 010"/>
      </rPr>
      <t xml:space="preserve"> </t>
    </r>
    <r>
      <rPr>
        <sz val="14"/>
        <rFont val="Kruti Dev 010"/>
      </rPr>
      <t>ysus gsrq izkFkZuk&amp;i= izLrqr djus dh frFkh</t>
    </r>
  </si>
  <si>
    <r>
      <t xml:space="preserve">VRS </t>
    </r>
    <r>
      <rPr>
        <sz val="14"/>
        <rFont val="Kruti Dev 010"/>
      </rPr>
      <t>pkgus dh frfFk</t>
    </r>
  </si>
  <si>
    <t xml:space="preserve">ftyk </t>
  </si>
  <si>
    <t xml:space="preserve">dk;Zjr vof/k dc ls dc rd </t>
  </si>
  <si>
    <t>¼03 ikoj½ jgs ¼gkWa@ugha½</t>
  </si>
  <si>
    <t>fnukad</t>
  </si>
  <si>
    <t>jkmekfo dkadjksyh</t>
  </si>
  <si>
    <t>01.03.2021</t>
  </si>
  <si>
    <t>21.03.2021</t>
  </si>
  <si>
    <t>01.03.2022</t>
  </si>
  <si>
    <t>21.03.2022</t>
  </si>
  <si>
    <t xml:space="preserve">     izekf.kr fd;k tkrk gS fd mDr vafdr fooj.k lR; gS ,oa LoSfPNd lsokfuo`fr vkosnu </t>
  </si>
  <si>
    <t>dks esjs }kjk fujLr ugha djk;k tk,xkA</t>
  </si>
  <si>
    <t>layXu djaas %&amp; 1- LVkEi isij ij 'kiFk i= ¼izk:i&amp;6½</t>
  </si>
  <si>
    <t>2- vfUre laLFkk dk vns; izek.k&amp;i=</t>
  </si>
  <si>
    <t>3- jktif=r&amp;dky dk lsok fooj.k] fuEu fu/kkZfjr izi= esa fHktokosa&amp; ¼ikWap izfr;kWa½</t>
  </si>
  <si>
    <t xml:space="preserve">izkFkhZ@izkfFkZ;k ds gLrk{kj </t>
  </si>
  <si>
    <t>&amp;% dk;kZy;k/;{k dh fVIi.kh %&amp;</t>
  </si>
  <si>
    <t xml:space="preserve">              izekf.kr fd;k tkrk gS fd mDr fooj.k dk feyku dkfeZd dh lsok vfHkys[k</t>
  </si>
  <si>
    <t xml:space="preserve">ls dj izek.khdj.k dj fy;k x;k gS ,oa deZpkjh }kjk izLrqr LoSfPNd lsokfuo`fr fujLr </t>
  </si>
  <si>
    <t>ugha djk;k tk,xkA</t>
  </si>
  <si>
    <t>¼e; eksgj½</t>
  </si>
  <si>
    <t>dk;kZy; ftyk f'k{kk vf/kdkjh ek/;fed &amp;</t>
  </si>
  <si>
    <t>fo"k; %&amp;</t>
  </si>
  <si>
    <t>inLFkkiu LFkku&amp;</t>
  </si>
  <si>
    <t xml:space="preserve">ds fo:) lh-lh-,- </t>
  </si>
  <si>
    <t xml:space="preserve">16 o 17 ds fu;eksa ds vUrxZr fdlh Hkh izdkj dh foHkkxh; dk;Zokgh fopkjk/khu ugha gS ,oa mDr </t>
  </si>
  <si>
    <t xml:space="preserve">deZpkjh ds fo:) dksbZ foHkkxh; jkf'k cdk;k ugha gSA budk dk;Z ,oa O;ogkj larks"kizn gSA </t>
  </si>
  <si>
    <t xml:space="preserve">mijksDr rF;ksa dk feyku lEcfU/kr dh lsok iqfLrdk ls dj fy;k x;k gS A </t>
  </si>
  <si>
    <t xml:space="preserve">                     vr% buds LoSfPNd lsok&amp;fuo`fr ysus ds vkns'k tkjh djus gsrq </t>
  </si>
  <si>
    <t>vfHk'ka"kk dh tkrh gSA</t>
  </si>
  <si>
    <t>Jheku~ vfr- funs'kd isa'ku foHkkx egksn;</t>
  </si>
  <si>
    <t>dkfeZd dk dzekad ntZ djsa</t>
  </si>
  <si>
    <t xml:space="preserve">   rFkk iwoZ esa dkfeZd dks nafMr ugh fd;k x;k gS vkSj uk gh Hkfo"; esa izLrkfor gSA</t>
  </si>
  <si>
    <t>dkfeZd dk dzekad fy[kas</t>
  </si>
  <si>
    <t>dks jkT; lsok ls lsokfuo`Rr gks jgs gS@gks pqds gSa] ds&amp;</t>
  </si>
  <si>
    <t>dh vf/kokf"kZdh vk;q iw.kZ gksus ls</t>
  </si>
  <si>
    <t xml:space="preserve">2- fo:) jktLFkku flfoy lsok ¼oxhZdj.k] fu;a=.k ,oa vihy½ fu;e 1958 ds fu;e&amp;19  ds          vUrZxr dksbZ fo'ks"k izfØ;k dh dk;Zokgh fopkjk/khu@izLrkfor ugha gSaA </t>
  </si>
  <si>
    <t>1- fo:) jktLFkku flfoy lsok ¼oxhZdj.k] fu;a=.k] vihy½ fu;e&amp;1958 ds fu;e 16 ,oa 17 ds         vUrxZr fdlh izdkj dh foHkkxh; dk;Zokgh@tkap izLrkfor@fopkj/khu ugha gS</t>
  </si>
  <si>
    <t>dkfeZd dk dzekad fy[ks</t>
  </si>
  <si>
    <t>dks jkT; lsok ls lsokfuo`Rr gks jgs gSA Jh@Jhefr</t>
  </si>
  <si>
    <t>dkfeZd dk dzekad fy[ksa</t>
  </si>
  <si>
    <t>tXXkk yky cSjok</t>
  </si>
  <si>
    <t xml:space="preserve">            izekf.kr fd;k tkrk gS fd Jh@Jhefr</t>
  </si>
  <si>
    <t>fuEu Vsc ij fDyd djsa</t>
  </si>
  <si>
    <t>_.k cdk;k ugha gS vkSj uk gh iwoZ esa Lohd`r fd;k x;k gSA</t>
  </si>
  <si>
    <t>dks jkT; lsok ls lsokfuo`Rr gks jgs@gks pqds gSA Jh@Jhefr</t>
  </si>
  <si>
    <t xml:space="preserve"> dks iwoZ esa fdlh izdkj dh izksfotuy isU’ku ,oa miknku dh Lohd`fr tkjh ugha dh x;h</t>
  </si>
  <si>
    <t xml:space="preserve"> gS vkSj uk gh Hkqxrku fd;k x;k gSA</t>
  </si>
  <si>
    <t>fd miknku tks ljdkj ls esjh e`R;q gksus ij Lohd`r djsa] izkfIr dk vf/kdkj nsrk gwa A</t>
  </si>
  <si>
    <t xml:space="preserve"> lsokfuo`fr fnukad&amp;</t>
  </si>
  <si>
    <t>Signature of DDO</t>
  </si>
  <si>
    <t>CHHITAR LAL BAIRWA</t>
  </si>
  <si>
    <t>RJTO198836028883</t>
  </si>
  <si>
    <t>JAGGA LAL BAIRWA</t>
  </si>
  <si>
    <t>SENIOR TEACHER</t>
  </si>
  <si>
    <t>EDUCATION DEPARTMENT GOVT UPPER PRIMARY SCHOOL MOHINI</t>
  </si>
  <si>
    <t>VPO PIPLOO TEHSIL PIPLOO DIST TONK PIN 304801</t>
  </si>
  <si>
    <t>Father's/Husband'S Name</t>
  </si>
  <si>
    <t>KAILASHI DEVI</t>
  </si>
  <si>
    <t>MARRIED</t>
  </si>
  <si>
    <t>UNEMPLOYED</t>
  </si>
  <si>
    <t>WIFE</t>
  </si>
  <si>
    <t>Name of Treasury/Sub Treasury</t>
  </si>
  <si>
    <t>PIPLOO</t>
  </si>
  <si>
    <t>STATE BANK OF INDIA</t>
  </si>
  <si>
    <t>TREASURY BUILDIND TONK</t>
  </si>
  <si>
    <t>AHJKJ2211Q</t>
  </si>
  <si>
    <t>1223654789890(RJ)</t>
  </si>
  <si>
    <t>fu;qfDr izkf/kdkjh }kjk fu;e 45 ds uhps vafdr fVIi.kh
la[;k 3@16@17@18 ¼fLFkfr ds vuqlkj</t>
  </si>
  <si>
    <t>pksaxkbZa</t>
  </si>
  <si>
    <t>xzk0iks0 ihiyw rglhy ihiyw ftyk Vksad</t>
  </si>
  <si>
    <t>fiu 304801</t>
  </si>
  <si>
    <t xml:space="preserve">mi;qDr fo"k;kUrxZr fuosnu gS fd </t>
  </si>
  <si>
    <t xml:space="preserve">      vtesj</t>
  </si>
  <si>
    <t>jkmizkfo eksfguh Vksad</t>
  </si>
  <si>
    <t xml:space="preserve">Øekad &amp;     </t>
  </si>
  <si>
    <t>7-</t>
  </si>
  <si>
    <t xml:space="preserve">vkWuykbZu vkosnu i= dzekad&amp;                            </t>
  </si>
  <si>
    <t>1234567789AA</t>
  </si>
  <si>
    <t>xzk0iks0 ihiyw tglhy ihiyw ftyk Vksad fiu 304801</t>
  </si>
  <si>
    <t>firk@ifr dk uke Jh</t>
  </si>
  <si>
    <t xml:space="preserve">                     izekf.kr fd;k tkrk gS fd Jh@Jhefr</t>
  </si>
  <si>
    <t>laLd`r</t>
  </si>
  <si>
    <t>-----------------------------------------</t>
  </si>
  <si>
    <t>jktLFkku lsok fu;e ¼vodk'k fu;e½</t>
  </si>
  <si>
    <t>:ikUrfjr vodk'k</t>
  </si>
  <si>
    <t>v}Zosru vodk'k</t>
  </si>
  <si>
    <t>vlk/kkj.k vodk'k</t>
  </si>
  <si>
    <t>fir`Ro@ekr`Ro@izlwfr vodk'k</t>
  </si>
  <si>
    <t>v/;;u vodk'k</t>
  </si>
  <si>
    <t>vkdfLed vodk'k</t>
  </si>
  <si>
    <t>fo'ks"k vkdfLed@cU/k;kdj.k vodk'k</t>
  </si>
  <si>
    <t>izkscs'ku dky esa vodk'k</t>
  </si>
  <si>
    <t>iq=@iq=h nRrdj.k vodk'k</t>
  </si>
  <si>
    <t>fujks/kkodk'k</t>
  </si>
  <si>
    <t>fo'ks"k vleFkZrk vodk'k</t>
  </si>
  <si>
    <t>fpfdRlky; vodk'k</t>
  </si>
  <si>
    <t>lsok lekfIr vodk'k</t>
  </si>
  <si>
    <t>HkkSfrd lR;kiu lwfp</t>
  </si>
  <si>
    <t>okf"kZd HkkSfrd lR;kiu</t>
  </si>
  <si>
    <t>,l vkj&amp;5</t>
  </si>
  <si>
    <t>,l vkj&amp;6</t>
  </si>
  <si>
    <t>,l vkj&amp;7</t>
  </si>
  <si>
    <t>vns; vodk'k</t>
  </si>
  <si>
    <t>Privilege Leave (Rule 91 &amp; 92)</t>
  </si>
  <si>
    <t>LFkk;h ;k vLFkk;h jkT; deZpkjh dks 1 tuojh 1985 ls izR;sd dys.Mj o"kZ esa 2 ckj 1 tuojh dks 15 fnu dh ih-,y-o 1 tqykbZ dks 15 fnu dh ih-,y-dqy 30 vfxze :Ik esa tek dh tk;sxhA fQDl osru ij dk;Zjr dkfeZd dks mikftZr vodk'k ns; ugha gksxkA</t>
  </si>
  <si>
    <t>jktLFkku l’kL= iqfyl dks 21 fnu ns; gSA</t>
  </si>
  <si>
    <t>1 tuojh 1998 ls LFkk;h ;k vLFkk;h jkT; deZpkjh vius ys[kksa esa vf/kdre 300 ih-,y-tek j[k ldrk gSA 1 tuojh 1992 ls 240 ih-,y-tek j[kh tk ldrh FkhA blls iwoZ ;g 180 FkhA</t>
  </si>
  <si>
    <t>mikftZr vodk'k fdlh Hkh dkj.k ls fy;k tk ldrk gSA</t>
  </si>
  <si>
    <t>mikftZr vodk'k [kkrk loZ izFke fu;qfDr frfFk ls 31 fnlEcj rd dk gh ysuk gSA blds i'pkr~ 01 tuojh ls 31 fnlEcj rd dk la/kkfjr djuk gSA</t>
  </si>
  <si>
    <t>mikftZr vodk'k izR;sd CykWd o"kZ esa 01 vizSy ls 31 ekpZ ds chp 15 fnu dk lefiZr vodk'k udn Hkqxrku ds :i esa Lohd`r djk;k tk ldrk gSA bldk yky L;kgh ls</t>
  </si>
  <si>
    <t>lsok iqfLrdk esa bUnzkt fd;k tkuk t:jh gSA</t>
  </si>
  <si>
    <t>;fn dksbZ deZpkjh fdlh dyS.Mj o"kZ dh ,d N ekgh esa vlk/kkj.k vodk’k ij jgrk gS rks ih-,y-[kkrs esa izR;sd 10 fnu ds vlk/kkj.k vodk’k ij 1 fnu dk vodk’k de dj fn;k tkosxkA</t>
  </si>
  <si>
    <t>;fn fdlh jkT; deZpkjh dk ih-,y- 31 fnlEcj o 30 twu dks 300 fnu ;k de ysfdu 285 ls vf/kd tek gS rks 1 tuojh o 1 tqykbZ dks 15 vfxze ih-,y-ys[ks dk vyx ls la/kkj.k fd;k tk;sxkA</t>
  </si>
  <si>
    <t>6 ekg dh vof/k esa fy;s x;s ih-,y-;k lefiZr vodk’k dk lek;kstu igys 15 fnol ds ih-,y esa ls fd;k tk;sxkAblds ckn 'ks"k vodk’k esa lek;kstu fd;k tkosxkA</t>
  </si>
  <si>
    <r>
      <t xml:space="preserve">6 ekg dh lekfIr ij vfxze tek ih-,y-rFkk igys ls iwoZ esa tek ih-,y-dk ;ksx 300 fnu ls vf/kd ugha gksxkA
                                                                   </t>
    </r>
    <r>
      <rPr>
        <sz val="16"/>
        <color rgb="FFFF0000"/>
        <rFont val="Kruti Dev 010"/>
      </rPr>
      <t xml:space="preserve"> &amp;foÙk ¼fu;e½ foHkkx dk ifji= Øekad ,Q-1¼4½foÙk@fu;e@98 fnukad12&amp;12&amp;2012</t>
    </r>
  </si>
  <si>
    <t>5 ls 10 vlk/kkj.k vodk’kksa ij 1 ih-,y-de gksxkA</t>
  </si>
  <si>
    <t>,d jkT; deZpkjh dks ,d le; esa vf/kdre 120 fnu rd dh ih-,y-Lohd`r dh tk ldrh gSA</t>
  </si>
  <si>
    <t>ekfld vk/kkj ij jkT; deZpkfj;ksa ds mikftZr vodk’k ds [kkrs esa mikftZr vodk’k tek djus dh nj fuEukuqlkj gS%&amp;</t>
  </si>
  <si>
    <r>
      <t xml:space="preserve">1- deZpkjh tks dyS.Mj o"kZ esa 30 fnu ds mikftZr vodk’k ds fy;s vf/kd`r gS&amp; </t>
    </r>
    <r>
      <rPr>
        <sz val="16"/>
        <color rgb="FFFF0000"/>
        <rFont val="Kruti Dev 010"/>
      </rPr>
      <t>2-5 fnu</t>
    </r>
  </si>
  <si>
    <r>
      <t xml:space="preserve">2- vkj-,-lh- ds dkfeZd&amp; </t>
    </r>
    <r>
      <rPr>
        <sz val="16"/>
        <color rgb="FFFF0000"/>
        <rFont val="Kruti Dev 010"/>
      </rPr>
      <t>3-5 fnu</t>
    </r>
  </si>
  <si>
    <r>
      <t xml:space="preserve">3- U;k;ky;ksa ds LVkQ&amp; </t>
    </r>
    <r>
      <rPr>
        <sz val="16"/>
        <color rgb="FFFF0000"/>
        <rFont val="Kruti Dev 010"/>
      </rPr>
      <t>1 fnu</t>
    </r>
  </si>
  <si>
    <t>foJke dkyhu foHkkx esa dk;Zjr jkT; deZpkfj;ksa dks fdlh ,sls dys.Mj o"kZ esa dh x;h dÙkZO; vof/k ds ,ot esa dksbZ mikftZr vodk’k fuEufyf[kr of.kZr 'krksZ@lhek dks NksMdj ns; ugha gksxk&amp;</t>
  </si>
  <si>
    <r>
      <t xml:space="preserve">1- fo|ky;ksa@ikWfyVsfDud laLFkkuksa] dyk@foKku egkfo|ky;ksa esa v/;kiu dk;Z djkus okys vf/kdkfj;ksa@deZpkfj;ksa dks ,d dyS.Mj o"kZ esa 15 mikftZr vodk’k ns; gksaxsaA                                                                      </t>
    </r>
    <r>
      <rPr>
        <sz val="16"/>
        <color rgb="FFFF0000"/>
        <rFont val="Kruti Dev 010"/>
      </rPr>
      <t xml:space="preserve">&amp;fu;e </t>
    </r>
    <r>
      <rPr>
        <sz val="16"/>
        <color rgb="FFFF0000"/>
        <rFont val="Calibri"/>
        <family val="2"/>
        <scheme val="minor"/>
      </rPr>
      <t>92(ii)</t>
    </r>
  </si>
  <si>
    <r>
      <t xml:space="preserve">2- fdlh dys.Mj o"kZ esa fu;qfä] lsokfoo`fÙk@e`R;q gksus ij izR;sd ekg ds fy;s 1-25 fnu dh nj ls mikftZr vodk’k ns; gksxkA             </t>
    </r>
    <r>
      <rPr>
        <sz val="16"/>
        <color rgb="FFFF0000"/>
        <rFont val="Kruti Dev 010"/>
      </rPr>
      <t xml:space="preserve"> &amp;fu;e  </t>
    </r>
    <r>
      <rPr>
        <sz val="16"/>
        <color rgb="FFFF0000"/>
        <rFont val="Calibri"/>
        <family val="2"/>
        <scheme val="minor"/>
      </rPr>
      <t>92(iii)(1)</t>
    </r>
  </si>
  <si>
    <t>mä izko/kkuksa ds dkj.k miyC/k mikftZr vodk’kksa dks lefiZr dj fu;e 91 , ds vuqlkj udn Hkqxrku fn;k tkosxkA o"kZ esa mikftZr vodk’k dk miHkksx ugha djus ij vkxkeh o"kZ esa tek fd;k tkosxkA</t>
  </si>
  <si>
    <t>foJke dkyhu foHkkx dk v/;kiu dk;Zjr ,d deZpkjh ;fn fdlh dys.Mj o"kZ esa foJke dkyksa dk miHkksx ugha dj lds rks mls ,sls vuqi;ksftr foJke dkyksa ds ,ot esa 15 ds vuqikr esa mikftZr vodk’k ns; gkasxsaA</t>
  </si>
  <si>
    <t>xzh"edkyhu vodk’k o 'khrdkyhu vodk’k esa dke djus ij 3 fnu dh ,ot esa 1 fnu dk mikftZr vodk’k ns; gSA</t>
  </si>
  <si>
    <r>
      <t xml:space="preserve">,d jkT; deZpkjh izR;sd foÙkh; o"kZ esa vf/krdre 15 fnu dk mikftZr vodk’k lefiZr dj muds ,ot esa udn Hkqxrku izkIr dj ldrk gSA              </t>
    </r>
    <r>
      <rPr>
        <sz val="16"/>
        <color rgb="FFFF0000"/>
        <rFont val="Kruti Dev 010"/>
      </rPr>
      <t>&amp;fu;e 91 ,</t>
    </r>
  </si>
  <si>
    <t>foÙkfoHkkxds vkns’k Øekad ,Q-1 ¼12½ foÙk ¼fu;e½@2005 fnukad 6&amp;2&amp;2009 }kjk jkT; deZpkfj;ksa dks 2009&amp;2010 esa rFkk vkxs Hkh ,d o"kZ esa 15 fnu ds mikftZr vodk’k ds leiZ.k ds ,ot esa udn Hkqxrku dh lqfo/kk iznku dh x;h gSA</t>
  </si>
  <si>
    <r>
      <t xml:space="preserve">lefiZr mikftZr vodk’k ds ,ot esa udn Hkqxrku dh x.kuk jfuax osru cSa.M esa osru rFkk xzsM&amp;is o e¡gxkbZ HkÙks ds ;ksx ij 30 fnu ds ekg ds vk/kkj ij x.kuk dh tkosxhA lefiZr vodk’k ds udn Hkqxrku esa ls th-ih-,Q- dh dVkSrh ugha dh tkosxhA
                                 </t>
    </r>
    <r>
      <rPr>
        <sz val="16"/>
        <color rgb="FFFF0000"/>
        <rFont val="Calibri"/>
        <family val="2"/>
        <scheme val="minor"/>
      </rPr>
      <t>Surrender of Pay = Pay in Pay Band + GradePay + DA</t>
    </r>
  </si>
  <si>
    <t>lefiZr vodk’k ds izkFkZuk i= dh fnukad dks deZpkjh ds [kkrs esa vodk’k MsfcV gksaxsA</t>
  </si>
  <si>
    <r>
      <t>jktLFkku flfoy lsok ¼isa’ku½ fu;e] 1996 ds fu;e 50 o 53 ds vuqlkj</t>
    </r>
    <r>
      <rPr>
        <sz val="16"/>
        <color theme="1"/>
        <rFont val="Calibri"/>
        <family val="2"/>
        <scheme val="minor"/>
      </rPr>
      <t xml:space="preserve"> superannuation, invalid compensation pension or retirement pension</t>
    </r>
    <r>
      <rPr>
        <sz val="16"/>
        <color theme="1"/>
        <rFont val="Kruti Dev 010"/>
      </rPr>
      <t xml:space="preserve"> izkIr djus ij ml fnu mlds mikftZr vodk’k ds ys[kksa esa vuqi;ksftr mikftZr vodk’kksa ds ,ot esa ¼vf/kdre300 fnu½ udn Hkqxrku dh x.kuk fuEukuqlkj dh tk;sxh%&amp;</t>
    </r>
  </si>
  <si>
    <r>
      <rPr>
        <sz val="16"/>
        <color rgb="FF7030A0"/>
        <rFont val="Kruti Dev 010"/>
      </rPr>
      <t>&amp;</t>
    </r>
    <r>
      <rPr>
        <sz val="16"/>
        <color rgb="FF7030A0"/>
        <rFont val="Calibri"/>
        <family val="2"/>
        <scheme val="minor"/>
      </rPr>
      <t>Cash Payment = (Pay admissible on the date of retirement + DA on that day)*(Number of unutilized P.L. at credit on the date of retirement subject to a maximum of 300 days)/30</t>
    </r>
  </si>
  <si>
    <t>&amp;jktLFkku flfoy lsok ¼oxhZdj.k] fu;a=.k ,oa vihy½ fu;e] 1958 ds fu;e 14¼6½ ds rgr vfuok;Z lsokfuo`fÙk dh 'kkfLr feyus ij ns; ugha</t>
  </si>
  <si>
    <t>udn Hkqxrku ds vkns’k lsokfuo`fÙk dh rkjh[k ls 1 ekg iwoZ tkjh fd;s tk ldsxsa ysfdu udn Hkqxrku okLrfod lsokfuo`fÙk ds izHkkoh gksus ds ckn gh fd;k tk;sxkA</t>
  </si>
  <si>
    <t>lsok esa jgrs gq,s ljdkjh deZpkjh dh e`R;q dh n’kk esa e`R;q gksus dh rkjh[k dks ns; vuqi;ksftr mikftZr vodk’kksa ds ,ot esa ¼vf/kdre300 fnu½ udn Hkqxrku fu;e 91 [k ds vuqlkj ns; gSA</t>
  </si>
  <si>
    <r>
      <t xml:space="preserve">Lksokfuo`fÙk ds le; vuqi;ksftr mikftZr vodk’k ds cdk;k vo’ks"k esa fnuksa ds ÝsD’ku esa mikftZr vodk’k jg tkos rks vk/ks ls uhps ,d fnu ls de dk ÝzsD’ku ugha ekuk tkosxkA vk/ks ;k vf/kd ds ÝsD’ku dks ,d fnu ekuk tkosxkA                                       </t>
    </r>
    <r>
      <rPr>
        <sz val="16"/>
        <color rgb="FFFF0000"/>
        <rFont val="Kruti Dev 010"/>
      </rPr>
      <t>&amp;</t>
    </r>
    <r>
      <rPr>
        <sz val="16"/>
        <color rgb="FFFF0000"/>
        <rFont val="Calibri"/>
        <family val="2"/>
        <scheme val="minor"/>
      </rPr>
      <t>No. F.1(12)FD/Rules/2005 dated 17-11-2014</t>
    </r>
  </si>
  <si>
    <r>
      <t>bl izdkj tek vfxze vodk’kksa dk miHkksx vkxkeh 6 ekg ;Fkk twu o fnlEcj rd fd;k tk ldsxkA
                                            &amp;</t>
    </r>
    <r>
      <rPr>
        <sz val="16"/>
        <color rgb="FFFF0000"/>
        <rFont val="Kruti Dev 010"/>
      </rPr>
      <t>foÙk ¼fu;e½ foHkkx dk ifji= Øekad ,Q-1¼4½foÙk@fu;e@98 fnukad 12&amp;12&amp;2012</t>
    </r>
  </si>
  <si>
    <r>
      <t xml:space="preserve">;fn ,slk vodk’k mls fdlh ekU;rk izkIr lsfuVksfj;e vLirky esa Vh-ch-@dSalj ;k ekufld jksx ds funku@fpfdRlk ds fy;s vko’;d gks rks ,d le; esa 300 fnu rd Lohd`r fd;k tk ldrk gSA                                                    </t>
    </r>
    <r>
      <rPr>
        <sz val="16"/>
        <color rgb="FFFF0000"/>
        <rFont val="Kruti Dev 010"/>
      </rPr>
      <t>&amp;fu;e 59 ,oa 91 ¼3½</t>
    </r>
  </si>
  <si>
    <r>
      <t xml:space="preserve">;fn dys.Mj o"kZ esa deZpkjh us foJke dky dk mi;ksx ugha fd;k gS rks 15 fnu dk mikftZr vodk’k mlds [kkrs es atksM+ fn;k tkosxkA               </t>
    </r>
    <r>
      <rPr>
        <sz val="16"/>
        <color rgb="FFFF0000"/>
        <rFont val="Kruti Dev 010"/>
      </rPr>
      <t>&amp;fu;e 91 [k</t>
    </r>
  </si>
  <si>
    <r>
      <t xml:space="preserve">vuqi;ksftr mikftZr vodk’kksa ds ,ot esa ¼vf/kdre 300 fnu½ udn Hkqxrku ,d eq’r ,oa ,d gh le;] lsokfuo`fÙk ij pqdk;k tk;sxkA                </t>
    </r>
    <r>
      <rPr>
        <sz val="16"/>
        <color rgb="FFFF0000"/>
        <rFont val="Kruti Dev 010"/>
      </rPr>
      <t>&amp;fu;e91[k¼2½</t>
    </r>
  </si>
  <si>
    <r>
      <t xml:space="preserve">dk;kZy;k/;{k ;k foHkkxk/;{k ;g vodk’k vuqer djus o ,slk udn Hkqxrku djus ds fy;s l{ke izkf/kdkjh gksaxaasA                                </t>
    </r>
    <r>
      <rPr>
        <sz val="16"/>
        <color rgb="FFFF0000"/>
        <rFont val="Kruti Dev 010"/>
      </rPr>
      <t>&amp;fu;e91[k¼5½</t>
    </r>
  </si>
  <si>
    <r>
      <t xml:space="preserve">;g ykHk mUgsa Hkh ns; gS tks lsokfuo`fÙk vk;q ds cknlsok esa vfHko`f) djds vkxs j[ks tkrs gSA                                                 </t>
    </r>
    <r>
      <rPr>
        <sz val="16"/>
        <color rgb="FFFF0000"/>
        <rFont val="Kruti Dev 010"/>
      </rPr>
      <t>&amp;fu;e91[k¼6½</t>
    </r>
  </si>
  <si>
    <r>
      <t xml:space="preserve">ifjokj isa’ku Lohd`r djus esa l{ke izkf/kdkjh bl fu;e ds v/khu lans; ,d eq’r jkf’k Lohd`r djsxkA                                        </t>
    </r>
    <r>
      <rPr>
        <sz val="16"/>
        <color rgb="FFFF0000"/>
        <rFont val="Kruti Dev 010"/>
      </rPr>
      <t>&amp;fu;e 91 lh  ¼c½</t>
    </r>
  </si>
  <si>
    <t>COMMUTED LEAVE</t>
  </si>
  <si>
    <r>
      <t xml:space="preserve">LFkk;h lsok ds ,d jkT; deZpkjh dks izkf/kd`r fpfdRld ds izek.k i= ds vk/kkj ij v)Z osru vodk’kksa dh vk/kh la[;k rd :ikUrfjr vodk’k fuEufyf[kr 'krksZ ds vk/kkj ij Lohd`r fd;k tk ldrk gSA                                                                                                  </t>
    </r>
    <r>
      <rPr>
        <sz val="16"/>
        <color rgb="FFFF0000"/>
        <rFont val="Kruti Dev 010"/>
      </rPr>
      <t>&amp;fu;e 93 ¼2½</t>
    </r>
  </si>
  <si>
    <t>Tkc fdlh deZpkjh dks :ikUrfjr vodk’k Lohd`r fd;s tkos rks mlds ,ot esa nqxquh la[;k esa v)Z osru vodk’k ys[kksa ls ?kVk fn;s tkosaA</t>
  </si>
  <si>
    <t>bl vodk’k esa mikftZr vodk’k ds leku vodk’k osru ns; gSA vodk’kksa dh lekfIr ij ,sls deZpkjh ds lsok ij okil mifLFkr gksus dh iw.kZ lEHkkouk,a gSA</t>
  </si>
  <si>
    <r>
      <t xml:space="preserve">,d le; esa ns; v)Z osru vodk’kksa esa ls 180 fnu rd ds v)Z osru vodk’kksa dks izkf/kd`r fpfdRld ds izek.ki= ds fcuk ,sls :ikUrfjr vodk’kksa ds :i esa Lohd`r fd;k tk ldrk gS tgk¡ ,slk vodk’k fdlh vuqeksfnr ikB~;Øe ds fy;s pkgk tk;s rFkk vodk’k Lohd`r djus okyk izkf/kdkjh ,sls ikB~;Øe@v/;;u lkoZtfud fgr esa izekf.kr dj nsaA                                                                                            </t>
    </r>
    <r>
      <rPr>
        <sz val="16"/>
        <color rgb="FFFF0000"/>
        <rFont val="Kruti Dev 010"/>
      </rPr>
      <t>&amp;fu;e93¼2½</t>
    </r>
  </si>
  <si>
    <r>
      <t xml:space="preserve">bl vodk’k esa mikftZr vodk’k ds leku vodk’k osru ns; gksxkA                                                                        </t>
    </r>
    <r>
      <rPr>
        <sz val="16"/>
        <color rgb="FFFF0000"/>
        <rFont val="Kruti Dev 010"/>
      </rPr>
      <t>&amp;fu;e 97</t>
    </r>
  </si>
  <si>
    <t>HALF PAY LEAVE</t>
  </si>
  <si>
    <r>
      <t xml:space="preserve">,d jkT; deZpkjh dks fu;qfä frfFk ls ,d o"kZ dh lsok iw.kZ djus ij 20 fnu dk v)Z osru vodk’k vftZr gksxkA vFkkZr~ v)Z osru vodk’k dh izfo"Vh lsok iqfLrdk esa  fu;qfä frfFk ls ,d o"kZ dh LFkkbZ lsok iw.kZ djus dh frfFk ij gh dh tkrh gS A                                                              </t>
    </r>
    <r>
      <rPr>
        <sz val="16"/>
        <color rgb="FFFF0000"/>
        <rFont val="Kruti Dev 010"/>
      </rPr>
      <t>&amp;fu;e 93 ¼1½ ¼,½</t>
    </r>
  </si>
  <si>
    <t>;g vodk’k vkuqikfrd ns; ugh agS&amp;</t>
  </si>
  <si>
    <t xml:space="preserve">;kfu fdlh deZpkjh dh fu;qfä rkjh[k 31&amp;3&amp;1978 o lsokfuo`fÙk 31&amp;12&amp;2013 dks gS rks mls v)Z osru vodk’k dsoy 31&amp;3&amp;2013 rd gh ns; gksaxsaA 1&amp;4&amp;2013 l s31&amp;12&amp;2013 rd dksbZ vodk’k ns; ugh gksaxsaA </t>
  </si>
  <si>
    <t>mijksä fu;e 93 ¼1½ ¼,½ ds vuqlkj ns; v)Z osru vodk’k fpfdRlk izek.k i= ;k futh dkj.k ds vk/kkj ij Lohd`r fd;k tk ldrk gSA</t>
  </si>
  <si>
    <t>,p-ih-,y- dk rkRi;Z v/kZ osru vodk'k ls gS tks dkfeZd ftrus fnukaas dk ,p-ih-,y- miHkksx djsssxk mls mrus fnukas dk vk/kk osru ns; gksxkA</t>
  </si>
  <si>
    <t>,p-ih-,y- vodk'k dks vfxze Lohd`r djok;k tk ldrk gSA</t>
  </si>
  <si>
    <t>,p-ih-,y- vodk'k dks l{ke fpfdRld ds }kjk tkjh fpfdRlk izek.k i=ksa ds vk/kkj ij ifjofrZr vodk'k ds :i esa Lohd`r fd;k tk ldrk gSA tSls fnukad 1 ls 5 rd 05</t>
  </si>
  <si>
    <t>fnuksa dh Lohd`r djokuh gS rks 10 fnuksa dh ,p-ih-,y- dVsxhA</t>
  </si>
  <si>
    <t>,p-ih-,y- vodk'k dk ys[kk izFke fu;qfDr frfFk ls lsok iqfLrdk esa la/kkfjr fd;k tkosA</t>
  </si>
  <si>
    <t xml:space="preserve">;fn dksbZ dkfeZd mPp v/;;u ;k ih-,p-Mh- ¼ 'kks/k dk;Z ½ djuk pkgrk gS rks og ,p-ih-,y dk miHkksx dj ldrk gSA </t>
  </si>
  <si>
    <t>v/kZ osru vodk'k ,d eq'r 360 fnol rd dk ns; gksrk gSSA</t>
  </si>
  <si>
    <t>;fn dksbZ dkfeZd yEch vof/k ds vodk'k esa jgrk gS vkSj mlds chp fu;qfDr fnukad vk tkrh gS rks mls ml o"kZ dh ,p-ih-,y- dk ykHk ns; gksxkA</t>
  </si>
  <si>
    <t>EXTRA ORDINARY LEAVE</t>
  </si>
  <si>
    <t>fuEukafdr fo’ks"k ifjfLFkfr;ksa esa ,d jkT; deZpkjh dks vlk/kkj.k vodk’k fn;k tk ldrk gS%&amp;</t>
  </si>
  <si>
    <t>1- Tkc fu;eksa ds vUrZxr mls dksbZ vU; vodk’k ns;@Lohdk;Z u gksA</t>
  </si>
  <si>
    <r>
      <t xml:space="preserve">2- Tkc vU; vodk’k cdk;k gks]ijUrq deZpkjh Lo;a vlk/kkj.k vodk’k Lohd`r djus ds fy;s vkosnu djrk gSA                        </t>
    </r>
    <r>
      <rPr>
        <sz val="16"/>
        <color rgb="FFFF0000"/>
        <rFont val="Kruti Dev 010"/>
      </rPr>
      <t xml:space="preserve">&amp;fu;e </t>
    </r>
    <r>
      <rPr>
        <sz val="16"/>
        <color rgb="FFFF0000"/>
        <rFont val="Calibri"/>
        <family val="2"/>
        <scheme val="minor"/>
      </rPr>
      <t>96(a)(i)(ii)</t>
    </r>
  </si>
  <si>
    <r>
      <t xml:space="preserve">vLFkk;h jkT; deZpkjh dks ,d le; esa 3 ekg ;k 18 ekg rd dk vlk/kkj.k vodk’k Lohd`r fd;k tk ldrk gSA                      </t>
    </r>
    <r>
      <rPr>
        <sz val="16"/>
        <color rgb="FFFF0000"/>
        <rFont val="Kruti Dev 010"/>
      </rPr>
      <t xml:space="preserve">&amp;fu;e </t>
    </r>
    <r>
      <rPr>
        <sz val="16"/>
        <color rgb="FFFF0000"/>
        <rFont val="Calibri"/>
        <family val="2"/>
        <scheme val="minor"/>
      </rPr>
      <t>96 (b)</t>
    </r>
  </si>
  <si>
    <t>3 ekg ls vf/kd dk yEcs le; dk vlk/kkj.k vodk’k foÙk foHkkx dh lgefr ls deZpkjh dks yEch chekjh ;k v/;;u ds ikB~;Øe iw.kZ djus gsrq Lohd`r fd;k tk ldrk gSA</t>
  </si>
  <si>
    <t>LFkk;h deZpkjh dks 24 ekg rd dh vof/k ds fy;s ¼v/;;u vodk’k lfgr½ Lohd`r fd;k tk ldrk gSA</t>
  </si>
  <si>
    <t>24 ekg ls vf/kd dh vof/k dk vodk’k foÙk foHkkx dh iwoZ vuqefr ls gh Lohd`r fd;k tk ldrk gSA</t>
  </si>
  <si>
    <r>
      <t xml:space="preserve">vLFkk;h efgyk jkT; deZpkjh tks lqj{kk dfeZ;ksa dh ifRu;ka gS]dks ,d le; esa 6 ekg rd dk vlk/kkj.k vodk’k Lohd`r fd;k tk ldrk gSA          </t>
    </r>
    <r>
      <rPr>
        <sz val="16"/>
        <color rgb="FFFF0000"/>
        <rFont val="Kruti Dev 010"/>
      </rPr>
      <t xml:space="preserve">&amp;fu;e </t>
    </r>
    <r>
      <rPr>
        <sz val="16"/>
        <color rgb="FFFF0000"/>
        <rFont val="Calibri"/>
        <family val="2"/>
        <scheme val="minor"/>
      </rPr>
      <t>96 (b)</t>
    </r>
  </si>
  <si>
    <r>
      <t xml:space="preserve">deZpkjh dks vlk/kkj.k vodk’k ysus ij fdlh izdkj dk vodk’k osru izkIr ugha gksrk gSA                                     </t>
    </r>
    <r>
      <rPr>
        <sz val="16"/>
        <color rgb="FFFF0000"/>
        <rFont val="Kruti Dev 010"/>
      </rPr>
      <t xml:space="preserve"> &amp;fu;e </t>
    </r>
    <r>
      <rPr>
        <sz val="16"/>
        <color rgb="FFFF0000"/>
        <rFont val="Calibri"/>
        <family val="2"/>
        <scheme val="minor"/>
      </rPr>
      <t>97 (4)</t>
    </r>
  </si>
  <si>
    <r>
      <t xml:space="preserve">:ikUrfjr vodk’k ij deZpkjh vodk’k osru dk gdnkj mlh rjg gksrk gS tSlk fd og mikftZr vodk’k ij gksrk gSA             </t>
    </r>
    <r>
      <rPr>
        <sz val="16"/>
        <color rgb="FFFF0000"/>
        <rFont val="Kruti Dev 010"/>
      </rPr>
      <t xml:space="preserve"> &amp;fu;e </t>
    </r>
    <r>
      <rPr>
        <sz val="16"/>
        <color rgb="FFFF0000"/>
        <rFont val="Calibri"/>
        <family val="2"/>
        <scheme val="minor"/>
      </rPr>
      <t>97 (3)</t>
    </r>
  </si>
  <si>
    <t>ijhoh{kkdky esa yxs fnukad 11-6-2014 ls iwoZ fu;qDr dkfeZd dk 90 fnol rd dk vlk/kkj.k vodk'k fu;qfDr vf/kdkjh }kjk Lohd`r fd;k tk,xk mlds fujUrjrk esa ;fn vkSj vof/k gS rks Lohd`fr gsrq jkT; ljdkj l{ke gSA</t>
  </si>
  <si>
    <t>ijhoh{kkdky esas fnukad 11-6-2014 ds i'pkr~ yxs dkfeZd dks 30 fnol ls vf/kd vof/k dk vlk/kkj.k vodk'k ns; ugha gksxkA ;fn fdlh dkfeZd us 30 fnol ls vf/kd dh vof/k dk vlk/kkj.k vodk'k miHkksx fd;k rks mldk izdj.k jkT; ljdkj dks vkj,l,l- 96 ¼ch½ f'kfFkyu gsrq jkT; ljdkj dks izf"kr fd;k tk,xkA</t>
  </si>
  <si>
    <t>2 o"kZ ds izkscs'ku dky esa ,d dkfeZd dks 30 fnu dk vlk/kkj.k vodk'k fu;qfDr vf/kdkjh Lohd`r djsxk] mDr vof/k ls dkfeZd dk izkscs'ku dky vkxs ugha c&lt;sxk A ysfdu ;fn dkfeZd mDr vof/k esa 30 ls vf/kd fnuksa dk vlk/kkj.k vodk'k dk miHkksx djrk gS rks 30 ls vf/kd vof/k dh Lohd`fr dk;kZy;k/;{k@foHkkxk/;{k }kjk dh tk;sxh ,oa mDr lEiw.kZ  vof/k ls dkfeZd dk izkscs'ku dky vkxs c&lt;sxk ftlesa 30 fnu Hkh 'kkfey gksaxs vFkkZr~ ;fn dkfeZd }kjk 31 fnu dk vlk/kkj.k vodk'k dk miHksx djrk gS rks mldk  izkscs'ku dky 31 fnu gh  vkxs c&lt;sxk A</t>
  </si>
  <si>
    <t>l{ke fpfdRlk vf/kdkjh dk fpfdRlk izek.k i= @esfMdy cksMZ dh fjiksVZ ds vk/kkj ij Hkh vlk/kkj.k vodk'k Lohd`r fd;k tk ldrk gSA mDr vof/k dk okf"kZd osru o`f+) ij izHkko ugha iM+sxk rFkk ;g vof/k isa'ku x.kuk gsrq Hkh ekU; gksxhA</t>
  </si>
  <si>
    <t>;fn l{ke fpfdRld ds izek.k i=ksa ds fcuk vFkok fdlh vU; dkj.kksa ls vlk/kkj.k vodk'k dk miHkksx fd;k tkrk gS rks vlk/kkj.k vodk'k dh vof/k dk okf"kZdk osru o`f) ij izHkko iM+sxkA</t>
  </si>
  <si>
    <t>MATERNITY/PATERNITY LEAVE</t>
  </si>
  <si>
    <t>MATERNITY LEAVE:</t>
  </si>
  <si>
    <t>;g vodk’k fnukad 6 fnlEcj 2004 ls ns; fd;k x;k gSA</t>
  </si>
  <si>
    <r>
      <t xml:space="preserve">,d efgyk ljdkjh deZpkjh dks lEiw.kZ lsok vof/k esa 2 ckj rFkk thfor cPpk u gks rks rhljh ckj izlwfr vodk’k Lohd`r fd;k tk ldrk gSA       </t>
    </r>
    <r>
      <rPr>
        <sz val="16"/>
        <color rgb="FFFF0000"/>
        <rFont val="Kruti Dev 010"/>
      </rPr>
      <t>&amp;fu;e 103</t>
    </r>
  </si>
  <si>
    <r>
      <t xml:space="preserve">;g vodk’k fpfdRlk izek.k i= ds vk/kkj ij izkjEHk gksus dh rkjh[k ls 180 fnu dh vof/k rd iw.kZ osru ij Lohd`r fd;k tkosxkA          </t>
    </r>
    <r>
      <rPr>
        <sz val="16"/>
        <color rgb="FFFF0000"/>
        <rFont val="Kruti Dev 010"/>
      </rPr>
      <t>&amp;¼fnukad 11&amp;8&amp;2008 ls ykxw½</t>
    </r>
  </si>
  <si>
    <t>;g vodk’k dk;kZy;k/;{k }kjk Lohd`r fd;k tk ldrk gSA og l{ke izkf/kdkjh gSA</t>
  </si>
  <si>
    <t>xHkZikr ds ekeys esa 6 lIrkg dk vodk’k izkf/kd`r fpfdRlk vf/kdkjh dk izek.k i= layXu djus ij Lohd`r fd;k tk ldrk gSA</t>
  </si>
  <si>
    <t>efgyk deZpkjh vodk’k osru ikus dh gdnkj gSA</t>
  </si>
  <si>
    <t>,slh NqÍh dks vodk’k ys[ks esa ls MsfcV ugha fd;k tk;sxk fdUrq lsok iqfLrdk esa bldh izfof"V i`Fkd ls dh tk;sxhA</t>
  </si>
  <si>
    <t>;g vodk’k vLFkk;h@izksc'kujh efgyk deZpkjh dks Hkh ns; gSA</t>
  </si>
  <si>
    <t>;g vodk'k Lohd`r djokrs le; th-,- 45] MkW- dk izek.k i=] ,d 'kiFk i= ftlesa nks ls vf/kd larku ugha gksus dk mYys[k gks izkIr fd;k tkos rFkk ,d lk/kkj.k izkFkZuk i= Lohd`r drkZ vf/kdkjh dks izLrqr djuk gksxkA</t>
  </si>
  <si>
    <r>
      <t xml:space="preserve">;g vodk’k vuqcfU/kr efgyk deZpkfj;ksa dks Hkh ns; gSA </t>
    </r>
    <r>
      <rPr>
        <sz val="16"/>
        <color rgb="FFFF0000"/>
        <rFont val="Kruti Dev 010"/>
      </rPr>
      <t>&amp;foÙk foHkkx dk ifji= Øekad &amp;,Q-1¼16½foÙk@fu;e@2007 fnukad&amp;18 twu 2009</t>
    </r>
  </si>
  <si>
    <r>
      <t xml:space="preserve">;g vodk’k efgyk ijhoh{kk/khu izf’k{k.kkFkhZ deZpkfj;ksa dks fu;e </t>
    </r>
    <r>
      <rPr>
        <sz val="16"/>
        <color theme="1"/>
        <rFont val="Calibri"/>
        <family val="2"/>
        <scheme val="minor"/>
      </rPr>
      <t>122(A)(ii)</t>
    </r>
    <r>
      <rPr>
        <sz val="16"/>
        <color theme="1"/>
        <rFont val="Kruti Dev 010"/>
      </rPr>
      <t xml:space="preserve"> ds rgr ns; gSA </t>
    </r>
    <r>
      <rPr>
        <sz val="16"/>
        <color rgb="FFFF0000"/>
        <rFont val="Kruti Dev 010"/>
      </rPr>
      <t xml:space="preserve">foÙk foHkkx dk ifji= Øekad&amp;,Q-1¼6½ foÙk@fu;e@2011 fnukad&amp;15 Qjojh 2012 }kjk fu;e 103 A fu;e </t>
    </r>
    <r>
      <rPr>
        <sz val="16"/>
        <color rgb="FFFF0000"/>
        <rFont val="Calibri"/>
        <family val="2"/>
        <scheme val="minor"/>
      </rPr>
      <t>121 (A)(ii)</t>
    </r>
    <r>
      <rPr>
        <sz val="16"/>
        <color rgb="FFFF0000"/>
        <rFont val="Kruti Dev 010"/>
      </rPr>
      <t xml:space="preserve"> ds :i esa izfrLFkkfir</t>
    </r>
  </si>
  <si>
    <t>;g vodk’k v/kwjs xHkZikr ds ekeys esa ugha feysxkA</t>
  </si>
  <si>
    <r>
      <t xml:space="preserve">;g vodk’k fdlh vU; izdkj ds vodk’k ds lkFk Hkh fy;k tk ldrk gSA            </t>
    </r>
    <r>
      <rPr>
        <sz val="16"/>
        <color rgb="FFFF0000"/>
        <rFont val="Kruti Dev 010"/>
      </rPr>
      <t>&amp;fu;e 104</t>
    </r>
  </si>
  <si>
    <t>;g vodk’k 2 thfor cPpksa ls de gksus ij gh Lohd`r fd;k tk ldrk gSA</t>
  </si>
  <si>
    <t>PATERNITY LEAVE</t>
  </si>
  <si>
    <t>;g vodk’k l{ke izkf/kdkjh }kjk ,d iq:"k ljdkjh deZpkjh dks 2 ls de thfor cPpksa ds gksus ij viuh lEiw.kZ lsok vof/k esa ifRu dh xHkkZoLFkk@izlo ds nkSjku ,oa ckn esa ns[kHkky djus gsrq ;kfu izlo ds 15 fnu iwoZ ,oa izlo ds 3 ekg ds Hkhrj 15 fnu dk fir`Ro vodk’k Lohd`r djsxkA</t>
  </si>
  <si>
    <t>;g deZpkjh dh lEiw.kZ lsok vof/k esa 2 ck jLohd`r fd;k tk ldrk gSaA</t>
  </si>
  <si>
    <t>bl vodk’k dkfu/kkZfjr vof/k esa mi;ksx ugha djus ij ;g ysIl gks tkrk gSA</t>
  </si>
  <si>
    <t>bl vodk’k dks vodk’k ys[kksa esa 'kkfey ugha fd;k tkosxk ijUrq bl vodk’k dk lsokiqfLrdk esa bUnzkt fd;k tkrk gSa</t>
  </si>
  <si>
    <t>xHkZikr ;k feldSjst ds ekeys esa ;g vodk’k Lohd`r ugha fd;k tk;sxkA</t>
  </si>
  <si>
    <r>
      <t xml:space="preserve">;g vodk’k iq:"k ijhoh{kk/khu izf’k{k.kkFkhZ dks fu;e 122 (A)(iii) ds vuqlkj ns; gSA </t>
    </r>
    <r>
      <rPr>
        <sz val="16"/>
        <color rgb="FFFF0000"/>
        <rFont val="Kruti Dev 010"/>
      </rPr>
      <t xml:space="preserve">foÙk foHkkx dk ifji= Øekad&amp;,Q-1¼6½foÙk@fu;e@2011 fnukad&amp;15 Qjojh 2012 }kjk fu;e 103 </t>
    </r>
    <r>
      <rPr>
        <sz val="16"/>
        <color rgb="FFFF0000"/>
        <rFont val="Calibri"/>
        <family val="2"/>
        <scheme val="minor"/>
      </rPr>
      <t>A</t>
    </r>
    <r>
      <rPr>
        <sz val="16"/>
        <color rgb="FFFF0000"/>
        <rFont val="Kruti Dev 010"/>
      </rPr>
      <t xml:space="preserve"> fu;e 121 </t>
    </r>
    <r>
      <rPr>
        <sz val="16"/>
        <color rgb="FFFF0000"/>
        <rFont val="Calibri"/>
        <family val="2"/>
        <scheme val="minor"/>
      </rPr>
      <t>(A)(iii)</t>
    </r>
    <r>
      <rPr>
        <sz val="16"/>
        <color rgb="FFFF0000"/>
        <rFont val="Kruti Dev 010"/>
      </rPr>
      <t xml:space="preserve"> ds :i esa izfrLFkkfir</t>
    </r>
  </si>
  <si>
    <t>bl vodk’k ds nkSjku ljdkjh deZpkjh dks vodk’k ij tkus ls Bhd iwoZ vkgfjr osru ds leku vodk’k osru lanÙk fd;k tk;sxkA</t>
  </si>
  <si>
    <t>LEAVE NOT DUE</t>
  </si>
  <si>
    <r>
      <t xml:space="preserve">lsok fuo`fÙk ls iwoZ ds vodk’kksa ds ekeyksa esa NksM+dj LFkk;h jkT; deZpkjh dks vns; vodk’k </t>
    </r>
    <r>
      <rPr>
        <sz val="16"/>
        <color rgb="FFFF0000"/>
        <rFont val="Calibri"/>
        <family val="2"/>
        <scheme val="minor"/>
      </rPr>
      <t>(Leave Not Due)</t>
    </r>
    <r>
      <rPr>
        <sz val="16"/>
        <color theme="1"/>
        <rFont val="Kruti Dev 010"/>
      </rPr>
      <t xml:space="preserve"> fuEufyf[kr ’krksZ ij Lohd`r fd;k tk ldrk gS%&amp;</t>
    </r>
  </si>
  <si>
    <r>
      <t xml:space="preserve">vodk'k Lohd`rdrkZ bl ckr ls lUrq"V gks fd ,slk deZpkjh vns; vodk’kksa ls ¼vodk’kksa dh lekfIr ds ckn lsok ij okfil½m ifLFkr gks tk;sxkA         </t>
    </r>
    <r>
      <rPr>
        <sz val="16"/>
        <color rgb="FFFF0000"/>
        <rFont val="Kruti Dev 010"/>
      </rPr>
      <t>&amp;fu;e93¼3½d</t>
    </r>
  </si>
  <si>
    <r>
      <t xml:space="preserve">vns; vodk’kksa dh la[;k ml vuqeksfnr la[;k ls vf/kd ugha gksxh tks ,d deZpkjh ,sls vodk’kksa ls okfil vkdj mruh gh la[;k esa v)Z osru vodk’k vftZr dj ldsaA           </t>
    </r>
    <r>
      <rPr>
        <sz val="16"/>
        <color rgb="FFFF0000"/>
        <rFont val="Kruti Dev 010"/>
      </rPr>
      <t>&amp;fu;e 93 ¼3½ [k</t>
    </r>
  </si>
  <si>
    <t>lEiw.kZ lsokdky esa vns; vodk’k fuEu izdkj ls Lohd`r fd;s tk;sxas%&amp;</t>
  </si>
  <si>
    <r>
      <t xml:space="preserve">1- vf/kdre vns; vodk'k&amp; </t>
    </r>
    <r>
      <rPr>
        <sz val="16"/>
        <color rgb="FFFF0000"/>
        <rFont val="Kruti Dev 010"/>
      </rPr>
      <t>360 fnu</t>
    </r>
  </si>
  <si>
    <r>
      <t xml:space="preserve">2- ,d le; esa&amp; </t>
    </r>
    <r>
      <rPr>
        <sz val="16"/>
        <color rgb="FFFF0000"/>
        <rFont val="Kruti Dev 010"/>
      </rPr>
      <t>90 fnu</t>
    </r>
  </si>
  <si>
    <r>
      <t xml:space="preserve">3- fpfdRlk izek.k i= ds vk/kkj ij&amp; </t>
    </r>
    <r>
      <rPr>
        <sz val="16"/>
        <color rgb="FFFF0000"/>
        <rFont val="Kruti Dev 010"/>
      </rPr>
      <t>180 fnu</t>
    </r>
  </si>
  <si>
    <r>
      <t xml:space="preserve">4- 'ks"k vU; vk/kkj ij                                                                            </t>
    </r>
    <r>
      <rPr>
        <sz val="16"/>
        <color rgb="FFFF0000"/>
        <rFont val="Kruti Dev 010"/>
      </rPr>
      <t>&amp;fu;e 93 ¼3½ x</t>
    </r>
  </si>
  <si>
    <r>
      <t xml:space="preserve">vns; vodk’k Lohd`r fd;s tkus ij og deZpkjh ds v)Zosru vodk’kksa ds [kkrs esa ukes fy[kk tk;sxk rFkk mldk lek;kstu ,sls deZpkjh }kjk Hkfo"; esa vftZr fd;s tkus okys v)Zosru vodk’kksa ls fd;k tk;sxkA                                                                 </t>
    </r>
    <r>
      <rPr>
        <sz val="16"/>
        <color rgb="FFFF0000"/>
        <rFont val="Kruti Dev 010"/>
      </rPr>
      <t xml:space="preserve"> &amp;fu;e 93 ¼3½ ?k</t>
    </r>
  </si>
  <si>
    <r>
      <t xml:space="preserve">fu;fer fu;qfä ds ckn 3 o"kZ dh lsok vof/k iw.kZ djus ij :ikUrfjr vodk’k o vns; vodk’k Lohd`r fd;s tk ldsaxsaA                       </t>
    </r>
    <r>
      <rPr>
        <sz val="16"/>
        <color rgb="FFFF0000"/>
        <rFont val="Kruti Dev 010"/>
      </rPr>
      <t>&amp;fu;e93¼4½</t>
    </r>
  </si>
  <si>
    <r>
      <t xml:space="preserve">lsok esa jgrs gq,s deZpkjh dh e`R;q gksus ij] jktLFkku flfoy lsok, a¼isa’ku½ fu;e] 1996 ds fu;e 35 ds vUrZxr vleFkZrk ds vk/kkj ij lsokfuo`Ùk djus ;k fu;e 53 ds vUrZxr vfuok;Z :i ls lsokfuo`Ùk dj fn;k tkrk gS rks mlls vodk’k osru laca/kh olwyh] ;fn curh gks rks ugha dh tkosxhA vU; leLr ekeyksa esa tSls R;kx i=] LoSfPNd lsokfuo`fÙk] fu"dklu ;k c[kkZLrxh vkfn esa vodk’k osru dh olwyh gksxhA                            </t>
    </r>
    <r>
      <rPr>
        <sz val="16"/>
        <color rgb="FFFF0000"/>
        <rFont val="Kruti Dev 010"/>
      </rPr>
      <t>&amp;fu;e93¼5½</t>
    </r>
  </si>
  <si>
    <t xml:space="preserve">vns; vodk'k dk lek;kstu ,p-ih-,y- ls djuk gksxk ;fn fdlh dkfeZd dh lsok fuo`fr fudV gS vkSj og vns; vodk'k dk le;kstu djokus dh fLFkfr esa ugha  gS rks mls vns; vodk'k Lohd`r ugha fd;k tkosA </t>
  </si>
  <si>
    <t>vns; vodk'k dh vof/k esa v)Zosru ds cjkcj osru ns; gksxkA</t>
  </si>
  <si>
    <t>vns; vodk'k vU; vodk'kksa dh fujUrjrk esa Lohd`r fd;k tk ldrk gSA</t>
  </si>
  <si>
    <t>CASUAL LEAVE</t>
  </si>
  <si>
    <t>Lksok esa u;s izos’k ikus okys deZpkfj;ks adks fuEukuqlkj vkdfLed vodk’k ns; gS&amp;</t>
  </si>
  <si>
    <t>1&amp;3 ekg ;k de dh lsok gksus ij&amp; 5 fnu</t>
  </si>
  <si>
    <t>2&amp;3 ekg ls vf/kd ijUrq 6 ekg ls de dh lsok gksus ij&amp;10 fnu</t>
  </si>
  <si>
    <t>3&amp;6 ekg ls vf/kd dh lsok gksus ij&amp;15 fnu</t>
  </si>
  <si>
    <t>FD Order No. F.5(1)FD(R)/56 dated 11.1.1956</t>
  </si>
  <si>
    <t>lsokfuo`Ùk gksus okys dkfeZdksa dks o"kZ esa ¼1 tuojh 2002 ls½ fuEu izdkj ls vkdfLed vodk’k ns; gS&amp;</t>
  </si>
  <si>
    <t>1&amp;lsokfuo`Ùk o"kZ esa 3 ekg ;k de dh lsok gksus ij&amp;5 fnu</t>
  </si>
  <si>
    <t>2&amp;lsokfuo`Ùk o"kZ esa 3 ekg ls vf/kd ijUrq 6 ekg ls de dh lsok gksus ij&amp;10 fnu</t>
  </si>
  <si>
    <t>3&amp;lsokfuo`Ùk o"kZ esa 6 ekg ls vf/kd dh lsok gksus ij&amp;15 fnu</t>
  </si>
  <si>
    <t>FD Order No. F.1(8)FD(Rules)/95 dated 20-2-2002</t>
  </si>
  <si>
    <t>jkT; deZpkfj;ksa dks vk/kk fnu dk vkdfLed vodk’k Hkh fn;k tk ldrk gSA vijkUg iwoZ l= ds fy;s ;g le; 2-00 cts rd ekU; gksxkA vijkUg ds ckn vkdfLed vodk’k dk le; 1-30 cts izkjEHk gksxkA ,oa izkr%dkyhu dk;Z fnol esa foHkktu dk le; izkr% 10-00 cts dk ekU; fd;k tk;sxkA</t>
  </si>
  <si>
    <t>va’kdkyhu deZpkfj;ksa dks Hkh iw.kZ dkfyd deZpkfj;ksa dh Hkk¡fr vkdfLed vodk’k ns; gSA</t>
  </si>
  <si>
    <t>1&amp;osru ,oa HkÙks dh lax.kuk dh rkjh[k</t>
  </si>
  <si>
    <t>2&amp;dk;kZy; dk ÁHkkj</t>
  </si>
  <si>
    <t>3&amp;vodk’k dk izkjEHk ,oa vUr</t>
  </si>
  <si>
    <t>4&amp;vodk’k ls iqu% dk;Z dks ykSVuk</t>
  </si>
  <si>
    <t>5&amp;;k vodk’k dh vof/k bruh c&lt;k nsuk fd fu;ekuqlkj mls Lohd`r ugha fd;k tk ldsA</t>
  </si>
  <si>
    <t>fo|ky;ksa esa vkdfLed vodk’k dh x.kuk 1 tqykbZ ls 30 twu rd gksxhA</t>
  </si>
  <si>
    <t>osds’ku ds Øe esa vkdfLed vodk’k Lohd`r ugha fd;k tk ldrkA</t>
  </si>
  <si>
    <t>iqfyl ds flikgh] gSM dkULVscy] lgk;d mi fujh{kd] rFkk mi fujh{kdksa dks o"kZ esa 25 fnu dk vkdfLed vodk’k ns; gksxkA ;g ,d ckj esa vf/kdre 10 fnu dk gh vodk’k Lohd`r fd;k tk ldrk gSA</t>
  </si>
  <si>
    <t>x&lt;okyh] usikyh] rFkk xksj[ks tks vkj-,-lh bdkbZ;ksa esa Hkkjr&amp;ikd lhek ij inLFkkfir gS dks 5 fnu dk fo’ks"k fj;k;rh vkdfLed vodk’k ns; gksxk fdUrq ,d le; esa vuqifLFkfr dk le; 15 fnu ls vf/kd ugha gksxkA</t>
  </si>
  <si>
    <t>vkj-,-lh ds tokuksa dks vkdfLed vodk’k mikftZr vodk’kksa ls iwoZ tksM+us dh vuqefr bl vk/kkj ij nh tk ldrh gS fd fdlh ,d le; esa vkdfLed vodk’k 15 fnu ls vf/kd ugha gksxkA</t>
  </si>
  <si>
    <t>Qk;j lsok ds vf/kdkfj;ksa dks 25 fnu dk vkdfLed vodk’k ns; gSA</t>
  </si>
  <si>
    <t>Lkesfdr osru ij fu;qä vk;qosZn ulZ ,oa dEikm.Mj dks 15 fnu dk vkdfLed vodk’k ns; gSA</t>
  </si>
  <si>
    <t>Ikjhoh{kk/khu Áf’k{k.kkFkhZ dks ,d dys.Mj o"kZ esa 15 fnu ds vkdfLed vodk’k ns; gSA</t>
  </si>
  <si>
    <t>foHkkxk/;{kksa dks vkdfLed vodk’k dh Lohd`fr lacaf/kr iz’kklfud foHkkx ds lfpo nsaxsa ,oa vU; jktif=r vf/kdkfj;ksa ds vkdfLed vodk’k muds fudVre mPpkf/kdkjh Lohd`r djsaxsaA</t>
  </si>
  <si>
    <t xml:space="preserve"> 'kklu lfpo ds vkdfLed vodk’k izeq[k 'kklu lfpo }kjk Lohd`r fd;s tk;saxsaA</t>
  </si>
  <si>
    <t>SPECIAL CASUAL LEAVE</t>
  </si>
  <si>
    <t>jkT; ljdkj us dfri; ekeyksa esa jkT; deZpkfj;ksa dks fof’k"V vkdfLed vodk’k] fujks/kkodk’k] vodk’k ds cnys esa {kfriwfrZ vodk’ko Ms&amp;vkWQ dh Lohd`fr iznku dh gSA</t>
  </si>
  <si>
    <t>jktLFkku f’k{kk lsok ds lnL;] izkFkfed ,oa ek/;fed f’k{kk ds v/;kid] jktLFkku f’k{kk lsok la?k] jktLFkku f’k{kd la?k] :DVk vkfn ds okf"kZd lEesyu Hkkx ysus ij izR;sd 'kS{kf.kd l= esa 4 fnu dk fof’k"V vkdfLed vodk’k fnukad 1 vizSy 1983 ls ns; gSA ;g 30 uoEcj ds ckn ns; ugha gSA</t>
  </si>
  <si>
    <t>fpfdRlk foHkkx] [kku ,oa HkwfoKku foHkkx ds f’k{kk lac/kh dk;Z djus okys deZpkfj;ksa dks ,d l= esa 15 fnu ckgj jgus ij rFkk 6 fnu rd dk fof’k"V vkdfLed vodk’k ns; gSA</t>
  </si>
  <si>
    <t>oU/;kdj.k vkWijs’ku ds fy;s iq:"k jkT; deZpkfj;ksa dks 6 fnu o efgyk jkT; deZpkfj;ksa dks 14 fnu rd dk fof’k"V vkdfLed vodk’k ns; gSA</t>
  </si>
  <si>
    <t>ml iq:"k jkT; deZpkjh dks ftldh ifRu oU/;kdj.k dh 'kY; fpfdRlk djkrh gS rks mls viuh ifRu dh ns[kHkky ds fy;s 7 fnu rd dk fof’k"V vkdfLed vodk’k ns; gSA</t>
  </si>
  <si>
    <t>V~;wcDVkseh 'kY; fpfdRlk fcxMus ij] nqckjk 'kY; fpfdRlk djkus ij ml iq:"k jkT; deZpkjh dks 14 fnu rd dk fof’k"V vkdfLed vodk’k ns; gSA</t>
  </si>
  <si>
    <t>iquZukyhdj.k djkus ij 21 fnu rd dk fof’k"V vkdfLed vodk’k ns; gSA</t>
  </si>
  <si>
    <t>efgyk deZpkjh dks ywi yxokus ij 1 fnu rd dk fof’k"V vkdfLed vodk’k ns; gSA</t>
  </si>
  <si>
    <t>jkT; deZpkjh dks jk"Vªh;@vUrZjk"Vªh; [ksy&amp;dwnksa ds voljksa ij Hkkx ysus ds fy;s 30 fnu rd dk fof’k"V vkdfLed vodk’k ns; gSA</t>
  </si>
  <si>
    <t>izknsf’kd@LFkkuh; Lrj dh [ksy&amp;dwn izfr;ksfxrk esa Hkkx ysus ds fy;s ,d dys.Mj o"kZ esa 10 fnu rd dk fof’k"V vkdfLed vodk’k ns; gSA</t>
  </si>
  <si>
    <t>jkT; ljdkj ds vkns’k Øekad ,Q-1¼49½,QMh@¼th-vkj-2½@82 fnukad 1&amp;9&amp;1990 ds vuqlkj ,sfPNd vodk’k o vkdfLed vodk’k ,d lkFk Lohd`r fd;s tk ldrs gSaA</t>
  </si>
  <si>
    <t>;g vodk’k vkns’k fnukad 1&amp;4&amp;1983 ;Fkk la’kksf/kr fnukad 29&amp;8&amp;1998 }kjk rduhdh f’k{kk lesr f’k{kk foHkkx ds ijhoh{kk/khu izf’k{k.kkFkhZ v/;kidksa dks Hkh o"kZ 2011&amp;2012 ls ns; gSA</t>
  </si>
  <si>
    <t>Ikjhoh{kk/khu izf’k{k.kkFkhZ dks ijhoh{kk dh vof/k ds nkSjku dksbZ vodk’k vftZr ugha gksxkA</t>
  </si>
  <si>
    <t>efgyk Ikjhoh{kk/khu izf’k{k.kkFkhZ dks fu;e 103 o 104 ds vuqlkj izlwfr vodk’k Lohd`r fd;k tk;sxkA</t>
  </si>
  <si>
    <t>CHILD ADOPTION LEAVE</t>
  </si>
  <si>
    <r>
      <t xml:space="preserve">;g vodk’k fnukad 7 fnlEcj 2011 ls ns; fd;k x;k gSA                                                                                                                      </t>
    </r>
    <r>
      <rPr>
        <sz val="16"/>
        <color rgb="FFFF0000"/>
        <rFont val="Kruti Dev 010"/>
      </rPr>
      <t xml:space="preserve">&amp;foÙk foHkkx dk ifji= Øekad&amp;,Q-1¼43½foÙk@xzqi&amp;2@83 fnukad&amp;7 fnlEcj 2011 }kjk fu;e 103 </t>
    </r>
    <r>
      <rPr>
        <sz val="16"/>
        <color rgb="FFFF0000"/>
        <rFont val="Calibri"/>
        <family val="2"/>
        <scheme val="minor"/>
      </rPr>
      <t>(B)</t>
    </r>
    <r>
      <rPr>
        <sz val="16"/>
        <color rgb="FFFF0000"/>
        <rFont val="Kruti Dev 010"/>
      </rPr>
      <t xml:space="preserve"> ds :i esa izfrLFkkfir</t>
    </r>
  </si>
  <si>
    <t>QUARANTINE LEAVE</t>
  </si>
  <si>
    <t>fdlh jkT; deZpkjh ds ifjokj ;k ?kj esa fdlh Nwr dk jksx ¼gStk] pspd] Iysx] fMfIVfFkfj;k] VkbQlcq[kkj] lsjhczkslikbuy]esusutkfVl] LOkkbu¶yw]dksfoM&amp;19½ yx tkus ds QyLo:i dk;kZy; esa ugha vkus ds vkns’k }kjk visf{kr dk;Z ls vuqifLFkr jgus dh vuqefr gksrh gSA,slk vodk’k dk;kZy;k/;{k }kjk fpfdRlk izek.ki= ds vk/kkj ij 21 fnu dh vof/k ;k fo’sk"k ifjfLFkfr esa 30 fnu ls vf/kd ugha gksxkA dksfoM&amp;19 ds ekeys esa 14 fnol gksxh ;k fpfdRlk izek.ki= ds vk/kkj ij A</t>
  </si>
  <si>
    <t>dksfoM&amp;19 ds ekeys esa ;fn Loa; dkfeZd ladzfer gks rks ifjofrZr vodk'k@mikftZr vodk'k gh ns; gksxkA</t>
  </si>
  <si>
    <t>Lokkbu ¶yw ds fy;s vf/kdre 7 fnu dk fujks/kkodk’k Lohd`r fd;k tk ldrk gSA</t>
  </si>
  <si>
    <t>SPECIAL DISABILITY LEAVE</t>
  </si>
  <si>
    <r>
      <t xml:space="preserve">,d jkT; deZpkjh ftls vius drZO; dh mfpr ikyuk djrs gq,s ;k viuh jktdh; fLFkfr ds dkj.k pksV yxh gks ;k pksV igaqpk;h xbZ gks vkSj ftld sdkj.k og deZpkjh vleFkZ gks x;k gks] mls fo’ks"k vleFkZrk vodk’k Lohd`r fd;k tk ldrk gSA                    </t>
    </r>
    <r>
      <rPr>
        <sz val="16"/>
        <color rgb="FFFF0000"/>
        <rFont val="Kruti Dev 010"/>
      </rPr>
      <t xml:space="preserve">&amp;fu;e </t>
    </r>
    <r>
      <rPr>
        <sz val="16"/>
        <color rgb="FFFF0000"/>
        <rFont val="Calibri"/>
        <family val="2"/>
        <scheme val="minor"/>
      </rPr>
      <t>99(i)</t>
    </r>
  </si>
  <si>
    <r>
      <t xml:space="preserve">;g vodk’k fpfdRld e.My ds izek.k i= ds vk/kkj ij Lohdkj fd;k tk;sxk ijUr qfdlh Hkh n’kk esa 24 ekg ls vf/kd dk Lohd`r ugha fd;k tk;sxkA            </t>
    </r>
    <r>
      <rPr>
        <sz val="16"/>
        <color rgb="FFFF0000"/>
        <rFont val="Kruti Dev 010"/>
      </rPr>
      <t xml:space="preserve">&amp;fu;e </t>
    </r>
    <r>
      <rPr>
        <sz val="16"/>
        <color rgb="FFFF0000"/>
        <rFont val="Calibri"/>
        <family val="2"/>
        <scheme val="minor"/>
      </rPr>
      <t>99(iv)</t>
    </r>
  </si>
  <si>
    <r>
      <t xml:space="preserve">,slk vodk’k fdlh Hkh izdkj ds vodk’k ds lkFk feyk dj fy;k tk ldrk gSA                   </t>
    </r>
    <r>
      <rPr>
        <sz val="16"/>
        <color rgb="FFFF0000"/>
        <rFont val="Kruti Dev 010"/>
      </rPr>
      <t>&amp;fu;e 99</t>
    </r>
    <r>
      <rPr>
        <sz val="16"/>
        <color rgb="FFFF0000"/>
        <rFont val="Calibri"/>
        <family val="2"/>
        <scheme val="minor"/>
      </rPr>
      <t>(iv)</t>
    </r>
  </si>
  <si>
    <r>
      <t xml:space="preserve">bl vodk’k dh vof/k isa’ku ;ksX; lsok dh x.kuk esa tksM+h tk;sxhA                      </t>
    </r>
    <r>
      <rPr>
        <sz val="16"/>
        <color rgb="FFFF0000"/>
        <rFont val="Kruti Dev 010"/>
      </rPr>
      <t>&amp;fu;e 99</t>
    </r>
    <r>
      <rPr>
        <sz val="16"/>
        <color rgb="FFFF0000"/>
        <rFont val="Calibri"/>
        <family val="2"/>
        <scheme val="minor"/>
      </rPr>
      <t>(vi)</t>
    </r>
  </si>
  <si>
    <t>,sls vodk’k ds nkSjku mPp lsok esa fu;qä deZpkfj;ksa dks izFke 120 fnu dk iw.kZ osru ,oa prqFkZ lsok deZpkfj;ksa dks izFke 60 fnu dk iw.kZ osru ns; gksxkA</t>
  </si>
  <si>
    <t>,sls vodk’k ds 'ks"k le; ds fy;s fu;e 97 ¼2½ ds vuqlkj v)Zosru ds leku vodk’k osru ns; gksxkA</t>
  </si>
  <si>
    <r>
      <t xml:space="preserve">deZpkfj;ksa ds fodYi ij mikftZr vodk’k dh vf/kdre vof/k ds fy;s tks vU;Fkk :i ls Lohd`r dh tk ldrh gks] iw.kZ osru ns; gksxkA vodk’k dk vk/kk le; mlds mikftZr vodk’k ds ys[kksa esa ukes fy[kk tkosxkA                                   </t>
    </r>
    <r>
      <rPr>
        <sz val="16"/>
        <color rgb="FFFF0000"/>
        <rFont val="Kruti Dev 010"/>
      </rPr>
      <t>&amp;fu;e 99</t>
    </r>
  </si>
  <si>
    <r>
      <t xml:space="preserve">vleFkZrk ds dkj.k {kfriwfrZ Lohd`r gksus ij vodk’k osru esa ls {kfriwfrZ dh jkf’k de dj Hkqxrku dh tkoxhA                   </t>
    </r>
    <r>
      <rPr>
        <sz val="16"/>
        <color rgb="FFFF0000"/>
        <rFont val="Kruti Dev 010"/>
      </rPr>
      <t>&amp;fu;e 100</t>
    </r>
  </si>
  <si>
    <t>COMPENSATORY CASUAL LEAVE</t>
  </si>
  <si>
    <t>jfookjksa@vU; jktif=r vodk’kksa eas ea=kyf;d@ prqFkZ Js.kh deZpkjh dks vfuok;Zr% ftrus fnu rd dk;kZy; esa mifLFkr gksus ds fy;s jktif=r vf/kdkjh }kjk fyf[kr esa vkns’k tkjh dj cqyk;k tkos mrus fnuksa ds fy;s mUgsa {kfriwfrZ vodk’k ns; gksxkA</t>
  </si>
  <si>
    <t>laxzgky;ksa esa dk;Zjr deZpkfj;ksa dks Hkh jktif=r vodk’kksa ds fnuksa esa laxzgky; [kqys jgus dh fLFkfr esa {kfriwfrZ vodk’k ns; gSA</t>
  </si>
  <si>
    <t>nSfud dfu"B fyfidks dks Hkh jktif=r vodk’kksa ds fnuksa esa dke djus ij {kfriwfrZ vodk’k ns; gSA</t>
  </si>
  <si>
    <t>STUDY LEAVE</t>
  </si>
  <si>
    <t>jktLFkku lsok fu;e] 1951] v/;k; 11 [k.M 6 fu;e 110 ds vUrxZr&amp;</t>
  </si>
  <si>
    <t>v/;;u vodk’k ,sls LFkk;h lsok ds deZpkjh dks fdlh ,sls ikB~;Øe ;k fdlh fof’k"V ;k rduhdh izd`fr ds v/;;u@ ikB~;Øe ds fy;s Lohd`r fd;k tk ldrk gS] ;fn l{ke vf/kdkjh dh lEefr esa ,slk v/;;u@ikB~;Øe ml foHkkx ds dk;Z lEiknu ds fy;s tufgr esa vko’;d gksA</t>
  </si>
  <si>
    <r>
      <t xml:space="preserve">lkekU;r% v/;;u vodk’k ml deZpkjh dks Lohd`r ugha fd;k tkuk pfkg;s ftlus 20 o"kZ ;k mlls vf/kd lsokiw.kZ dj yh gksA       &amp;fu;e 110 </t>
    </r>
    <r>
      <rPr>
        <sz val="16"/>
        <color theme="1"/>
        <rFont val="Calibri"/>
        <family val="2"/>
        <scheme val="minor"/>
      </rPr>
      <t>(1)</t>
    </r>
  </si>
  <si>
    <t>v/;;u vodk’k ,sls vLFkk;h lsok ds deZpkjh dks Hkh fuEu 'krksZ ij Lohd`r fd;k tk ldrk gS%&amp;</t>
  </si>
  <si>
    <t>1- mldh fu;qfä fu;fer vk/kkj ij gqbZ gks</t>
  </si>
  <si>
    <t>2- mlus 3 o"kZ dh fujUrj lsok iw.kZ dj yh gks</t>
  </si>
  <si>
    <t>3- mldh izkjfEHkd fu;qfä jktLFkku yksd lsok vk;ksx dh vuq’kalk ls dh x;h gks</t>
  </si>
  <si>
    <t>4- fu;qfädrkZ izkf/kdkjh us Hkkjr ds lafo/kku ds vuqPNsn 309 esa fn;s x;s ijUrqd ds rgr cuk;s x;s lsok fu;e@mifu;e ds vuqlkj fu;qfä dh gksA</t>
  </si>
  <si>
    <r>
      <t>5- Tkgka ,sls fu;e ugha cus gks ogka fu;qfädrkZ izkf/kdkjh us og fu;qfä 'kS{kf.kd vgZrk] vuqHko vkfn fofgr djus ds l{ke vkns’kksa ds vuqlkj dh gksA</t>
    </r>
    <r>
      <rPr>
        <sz val="16"/>
        <color rgb="FFFF0000"/>
        <rFont val="Kruti Dev 010"/>
      </rPr>
      <t xml:space="preserve"> &amp;fu;e 110</t>
    </r>
    <r>
      <rPr>
        <sz val="16"/>
        <color rgb="FFFF0000"/>
        <rFont val="Calibri"/>
        <family val="2"/>
        <scheme val="minor"/>
      </rPr>
      <t xml:space="preserve"> (2)</t>
    </r>
  </si>
  <si>
    <t>,sls vLFkk;h lsok ds deZpkjh us ;fn%&amp;</t>
  </si>
  <si>
    <t>v-   3 o"kZ dh fujUrj lsok iw.kZ dj yh gks</t>
  </si>
  <si>
    <t>c-   yssfdu fu;e 110 ¼2½ ds izko/kku iw.kZ ugha djrk gks]</t>
  </si>
  <si>
    <r>
      <t xml:space="preserve">mls tufgr esa izekf.kr mPp v/;;u ds iz;kstukFkZ 2 o"kZ dk vlk/kkj.k vodk’k jktLFkku lsok fu;e 96 ¼[k½ ds izko/kkuksa ds f’kfFkyhdj.k esa Lohd`r fd;k tk ldrk gSA       </t>
    </r>
    <r>
      <rPr>
        <sz val="16"/>
        <color rgb="FFFF0000"/>
        <rFont val="Kruti Dev 010"/>
      </rPr>
      <t xml:space="preserve">&amp;fu;e 110 </t>
    </r>
    <r>
      <rPr>
        <sz val="16"/>
        <color rgb="FFFF0000"/>
        <rFont val="Calibri"/>
        <family val="2"/>
        <scheme val="minor"/>
      </rPr>
      <t>(3)</t>
    </r>
  </si>
  <si>
    <t>;g ,d ckj esa 12 ekg ls vf/kd Lohd`r ugha fd;k tk;sxk rFkk lEiw.kZ lsokdky esa 24 ekg ds fy;s Lohd`r fd;k tk ldrk gS ftls jkT; deZpkjh ,d volj ;k ,d ls vf/kd voljksaa ij miHkksx dj ldrk gSaA</t>
  </si>
  <si>
    <t>fpfdRlk vf/kdkfj;ksa dks ih-th- djus ds fy;s 3 o"kZ dk v/;;u vodk’k Lohd`r fd;k tk ldrk gSaA</t>
  </si>
  <si>
    <t>bl vodk’k dh vof/k esa ,d jkT; deZpkjh dks v)Zosru ds leku vodk’k osru ns; gSA</t>
  </si>
  <si>
    <t>v/;;u vodk’k inkséfr ;k isa’ku ds fy;s lsok vof/k ds :Ik esa le&gt;k tk;sxkA</t>
  </si>
  <si>
    <r>
      <t xml:space="preserve">bldk izHkko deZpkjh ds ukes vo’ks"k fdlh Hkh vodk’k ij ugha iMsxkA          </t>
    </r>
    <r>
      <rPr>
        <sz val="16"/>
        <color rgb="FFFF0000"/>
        <rFont val="Kruti Dev 010"/>
      </rPr>
      <t xml:space="preserve"> &amp;fu;e 121</t>
    </r>
  </si>
  <si>
    <r>
      <t xml:space="preserve">;g v)Zosru ij vfrfjä vodk’k gksrk gS rFkk ,sls vodk’kdky esa deZpkjh dks vodk’k osru dk Hkqxrku jktLFkku lsok fu;e 97 ¼2½ ds vuqlkj ns; gSA           </t>
    </r>
    <r>
      <rPr>
        <sz val="16"/>
        <color rgb="FFFF0000"/>
        <rFont val="Kruti Dev 010"/>
      </rPr>
      <t xml:space="preserve">&amp;fu;e 112 </t>
    </r>
    <r>
      <rPr>
        <sz val="16"/>
        <color rgb="FFFF0000"/>
        <rFont val="Calibri"/>
        <family val="2"/>
        <scheme val="minor"/>
      </rPr>
      <t>(2)</t>
    </r>
  </si>
  <si>
    <r>
      <t xml:space="preserve">dsoy viokn Lo:i ekeyksa esa gh jkT; ljdkj bl izdkj dk izLrko Lohdkj djus dks lger gksxh fd veqd 'kqYd ljdkj }kjk fn;k tkuk pkfg;sA   </t>
    </r>
    <r>
      <rPr>
        <sz val="16"/>
        <color rgb="FFFF0000"/>
        <rFont val="Kruti Dev 010"/>
      </rPr>
      <t>&amp;fu;e119</t>
    </r>
  </si>
  <si>
    <r>
      <t xml:space="preserve">deZpkjh dks osru ds vfrfjä fdlh Hkh ,slh LdkWyjf’ki ¼Nk=o`fÙk½@ LVkbis.M izkIr djus rFkk mls vius ikl j[kus dh Lohd`fr nh tk ldrh gSaA                    </t>
    </r>
    <r>
      <rPr>
        <sz val="16"/>
        <color rgb="FFFF0000"/>
        <rFont val="Kruti Dev 010"/>
      </rPr>
      <t xml:space="preserve">&amp;fu;e 119 </t>
    </r>
    <r>
      <rPr>
        <sz val="16"/>
        <color rgb="FFFF0000"/>
        <rFont val="Calibri"/>
        <family val="2"/>
        <scheme val="minor"/>
      </rPr>
      <t>below Government of Rajasthan’s decision</t>
    </r>
  </si>
  <si>
    <r>
      <t xml:space="preserve">deZpkjh dks v/;;u ds mijkUr fdlh v/;;u ds ikB~;Øe dks iwjk djus ij ,d izek.k i= ljdkj dks izLrqr djuk gksxkA                 </t>
    </r>
    <r>
      <rPr>
        <sz val="16"/>
        <color rgb="FFFF0000"/>
        <rFont val="Kruti Dev 010"/>
      </rPr>
      <t>&amp;fu;e 120</t>
    </r>
  </si>
  <si>
    <t>deZpkjh dks ,d cU/kd i= [k.M 2 ds ifjf’k"V 18 ds vuqlkj Hkjdj fuEukuqlkj nsuk gksxk%&amp;</t>
  </si>
  <si>
    <t>v/;;u vodk’k dh vof/k                                     ca/kd i= dh vof/k</t>
  </si>
  <si>
    <t>3 ekg                                                             1 o"kZ</t>
  </si>
  <si>
    <t>6 ekg                                                             2 o"kZ</t>
  </si>
  <si>
    <t>2 o"k                                                              2 o"kZ</t>
  </si>
  <si>
    <t>2 o"kZ ls vf/kd                                                      5 o"kZ</t>
  </si>
  <si>
    <t>HOSPITAL  LEAVE</t>
  </si>
  <si>
    <r>
      <t xml:space="preserve">Lk{ke vf/kdkjh fdlh ,sls prqFkZ Js.kh deZpkjh ;k ea=kyf;d oxZ ;k v/khuLFk lsok ds deZpkjh dks fpfdRlky; vodk’k Lohd`r dj ldrk gS ftldk osru fpfdRlky; esa izos’k ds fnu :-5000 ekfld ls de gS rFkk ftldk dk;Z ,oa mÙkjnkf;Ro fo"ke la;=ksa] foLQksVd lkexzh] fo"kSyh vkS"kf/k;ksa@ jlk;uksa dks gkFk esa idM+us ds gks] rFkk mlds dkj.k izR;{k tksf[ke gks ,oa Li"V ;k ml ds in ds drZO;ksa ls tqMs gq,s tksf[keksa ds dkj.k gksus pkfg;sA  </t>
    </r>
    <r>
      <rPr>
        <sz val="16"/>
        <color rgb="FFFF0000"/>
        <rFont val="Kruti Dev 010"/>
      </rPr>
      <t>&amp;fu;e 105</t>
    </r>
  </si>
  <si>
    <t>fpfdRlky; vodk’k] fu;e 97 ¼1½ ;k ¼2½ ds rgr vodk’k osru ds vUrZxr Lohd`r fd;k tk ldrk gSA</t>
  </si>
  <si>
    <r>
      <t xml:space="preserve">;g mruh vof/k ds fy;s Lohd`r fd;k tk ldrk gS ftruk vodk’k nsus okyk vf/kdkjh vko’;d le&gt;sA       </t>
    </r>
    <r>
      <rPr>
        <sz val="16"/>
        <color rgb="FFFF0000"/>
        <rFont val="Kruti Dev 010"/>
      </rPr>
      <t xml:space="preserve"> &amp;fu;e106</t>
    </r>
  </si>
  <si>
    <r>
      <t xml:space="preserve">,d deZpkjh dks Lohdk;Z vU; izdkj ds vodk’kksa ds vykok ;g vodk’k Lohdr fd;k tk ldrk gSA           </t>
    </r>
    <r>
      <rPr>
        <sz val="16"/>
        <color rgb="FFFF0000"/>
        <rFont val="Kruti Dev 010"/>
      </rPr>
      <t xml:space="preserve"> &amp;fu;e108</t>
    </r>
  </si>
  <si>
    <t>Terminal Leave</t>
  </si>
  <si>
    <t>fuEufyf[kr vLFkkbZ jkT; deZpkfj;ksa dks mudh lsok lekfIr ij muds mikftZr vodk’k ys[kksa esa ns; mikftZr vodk’kksa dh lhek rd ¼vf/kdre300fnu½ lsok lekfIr vodk’k Lohd`r fd;k tk ldrk gS pkgs ,slk vodk’k deZpkjh us vkSipkfjd :i ls ugha ek¡xk gks ;k jkT; fgr esa vLohd`r ugha fd;k x;k gks%&amp;</t>
  </si>
  <si>
    <r>
      <t xml:space="preserve">,d vLFkkbZ jkT; deZpkjh ftldh lsok,a laLFkkiu esa dVkSrh ;k in dh lekfIr ds dkj.k mlds vf/kokf"kZdh vk;q ds gksus ls iwoZ gh lekIr dh tk jgh gksA      </t>
    </r>
    <r>
      <rPr>
        <sz val="16"/>
        <color rgb="FFFF0000"/>
        <rFont val="Kruti Dev 010"/>
      </rPr>
      <t>&amp;fu;e 94 ¼1½ d</t>
    </r>
  </si>
  <si>
    <r>
      <t xml:space="preserve">,slk deZpkjh tks ml in dh iw.kZ ;ksX;rk j[krk gks rFkk ftls ,d ;ksX; O;fä ds miyC/k gks tkus ds dkj.k in ls gVk;k tk jgk gksA         </t>
    </r>
    <r>
      <rPr>
        <sz val="16"/>
        <color rgb="FFFF0000"/>
        <rFont val="Kruti Dev 010"/>
      </rPr>
      <t>&amp;fu;e 94 ¼1½ ?k</t>
    </r>
  </si>
  <si>
    <r>
      <t xml:space="preserve">,slk vLFkkbZ jkT; deZpkjh ftldh lsokk,a iz’kklfud lqfo/kk dks /;ku esa j[k dj lekIr dh tk jgh gks vkSj ftlds fo:) vkSipkfjd foHkkxh; dk;Zokgh djuk mfpr ugha le&gt;k x;k gksA                         </t>
    </r>
    <r>
      <rPr>
        <sz val="16"/>
        <color rgb="FFFF0000"/>
        <rFont val="Kruti Dev 010"/>
      </rPr>
      <t>&amp;fu;e 94 ¼1½ M+-</t>
    </r>
  </si>
  <si>
    <t>,d vLFkkbZ jkT; deZpkjh tks vius Lo;a d sfoosd ds vk/kkj ij lsok ls R;kx i= nsrk gks] dks ,slk vodk’k Lohd`r djrs le; izkf/kdkjh vius foosd ij lsok lekfIr vodk’k Lohd`r dj ldrk gS tks deZpkjh ds mikftZr vodk’k ds [kkrs esa ns; vodk’kksa dh lhek ls vk/kk gksxk rFkk tks fdlh Hkh fLFkfr esa 120 fnu ls vf/kd dk ugha gksxkA</t>
  </si>
  <si>
    <r>
      <t xml:space="preserve">fu;e 94 ¼1½ o ¼2½ ds vuqlkj ns; lsok lekfIr vodk’k osru ,d eq’r rFkk ,d le; esa mlh izdkj ls pqdk;k tk;sxk tSlk fd fu;e 94 ch¼3½  o ¼4½ esa crk;k x;k gSA                                     </t>
    </r>
    <r>
      <rPr>
        <sz val="16"/>
        <color rgb="FFFF0000"/>
        <rFont val="Kruti Dev 010"/>
      </rPr>
      <t>&amp;fu;e 94¼3½+-</t>
    </r>
  </si>
  <si>
    <t>fu;e 94 ¼1½ o ¼2½ ds izko/kkuksa ds vuqlkj lsok lekfIr vodk’k fuEukafdr O;fä;ksa dks Lohdk;Z@ns; ugha gksxk%&amp;</t>
  </si>
  <si>
    <t>1- ,sls jkT; deZpkjh rFkk f’k{kkFkhZ tks jkT; lsok es iwjs le; ds fy;s fu;qä ugha gS]</t>
  </si>
  <si>
    <t>2- ,sls deZpkjh ftUgsa lsok ls c[kkZLr ;k fu"dkflr dj fn;k x;k gks] rFkk</t>
  </si>
  <si>
    <r>
      <t xml:space="preserve">3- ,sls vLFkk;h deZpkjh ftudh lsok,a jk"Vª fojks/kh xfrfof/k;ksa esa Hkkx ysus d sdkj.k lekIr dh tkrh gSA                  </t>
    </r>
    <r>
      <rPr>
        <sz val="16"/>
        <color rgb="FFFF0000"/>
        <rFont val="Kruti Dev 010"/>
      </rPr>
      <t xml:space="preserve"> &amp;fu;e 94¼4½¼v½¼c½o¼l½+-</t>
    </r>
  </si>
  <si>
    <t>lsok esa O;o/kku ds fcuk LFkk;h :Ik ls fu;qä vLFkk;h deZpkjh dks vodk’k %&amp;</t>
  </si>
  <si>
    <r>
      <t xml:space="preserve">1- ,d jkT; deZpkjh tks vLFkk;h lsok esa gks tc lsok esa O;o/kku ds fcuk gh ;fn fdlh LFkk;h in ij fu;qä dj fn;k tkrk gS rks mldks iwoZ dh lsok esa vftZr vodk’kksa dks tks mlds lsok vfHkys[k esa tek gS] vkSj tks mls iwoZ esa gh LFkk;h lsok esa gksus ij izkIr gksrs] ds vUrj dk vkxs dk tek fd;k tkosxkA bl fu;e ds vuqlkj vodk’k dh vof/k dks lsok esa O;o/kku ugha ekuk tkrk gSaA          </t>
    </r>
    <r>
      <rPr>
        <sz val="16"/>
        <color rgb="FFFF0000"/>
        <rFont val="Kruti Dev 010"/>
      </rPr>
      <t>&amp;fu;e 95</t>
    </r>
  </si>
  <si>
    <t>fofHkUu izdkj ds vkosnu@izkFkZuk i=</t>
  </si>
  <si>
    <t>fofHkUu izdkj ds izi=</t>
  </si>
  <si>
    <t>राजस्थान सेवा नियम -1951 के नियम 8 के तहत 20-1-2006 या इसके पश्चात राजकीय सेवा में नियुक्त कार्मिक को 2 वर्ष की कालावधि के परिवीक्षाधीन प्रशिक्षणार्थी के रूप में रखा जाता है तथा इस अवधि में राज्य सरकार द्वारा समय-समय पर नियत किया गया नियत पारिश्रमिक (fixed remuneration) संदत किया जाता है अन्य कोई भी भत्ते देय नहीं होते है।</t>
  </si>
  <si>
    <t>प्रोबेशन अवधि को वेतन वृद्धि के लिए नहीं गिना जाता है।</t>
  </si>
  <si>
    <t xml:space="preserve">नियत पारिश्रमिक से राज्य बीमा की कटौती नहीं होती है परंतु नियत पारिश्रमिक से अप्रैल माह में सामूहिक दुर्घटना बीमा की राशि (प.12(6)वित्त/नियम/05 दिनांक 13-03-2006) व प्रत्येक माह एनपीएस के अंशदान (10%) की कटौती होती है। (F.1(4)FD/Rules/2017-I,dated 30-19-2017)
</t>
  </si>
  <si>
    <t xml:space="preserve"> प्रोबेशनर ट्रेनी जो पूर्व से ही राजकीय सेवा में है तो उसे प्रोबेशन अवधि में पूर्व पद के वेतन ( विद्यमान वेतनमान) या नियत पारिश्रमिक में से जो लाभकारी है, का विकल्प चुन सकता है।</t>
  </si>
  <si>
    <t>यदि वह विद्यमान वेतनमान का विकल्प चुनता है तो उसे पूर्व पद के विद्यमान वेतनमान में वार्षिक वेतन वृद्धि देय होगी तथा प्रोबेशन अवधि सफलतापूर्वक पूर्ण करने पर उसका वेतन पूर्व पद और ग्रेड वेतन के प्रति निर्देश से समान स्टेज पर नए पद के चालू वेतन बैंड/लेवल में नियत किया जाएगा।(पुनरीक्षित वेतनमान-2008 के नियम-22 के पैरा-II के अनुसार) (F.12(5)वित्त/नियम/06 दिनांक 31-08-2006 &amp; 28-06-2013)</t>
  </si>
  <si>
    <t>प्रोबेशनर ट्रेनी का वेतन नियतन पे मैट्रिक्स के संबंधित लेवल में वेतन प्रथम सेल में अनुज्ञात किया जाता है। (अनुसूची-V के अनुसार)</t>
  </si>
  <si>
    <t>प्रोबेशन अवधि सफलतापूर्वक पूर्ण करने पर प्रथम वेतन वृद्धि 1 जुलाई को जो प्रोबेशन पूर्ण करने की तारीख के ठीक बाद में आती है, अनुज्ञात की जाएगी।</t>
  </si>
  <si>
    <t>प्रोबेशनर ट्रेनी को एक कैलेंडर वर्ष में 15 आकस्मिक अवकाश देय हैं।</t>
  </si>
  <si>
    <t xml:space="preserve">नवनियुक्त प्रोबेशनर ट्रेनी जो पूर्व से ही राज्य कर्मचारी होने के कारण उसके अवकाश खाते में पूर्व अर्जित अवकाश बकाया हैं तो उसे पूर्व अर्जित अवकाश के उपभोग की अनुमति नियंत्रण अधिकारी द्वारा प्रदान की जाती है तो उसकी प्रोबेशन अवधि नहीं बढ़ती है।(प.17(2) शिक्षा-2/2008 दिनांक 18-10-2012)
</t>
  </si>
  <si>
    <t>महिला प्रोबेशनर ट्रेनी को नियम 103 व 104 के तहत 180 दिन का प्रसूति अवकाश देय है पुरुष प्रोबेशनर ट्रेनी को नियम 103 ए के तहत 15 दिन का पितृत्व अवकाश देय है।(F.1(6)FD/Rules/2011,dated 15-02-2012)</t>
  </si>
  <si>
    <t>नोट:- मातृत्व व पितृत्व अवकाश के उपभोग से प्रोबेशन ट्रेनी अवधि में कोई वृद्धि नहीं होती है।</t>
  </si>
  <si>
    <t>राजस्थान सेवा नियम-1951 के नियम 96(B) के तहत प्रोबेशन अवधि में 30 दिवस तक का असाधारण अवकाश (अवैतनिक) नियुक्ति अधिकारी द्वारा स्वीकृत किया जाएगा।</t>
  </si>
  <si>
    <t>30 दिवस से अधिक अवधि का असाधारण अवकाश प्रशासनिक विभाग के अनुमोदन से नियुक्ति अधिकारी द्वारा स्वीकृत किया जाता है।</t>
  </si>
  <si>
    <t>08-08-2019 या उसके बाद 30 दिवस से अधिक असाधारण अवकाश का उपभोग करने पर प्रोबेशन संपूर्ण अवधि के लिए बढ़ता है। (F.1(2)FD/Rules/2006-I, dated 25-10-2019)</t>
  </si>
  <si>
    <t>प्रोबेशन अवधि में विशेष परिस्थितियों में चाइल्ड केयर लीव स्वीकृत किया जा सकता है परंतु सीसीएल अवधि के समान अवधि तक प्रोबेशन काल आगे बढ़ता है।</t>
  </si>
  <si>
    <t xml:space="preserve">प्रोबेशन ट्रेनी को ऐच्छिक अवकाश देय नहीं है।
</t>
  </si>
  <si>
    <t>प्रोबेशन अवधि में प्रोबेशनर ट्रेनी को तदर्थ बोनस देय नहीं है।</t>
  </si>
  <si>
    <t>प्रोबेशन अवधि में निलंबित कार्मिक को निर्वाह भत्ता देय है।</t>
  </si>
  <si>
    <t>प्रोबेशन अवधि पदोन्नति व आश्वासित कैरियर प्रगति (एसीपी) के लिए सेवा अवधि की गणना हेतु मान्य होती है।(F.7(2)DOP/A-II/2005 Dated 26-04-2011)</t>
  </si>
  <si>
    <t>प्रोबेशनर ट्रेनी को मेडिक्लेम बीमा कवर देय है। (F.6(6)FD(Rules)/2005  dated 13-03-2006)</t>
  </si>
  <si>
    <t>प्रोबेशनर ट्रेनी द्वारा राजकीय कार्य से यात्रा करने पर T.A on tour में बस किराया, विराम भत्ता एवं अनुषांगिक व्यय देय है।(P.4(7)वित्त/नियम/2002 दिनांक 25-11-2016)</t>
  </si>
  <si>
    <t xml:space="preserve"> प्रोबेशन में स्थानांतरण होने पर केवल mileage allowance &amp; incidental on fixed remuneration पर देय है।</t>
  </si>
  <si>
    <r>
      <t>01-01-2004 के बाद राज्य कर्मचारी की सेवा में रहते</t>
    </r>
    <r>
      <rPr>
        <b/>
        <u/>
        <sz val="10"/>
        <color rgb="FFFF0000"/>
        <rFont val="Calibri"/>
        <family val="2"/>
        <scheme val="minor"/>
      </rPr>
      <t xml:space="preserve"> मृत्यु या निशक्तता होने पर न्यू पेंशन स्कीम</t>
    </r>
    <r>
      <rPr>
        <sz val="10"/>
        <color theme="1"/>
        <rFont val="Calibri"/>
        <family val="2"/>
        <scheme val="minor"/>
      </rPr>
      <t xml:space="preserve"> (NPS) के तहत अतिरिक्त राहत के रूप में अनंतिम कुटुंब पेंशन (Provisional family pension) एवं ग्रेच्युटी दिए जाने का प्रावधान है। (F.12(8)FD(Rules)/2008 dated 09-05-2013 &amp; 29-05-2015)</t>
    </r>
  </si>
  <si>
    <r>
      <t xml:space="preserve">नियोक्ता द्वारा जमा अंशदान एवं उस पर अर्जित ब्याज जो मृतक के परिवार को प्राप्त हुआ है वह संपूर्ण राशि 60 दिवस में सरकारी राजस्व (राज्य बीमा व प्राविधिक विभाग) में जमा करवाने पर </t>
    </r>
    <r>
      <rPr>
        <b/>
        <u/>
        <sz val="10"/>
        <color rgb="FFFF0000"/>
        <rFont val="Calibri"/>
        <family val="2"/>
        <scheme val="minor"/>
      </rPr>
      <t>पुरानी पेंशन योजना (OPS) का लाभ देय</t>
    </r>
    <r>
      <rPr>
        <sz val="10"/>
        <color theme="1"/>
        <rFont val="Calibri"/>
        <family val="2"/>
        <scheme val="minor"/>
      </rPr>
      <t xml:space="preserve"> होगा तथा कार्यालयाध्यक्ष द्वारा पेंशन प्रकरण निदेशक, पेंशन एवं पेंशनर्स कल्याण निदेशालय, जयपुर को भिजवाना होता है।</t>
    </r>
  </si>
  <si>
    <t>lsokjr dkfeZd dh e`R;q ij ns; ykHk o vuqdEikRed fu;qfDr</t>
  </si>
  <si>
    <t>izdj.k</t>
  </si>
  <si>
    <t>fuEu fyad ij fDyd djsa</t>
  </si>
  <si>
    <t>vuqdEik fu;qfDr fu;e</t>
  </si>
  <si>
    <t>vuqdEik fu;qfDr vkosnu ds lkFk lyaXud o izfdz;k</t>
  </si>
  <si>
    <t>vuqdEik fu;qfDr vkosnu i=</t>
  </si>
  <si>
    <r>
      <rPr>
        <b/>
        <u/>
        <sz val="10"/>
        <color rgb="FFFF0000"/>
        <rFont val="Calibri"/>
        <family val="2"/>
        <scheme val="minor"/>
      </rPr>
      <t>मृतक आश्रित की परिभाषा-</t>
    </r>
    <r>
      <rPr>
        <sz val="10"/>
        <color theme="1"/>
        <rFont val="Calibri"/>
        <family val="2"/>
        <scheme val="minor"/>
      </rPr>
      <t xml:space="preserve"> आश्रित अनुकम्पा नियुक्ति नियम 1996 के नियम 2(ग) के अनुसार अनुकम्पा नियुक्ति हेतु आश्रित में कार्मिक  की पत्नी/पति, पुत्र, अविवाहित पुत्री (परित्यक्ता पुत्री को भी अविवाहित की श्रेणी में माना जाता है), विधवा पुत्री एवं मृत कर्मचारी द्वारा अपने जीवनकाल में वैधानिक रूप से ग्रहीत दत्तक पुत्र/पुत्री को आश्रित माना जाता है। 
</t>
    </r>
  </si>
  <si>
    <t>नोट :- राज्य सरकार के निर्णय एवं कार्मिक विभाग के स्पष्टीकरण आदेश दिनांक 31.05.2016 के अनुसार मृतक कार्मिक का ऐसा पुत्र, जिसकी पत्नी/पुत्र/अविवाहित पुत्री पूर्व से ही नियोजित है तो उस पुत्र को मृतक कार्मिक आश्रित श्रेणी में नही माना जाएगा। फलतः ऐसे पुत्र को अनुकम्पा नियुक्ति देय नही होगी।</t>
  </si>
  <si>
    <r>
      <t xml:space="preserve">यदि </t>
    </r>
    <r>
      <rPr>
        <b/>
        <u/>
        <sz val="10"/>
        <color rgb="FFFF0000"/>
        <rFont val="Calibri"/>
        <family val="2"/>
        <scheme val="minor"/>
      </rPr>
      <t>पति-पत्नी दोनों राजकीय सेवा में</t>
    </r>
    <r>
      <rPr>
        <sz val="10"/>
        <color theme="1"/>
        <rFont val="Calibri"/>
        <family val="2"/>
        <scheme val="minor"/>
      </rPr>
      <t xml:space="preserve"> है तो पति के देहांत उपरान्त किसी भी आश्रित को अनुकम्पा नियुक्ति नही मिलेगी।</t>
    </r>
  </si>
  <si>
    <r>
      <t xml:space="preserve">कार्मिक विभाग के आदेश दिनांक 26.04.2011 एवं संशोधन आदेश दिनांक 25/04/2012 के अनुसार प्रोबेशन ट्रेनी को </t>
    </r>
    <r>
      <rPr>
        <b/>
        <u/>
        <sz val="10"/>
        <color rgb="FFFF0000"/>
        <rFont val="Calibri"/>
        <family val="2"/>
        <scheme val="minor"/>
      </rPr>
      <t>परिवीक्षाकाल में मृत्यु</t>
    </r>
    <r>
      <rPr>
        <sz val="10"/>
        <color theme="1"/>
        <rFont val="Calibri"/>
        <family val="2"/>
        <scheme val="minor"/>
      </rPr>
      <t xml:space="preserve"> होने पर आश्रित को नियमानुसार अनुकम्पा नियुक्ति का लाभ देय होता है।</t>
    </r>
  </si>
  <si>
    <r>
      <t xml:space="preserve">अनुकम्पा नियुक्ति नियम 1996 में </t>
    </r>
    <r>
      <rPr>
        <b/>
        <u/>
        <sz val="10"/>
        <color rgb="FFFF0000"/>
        <rFont val="Calibri"/>
        <family val="2"/>
        <scheme val="minor"/>
      </rPr>
      <t xml:space="preserve">भाई या बहिन को मृतक आश्रित की परिभाषा में सम्मिलित नही </t>
    </r>
    <r>
      <rPr>
        <sz val="10"/>
        <color theme="1"/>
        <rFont val="Calibri"/>
        <family val="2"/>
        <scheme val="minor"/>
      </rPr>
      <t>किया गया है। अतः ऐसे मामलों में अनुकम्पा नियुक्ति तो देय नही होगी लेकिन नॉमिनेशन के अनुसार अन्य परिलाभों का भुगतान नॉमिनी को किया जाएगा।</t>
    </r>
  </si>
  <si>
    <r>
      <rPr>
        <b/>
        <u/>
        <sz val="10"/>
        <color rgb="FFFF0000"/>
        <rFont val="Calibri"/>
        <family val="2"/>
        <scheme val="minor"/>
      </rPr>
      <t>आयु सीमा-</t>
    </r>
    <r>
      <rPr>
        <sz val="10"/>
        <color theme="1"/>
        <rFont val="Calibri"/>
        <family val="2"/>
        <scheme val="minor"/>
      </rPr>
      <t xml:space="preserve"> अनुकम्पा नियुक्ति नियम 1996 के  नियम 8 के अनुसार आयु सीमा -</t>
    </r>
  </si>
  <si>
    <t>(2) किसी विधवा की नियुक्ति हेतु कोई ऊपरी (अधिकतम) आयु सीमा नही है।</t>
  </si>
  <si>
    <t>(3)अन्य आश्रितों के लिए अधिकतम ऊपरी सीमा में 5 वर्ष शिथिलन देय होता है।</t>
  </si>
  <si>
    <r>
      <rPr>
        <b/>
        <u/>
        <sz val="10"/>
        <color rgb="FFFF0000"/>
        <rFont val="Calibri"/>
        <family val="2"/>
        <scheme val="minor"/>
      </rPr>
      <t>आवेदन की समय सीमा-</t>
    </r>
    <r>
      <rPr>
        <sz val="10"/>
        <color theme="1"/>
        <rFont val="Calibri"/>
        <family val="2"/>
        <scheme val="minor"/>
      </rPr>
      <t xml:space="preserve"> अनुकम्पा नियुक्ति हेतु आवेदन पत्र जमा करवाने के लिए 90 दिन की समय सीमा निर्धारित है। अतः मृतक आश्रित को निर्धारित समय सीमा के भीतर अपना आवेदन पत्र अपने कार्यालयाध्यक्ष के पास अवश्य जमा करवा देना चाहिए और आवेदन की पावती भी प्राप्त कर लेनी चाहिए। </t>
    </r>
  </si>
  <si>
    <r>
      <t>वित्त विभाग के आदेश 19/09/2003 के अनुसार</t>
    </r>
    <r>
      <rPr>
        <b/>
        <sz val="10"/>
        <color rgb="FFFF0000"/>
        <rFont val="Calibri"/>
        <family val="2"/>
        <scheme val="minor"/>
      </rPr>
      <t xml:space="preserve"> </t>
    </r>
    <r>
      <rPr>
        <b/>
        <u/>
        <sz val="10"/>
        <color rgb="FFFF0000"/>
        <rFont val="Calibri"/>
        <family val="2"/>
        <scheme val="minor"/>
      </rPr>
      <t>वर्क चार्ज</t>
    </r>
    <r>
      <rPr>
        <sz val="10"/>
        <color theme="1"/>
        <rFont val="Calibri"/>
        <family val="2"/>
        <scheme val="minor"/>
      </rPr>
      <t xml:space="preserve"> कार्मिक की मृत्यु होने पर उनके आश्रितों को भी नियमानुसार अनुकंम्पा नियुक्ति देय होती है।</t>
    </r>
  </si>
  <si>
    <t>अनुकम्पा नियुक्ति हेतु  निर्धारित योग्यता</t>
  </si>
  <si>
    <t xml:space="preserve">(1) कनिष्ठ सहायक (LDC)  पद (L-5) के लिए - शैक्षणिक योग्यता सीनियर सेकण्डरी उत्तीर्ण एवं कम्प्यूटर कोर्स उत्तीर्ण होना जरूरी है। हालांकि कम्प्यूटर कोर्स बाद में 2 वर्ष के परीविक्षाकाल मे भी उतीर्ण किया जा सकता है। कम्प्यूटर योग्यता निर्धारित अवधि में प्राप्त नही करने पर आदेश दिनांक 02.01.2017 के अनुसार कार्मिक जितनी विलम्ब अवधि से योग्यता अर्जित करेगा उतनी ही अवधि के लिए परिवीक्षाकाल को आगे बढ़ाया जाएगा।
निर्धारित समयावधि में टंकण परीक्षा उत्तीर्ण नही होने तक कोई वेतनवृद्धि नही दी जाएगी।
</t>
  </si>
  <si>
    <t>नोट :- अनुकम्पा नियुक्ति प्राप्त विधवा महिला एवं निःशक्त कार्मिको को टंकण परीक्षा उत्तीर्ण करने से छूट दी गई है। पैरों से विकलांग कार्मिक को टंकण परीक्षा में छूट देय नही है।</t>
  </si>
  <si>
    <t>(2) विज्ञान या कृषि संकाय से सीनीयर सेकण्डरी पास आश्रित प्रयोगशाला सहायक (L-8) के लिए आवेदन कर सकते है। इसमे पे लेवल 8 के अनुसार वेतन मिलता है।</t>
  </si>
  <si>
    <t>(3) चतुर्थ श्रेणी कर्मचारी (L-1) के लिए साक्षर होना आवश्यक है।</t>
  </si>
  <si>
    <t>दो से अधिक संतान का नियम-</t>
  </si>
  <si>
    <t>किसी विवाहित आश्रित के 2 से अधिक संतान होने पर वह अनुकम्पा नियुक्ति के लिए पात्र नही होगा। आश्रित को इस आशय का शपथ पत्र आवेदन पत्र के साथ देना अनिवार्य है। वित्त विभाग के आदेश 29/10/2005 के अनुसार 2 अधिक संतान का नियम मृतक की विधवा की नियुक्ति के मामले  पर लागू नही होगा।</t>
  </si>
  <si>
    <r>
      <rPr>
        <b/>
        <u/>
        <sz val="10"/>
        <color rgb="FFFF0000"/>
        <rFont val="Calibri"/>
        <family val="2"/>
        <scheme val="minor"/>
      </rPr>
      <t>पद मे बदलाव-</t>
    </r>
    <r>
      <rPr>
        <sz val="10"/>
        <color theme="1"/>
        <rFont val="Calibri"/>
        <family val="2"/>
        <scheme val="minor"/>
      </rPr>
      <t xml:space="preserve"> अनुकम्पा नियुक्ति नियम 1996 के अनुसार किसी पद पर एक बार नियुक्ति स्वीकार कर लेने एवं कार्यग्रहण कर लेने के बाद आश्रित सुविधा का उपभोग मान लिया जाता है । एक बार उक्त सुविधा का लाभ ले लेने के पश्चात किसी भी परिस्थिति में अन्य पद पर नियुक्ति के लिए विचार नही किया जाएगा।</t>
    </r>
  </si>
  <si>
    <t>अनुकम्पा आवेदन के साथ संलग्न दस्तावेज-</t>
  </si>
  <si>
    <t>अनुकम्पा नियुक्ति हेतु निर्धारित आवेदन पत्र पूर्ण भरा हुआ, मृतक आश्रित के परिवार में किसी के भी राज्य/केंद्र/संगठन में सेवारत/नियोजन में नही होने का प्रमाणपत्र, अभ्यर्थी के शैक्षणिक योग्यता प्रमाणपत्र, आवेदक के जाति/मूल निवासी/विवाह/चरित्र प्रमाणपत्र, आवेदक की जन्मतिथि हेतु आयु प्रमाणपत्र या आयु सम्बन्धी दस्तावेज, विवाह के समय दहेज नही लेने का नोटेराइज्ड शपथपत्र, धूम्रपान एवं गुटखा सेवन नही करने का नोटेराइज्ड शपथपत्र, आवेदक का स्वास्थ्य एवं पुलिस सत्यापन प्रमाणपत्र, मृतक कार्मिक का मृत्यु प्रमाणपत्र एवं सेवा समाप्ति  आदेश की प्रतिलिपि, आवेदक की नियुक्ति हेतु आश्रित सदस्यों का नोटरी युक्त सहमति पत्र, आवेदक द्वारा आश्रित सदस्यों के भरण पोषण का नोटेराइज्ड शपथ पत्र, मृत कार्मिक की सेवा नियमित एवं निरन्तरता संबंधित प्रमाणपत्र, कार्यालयाध्यक्ष का अनुशंषा प्रमाणपत्र, आश्रित सदस्यों का आय के संबंध में आय उद्घोषणा पत्र, आवेदक पुत्री होने पर अविवाहित होने का प्रमाणपत्र, आवेदक पति/पत्नी है तो पुनः विवाह नही करने का प्रमाणपत्र आदि।</t>
  </si>
  <si>
    <t>vuqdEikRed fu;qfDr fu;e</t>
  </si>
  <si>
    <t>इस योजना में राज्य सरकार के समस्त अधिकारी, कर्मचारी, संविदा कर्मचारी एवं मानदेय पर कार्यरत कर्मचारियों को भी कवर किया गया है।</t>
  </si>
  <si>
    <t>कार्मिक की मृत्यु के बाद नियमानुसार पारिवारिक पेंशन एवं ग्रेच्युटी के भुगतान हेतु पेंशन कुलक तैयार कर पेंशन विभाग (सम्बंधित क्षेत्रीय कार्यालय) को भेजना।</t>
  </si>
  <si>
    <t>पात्रता होने पर आश्रित को अनुकंम्पा नियुक्ति।</t>
  </si>
  <si>
    <t>vuqdEik fu;qfDr vkosnu izfdz;k</t>
  </si>
  <si>
    <t>अनुकम्पात्मक नियुक्ति नियम 1996 के तहत नियुक्ति के लिए आवेदन</t>
  </si>
  <si>
    <t>अनुकम्पा नियुक्ति आवेदन मृत्यु दिनांक से 90 दिवस में भिजवाया जावे।</t>
  </si>
  <si>
    <t>आवेदन फॉर्म के पांचो भाग पूर्ण रूप से भरे होना जरूरी है।</t>
  </si>
  <si>
    <t>अनुकम्पा नियुक्ति प्रकरण फ़ाइल 3 प्रति में तैयार करें।</t>
  </si>
  <si>
    <t>आवेदक का जन्म तिथि संबंधी प्रमाण पत्र।</t>
  </si>
  <si>
    <t>पद जिसके लिए आवेदन किया हो वह स्पष्ट रूप से लिखे।</t>
  </si>
  <si>
    <t>मृत्यु प्रमाण पत्र मूल।</t>
  </si>
  <si>
    <t>मृतक राज्य कार्मिक का सेवा समाप्ति आदेश की प्रति।</t>
  </si>
  <si>
    <t>आवेदक का भरण पोषण का शपथ पत्र।</t>
  </si>
  <si>
    <t>अंतिम शैक्षणिक संस्था का चरित्र प्रमाण पत्र।</t>
  </si>
  <si>
    <t>मूल निवास प्रमाण पत्र की प्रति।</t>
  </si>
  <si>
    <t>परिवार के सभी सदस्यों का मासिक आय समन्धी शपथ पत्र।</t>
  </si>
  <si>
    <t>मृतक कर्मचारी की सेवाएं नियमित एंव निरन्तर का प्रमाण पत्र कार्यालयध्यक्ष का।</t>
  </si>
  <si>
    <t>मृतक आश्रित के परिवार में किसी के भी राज्य/केंद्र/संगठन में सेवारत/नियोजन में नही होने का प्रमाणपत्र</t>
  </si>
  <si>
    <t>आवेदक पति/पत्नी है तो पुनः विवाह नही करने का प्रमाणपत्र आदि।</t>
  </si>
  <si>
    <t>vuqdEikRed fu;qfDr gsrw vkosnu i=</t>
  </si>
  <si>
    <t>आवेदन-पत्र</t>
  </si>
  <si>
    <t>भाग - 1</t>
  </si>
  <si>
    <t>मृतक कर्मचारी के परिवार के सदस्यो का विवरण:-</t>
  </si>
  <si>
    <t>(केवल परिवार के सदस्यो के ही नाम लिखे जाये)</t>
  </si>
  <si>
    <t>क्र.स.</t>
  </si>
  <si>
    <t>नाम</t>
  </si>
  <si>
    <t>मृतक से संबंध</t>
  </si>
  <si>
    <t>जन्म दिनांक एवं आयु</t>
  </si>
  <si>
    <t>शैक्षणिक योग्यता</t>
  </si>
  <si>
    <t>विवाहित/
अविवाहित</t>
  </si>
  <si>
    <t>मासिक आय*  रूपये</t>
  </si>
  <si>
    <t>* नियम 10(3) मे यथा विर्णित शपथ-पत्र संलग्न करे</t>
  </si>
  <si>
    <t>भाग - 2</t>
  </si>
  <si>
    <t>राजकीय सेवा मे नियुक्ति हेतु आवेदन करने वाले आश्रित का विवरण-</t>
  </si>
  <si>
    <t>आवेदक के हस्ताक्षर</t>
  </si>
  <si>
    <t>भाग - 3</t>
  </si>
  <si>
    <t xml:space="preserve">यदि आवेदक विधवा स्वयं नही हे तो विधवा/अन्य आश्रितों की सहमति </t>
  </si>
  <si>
    <t>मैने आवेदन के भाग (1) व (2) मे उल्लिखित सूचना पढ ली है ।  भली प्रकार</t>
  </si>
  <si>
    <t>विधवा के हस्ताक्षर</t>
  </si>
  <si>
    <t>भाग - 4</t>
  </si>
  <si>
    <t>प्रमाणित किया जाता है कि :-</t>
  </si>
  <si>
    <t xml:space="preserve">आवेदन पत्र मे अंकित सूचनायें मृतक कर्मचारी के सेवा अभिलेख के अनुसार सही </t>
  </si>
  <si>
    <t>पर नियुक्ति का पात्र है ।</t>
  </si>
  <si>
    <t>(मय कार्यालय सील)</t>
  </si>
  <si>
    <t>भाग - 5</t>
  </si>
  <si>
    <t>विभागाध्यरक्ष  का प्रमाण-पत्र यदि आवेदन पत्र अन्य विभाग को भेजा जाना है</t>
  </si>
  <si>
    <t xml:space="preserve">आवेदक आवेदित पद पर नियुक्ति का पात्र है किन्तु  यह पद  </t>
  </si>
  <si>
    <t xml:space="preserve">मृतक कर्मचारी के नियम के पश्चा.त आज तक उसके स्थान पर किसी भी </t>
  </si>
  <si>
    <t>आश्रित को किसी भी पद पर नियुक्ति नही दी गई है ।</t>
  </si>
  <si>
    <t>हस्ताक्षर विभागाध्‍यक्ष</t>
  </si>
  <si>
    <t>आवेदक का प्रमाण-पत्र</t>
  </si>
  <si>
    <t xml:space="preserve">मै प्रमाणित करता हॅूं कि आवेदन पत्र के भाग (1) व (2) मे वर्णित तथ्य मेरी </t>
  </si>
  <si>
    <t xml:space="preserve">जानकारी में सही है । यदि भविष्य मे कोई भी तथ्य असत्य पाया जावे तो मेरी सेवाऐं </t>
  </si>
  <si>
    <t>समाप्ती  की जा सकेगीं ।</t>
  </si>
  <si>
    <t>स्थाई</t>
  </si>
  <si>
    <t>अविवाहित</t>
  </si>
  <si>
    <t>jekdkUr oekZ</t>
  </si>
  <si>
    <t>iq=</t>
  </si>
  <si>
    <t>lhrk nsoh</t>
  </si>
  <si>
    <t>ifRu</t>
  </si>
  <si>
    <t>fuj{kj</t>
  </si>
  <si>
    <t>ch-, ch-,M</t>
  </si>
  <si>
    <t>ljhrk</t>
  </si>
  <si>
    <t>iq=h</t>
  </si>
  <si>
    <t>20500  L-8</t>
  </si>
  <si>
    <t>ch-,- ch-,M</t>
  </si>
  <si>
    <t>firk&amp;iq=</t>
  </si>
  <si>
    <t>dfu"B lgk;d</t>
  </si>
  <si>
    <t>xzke iks0 ihiyw rg0 ihiyw ftyk Vksad</t>
  </si>
  <si>
    <t>fiu&amp;304801</t>
  </si>
  <si>
    <t>सुन ली है । आवेदक को नोकरी दिये जाने हेतु मेरी/अन्य आश्रितों की सहमति है। जिसके समर्थन में मेरा/अन्य</t>
  </si>
  <si>
    <t>आश्रितों का घोषणा पत्र संलग्न है ।</t>
  </si>
  <si>
    <t>साक्ष्‍य :-</t>
  </si>
  <si>
    <t>क्रमांक-</t>
  </si>
  <si>
    <t xml:space="preserve">को प्राप्त हुआ है जो कि </t>
  </si>
  <si>
    <t>आवेदन पत्र विभाग में दिनांक</t>
  </si>
  <si>
    <t xml:space="preserve">........................................... </t>
  </si>
  <si>
    <t xml:space="preserve"> दिनांक-</t>
  </si>
  <si>
    <t>पर दर्ज है ।</t>
  </si>
  <si>
    <t>दिनांक-</t>
  </si>
  <si>
    <t>डायरी संख्या -</t>
  </si>
  <si>
    <t xml:space="preserve">है । नियमों के अनुसार आवेदक आवेदित पद- </t>
  </si>
  <si>
    <t xml:space="preserve">विभाग मे नही है । अत: </t>
  </si>
  <si>
    <t>को अग्रेषित किया जा रहा है ।</t>
  </si>
  <si>
    <t>साक्ष्य:-</t>
  </si>
  <si>
    <t>...........................................</t>
  </si>
  <si>
    <t>शै‍क्षणिक योग्यता-
(प्रमाण-पत्र संलग्न करे)</t>
  </si>
  <si>
    <t>मृतक राज्य कर्मचारी से सम्बन्ध-</t>
  </si>
  <si>
    <t>आवेदित पद का नाम-</t>
  </si>
  <si>
    <t>वेतनमान-</t>
  </si>
  <si>
    <t>मृतक राज्य कर्मचारी का नाम-</t>
  </si>
  <si>
    <t>पद -</t>
  </si>
  <si>
    <t>निधन की दिनांक- (मृत्यु प्रमाण-पत्र संलग्न करें)</t>
  </si>
  <si>
    <t>निधन का स्थान-</t>
  </si>
  <si>
    <t>विभाग का नाम जिसमें वह मृत्यु के समय कार्यरत था-</t>
  </si>
  <si>
    <t>मृत्यु के समय धारित पद-</t>
  </si>
  <si>
    <t>मृत्यु के समय का वेतनमान-</t>
  </si>
  <si>
    <t>नियुक्ति का प्रकार : (स्थाई/ अस्थाई)-</t>
  </si>
  <si>
    <t>राजकीय सेवा मे प्रथम नियुक्ति का दिनांक-</t>
  </si>
  <si>
    <t>dk;kZy;&amp; ftyk f'k{kk vf/kdkjh eq[;ky; ek/;fed f'k{kk Vksad] jkt0</t>
  </si>
  <si>
    <t>nsoLFkku foHkkx</t>
  </si>
  <si>
    <t>lhlh,y vkosnu i=</t>
  </si>
  <si>
    <t>fodykax HkRrk gsrw vkosnu i=</t>
  </si>
  <si>
    <t>dk;Zxzg.k dky ih,y vkosnu i=</t>
  </si>
  <si>
    <t>fgrdkjh fu/kh bZlh,l lwpuk</t>
  </si>
  <si>
    <r>
      <rPr>
        <b/>
        <sz val="20"/>
        <color theme="1"/>
        <rFont val="Calibri"/>
        <family val="2"/>
        <scheme val="minor"/>
      </rPr>
      <t>FVC Bill</t>
    </r>
    <r>
      <rPr>
        <b/>
        <sz val="24"/>
        <color theme="1"/>
        <rFont val="Kruti Dev 010"/>
      </rPr>
      <t xml:space="preserve"> onhZ HkRrk</t>
    </r>
  </si>
  <si>
    <r>
      <rPr>
        <b/>
        <sz val="20"/>
        <color theme="1"/>
        <rFont val="Calibri"/>
        <family val="2"/>
        <scheme val="minor"/>
      </rPr>
      <t>FVC Bill</t>
    </r>
    <r>
      <rPr>
        <b/>
        <sz val="24"/>
        <color theme="1"/>
        <rFont val="Kruti Dev 010"/>
      </rPr>
      <t xml:space="preserve"> vU; O;;</t>
    </r>
  </si>
  <si>
    <t>lUrku laca/kh ?kks"k.kk 'kiFk i=</t>
  </si>
  <si>
    <t>uksu isesUV izek.k i=</t>
  </si>
  <si>
    <t>fjDr inksa dh lwpuk</t>
  </si>
  <si>
    <t>orZeku dk;kZy; esa dk;Zxzg.k fnukad</t>
  </si>
  <si>
    <t>iz'kSf{kd@rdfudh ;ksX;rk</t>
  </si>
  <si>
    <t>dkfeZd vkbZ Mh</t>
  </si>
  <si>
    <t>lsokfuo`fRr frfFk</t>
  </si>
  <si>
    <t>DDO CODE-</t>
  </si>
  <si>
    <t>Office ID-</t>
  </si>
  <si>
    <t>lsokesa ]</t>
  </si>
  <si>
    <t>Jheku dks"kkf/kdkjh@midks"kkf/kdkjh egksn; ]</t>
  </si>
  <si>
    <t xml:space="preserve">             mijksDr fo"k;kUrxZr fuosnu gS fd bl dk;kZy; ds vkgj.k ,oa forj.k</t>
  </si>
  <si>
    <t>vf/kdkjh ds :i esa osru foi=ksa ij fMftVy gLrk{kj gsrq vf/kd`r v/kksgLrk{kjrkZ }kjk</t>
  </si>
  <si>
    <t>is&amp;eSustj ij fMftVy gLrk{kj dk jftLVªs'ku djok fn;k x;k gS fooj.k fuEukuqlkj gS%&amp;</t>
  </si>
  <si>
    <t>dk;kZy; dk Mh-Mh-vks- dksM uECkj &amp;</t>
  </si>
  <si>
    <t>dk;kZy; dh vkWfQl vkbZMh &amp;</t>
  </si>
  <si>
    <t>vkgj.k ,oa forj.k vf/kdkjh dk uke &amp;</t>
  </si>
  <si>
    <t>Jh fd'ku yky cSjok</t>
  </si>
  <si>
    <t>in &amp;</t>
  </si>
  <si>
    <t>iz/kkukpk;Z</t>
  </si>
  <si>
    <t>in ij dk;Zxzg.k fnukad &amp;</t>
  </si>
  <si>
    <t>ewy inLFkkiu@vfrfjDr dk;ZHkkj ¼03 ikoj½ &amp;</t>
  </si>
  <si>
    <t>;fn vfrfjDr dk;ZHkkj ¼03 ikoj½ gks rks</t>
  </si>
  <si>
    <t>vfrfjDr dk;ZHkkj xzg.k fnukad &amp;</t>
  </si>
  <si>
    <t>ewy inLFkkiu LFkku o in &amp;</t>
  </si>
  <si>
    <t>iz/kkukpk;Z jkmekfo pkSxkbZa] Vksad</t>
  </si>
  <si>
    <t>D;k iwoZ inLFkkfir@vfrfjDr dk;ZHkkj xzfgr</t>
  </si>
  <si>
    <r>
      <t xml:space="preserve">vkgj.k ,oa forj.k vf/kdkjh }kjk gLrk{kj </t>
    </r>
    <r>
      <rPr>
        <sz val="16"/>
        <rFont val="Times New Roman"/>
        <family val="1"/>
      </rPr>
      <t xml:space="preserve">Deactive </t>
    </r>
    <r>
      <rPr>
        <sz val="16"/>
        <rFont val="Kruti Dev 010"/>
      </rPr>
      <t xml:space="preserve">djus gsr q Lo;a dk vf/kd`r </t>
    </r>
  </si>
  <si>
    <t>i= midks"k esa izLrqr dj fn;k x;k gS ¼fpfUgr djsa½ &amp;</t>
  </si>
  <si>
    <t>नही</t>
  </si>
  <si>
    <t>eksckby uEcj &amp;</t>
  </si>
  <si>
    <t>bZ&amp;esy vkbZMh &amp;</t>
  </si>
  <si>
    <t>gsschogai@gmail.com</t>
  </si>
  <si>
    <t>fMftVy gLrk{kj jftLVªs'ku fnukad &amp;</t>
  </si>
  <si>
    <t xml:space="preserve">                   blh dze esa fuosnu gS fd v/kksgLrk{kjrkZ ds fMftVy gLrk{kj dks </t>
  </si>
  <si>
    <r>
      <rPr>
        <sz val="16"/>
        <rFont val="Times New Roman"/>
        <family val="1"/>
      </rPr>
      <t>Active/Verify</t>
    </r>
    <r>
      <rPr>
        <sz val="16"/>
        <rFont val="Kruti Dev 010"/>
      </rPr>
      <t xml:space="preserve"> djus dk Je djkosA</t>
    </r>
  </si>
  <si>
    <t>MhMhvks dksM %&amp;</t>
  </si>
  <si>
    <t>egksn; th ]</t>
  </si>
  <si>
    <t xml:space="preserve">ds vuqlkj LFkkuh; fo/kky;@dk;kZy; ds </t>
  </si>
  <si>
    <t>DDO / Principal</t>
  </si>
  <si>
    <t xml:space="preserve">Jh fd'ku yky cSjok </t>
  </si>
  <si>
    <t>dk LFkkukUrj.k@inkSUufr@lsokfuo`fRr</t>
  </si>
  <si>
    <t>esa gks x;k gSA</t>
  </si>
  <si>
    <t xml:space="preserve">vr% is esustj ij osru foi=ksa ij gLrk{kj gsrq dke esa fy;k tkus okyk </t>
  </si>
  <si>
    <t>dk;Zxzg.k dky ds cnys mikftZr vodk'k izi=</t>
  </si>
  <si>
    <t>अपरान्ह</t>
  </si>
  <si>
    <t>layXu gS</t>
  </si>
  <si>
    <t>बस</t>
  </si>
  <si>
    <t xml:space="preserve"> jkT;fgr esaa</t>
  </si>
  <si>
    <t>dk;Zxzg.k dky dk mi;ksx u djus ds cnys esa fdrus fnu dk mikftZr vodk'k pkgk gS %&amp;</t>
  </si>
  <si>
    <t>layXud %&amp;</t>
  </si>
  <si>
    <t xml:space="preserve">1- </t>
  </si>
  <si>
    <t>inkSUufr@LFkkukUrj.k vkns'k dh nks izfrfyfi A</t>
  </si>
  <si>
    <t xml:space="preserve">2- </t>
  </si>
  <si>
    <t>inkSUufr@LFkkukUrj.k ij dk;ZeqfDr vkns'k dh nks izfrfyfi A</t>
  </si>
  <si>
    <t xml:space="preserve">3- </t>
  </si>
  <si>
    <t>inkSUufr@LFkkukUrj.k ij dk;Zxzg.k vkns'k dh nks izfrfyfi A</t>
  </si>
  <si>
    <t>gLrk{kj deZpkjh</t>
  </si>
  <si>
    <t>APPLICATION FOR CHILD CARE LEAVE</t>
  </si>
  <si>
    <t>NAME OF THE APPLICANT</t>
  </si>
  <si>
    <t>%</t>
  </si>
  <si>
    <t>DESIGNATION</t>
  </si>
  <si>
    <t>DEPT/OFFICE/SECTION</t>
  </si>
  <si>
    <t>DETAIL OF CHILD/CHILDREN</t>
  </si>
  <si>
    <t xml:space="preserve">NAME OF SPECIALLY ABLED </t>
  </si>
  <si>
    <t>NAME OF CHILD FOR WHOM CHILD CARE LEAVE IS APPLIED FOR</t>
  </si>
  <si>
    <t xml:space="preserve">DATE OF BIRTH OF THE CHILD </t>
  </si>
  <si>
    <t xml:space="preserve">DATE OF WHICH CHILD WILL BE ATTAINING AGE OF 18 YEARS  </t>
  </si>
  <si>
    <t>IS THE CHILD AMONG THE TWO ELDEST CHILDEREN</t>
  </si>
  <si>
    <t>PERIOD OF LEAVE &amp; NUMBER OF DAYS PREFIX/SUFFIX OF HOLIDAYS, IF ANY</t>
  </si>
  <si>
    <t>REASON (S) FOR LEAVE APPLIED FOR</t>
  </si>
  <si>
    <t>TOTAL CHILD CARE LEAVE AVAILED TILL DATE</t>
  </si>
  <si>
    <t>(A)- WHETHER PERMISSION TO LEAVE STATION IS REQUIRED</t>
  </si>
  <si>
    <t>(B) IF YES, ADDRESS DURING LEAVE PERIOD</t>
  </si>
  <si>
    <t>DATE OF RETURN FROM LAST LEAVE, &amp; NATURE AND PERIOD OF THAT LEAVE</t>
  </si>
  <si>
    <t>DATE-</t>
  </si>
  <si>
    <t>SIGNATURE OF APPLICANT</t>
  </si>
  <si>
    <t>EMPLOYEE ID NO.</t>
  </si>
  <si>
    <t>LEAVE SANCTION AUTHORITY</t>
  </si>
  <si>
    <t>REMARK OF CONTROLLING OFFICER LEAVE RECOMMENDED / LEAVE NOT RECOMMENDED</t>
  </si>
  <si>
    <t>PLACE-</t>
  </si>
  <si>
    <t>jktLFkku ljdkj fodykax okgu HkRrk fu;e] 1956 ds vUrxZr fodykax</t>
  </si>
  <si>
    <t>deZpkfj;ksa dks okgu HkRrk Lohd`fRr gsrw vkosnu i=</t>
  </si>
  <si>
    <t>firk dk uke&amp;</t>
  </si>
  <si>
    <t>tUe frfFk&amp;</t>
  </si>
  <si>
    <t>fu;qfDr frfFk&amp;</t>
  </si>
  <si>
    <t>/kkfjr in LFkkbZ@vLFkkbZ</t>
  </si>
  <si>
    <t>osru&amp;</t>
  </si>
  <si>
    <t>xzsM is@is&amp;ysoy</t>
  </si>
  <si>
    <t>LFkkbZ irk&amp;</t>
  </si>
  <si>
    <t>fodykax gksus dk fooj.k&amp;</t>
  </si>
  <si>
    <t>¼v½ dkSulk vax dk;Z djus esa vleFkZ gS&amp;</t>
  </si>
  <si>
    <t>¼c½ fodykaxrk dk fooj.k&amp;</t>
  </si>
  <si>
    <t>izek.k i=&amp;</t>
  </si>
  <si>
    <t xml:space="preserve">eSa izekf.kr djrk@djrh gaw fd mijksDr fn;k x;k fooj.k iw.kZr;k lgh gS ,oa vU; </t>
  </si>
  <si>
    <t>fdlh lzksr ls fodykaxrk@okgu HkRrk izkIr ugha dj jgk@jgh gwa A</t>
  </si>
  <si>
    <t>gLrk{kj dkfeZd</t>
  </si>
  <si>
    <t>mPpkf/kdkjh dh vfHk'ka"kk&amp;</t>
  </si>
  <si>
    <t>fnuakd&amp; 13-05-2021</t>
  </si>
  <si>
    <t>-------------------------------------------------------------------------------------------------------------------------------------------------------------------------------------------------------------------</t>
  </si>
  <si>
    <t xml:space="preserve">fgrdkjh fu/kh ]ek/;fed f'k{kk </t>
  </si>
  <si>
    <t>jktLFkku ]chdkusj ftyk &amp; chdkusj</t>
  </si>
  <si>
    <t>izlax %&amp; Jheku mi funs'kd iz'kklu ,oa lfpo fgrdkjh fuf/k ek/;fed f'k{kk] jktLFkku] chdkusj</t>
  </si>
  <si>
    <t xml:space="preserve">     ds vkns'k dzekad%&amp;f'kfojk@ek-@fgfu@28203@2020&amp;21 fnukad %&amp; 04-12-2020</t>
  </si>
  <si>
    <t>egksn;</t>
  </si>
  <si>
    <t xml:space="preserve">        mi;qZDr fo"k;kUrxZr fuosnu gS fd LFkkuh; fo/kky; esa dk;Zjr leLr dkfeZdks dh   </t>
  </si>
  <si>
    <t>fcy uEcj</t>
  </si>
  <si>
    <t>fcy dh dqy jkf'k</t>
  </si>
  <si>
    <t>Vh-oh-uEcj o fnukad</t>
  </si>
  <si>
    <t>fgrdkjh fu/kh dVksrh f'kM;qy dh jkf'k</t>
  </si>
  <si>
    <t>56/21.12.2020</t>
  </si>
  <si>
    <t>47570/01.01.2021</t>
  </si>
  <si>
    <t xml:space="preserve">layXu %&amp;1-fgrdkjh fu/kh f'kM;qy&amp; </t>
  </si>
  <si>
    <r>
      <t xml:space="preserve">        2</t>
    </r>
    <r>
      <rPr>
        <sz val="14"/>
        <color theme="1"/>
        <rFont val="Calibri"/>
        <family val="2"/>
        <scheme val="minor"/>
      </rPr>
      <t>-ECS</t>
    </r>
    <r>
      <rPr>
        <sz val="14"/>
        <color theme="1"/>
        <rFont val="Kruti Dev 010"/>
      </rPr>
      <t xml:space="preserve"> fLyi &amp;</t>
    </r>
  </si>
  <si>
    <t xml:space="preserve">        Jheku v/;{k egksn;]</t>
  </si>
  <si>
    <t>fo"k; &amp;</t>
  </si>
  <si>
    <t>lsok esa ]</t>
  </si>
  <si>
    <r>
      <t xml:space="preserve">fo"k;&amp;is&amp;eSustj fMftVy gLrk{kj </t>
    </r>
    <r>
      <rPr>
        <sz val="16"/>
        <rFont val="Times New Roman"/>
        <family val="1"/>
      </rPr>
      <t xml:space="preserve">Active / Verify </t>
    </r>
    <r>
      <rPr>
        <sz val="16"/>
        <rFont val="Kruti Dev 010"/>
      </rPr>
      <t>djokus gsrqA</t>
    </r>
  </si>
  <si>
    <t>Jheku~ dks"kkf/kdkjh@midks"kkf/kdkjh egksn; ]</t>
  </si>
  <si>
    <t xml:space="preserve">mi;qZDr fo"k;kUrxZr fuosnu gS fd </t>
  </si>
  <si>
    <t>Jheku~ funs'kd ek/;fed f'k{kk jktLFkku</t>
  </si>
  <si>
    <t xml:space="preserve">LFkkukUrj.k@2021 fnukad %&amp; 15-05-2020 </t>
  </si>
  <si>
    <t>chdkusj ds vkns'k dzekad &amp; f'kfojk@ek@laLFkk@ch &amp; 2@5698@iz/kkukpk;Z@la'kks-@</t>
  </si>
  <si>
    <t xml:space="preserve">jkmekfo cuokMk ftyk &amp; Vksad </t>
  </si>
  <si>
    <r>
      <t xml:space="preserve">Unmaping / Deactivate  </t>
    </r>
    <r>
      <rPr>
        <sz val="16"/>
        <rFont val="Kruti Dev 010"/>
      </rPr>
      <t>djokus dk d"V djkosa A</t>
    </r>
  </si>
  <si>
    <r>
      <rPr>
        <sz val="16"/>
        <rFont val="Kruti Dev 010"/>
      </rPr>
      <t>fMftVy Mksaxy d</t>
    </r>
    <r>
      <rPr>
        <sz val="16"/>
        <rFont val="DevLys 010"/>
      </rPr>
      <t xml:space="preserve">ks </t>
    </r>
    <r>
      <rPr>
        <sz val="14"/>
        <rFont val="Times New Roman"/>
        <family val="1"/>
      </rPr>
      <t>DDO Code</t>
    </r>
    <r>
      <rPr>
        <sz val="16"/>
        <rFont val="Times New Roman"/>
        <family val="1"/>
      </rPr>
      <t xml:space="preserve"> </t>
    </r>
  </si>
  <si>
    <r>
      <t xml:space="preserve">fo"k; &amp; is&amp;eSustj ij fMftVy Mksaxy </t>
    </r>
    <r>
      <rPr>
        <sz val="14"/>
        <rFont val="Calibri"/>
        <family val="2"/>
        <scheme val="minor"/>
      </rPr>
      <t>Deactivate</t>
    </r>
    <r>
      <rPr>
        <sz val="16"/>
        <rFont val="Kruti Dev 010"/>
      </rPr>
      <t xml:space="preserve">  djokus gsrq A</t>
    </r>
  </si>
  <si>
    <t>inksUufr@LFkkukUrj.k vkns'k dk dzekad ¼ izfr layXu djsa ½&amp;</t>
  </si>
  <si>
    <t>vkosnu i= izLrqr djus dh fnukad&amp;</t>
  </si>
  <si>
    <t>uke deZpkjh&amp;</t>
  </si>
  <si>
    <t>iwoZ inLFkkiu LFkku&amp;</t>
  </si>
  <si>
    <t>u;k inLFkkiu LFkku&amp;</t>
  </si>
  <si>
    <t xml:space="preserve">vkns'k fnukad&amp; </t>
  </si>
  <si>
    <t>iwoZ LFkku ij dk;ZHkkj NksMus dh frfFk&amp;</t>
  </si>
  <si>
    <t>iwokZUg @ vijkUg&amp;</t>
  </si>
  <si>
    <t>dk;ZHkkj LFkkukUrj.k dh izfrfyfi&amp;</t>
  </si>
  <si>
    <t>u;s LFkku ij dk;ZHkkj lEHkkyus dh frfFk&amp;</t>
  </si>
  <si>
    <t>iwoZ LFkku ls u;s LFkku dh nwjh ¼ fdyks ehVj esa ½&amp;</t>
  </si>
  <si>
    <t>ftl lk/ku ls ;k=k dh mldk fooj.k nsosa&amp;</t>
  </si>
  <si>
    <t>inksUufr@LFkkukUrj.k Lo;a dh izkFkZuk@jkT;fgr esaa&amp;</t>
  </si>
  <si>
    <t>Used Leave</t>
  </si>
  <si>
    <t>Earned Leave</t>
  </si>
  <si>
    <t>Releave</t>
  </si>
  <si>
    <t>Join</t>
  </si>
  <si>
    <t>---------------------------------------------------------------------------------------------------------------------------------------------------------------------------------------------------------------</t>
  </si>
  <si>
    <t>&amp;</t>
  </si>
  <si>
    <t>02-08-2020, Commuted Leave, 27-07-2020 to 01-08-2020 total 06 Days</t>
  </si>
  <si>
    <t>Village Lawa Post Lawa Teshil Malpura Tonk</t>
  </si>
  <si>
    <t>Medical Ground of Child</t>
  </si>
  <si>
    <t>euh"k</t>
  </si>
  <si>
    <t>Days</t>
  </si>
  <si>
    <t>Date From</t>
  </si>
  <si>
    <t>To</t>
  </si>
  <si>
    <t>अपडेट वर्जन हेतू यहाँ क्लिक करे--</t>
  </si>
  <si>
    <t>Jh nqxkZ yky egkoj</t>
  </si>
  <si>
    <t>xzke iksLV ykok rglhy ekyiqjk</t>
  </si>
  <si>
    <t>ftyk Vksad fiu&amp;304504</t>
  </si>
  <si>
    <t>iSj</t>
  </si>
  <si>
    <t>iSjksa ls fodykax</t>
  </si>
  <si>
    <r>
      <t xml:space="preserve">fgrdkjh fu/kh okf"kZd va'knku o"kZ 2020 dk f'kM;qy o </t>
    </r>
    <r>
      <rPr>
        <sz val="14"/>
        <color theme="1"/>
        <rFont val="Calibri"/>
        <family val="2"/>
        <scheme val="minor"/>
      </rPr>
      <t>ECS</t>
    </r>
    <r>
      <rPr>
        <sz val="14"/>
        <color theme="1"/>
        <rFont val="Kruti Dev 010"/>
      </rPr>
      <t xml:space="preserve"> fLyi fHktokus ckcr A</t>
    </r>
  </si>
  <si>
    <t xml:space="preserve">vk/kkj ij izekf.kr fd;k tkrk gS fd </t>
  </si>
  <si>
    <t>;k=k O;;</t>
  </si>
  <si>
    <t xml:space="preserve">dk Hkqxrku bl </t>
  </si>
  <si>
    <t>dk</t>
  </si>
  <si>
    <t xml:space="preserve">fgrdkjh fu/kh okf"kZd va'knku o"kZ&amp; </t>
  </si>
  <si>
    <t>dh jkf'k ekg&amp; fnlEcj ds osru fcy ls dj yh</t>
  </si>
  <si>
    <r>
      <t xml:space="preserve">xbZ gSA vr% fgrdkjh fu/kh okf"kZd va'knku dk f'kM;qy o </t>
    </r>
    <r>
      <rPr>
        <sz val="14"/>
        <color theme="1"/>
        <rFont val="Calibri"/>
        <family val="2"/>
        <scheme val="minor"/>
      </rPr>
      <t xml:space="preserve">ECS </t>
    </r>
    <r>
      <rPr>
        <sz val="14"/>
        <color theme="1"/>
        <rFont val="Kruti Dev 010"/>
      </rPr>
      <t>fLyi bl i= ds lkFk layXu dj lsokfiZr gS A</t>
    </r>
  </si>
  <si>
    <t xml:space="preserve"> d`i;k ikorh fHktokus dh d`ik djkosa A</t>
  </si>
  <si>
    <t>dz0 la0</t>
  </si>
  <si>
    <r>
      <rPr>
        <b/>
        <sz val="14"/>
        <rFont val="Times New Roman"/>
        <family val="1"/>
      </rPr>
      <t>OLD NO.G.A. 108</t>
    </r>
    <r>
      <rPr>
        <b/>
        <sz val="16"/>
        <rFont val="Kruti Dev 010"/>
      </rPr>
      <t xml:space="preserve">       jktLFkku ljdkj     </t>
    </r>
    <r>
      <rPr>
        <b/>
        <sz val="14"/>
        <rFont val="Times New Roman"/>
        <family val="1"/>
      </rPr>
      <t>NEW NO.G.A.84 RULE 219</t>
    </r>
  </si>
  <si>
    <t>Fully-Vouched Contingent Bill</t>
  </si>
  <si>
    <t>ifjiw.kZ vU; &amp; O;; fcy</t>
  </si>
  <si>
    <r>
      <t>Bill No-/</t>
    </r>
    <r>
      <rPr>
        <sz val="14"/>
        <rFont val="Kruti Dev 010"/>
      </rPr>
      <t xml:space="preserve"> </t>
    </r>
    <r>
      <rPr>
        <b/>
        <sz val="14"/>
        <rFont val="Kruti Dev 010"/>
      </rPr>
      <t>fcy la[;</t>
    </r>
    <r>
      <rPr>
        <sz val="14"/>
        <rFont val="Kruti Dev 010"/>
      </rPr>
      <t xml:space="preserve">k                                  </t>
    </r>
    <r>
      <rPr>
        <sz val="14"/>
        <rFont val="Times New Roman"/>
        <family val="1"/>
      </rPr>
      <t>STATE…RAJASTHAN</t>
    </r>
  </si>
  <si>
    <t>State</t>
  </si>
  <si>
    <t>jktLFkku</t>
  </si>
  <si>
    <t xml:space="preserve">District             </t>
  </si>
  <si>
    <r>
      <t>Vocher No. /</t>
    </r>
    <r>
      <rPr>
        <b/>
        <sz val="11"/>
        <rFont val="Kruti Dev 010"/>
      </rPr>
      <t xml:space="preserve">okmpj Øekad </t>
    </r>
    <r>
      <rPr>
        <sz val="11"/>
        <rFont val="Kruti Dev 010"/>
      </rPr>
      <t>--------------------------------------------------------------</t>
    </r>
    <r>
      <rPr>
        <sz val="11"/>
        <rFont val="Times New Roman"/>
        <family val="1"/>
      </rPr>
      <t>of list of payment for the month of /</t>
    </r>
    <r>
      <rPr>
        <sz val="11"/>
        <rFont val="Kruti Dev 010"/>
      </rPr>
      <t xml:space="preserve"> </t>
    </r>
    <r>
      <rPr>
        <b/>
        <sz val="11"/>
        <rFont val="Kruti Dev 010"/>
      </rPr>
      <t xml:space="preserve">O;; dh lwph dk </t>
    </r>
  </si>
  <si>
    <r>
      <t>Head of Account /</t>
    </r>
    <r>
      <rPr>
        <b/>
        <sz val="14"/>
        <rFont val="Kruti Dev 010"/>
      </rPr>
      <t>fglkc dk en</t>
    </r>
  </si>
  <si>
    <t>ekg %&amp;</t>
  </si>
  <si>
    <t>Ø-la</t>
  </si>
  <si>
    <r>
      <t xml:space="preserve">S.Number of Sub-Vocher </t>
    </r>
    <r>
      <rPr>
        <b/>
        <sz val="8"/>
        <rFont val="Kruti Dev 010"/>
      </rPr>
      <t>mi&amp;okmpj dk Øekad</t>
    </r>
  </si>
  <si>
    <r>
      <t xml:space="preserve">Description of charge and number and date of authority for all charges requirong special sanction.                                                </t>
    </r>
    <r>
      <rPr>
        <b/>
        <sz val="11"/>
        <rFont val="Kruti Dev 010"/>
      </rPr>
      <t xml:space="preserve">O;; dk fooj.k vkSj ftl O;; ds fy, fo'ks"k Lohd`fr dh vko';drk gks] ml Lohd`fr dk Øekad o fnukad </t>
    </r>
  </si>
  <si>
    <r>
      <t xml:space="preserve">        Amount         </t>
    </r>
    <r>
      <rPr>
        <b/>
        <sz val="12"/>
        <rFont val="Kruti Dev 010"/>
      </rPr>
      <t>jde</t>
    </r>
  </si>
  <si>
    <r>
      <t xml:space="preserve">Rs. </t>
    </r>
    <r>
      <rPr>
        <b/>
        <sz val="14"/>
        <rFont val="Kruti Dev 010"/>
      </rPr>
      <t>:-</t>
    </r>
  </si>
  <si>
    <r>
      <t>Rs.</t>
    </r>
    <r>
      <rPr>
        <b/>
        <sz val="14"/>
        <rFont val="Kruti Dev 010"/>
      </rPr>
      <t>:i;s</t>
    </r>
  </si>
  <si>
    <t xml:space="preserve">cSad [kkrk la[;k </t>
  </si>
  <si>
    <t>iz-'kk-ls-</t>
  </si>
  <si>
    <t>p-Js-d-</t>
  </si>
  <si>
    <t>egk;ksx</t>
  </si>
  <si>
    <t xml:space="preserve">izek.k &amp; i=        </t>
  </si>
  <si>
    <t xml:space="preserve">1 izekf.kr fd;k tkrk gS fd bl fcy dk Hkqxrku iwoZ esa ugh mBk;k x;k A            </t>
  </si>
  <si>
    <t>2 iq:"k o efgyk dkfeZd ds fu;ekuqlkj jkf'k Dyse dh tk jgh gSA</t>
  </si>
  <si>
    <t>dh udn fcy cukdj [kkrs esa tek djuh gSA</t>
  </si>
  <si>
    <t>To be entered Drawing Officer</t>
  </si>
  <si>
    <t>(I)  I Cerity that the Expenditure included in this bill could not , with due regard to the interwst of the public service, be avoided,I certity that to , the best of my knowledge and bilief the apayment entered in this bill  have been duly made to the parties ebtitled to receive them with  the exceptions noted below which exceed the balance of the permanent advance and will be paid on receipt ofthe money drawn on this bill Vochhers for sall sums abouts 25 in amount are attached to dhis bill save those noted below which wikk be forwarded as soon as the alounts have been paid. I have as possible obtained Vochers for other sums and I am responsoble that they have been so defaced or mutiated that they can not be used agin. all work bills are annexed.</t>
  </si>
  <si>
    <r>
      <t xml:space="preserve">*(2)  Cetified that </t>
    </r>
    <r>
      <rPr>
        <sz val="10"/>
        <rFont val="Arial"/>
        <family val="2"/>
      </rPr>
      <t>all the article detailed in the Vochers attached to the bill and in those retained in my office have been accounted for in the Stock Register.</t>
    </r>
  </si>
  <si>
    <t>(3) Certified that all purchases bill for have beenj received in good order that their quantities are correct and their quality good that the rates paid are not in excess of the accepted and the marked rates and that suitable notes of payment have been recorded against the indents and invoices aincerned to prevent double payments.</t>
  </si>
  <si>
    <t xml:space="preserve">(4)  Certified that :- </t>
  </si>
  <si>
    <t>(a) the expenditure on conveyance hire included in this bill was actually incurred, was unavoidab,e and is within the Schduled scale of charges for conveyance used, and</t>
  </si>
  <si>
    <t>(b) the Government servant concened is not entitled to drawn traveling allowance under the ordinary rules for the journy and is not gradnted any compensatory leave and does not and will not otherwise receive any special remuneration for the performance fo the duty which necessitated the journey.</t>
  </si>
  <si>
    <t>This Certificate is required when proper store accounts of materials and stores purchased are required to be maintained.</t>
  </si>
  <si>
    <t>Received Coutents</t>
  </si>
  <si>
    <t xml:space="preserve">Appropriation for the current year </t>
  </si>
  <si>
    <t>Expenditure including this bill</t>
  </si>
  <si>
    <t>Amount of work bill annexed</t>
  </si>
  <si>
    <t>Balance available</t>
  </si>
  <si>
    <t>Sinnature and Designation                                                                of the Drawing Officer</t>
  </si>
  <si>
    <t>( Abbreviated Classification )</t>
  </si>
  <si>
    <t>pay to ……………………………………………..   ( Designation)</t>
  </si>
  <si>
    <t>1. ………………………………….</t>
  </si>
  <si>
    <t>Signature of Messenger</t>
  </si>
  <si>
    <t>Whose specimen sinjgature below is hereby attested</t>
  </si>
  <si>
    <t>2………………………………….</t>
  </si>
  <si>
    <t>Signature of Drawing Officer</t>
  </si>
  <si>
    <t>For Treasury Use</t>
  </si>
  <si>
    <t>Treasury/ Bank</t>
  </si>
  <si>
    <t>Pay Rupees (……………               ……..) ………………………………………………………………………………….</t>
  </si>
  <si>
    <t xml:space="preserve">Examined and entered </t>
  </si>
  <si>
    <t>Dated………………………..</t>
  </si>
  <si>
    <t>Accountant</t>
  </si>
  <si>
    <t>Station………………………..</t>
  </si>
  <si>
    <t>For Non-Bank Treasury</t>
  </si>
  <si>
    <t>Paye's Discharge</t>
  </si>
  <si>
    <t>For Bank</t>
  </si>
  <si>
    <t>Paid Rs ----</t>
  </si>
  <si>
    <t>Received Rs …………………</t>
  </si>
  <si>
    <t>Paid Rs…………………………</t>
  </si>
  <si>
    <t>On………………………</t>
  </si>
  <si>
    <t>On………………………………</t>
  </si>
  <si>
    <t>On………………………………….</t>
  </si>
  <si>
    <t>Bank Seal</t>
  </si>
  <si>
    <t>Treasurer</t>
  </si>
  <si>
    <t>Signature</t>
  </si>
  <si>
    <t>Manager</t>
  </si>
  <si>
    <t>Fro use in Accountant General's Office</t>
  </si>
  <si>
    <t>Admistted for Rupees…………………</t>
  </si>
  <si>
    <t>Head of Account</t>
  </si>
  <si>
    <t>Objaect to Rs………………………………</t>
  </si>
  <si>
    <t>Reason of objection…………………</t>
  </si>
  <si>
    <t>Auditor</t>
  </si>
  <si>
    <t>Supdt.</t>
  </si>
  <si>
    <t>Gazelled Officer</t>
  </si>
  <si>
    <t xml:space="preserve">102/07-02-2021 </t>
  </si>
  <si>
    <t>ekg &amp;</t>
  </si>
  <si>
    <t>3 jkT;kns'kkuqlkj ofnZ;ksa dh jkf'k o"kZ&amp;</t>
  </si>
  <si>
    <t>1-foey dqekj tSu</t>
  </si>
  <si>
    <t>2-txnh'k izlkn rsyh</t>
  </si>
  <si>
    <t>rhu gtkj rhu lkS :i;s ek= A</t>
  </si>
  <si>
    <t>February</t>
  </si>
  <si>
    <t>foLr`r ctV en dk uke fy[ksa</t>
  </si>
  <si>
    <t>2202-02-109-00</t>
  </si>
  <si>
    <t xml:space="preserve">102/07-02-2020 </t>
  </si>
  <si>
    <r>
      <t>Vocher No. /</t>
    </r>
    <r>
      <rPr>
        <b/>
        <sz val="14"/>
        <rFont val="Kruti Dev 010"/>
      </rPr>
      <t xml:space="preserve">okmpj Øekad </t>
    </r>
    <r>
      <rPr>
        <sz val="14"/>
        <rFont val="Kruti Dev 010"/>
      </rPr>
      <t>--------------------------------------------------------------</t>
    </r>
    <r>
      <rPr>
        <sz val="14"/>
        <rFont val="Times New Roman"/>
        <family val="1"/>
      </rPr>
      <t>of list of payment for the month of /</t>
    </r>
    <r>
      <rPr>
        <sz val="14"/>
        <rFont val="Kruti Dev 010"/>
      </rPr>
      <t xml:space="preserve"> </t>
    </r>
    <r>
      <rPr>
        <b/>
        <sz val="14"/>
        <rFont val="Kruti Dev 010"/>
      </rPr>
      <t xml:space="preserve">O;; dh lwph dk </t>
    </r>
  </si>
  <si>
    <r>
      <t xml:space="preserve">S.Number of Sub-Vocher </t>
    </r>
    <r>
      <rPr>
        <b/>
        <sz val="12"/>
        <rFont val="Kruti Dev 010"/>
      </rPr>
      <t>mi&amp;okmpj dk Øekad</t>
    </r>
  </si>
  <si>
    <r>
      <t xml:space="preserve">Description of charge and number and date of authority for all charges requirong special sanction.                                                </t>
    </r>
    <r>
      <rPr>
        <b/>
        <sz val="12"/>
        <rFont val="Kruti Dev 010"/>
      </rPr>
      <t xml:space="preserve">O;; dk fooj.k vkSj ftl O;; ds fy, fo'ks"k Lohd`fr dh vko';drk gks] ml Lohd`fr dk Øekad o fnukad </t>
    </r>
  </si>
  <si>
    <r>
      <t xml:space="preserve">P. </t>
    </r>
    <r>
      <rPr>
        <b/>
        <sz val="14"/>
        <rFont val="Kruti Dev 010"/>
      </rPr>
      <t>iSls</t>
    </r>
  </si>
  <si>
    <r>
      <t xml:space="preserve">P. </t>
    </r>
    <r>
      <rPr>
        <b/>
        <sz val="14"/>
        <rFont val="Kruti Dev 010"/>
      </rPr>
      <t>isSls</t>
    </r>
  </si>
  <si>
    <t>v{kjs &amp;</t>
  </si>
  <si>
    <t>:i;s nks gtkj ikap lkS ek= A</t>
  </si>
  <si>
    <t>2 Hkqxrku foRrh; lhekvksa esa fd;k x;k gSA</t>
  </si>
  <si>
    <t>3 fcy dh jkf'k :1000@ ls vf/kd gS blfy, buokW;l fcy layXu fd;k x;k gSA</t>
  </si>
  <si>
    <t>4 lkexzh dk LVkd izfo"V dj nh xbZ gS</t>
  </si>
  <si>
    <r>
      <t xml:space="preserve">5 izekf.kr fd;k tkrk gS fd dz; lkeku </t>
    </r>
    <r>
      <rPr>
        <sz val="12"/>
        <rFont val="Times New Roman"/>
        <family val="1"/>
      </rPr>
      <t xml:space="preserve">C.S.P.O. </t>
    </r>
    <r>
      <rPr>
        <sz val="12"/>
        <rFont val="DevLys 010"/>
      </rPr>
      <t xml:space="preserve">lwph </t>
    </r>
    <r>
      <rPr>
        <sz val="11"/>
        <rFont val="Kruti Dev 010"/>
      </rPr>
      <t xml:space="preserve">esa ugh gS A            </t>
    </r>
  </si>
  <si>
    <t>Sinnature and Designation                                                           of the Drawing Officer</t>
  </si>
  <si>
    <t>2202-02-109-01-00(05) Office Expenses</t>
  </si>
  <si>
    <t>foLr`r ctV en fy[ksa enuke lfgr</t>
  </si>
  <si>
    <t>izek.k &amp; i=</t>
  </si>
  <si>
    <t>vxzoky tujy LVksj ,oa LVs'kujht  eq[; cktkj ykok ds okmpj u0 987 fnukad 16-05-2021 dks dk;kZy; lkexzh dk Hkqxrku djus gsrw</t>
  </si>
  <si>
    <t>dk;kZy; esa izkIr lkexzh &amp; LVs'kujh</t>
  </si>
  <si>
    <t xml:space="preserve">  dz-la-                         </t>
  </si>
  <si>
    <t xml:space="preserve"> uke  </t>
  </si>
  <si>
    <t>tUefrfFk</t>
  </si>
  <si>
    <t xml:space="preserve">Jherh usgk jk;   </t>
  </si>
  <si>
    <r>
      <t>2-</t>
    </r>
    <r>
      <rPr>
        <b/>
        <sz val="7"/>
        <rFont val="Times New Roman"/>
        <family val="1"/>
      </rPr>
      <t xml:space="preserve">   </t>
    </r>
    <r>
      <rPr>
        <b/>
        <sz val="14"/>
        <rFont val="Kruti Dev 010"/>
      </rPr>
      <t>fnukad 01-06-2002 vFkok blds i'pkr~ esjs cPpksa dh la[;k esa o`f</t>
    </r>
    <r>
      <rPr>
        <b/>
        <sz val="14"/>
        <rFont val="DevLys 010"/>
      </rPr>
      <t>)</t>
    </r>
    <r>
      <rPr>
        <b/>
        <sz val="14"/>
        <rFont val="Kruti Dev 010"/>
      </rPr>
      <t xml:space="preserve"> gqbZ@o`f</t>
    </r>
    <r>
      <rPr>
        <b/>
        <sz val="15"/>
        <rFont val="Kruti Dev 010"/>
      </rPr>
      <t>)</t>
    </r>
    <r>
      <rPr>
        <b/>
        <sz val="14"/>
        <rFont val="Kruti Dev 010"/>
      </rPr>
      <t xml:space="preserve"> </t>
    </r>
  </si>
  <si>
    <t xml:space="preserve">fnukad%&amp;                        </t>
  </si>
  <si>
    <t>izekf.kr l{ke vf/kdkjh</t>
  </si>
  <si>
    <t>in LFkkiu LFkku &amp;</t>
  </si>
  <si>
    <t xml:space="preserve"> eSa &amp;   </t>
  </si>
  <si>
    <t xml:space="preserve">in &amp; </t>
  </si>
  <si>
    <r>
      <t>1-</t>
    </r>
    <r>
      <rPr>
        <b/>
        <sz val="7"/>
        <rFont val="Times New Roman"/>
        <family val="1"/>
      </rPr>
      <t xml:space="preserve">   </t>
    </r>
    <r>
      <rPr>
        <b/>
        <sz val="14"/>
        <rFont val="Kruti Dev 010"/>
      </rPr>
      <t>fnukad 31-05-2002 rd esjs cPpksa ¼ iq=@iq=h ½ dh la[;k &amp;</t>
    </r>
  </si>
  <si>
    <t>Fkh &amp;</t>
  </si>
  <si>
    <t>ugha gqbZ gS] rFkk crZeku esa esjs cPpksa dh dqy la[;k  &amp;</t>
  </si>
  <si>
    <t xml:space="preserve">uke &amp; </t>
  </si>
  <si>
    <r>
      <rPr>
        <b/>
        <i/>
        <sz val="16"/>
        <color theme="1"/>
        <rFont val="Kruti Dev 010"/>
      </rPr>
      <t xml:space="preserve"> </t>
    </r>
    <r>
      <rPr>
        <b/>
        <i/>
        <u/>
        <sz val="16"/>
        <color theme="1"/>
        <rFont val="Kruti Dev 010"/>
      </rPr>
      <t>'kiFk i=</t>
    </r>
  </si>
  <si>
    <t>inLFkkiu LFkku &amp;</t>
  </si>
  <si>
    <t>2021-2022</t>
  </si>
  <si>
    <t>Lohd`r in</t>
  </si>
  <si>
    <t>dk;Zjr in</t>
  </si>
  <si>
    <t>fjDr in</t>
  </si>
  <si>
    <t>fjDr dh fnukad</t>
  </si>
  <si>
    <t>fjDr dk dkj.k</t>
  </si>
  <si>
    <t>O;fDr dk uke ftlds dkj.k in fjDr gqvk</t>
  </si>
  <si>
    <t>in dk uke</t>
  </si>
  <si>
    <t xml:space="preserve">Lohd`r </t>
  </si>
  <si>
    <t>dk;Zjr</t>
  </si>
  <si>
    <t xml:space="preserve">fjDr </t>
  </si>
  <si>
    <t>inkSUufr</t>
  </si>
  <si>
    <t>Jh /keZsUnz dqekj Vsyj</t>
  </si>
  <si>
    <t>Jh izeksn dqekj ikyhoky</t>
  </si>
  <si>
    <t>Jh lkseiky flag jk.kk</t>
  </si>
  <si>
    <t>Jh HkS: 'kadj iwfcZ;k</t>
  </si>
  <si>
    <t>lsokfuo`fr</t>
  </si>
  <si>
    <t>Jh uouhr dqekj ikyhoky</t>
  </si>
  <si>
    <t>Jh jkts'k pUnz [k.Msyoky</t>
  </si>
  <si>
    <t>Jh xksfoUn yky vkSfnP;</t>
  </si>
  <si>
    <t>LFkkukUrj.k</t>
  </si>
  <si>
    <t>Jh 'kdhy vgen</t>
  </si>
  <si>
    <t>Lohd`fr ls gh fjDr</t>
  </si>
  <si>
    <t>l= &amp;</t>
  </si>
  <si>
    <t>fnukad &amp;</t>
  </si>
  <si>
    <r>
      <rPr>
        <b/>
        <i/>
        <sz val="18"/>
        <color theme="1"/>
        <rFont val="Kruti Dev 010"/>
      </rPr>
      <t xml:space="preserve"> </t>
    </r>
    <r>
      <rPr>
        <b/>
        <i/>
        <u/>
        <sz val="18"/>
        <color theme="1"/>
        <rFont val="Kruti Dev 010"/>
      </rPr>
      <t>Lohd`r@dk;Zjr@fjDr inks dk fooj.k</t>
    </r>
  </si>
  <si>
    <t>vxLr&amp;2021</t>
  </si>
  <si>
    <t>00/01/1900</t>
  </si>
  <si>
    <t>izi=  &amp; 1</t>
  </si>
  <si>
    <t>dza-la-</t>
  </si>
  <si>
    <t>uke lkexzh</t>
  </si>
  <si>
    <t>Hk.Mkj iaftdk i`"B dazekd</t>
  </si>
  <si>
    <t xml:space="preserve">iaftdk esa vafdr lkexzh dh rknkn </t>
  </si>
  <si>
    <t>lR;kiu ds le; izkIr lkexzh</t>
  </si>
  <si>
    <t>de</t>
  </si>
  <si>
    <t>vf/kd</t>
  </si>
  <si>
    <t>vuqi;ksxh lkexzh dk fooj.k</t>
  </si>
  <si>
    <t>gLrk{kj fujh{k.k dÙkkZ</t>
  </si>
  <si>
    <t xml:space="preserve">                             vizpfyr ,oa vuqi;ksxh lkekuksa dk jftLVj                       ,lvkj 5</t>
  </si>
  <si>
    <t xml:space="preserve">en la[;k </t>
  </si>
  <si>
    <t xml:space="preserve">lkeku dk fooj.k </t>
  </si>
  <si>
    <t>LVkWd jftLVj dk lanHkZ</t>
  </si>
  <si>
    <t>DokfyVh esd vkfn dk la{ksi esa fooj.k</t>
  </si>
  <si>
    <t xml:space="preserve">dz; djus dk o"kZ </t>
  </si>
  <si>
    <t>dz; ewY;</t>
  </si>
  <si>
    <t>lkeku dh orZeku n'kk vFkkZr D;k mi;ksxh gS ;k vuqi;ksxh gS</t>
  </si>
  <si>
    <t>olwy dh tk ldus okyh yxHkx ykxr</t>
  </si>
  <si>
    <t xml:space="preserve">O;;u gsrq lq&gt;ko </t>
  </si>
  <si>
    <t>vH;qfDr</t>
  </si>
  <si>
    <t>en la[;k</t>
  </si>
  <si>
    <t xml:space="preserve"> lkeku dk fooj.k </t>
  </si>
  <si>
    <t>dz; djus dk o"kZ</t>
  </si>
  <si>
    <t>O;;u dk rjhdk ¼fodz; lkoZtfud uhykeh ;k vU; izdkj ls½</t>
  </si>
  <si>
    <t>O;;u ds fy;s izkf/kdkjh ds vkns'k</t>
  </si>
  <si>
    <t xml:space="preserve">                                                fodz; ys[kk                                 ,lvkj izk:Ik &amp; 7</t>
  </si>
  <si>
    <t>lkeku dk fooj.k</t>
  </si>
  <si>
    <t>ek=k@Hkkj</t>
  </si>
  <si>
    <t>dzsrk dk uke o iw.kZ irk</t>
  </si>
  <si>
    <t>Lohdkj dh xbZ mPpre cksyh</t>
  </si>
  <si>
    <t>jn~n dh x;h mPpre cksyh</t>
  </si>
  <si>
    <t>ekSds ij olwy dh xbZ c;kuk jkf'k</t>
  </si>
  <si>
    <t>rkjh[k ftldks iw.kZ jkf'k olwy dh x;h vkSj dks"kkxkj esa tek djkbZ xbZ</t>
  </si>
  <si>
    <t>D;k oLrq,a ekSds ij ;FkkFkZ esa laHkyok nh Fkha];fn ugha rks oLrqvksa dks laHkyokus dh okLrfod rkjh[k e; ek=k ds</t>
  </si>
  <si>
    <t>uhykedrkZ dk deh'ku ,oa mldk Hkqxrku izkIr djus dh jlhn</t>
  </si>
  <si>
    <t>izekf.kr fd;k tkrk gS fd mDr izfof"V;ksa dh tkap losZ{k.k izfrosnu ls dj yh x;h gSA</t>
  </si>
  <si>
    <t>lfefr dh flQkfj'k</t>
  </si>
  <si>
    <t>vf/kdkjh] lfefr ds lnL;ksa ds gLrk{kj</t>
  </si>
  <si>
    <t>ftUgksaus uhykeh dk i;Zos{k.k fd;kA</t>
  </si>
  <si>
    <t>gLrk{kj va'knkrk</t>
  </si>
  <si>
    <t>1 de</t>
  </si>
  <si>
    <t>fdu ifjfLFkfr;ksa esa lkeku cs'kh vuqi;ksxh vizpfyr gqvk</t>
  </si>
  <si>
    <r>
      <t xml:space="preserve">                                                                    lk-fo-ys-fu- HkkxAA &amp; fu;e 17</t>
    </r>
    <r>
      <rPr>
        <b/>
        <sz val="16"/>
        <rFont val="Calibri"/>
        <family val="2"/>
        <scheme val="minor"/>
      </rPr>
      <t>(i)</t>
    </r>
  </si>
  <si>
    <t>ek=k@ otu</t>
  </si>
  <si>
    <t xml:space="preserve"> iqLrdkafr ewY;@ ewy dz; ewY;</t>
  </si>
  <si>
    <t xml:space="preserve">                                            losZ{k.k izfrosnu                                     ,l-vkj-&amp;6</t>
  </si>
  <si>
    <r>
      <t xml:space="preserve">lk-fo-ys-fu-HkkxAA &amp; fu;e 21 </t>
    </r>
    <r>
      <rPr>
        <sz val="16"/>
        <rFont val="Calibri"/>
        <family val="2"/>
        <scheme val="minor"/>
      </rPr>
      <t>(ii)</t>
    </r>
  </si>
  <si>
    <r>
      <t xml:space="preserve">lk-fu-ys-fu-Hkkx AA &amp; fu;e 23 </t>
    </r>
    <r>
      <rPr>
        <sz val="16"/>
        <rFont val="Calibri"/>
        <family val="2"/>
        <scheme val="minor"/>
      </rPr>
      <t>(iii)</t>
    </r>
  </si>
  <si>
    <t xml:space="preserve">मास्टर टेबल मे पोस्ट का नाम, ओफिस का नाम, कक्षा, नियुक्ति का प्रकार,विषय, सत्र, डिस्पेच क्रमांक व अधिनस्थ कार्यालय का नाम आदि !   यदि आपका विभाग शिक्षा विभाग से भिन्न हो तो आप पदो का नाम, अधिनस्थ </t>
  </si>
  <si>
    <t>कार्यालयो का नाम जिनके आप डीडीओ है तो Google Hindi Tools का उपयोग करके बदल सकते है आवश्यक हो तो List मे लिखे नामो के नीचे ओर नाम जोड सकते है या कम कर सकते है</t>
  </si>
  <si>
    <t>उपर बाई तरफ होम का बटन है उसे क्लिक करने से वेलकम पेज खुलेगा उसपर विभिन्न प्रकार के लिंक है जिनको क्लिक करने से आप सम्बंधित पेज पर पन्हुच जायेंगे !</t>
  </si>
  <si>
    <t>शैक्षिक/प्रशैक्षणिक योग्यता सम्बन्धित दस्तावेज।</t>
  </si>
  <si>
    <t>कम्प्यूटर योग्यता प्रमाण पत्र की प्रति। (यदि कनिष्ठ सहायक के लिए आवेदन किया है)</t>
  </si>
  <si>
    <t>जाति सम्बन्धित प्रमाण पत्र संलग्न करने वाले दस्तावेज। (यदि लागू हो तो )</t>
  </si>
  <si>
    <t>आवेदक के परिवार के समस्त वयस्क सदस्यों के सहमति सम्बन्धित शपथ पत्र। ( यदि आवेदक पति/पत्नि नही हो तो)</t>
  </si>
  <si>
    <t>आवेदक का संतान सम्बन्धित घोषणा का शपथ पत्र। ( यदि आवेदक विवाहित हो तो) या</t>
  </si>
  <si>
    <t>दहेज नही लेने का शपथ पत्र। ( यदि आवेदक अविवाहित हो तो) या</t>
  </si>
  <si>
    <t>आवेदक पुत्री होने पर अविवाहित होने का प्रमाणपत्र या</t>
  </si>
  <si>
    <t>अनुकंम्पा नियुक्ति हेतु आश्रित की परिभाषा में कार्मिक के ( पति या पत्नी) ,पुत्र,अविवाहित पुत्री या विधवा पुत्री,कार्मिक द्वारा वैध रूप से ग्रहीत दत्तक पुत्र या अविवाहित पुत्री नौकरी के लिए पात्र हो सकते हैं।</t>
  </si>
  <si>
    <r>
      <t xml:space="preserve">lsokjr dkfeZd dh e`R;q gksus ij ns; ifjykHk </t>
    </r>
    <r>
      <rPr>
        <i/>
        <u/>
        <sz val="18"/>
        <color theme="1"/>
        <rFont val="Kruti Dev 010"/>
      </rPr>
      <t>एव प्रक्रिया</t>
    </r>
  </si>
  <si>
    <t xml:space="preserve">कार्मिक की मृत्यु होने पर की जाने वाली कार्यवाही- </t>
  </si>
  <si>
    <t xml:space="preserve">                          परिवार के सदस्यो से मृत्यु प्रमाण पत्र प्राप्त करना </t>
  </si>
  <si>
    <t>सेवा समाप्ति आदेश जारी करवाना-</t>
  </si>
  <si>
    <t xml:space="preserve">(अ) सेवा समाप्ति आदेश हेतू डीडीओ द्वारा नियुक्ति अधिकारी को फारवर्डिंग लेटर के साथ कार्मिक का मृत्यु प्रमाण पत्र, कार्मिक की सेवा पुस्तिका के प्रथम पृष्ठ की प्रतिलिपी भेजनी है </t>
  </si>
  <si>
    <t xml:space="preserve">सेवा समाप्ति आदेश जारी होने के बाद- </t>
  </si>
  <si>
    <t xml:space="preserve">(अ) कार्मिक को आनलाईन/आफलाईन कार्यमुक्त करना </t>
  </si>
  <si>
    <t xml:space="preserve">(ब)  कार्मिक को कार्यमुक्त करना एव  कार्मिक की सेवापुस्तिका मे सेवा समाप्ति आदेश की प्रविष्टि करना तथा कार्मिक की मृत्यु तिथि तक की सेवापुस्तिका को संधारित करना </t>
  </si>
  <si>
    <t>(द) कार्मिक की मृत्यु के बाद उसके बकाया वेतन या अन्य कोई बिल व दावों का भुगतान उसके नॉमिनी को किया जाना है।</t>
  </si>
  <si>
    <t>(य) अंतिम वेतन बिल में केवल RPMF या Nps की कटौती ही होती है अन्य कोई कटौती नही होगी</t>
  </si>
  <si>
    <t xml:space="preserve">पेंशन कुलक के साथ सलंगन दस्तावेज- </t>
  </si>
  <si>
    <t>(अ)  कार्मिक का कार्यमुक्ति आदेश</t>
  </si>
  <si>
    <t>(ब)  कार्मिक मृत्यु प्रमाण पत्र</t>
  </si>
  <si>
    <t xml:space="preserve">(स) सेवा समाप्ति आदेश </t>
  </si>
  <si>
    <t xml:space="preserve">(द) अदेय प्रमाण पत्र </t>
  </si>
  <si>
    <t xml:space="preserve">(ल) अदेय प्रमाण पत्र जारी करना </t>
  </si>
  <si>
    <t xml:space="preserve">(व) अंतिम वेतन प्रमाण पत्र (पेमेनेजर द्वारा जारी) जारी करना </t>
  </si>
  <si>
    <t>(य) अंतिम वेतन प्रमाण पत्र (पेमेनेजर द्वारा जारी)</t>
  </si>
  <si>
    <t xml:space="preserve">(र) राजकीय आवास आवांट्न नही होने का प्रमाण पत्र </t>
  </si>
  <si>
    <t xml:space="preserve">(ल) ऋण बकाया नही होने का प्रमाण पत्र </t>
  </si>
  <si>
    <t xml:space="preserve">(व) विभागीय कार्यवाही नही होने का प्रमाण पत्र </t>
  </si>
  <si>
    <r>
      <rPr>
        <u/>
        <sz val="10"/>
        <color rgb="FFFF0000"/>
        <rFont val="Calibri"/>
        <family val="2"/>
        <scheme val="minor"/>
      </rPr>
      <t>पेंशन कुलक भरवाना-</t>
    </r>
    <r>
      <rPr>
        <sz val="10"/>
        <color theme="1"/>
        <rFont val="Calibri"/>
        <family val="2"/>
        <scheme val="minor"/>
      </rPr>
      <t xml:space="preserve">        जिस सदस्य को पारिवारिक पेंशन मिलेगी उनका फ़ोटोग्राफ (9 फोटो पासपोर्ट साईज)</t>
    </r>
  </si>
  <si>
    <t>e`R;q ds ckkn dh tkus okyh izfdz;k o ns; ykHk</t>
  </si>
  <si>
    <t>उक्त आश्रितो में से यदि कोई केंद्रीय या राजकीय सेवा में या किसी निगम, बोर्ड या संगठन में पहले से कोई नियुक्त है तो अनुकंम्पा नियुक्ति हेतु पात्र नहीं होंगे लेकिन विधवा स्वयं नौकरी लेना चाहें तो अनुकंम्पा नियुक्ति मिल सकती है।</t>
  </si>
  <si>
    <t>यदि आश्रित नाबालिग है तो आयु में शिथिलन के लिए आवेदन निर्धारित समय सीमा में उचित माध्यम से राज्य सरकार को मृत्यु के 90 दिवश मे भेजना पड़ता है। आयु में शिथिलन राज्य सरकार द्वारा ही दिया जाता है।</t>
  </si>
  <si>
    <r>
      <rPr>
        <u/>
        <sz val="10"/>
        <color rgb="FFFF0000"/>
        <rFont val="Calibri"/>
        <family val="2"/>
        <scheme val="minor"/>
      </rPr>
      <t>शेष उपार्जित अवकाशों के नकद भुगतान के लिए बजट आवंटन</t>
    </r>
    <r>
      <rPr>
        <sz val="10"/>
        <color theme="1"/>
        <rFont val="Calibri"/>
        <family val="2"/>
        <scheme val="minor"/>
      </rPr>
      <t xml:space="preserve"> हेतु पेंशन विभाग को निर्धारित प्रपत्र में मांग पत्र मेल से भेजना</t>
    </r>
  </si>
  <si>
    <t>(श) GPF/SI/Nps क्लेम के अंतिम भुगतान की कार्यवाही । SI/GPF/NPS Claims will be submited only online by DDO .</t>
  </si>
  <si>
    <r>
      <t xml:space="preserve">PPO Number जारी होने के बाद </t>
    </r>
    <r>
      <rPr>
        <u/>
        <sz val="10"/>
        <color rgb="FFFF0000"/>
        <rFont val="Calibri"/>
        <family val="2"/>
        <scheme val="minor"/>
      </rPr>
      <t>शेष उपार्जित अवकाश के नगद भुगतान</t>
    </r>
    <r>
      <rPr>
        <sz val="10"/>
        <color theme="1"/>
        <rFont val="Calibri"/>
        <family val="2"/>
        <scheme val="minor"/>
      </rPr>
      <t xml:space="preserve"> की कार्यवाही । </t>
    </r>
  </si>
  <si>
    <t>ग्रेच्युटी का भुगतान-</t>
  </si>
  <si>
    <t xml:space="preserve">               कार्मिक द्वारा मनोनयन किया हुआ हो तो ग्रेच्युटी का भुगतान नोमिनी को होगा अन्यथा ग्रेच्युटी का भुगतान पति/पत्नि, सभी पुत्र, अविवाहित पुत्रियो को समान रुप से होगा </t>
  </si>
  <si>
    <t>नोट-</t>
  </si>
  <si>
    <t xml:space="preserve">विषेश आग्रह कृपया दिवंगत कार्मिक के परिवार के सद्स्यो का जित्ना हो सके उतना सहयोग करे क्योकि कभी वे हमारे हि परिवार का सदस्य थे धन्यवाद </t>
  </si>
  <si>
    <r>
      <t xml:space="preserve">मृत्यु दुर्घटना में हुई है तो </t>
    </r>
    <r>
      <rPr>
        <b/>
        <sz val="10"/>
        <color rgb="FFFF0000"/>
        <rFont val="Calibri"/>
        <family val="2"/>
        <scheme val="minor"/>
      </rPr>
      <t>Group Insurance (GIS)</t>
    </r>
    <r>
      <rPr>
        <sz val="10"/>
        <color theme="1"/>
        <rFont val="Calibri"/>
        <family val="2"/>
        <scheme val="minor"/>
      </rPr>
      <t xml:space="preserve"> का क्लेम कार्मिक द्वारा दिए गए GPA के प्रस्ताव के अनुसार- 3 लाख/10 लाख/ 20 लाख /30 लाख रु का क्लेम।</t>
    </r>
  </si>
  <si>
    <r>
      <rPr>
        <u/>
        <sz val="10"/>
        <color rgb="FFFF0000"/>
        <rFont val="Calibri"/>
        <family val="2"/>
        <scheme val="minor"/>
      </rPr>
      <t>कोविड-19 की ड्यूटी</t>
    </r>
    <r>
      <rPr>
        <sz val="10"/>
        <color theme="1"/>
        <rFont val="Calibri"/>
        <family val="2"/>
        <scheme val="minor"/>
      </rPr>
      <t xml:space="preserve"> में संक्रमण से कार्मिक की मृत्यु होने पर 50 लाख की अलग से अनुग्रह राशि का क्लेम।</t>
    </r>
  </si>
  <si>
    <r>
      <t>सेलरी</t>
    </r>
    <r>
      <rPr>
        <u/>
        <sz val="10"/>
        <color rgb="FFFF0000"/>
        <rFont val="Calibri"/>
        <family val="2"/>
        <scheme val="minor"/>
      </rPr>
      <t xml:space="preserve"> बैंक A/C पर यदि कोई बीमा पॉलिसी </t>
    </r>
    <r>
      <rPr>
        <sz val="10"/>
        <color theme="1"/>
        <rFont val="Calibri"/>
        <family val="2"/>
        <scheme val="minor"/>
      </rPr>
      <t>ली हुई है तो उसका क्लेम।</t>
    </r>
  </si>
  <si>
    <r>
      <rPr>
        <u/>
        <sz val="10"/>
        <color rgb="FFFF0000"/>
        <rFont val="Calibri"/>
        <family val="2"/>
        <scheme val="minor"/>
      </rPr>
      <t>वेतन से या निजी कोई बीमा पॉलिसी</t>
    </r>
    <r>
      <rPr>
        <sz val="10"/>
        <color theme="1"/>
        <rFont val="Calibri"/>
        <family val="2"/>
        <scheme val="minor"/>
      </rPr>
      <t xml:space="preserve"> ली हुई है तो उसका क्लेम।</t>
    </r>
  </si>
  <si>
    <r>
      <t xml:space="preserve">राजस्थान सिविल सेवा पेंशन नियम 1996 के अनुसार कार्मिक की मृत्यु के दिन को </t>
    </r>
    <r>
      <rPr>
        <u/>
        <sz val="10"/>
        <color rgb="FFFF0000"/>
        <rFont val="Calibri"/>
        <family val="2"/>
        <scheme val="minor"/>
      </rPr>
      <t>कार्य दिवस</t>
    </r>
    <r>
      <rPr>
        <sz val="10"/>
        <color theme="1"/>
        <rFont val="Calibri"/>
        <family val="2"/>
        <scheme val="minor"/>
      </rPr>
      <t xml:space="preserve"> माना जाता है यदि किसी कार्मिक कि मृत्यु 20/03/20 को होती है तो इनको 20/03/2020 तक वेतन का भुगतान होगा एवं 21/03/2020 से पारिवारिक पेंशन स्वीकृत होगी।</t>
    </r>
  </si>
  <si>
    <t xml:space="preserve">(स)  कार्मिक के नामिनी के बेंक खाता नम्बर पेमेनेजर(कोषाधिकारी कार्यालय से) व एसएसओ आईडी पर आनलाईन (डीडीओ द्वारा) अपडेट करवाना </t>
  </si>
  <si>
    <t>lsokfuo`fRr frfFk dks fd;s tkus okys dk;Z&amp;</t>
  </si>
  <si>
    <t>dkfeZd dks vkWuykbZu@vkWQykbZu dk;ZeqDr djuk</t>
  </si>
  <si>
    <t>vns; izek.k i= tkjh djuk</t>
  </si>
  <si>
    <t>ftl dkfeZd dh tUe frfFk ekg ds izFke fnol dks gS mldh lsokfuo`fRr frfFk iwoZ ekg dh vafre frfFk dks gksxh A tUe frfFk ekg ds izFke fnol ds vykok ds ekeys esa mlh ekg ds vafre fnol dks gksxh A</t>
  </si>
  <si>
    <t>rqjUr Hkqxrku fey lds A</t>
  </si>
  <si>
    <r>
      <t xml:space="preserve">ftl dkfeZd dh lsokfuo`fRr gks jgh gS mlds osru ls lsokfuo`fRr ds 3 ekg iwoZ ¼lsokfuo`fRr ekg lfgr½ </t>
    </r>
    <r>
      <rPr>
        <u/>
        <sz val="14"/>
        <color rgb="FFFF0000"/>
        <rFont val="Kruti Dev 010"/>
      </rPr>
      <t>thih,Q dh dVkSfr cUn</t>
    </r>
    <r>
      <rPr>
        <sz val="14"/>
        <color theme="1"/>
        <rFont val="Kruti Dev 010"/>
      </rPr>
      <t xml:space="preserve"> dj ns rkfd lsokfuo`fRr ij </t>
    </r>
  </si>
  <si>
    <r>
      <t xml:space="preserve">ftl dkfeZd dh lsokfuo`fRr gks jgh gS mlds osru ls lsokfuo`fRr ekg ls iwoZ vkus okys ekpZ ls igys rhu efgus iwoZ </t>
    </r>
    <r>
      <rPr>
        <u/>
        <sz val="14"/>
        <color rgb="FFFF0000"/>
        <rFont val="Kruti Dev 010"/>
      </rPr>
      <t>,lvkbZ dh dVkSfr cUn</t>
    </r>
    <r>
      <rPr>
        <sz val="14"/>
        <color theme="1"/>
        <rFont val="Kruti Dev 010"/>
      </rPr>
      <t xml:space="preserve"> dj ns </t>
    </r>
  </si>
  <si>
    <r>
      <t xml:space="preserve">lsok iqfLrdk ds vafre i`"B dks MhMhvks ls mPpkf/kdkjh dk;kZy;@Loa; ds dk;kZy; ds </t>
    </r>
    <r>
      <rPr>
        <sz val="14"/>
        <color rgb="FFFF0000"/>
        <rFont val="Kruti Dev 010"/>
      </rPr>
      <t>ys[kkdkj ls izekf.kr</t>
    </r>
    <r>
      <rPr>
        <sz val="14"/>
        <color theme="1"/>
        <rFont val="Kruti Dev 010"/>
      </rPr>
      <t xml:space="preserve"> djok;sa A</t>
    </r>
  </si>
  <si>
    <r>
      <t xml:space="preserve">lsok iqfLrdk ds izR;sd i`"B ij tgka esa'ku gS </t>
    </r>
    <r>
      <rPr>
        <sz val="14"/>
        <color rgb="FFFF0000"/>
        <rFont val="Kruti Dev 010"/>
      </rPr>
      <t>dkfeZd ds gLrk{kj</t>
    </r>
    <r>
      <rPr>
        <sz val="14"/>
        <color theme="1"/>
        <rFont val="Kruti Dev 010"/>
      </rPr>
      <t xml:space="preserve"> djok;sa A</t>
    </r>
  </si>
  <si>
    <r>
      <t>lsokfuo`fRr frfFk rd dh</t>
    </r>
    <r>
      <rPr>
        <sz val="14"/>
        <color rgb="FFFF0000"/>
        <rFont val="Kruti Dev 010"/>
      </rPr>
      <t xml:space="preserve"> vxzhe okf"kZd osru o`f} yxokdj</t>
    </r>
    <r>
      <rPr>
        <sz val="14"/>
        <color theme="1"/>
        <rFont val="Kruti Dev 010"/>
      </rPr>
      <t xml:space="preserve"> izksfotuy vafre osru izek.k i= tkjh djok;sa A</t>
    </r>
  </si>
  <si>
    <r>
      <t xml:space="preserve">dk;kZy; ls </t>
    </r>
    <r>
      <rPr>
        <sz val="14"/>
        <color rgb="FFFF0000"/>
        <rFont val="Kruti Dev 010"/>
      </rPr>
      <t xml:space="preserve">vxzhe vns; izek.k i= </t>
    </r>
    <r>
      <rPr>
        <sz val="14"/>
        <color theme="1"/>
        <rFont val="Kruti Dev 010"/>
      </rPr>
      <t>tkjh djok;sa A</t>
    </r>
  </si>
  <si>
    <r>
      <t xml:space="preserve">foHkkxh; </t>
    </r>
    <r>
      <rPr>
        <sz val="14"/>
        <color rgb="FFFF0000"/>
        <rFont val="Kruti Dev 010"/>
      </rPr>
      <t>tkap yachr ugha@lhlh, 16]17 dh dk;Zokgh ugha dk izek.k i=</t>
    </r>
    <r>
      <rPr>
        <sz val="14"/>
        <color theme="1"/>
        <rFont val="Kruti Dev 010"/>
      </rPr>
      <t xml:space="preserve"> tkjh djok;sa A</t>
    </r>
  </si>
  <si>
    <r>
      <t>isesustj ls uohure</t>
    </r>
    <r>
      <rPr>
        <sz val="14"/>
        <color rgb="FFFF0000"/>
        <rFont val="Kruti Dev 010"/>
      </rPr>
      <t xml:space="preserve"> is&amp;Lyhi ,oa dkfeZd MkVk QkWeZ</t>
    </r>
    <r>
      <rPr>
        <sz val="14"/>
        <color theme="1"/>
        <rFont val="Kruti Dev 010"/>
      </rPr>
      <t xml:space="preserve"> fudyokdj MhMhvks ls izekf.kr djok;sa A</t>
    </r>
  </si>
  <si>
    <r>
      <t xml:space="preserve">dk;kZy; ls </t>
    </r>
    <r>
      <rPr>
        <sz val="14"/>
        <color rgb="FFFF0000"/>
        <rFont val="Kruti Dev 010"/>
      </rPr>
      <t>QkjofMZax ysVj</t>
    </r>
    <r>
      <rPr>
        <sz val="14"/>
        <color theme="1"/>
        <rFont val="Kruti Dev 010"/>
      </rPr>
      <t xml:space="preserve"> tkjh djok;sa A</t>
    </r>
  </si>
  <si>
    <t>fu;qqfDr izkf/kdkjh }kjk tkjh foHkkxh; tkWaWp cdk;k ugha gksus dk izzek.k&amp;i=</t>
  </si>
  <si>
    <t>lsok lekfIr gsrw QkjofMZax ysVj</t>
  </si>
  <si>
    <t>isa'ku izdj.k gsrw QkjofMZax ysVj</t>
  </si>
  <si>
    <t>lsokfuo`fRr frfFk ds ckn fd;s tkus okys dk;Z&amp;</t>
  </si>
  <si>
    <r>
      <rPr>
        <sz val="12"/>
        <color theme="1"/>
        <rFont val="Calibri"/>
        <family val="2"/>
        <scheme val="minor"/>
      </rPr>
      <t>PPO Number</t>
    </r>
    <r>
      <rPr>
        <sz val="14"/>
        <color theme="1"/>
        <rFont val="Kruti Dev 010"/>
      </rPr>
      <t xml:space="preserve"> tkjh gksus ij 300 mikftZr vodk'k leiZ.k dh jkf'k dk fMek.M isa'ku foHkkx dks esy ls Hkstuk</t>
    </r>
  </si>
  <si>
    <t>n</t>
  </si>
  <si>
    <t>dk;kZy;/;{k dk dk;ZeqfDr vkns'k</t>
  </si>
  <si>
    <t>izksfotuy vafre osru izek.k i=</t>
  </si>
  <si>
    <t>isa'ku dqyd ds lkFk layXu nLrkost&amp;</t>
  </si>
  <si>
    <t>d</t>
  </si>
  <si>
    <t>[k</t>
  </si>
  <si>
    <t>x</t>
  </si>
  <si>
    <t>?k</t>
  </si>
  <si>
    <t>M</t>
  </si>
  <si>
    <t>p</t>
  </si>
  <si>
    <t>t</t>
  </si>
  <si>
    <t>&gt;</t>
  </si>
  <si>
    <t>¥</t>
  </si>
  <si>
    <t>r</t>
  </si>
  <si>
    <t>loZizFke fu;ksDrk vf/kdkjh ls lsokfuo`fRr vkns'k tkjh djok;sa A 'kiFk i= izk:i&amp;6 lyaXu dj Hkstsa</t>
  </si>
  <si>
    <t>Fk</t>
  </si>
  <si>
    <t>dksbZ izksfotuy isa'ku ugh ysus dk izek.k i=</t>
  </si>
  <si>
    <t>u</t>
  </si>
  <si>
    <r>
      <t xml:space="preserve">lsok iqfLrdk esa </t>
    </r>
    <r>
      <rPr>
        <sz val="14"/>
        <color rgb="FFFF0000"/>
        <rFont val="Kruti Dev 010"/>
      </rPr>
      <t>vodk'k ys[k</t>
    </r>
    <r>
      <rPr>
        <sz val="14"/>
        <color theme="1"/>
        <rFont val="Kruti Dev 010"/>
      </rPr>
      <t xml:space="preserve">s ds izR;sd i`"B ij </t>
    </r>
    <r>
      <rPr>
        <sz val="14"/>
        <color rgb="FFFF0000"/>
        <rFont val="Kruti Dev 010"/>
      </rPr>
      <t>dkfeZd dk uke o tUe frfFk vafdr</t>
    </r>
    <r>
      <rPr>
        <sz val="14"/>
        <color theme="1"/>
        <rFont val="Kruti Dev 010"/>
      </rPr>
      <t xml:space="preserve"> djsa ,oa bldh QksVks izfr dk;kZy; esa Hkoh"; ds fy, j[ksa A </t>
    </r>
    <r>
      <rPr>
        <sz val="12"/>
        <color theme="1"/>
        <rFont val="Calibri"/>
        <family val="2"/>
        <scheme val="minor"/>
      </rPr>
      <t>GA- 46</t>
    </r>
  </si>
  <si>
    <r>
      <t xml:space="preserve">ewy lsok iqfLrdk esa </t>
    </r>
    <r>
      <rPr>
        <sz val="14"/>
        <color rgb="FFFF0000"/>
        <rFont val="Kruti Dev 010"/>
      </rPr>
      <t xml:space="preserve">izR;sd izfo"Vh dks tkapdj iw.kZ </t>
    </r>
    <r>
      <rPr>
        <sz val="14"/>
        <color theme="1"/>
        <rFont val="Kruti Dev 010"/>
      </rPr>
      <t>djok;sa A th-,- 126 uksfeuh QkeZ yxk gks</t>
    </r>
  </si>
  <si>
    <r>
      <t xml:space="preserve">lsokfuo`fRr frfFk rd dh </t>
    </r>
    <r>
      <rPr>
        <sz val="14"/>
        <color rgb="FFFF0000"/>
        <rFont val="Kruti Dev 010"/>
      </rPr>
      <t>lsok dk vxzhe lR;kiu</t>
    </r>
    <r>
      <rPr>
        <sz val="14"/>
        <color theme="1"/>
        <rFont val="Kruti Dev 010"/>
      </rPr>
      <t xml:space="preserve"> djok;sa A tUe frfFk vuqizekf.kr gks] fu;qfDr;ksa dk ys[kk] osru fu;ru o osru o`f}] dk;ZeqfDr dk banzkt fd;k gqvk gks A</t>
    </r>
  </si>
  <si>
    <r>
      <t xml:space="preserve">lsokfuo`fRr frfFk rd dh </t>
    </r>
    <r>
      <rPr>
        <sz val="14"/>
        <color rgb="FFFF0000"/>
        <rFont val="Kruti Dev 010"/>
      </rPr>
      <t>mikftZr ,oa v}Z osru vodk'k dks vxzhe tqMok;sa</t>
    </r>
    <r>
      <rPr>
        <sz val="14"/>
        <color theme="1"/>
        <rFont val="Kruti Dev 010"/>
      </rPr>
      <t xml:space="preserve"> A lsok iqfLrdk ls vodk'k ys[kk dh QksVks izfr dk;kZy; esa j[ks A</t>
    </r>
  </si>
  <si>
    <r>
      <t xml:space="preserve">6 ekg iwoZ isa'ku dqyd rhu izfr;ksa esa fdlh vuqHkoh dkfeZd ls gh Hkjok;sa ;k </t>
    </r>
    <r>
      <rPr>
        <u/>
        <sz val="14"/>
        <color rgb="FFFF0000"/>
        <rFont val="Kruti Dev 010"/>
      </rPr>
      <t>Jh Hkxorh yky luk&lt;; }kjk cuk;s x;s lkWQVos;j esa dqyd Hkjsa</t>
    </r>
    <r>
      <rPr>
        <sz val="14"/>
        <color theme="1"/>
        <rFont val="Kruti Dev 010"/>
      </rPr>
      <t xml:space="preserve"> A ftldh ,d izfr dk;kZy; esa j[ksa A isa'ku dqyd dh leLr izfof"V;ka iw.kZ gksuh pkfg, A</t>
    </r>
  </si>
  <si>
    <t xml:space="preserve">dkfeZd dks isesustj ls vafre osru izek.k i= tkjh djsa </t>
  </si>
  <si>
    <r>
      <t xml:space="preserve">dkfeZd dk isesustj ij LVsVl cnyuk </t>
    </r>
    <r>
      <rPr>
        <sz val="12"/>
        <color theme="1"/>
        <rFont val="Cambria"/>
        <family val="1"/>
        <scheme val="major"/>
      </rPr>
      <t>Retire and stop pay</t>
    </r>
  </si>
  <si>
    <t>ctV tkjh gksus ij mikftZr vodk'k leiZ.k dh jkf'k dk Hkqxrku djsa A</t>
  </si>
  <si>
    <t>सेवानिवृत्त</t>
  </si>
  <si>
    <t>अनिवार्य सेवानिवृत्ति</t>
  </si>
  <si>
    <t>lsokeqDr fd;k</t>
  </si>
  <si>
    <t xml:space="preserve">izekf.kr fd;k tkrk gS fd Jh  </t>
  </si>
  <si>
    <t>dk;ZeqfDr izek.k i=</t>
  </si>
  <si>
    <t xml:space="preserve">jgs gS budk Jheku~ </t>
  </si>
  <si>
    <t>LFkkukUrj.k@lsokfuo`fRr@vU; gsrw ;gka fDyd djsa</t>
  </si>
  <si>
    <t>;fn LFkkukukUrj.k@ inkSUufr@lek;kstu @O;oLFkkFkZ dk;ZeqDr fd;k gks rks 0 ;k okLrfod vkdfLed vodk'k fy[ks vU;Fkk [kkyh NksMsa&amp;</t>
  </si>
  <si>
    <t xml:space="preserve"> Jheku~ lhchbZvks Vksad ds vkns'k dzekad&amp;</t>
  </si>
  <si>
    <t>dk;kZy; Hk.Mkj lkexzh dh HkkSfrd lR;kiu lwph</t>
  </si>
  <si>
    <t>15 ux</t>
  </si>
  <si>
    <t>(1) अनुकम्पा नियुक्ति के लिए आवेदन के पात्र हेतु न्यूनतम 16 वर्ष (केवल लिपिक पद हेतु इस शर्त के साथ की जब तक 18 व वर्ष कि उम्र पूर्ण नही करे, वित्तिय मामलो का कार्य नही सोंपा जाये पेंशन योग्य सेवा 18 वर्ष कि आयु होने से ही गिना जायेगा)  अधिकतम 40 वर्ष निर्धारित की गई है।</t>
  </si>
  <si>
    <t>dh e`R;q ls lsoklekfIr ij isa'ku izdj.k fuLrkj.k gsrw fHktokus ckcrA</t>
  </si>
  <si>
    <t>izlax%&amp;e`rd dkfeZd ds vkfJrksa }kjk dk;kZy; esa izLrqr isa'ku izdj.k fnukad%&amp;</t>
  </si>
  <si>
    <t xml:space="preserve"> vko';d dk;Zokgh gsrq vxzsf"kr fd;s tk jgs gS A budh e`R;q frfFk&amp;</t>
  </si>
  <si>
    <t>gSAbudh lsoklekfIr</t>
  </si>
  <si>
    <t>7- e`R;q izek.k&amp;i=A</t>
  </si>
  <si>
    <t>6- cSad [kkrk iklcqd dh QksVks dksihA</t>
  </si>
  <si>
    <t>5- is eustj ls fizaUV ysVsLV is fLyiA</t>
  </si>
  <si>
    <t>4- is eustj ls fizaUV ,EiyksbZ ekLVj MkVkA</t>
  </si>
  <si>
    <t>3- lsoklekfIr vkns’kA</t>
  </si>
  <si>
    <t>dh e`R;q ij lsok lekfIr vkns'k tkjh djokus ckcrA</t>
  </si>
  <si>
    <t>izlax%&amp;e`rd dkfeZd ds vkfJrksa }kjk dk;kZy; esa e`R;q izek.k i= izLrqr djus dh fnukad%&amp;</t>
  </si>
  <si>
    <t>gSAbudh e`R;q</t>
  </si>
  <si>
    <t>dh e`R;q gks tkus ds dkj.k izdj.k</t>
  </si>
  <si>
    <t xml:space="preserve"> vko';d dk;Zokgh gsrq vxzsf"kr fd;k tk jgs gS A budh tUe frfFk&amp;</t>
  </si>
  <si>
    <t>izdj.k lsoklekfIr vkns'k tkjh djokus gsrw fHktok;k tk jgk gSaA</t>
  </si>
  <si>
    <t>d`i;k budk lsoklekfIr vkns'k tkjh djokus dh d`ik djkosaA</t>
  </si>
  <si>
    <t>1- e`R;q izek.k i=A</t>
  </si>
  <si>
    <t>2- lsokiqfLrdk ds izFke i`"B dh izfrfyihA</t>
  </si>
  <si>
    <t>3- ----------------------------------------------------------</t>
  </si>
  <si>
    <t>5- -----------------------------------------------------------</t>
  </si>
  <si>
    <t>4 ------------------------------------------------------------</t>
  </si>
  <si>
    <t>--------------------------------</t>
  </si>
  <si>
    <t>Jheku~ ----------------fu;qfDr vf/kdkjh--------------------------------</t>
  </si>
  <si>
    <t xml:space="preserve">    Jheku~ eq[; CykWd f'k{kk vf/kdkjh egksn;</t>
  </si>
  <si>
    <t>&amp;% foHkkxk/;{k dh fVIi.kh %&amp;</t>
  </si>
  <si>
    <r>
      <rPr>
        <b/>
        <sz val="16"/>
        <rFont val="Kruti Dev 010"/>
      </rPr>
      <t>foHkkxk/;{k ds gLrk{kj</t>
    </r>
    <r>
      <rPr>
        <b/>
        <sz val="16"/>
        <rFont val="DevLys 010"/>
      </rPr>
      <t xml:space="preserve"> </t>
    </r>
  </si>
  <si>
    <t>gLrk{kj isa'kuj</t>
  </si>
  <si>
    <t xml:space="preserve">isa'kuj /kkjd </t>
  </si>
  <si>
    <t xml:space="preserve">isa'kuj ds thfor gksus dk izek.k i= </t>
  </si>
  <si>
    <t xml:space="preserve">3- in ftlls lsokfuo`Rr gqvk gS </t>
  </si>
  <si>
    <t xml:space="preserve">4- foHkkx dk uke tgka ls lsokfuo`Rr gqvk gSA </t>
  </si>
  <si>
    <t xml:space="preserve">5- lsokfuo`fRr dh fnukad </t>
  </si>
  <si>
    <t xml:space="preserve">6- lsokfuo`fRr ij eqy osru </t>
  </si>
  <si>
    <t>1- isa'kuj&amp;</t>
  </si>
  <si>
    <t xml:space="preserve">   ias'kuj dh cSd dk fooj.k &amp; ¼ cSad ikl cqd dh QksVksdkWih ½</t>
  </si>
  <si>
    <t xml:space="preserve">Encl. Photo copy of Pay Slip generated by Pay Manager </t>
  </si>
  <si>
    <t>xzk0iks0 ihiyw rg0 ihiyw ftyk Vksad</t>
  </si>
  <si>
    <r>
      <t xml:space="preserve">jkT; ljdkj ds vkns’k Øekad i-1¼4½foÙk@fu;e@2008 fnukad 17 Qjojh 2012 ds vuqlkj ;fn jkT; deZpkjh vkdfLed vodk’k ysdj futh </t>
    </r>
    <r>
      <rPr>
        <sz val="18"/>
        <color rgb="FFFF0000"/>
        <rFont val="Kruti Dev 010"/>
      </rPr>
      <t>fons’k ;k=k</t>
    </r>
    <r>
      <rPr>
        <sz val="18"/>
        <color theme="1"/>
        <rFont val="Kruti Dev 010"/>
      </rPr>
      <t xml:space="preserve"> djuk pkgs rks mls vkdfLed vodk’k dk vkosnu i= de ls de 3 lIrkg iwoZ l{ke vf/kdkjh dks nsuk gksxkA</t>
    </r>
  </si>
  <si>
    <r>
      <t xml:space="preserve">jkT; deZpkfj;ksa dks viuk eq[;ky; ;k ftyk </t>
    </r>
    <r>
      <rPr>
        <sz val="18"/>
        <color rgb="FFFF0000"/>
        <rFont val="Kruti Dev 010"/>
      </rPr>
      <t>fcuk iwokZuqefr</t>
    </r>
    <r>
      <rPr>
        <sz val="18"/>
        <color theme="1"/>
        <rFont val="Kruti Dev 010"/>
      </rPr>
      <t xml:space="preserve"> ds ugha NksM+uk pkfg;sA</t>
    </r>
  </si>
  <si>
    <t>jktif=r vodk’k esa Hkh eq[;ky; NksMus ij viuk irk vkosnu i= esa vafdr djuk vko’;d gSA</t>
  </si>
  <si>
    <r>
      <t xml:space="preserve">fdlh Hkh jkT; deZpkjh dks vkdfLed vodk’k dh ;FkkFkZ ekeyksa esa tSls chekjh] vLirky vkSj vUR;s"Bh esa mifLFkfr gsrq vodk’k pkgus ij iwoZ Lohd`fr ugha djkus ij Hkh </t>
    </r>
    <r>
      <rPr>
        <sz val="18"/>
        <color rgb="FFFF0000"/>
        <rFont val="Kruti Dev 010"/>
      </rPr>
      <t>dk;ksZÙkj Lohd`fr</t>
    </r>
    <r>
      <rPr>
        <sz val="18"/>
        <color theme="1"/>
        <rFont val="Kruti Dev 010"/>
      </rPr>
      <t xml:space="preserve"> iznku dh tk ldsxhA</t>
    </r>
  </si>
  <si>
    <r>
      <t xml:space="preserve">jkT; deZpkfj;ksa dks viuk </t>
    </r>
    <r>
      <rPr>
        <sz val="18"/>
        <color rgb="FFFF0000"/>
        <rFont val="Kruti Dev 010"/>
      </rPr>
      <t>eq[;ky; ;k ftyk fcuk iwoZ vuqefr</t>
    </r>
    <r>
      <rPr>
        <sz val="18"/>
        <color theme="1"/>
        <rFont val="Kruti Dev 010"/>
      </rPr>
      <t xml:space="preserve"> ds ugha NksM+uk pkfg;sA vkdfLed vodk’k ds vkosnu i=ks es vius vodk’k dkyhu le; esa jgus dk irk vafdr fd;k tkuk pkfg;sA</t>
    </r>
  </si>
  <si>
    <r>
      <t xml:space="preserve">jkT; deZpkfj;ksa dks vkdfLed </t>
    </r>
    <r>
      <rPr>
        <sz val="18"/>
        <color rgb="FFFF0000"/>
        <rFont val="Kruti Dev 010"/>
      </rPr>
      <t>vodk’k bl izdkj ugha fn;k tkuk</t>
    </r>
    <r>
      <rPr>
        <sz val="18"/>
        <color theme="1"/>
        <rFont val="Kruti Dev 010"/>
      </rPr>
      <t xml:space="preserve"> pkfg;s fd fuEu fo"k;d fu;eks ls cpk tk lds%&amp;</t>
    </r>
  </si>
  <si>
    <r>
      <rPr>
        <sz val="18"/>
        <color rgb="FFFF0000"/>
        <rFont val="Kruti Dev 010"/>
      </rPr>
      <t>foJke dkyhu foHkkxksa</t>
    </r>
    <r>
      <rPr>
        <sz val="18"/>
        <color theme="1"/>
        <rFont val="Kruti Dev 010"/>
      </rPr>
      <t xml:space="preserve"> tSls jktdh; egkfo|ky; ¼ftlesa i'kqfpfdRlk ,oa esfMdy lfEefyr gS½ fo|ky;ksa] LFkyksa]o f’kYi¼iksfyVsfDud½ ,oa vU; f’k{k.k laLFkkvksa ds ekeys esa o"kZ 1 tqykbZ ls izkjEHk vkSj 30 twu dks lekIr ekuk tk;sxkA</t>
    </r>
  </si>
  <si>
    <r>
      <rPr>
        <sz val="16"/>
        <color rgb="FFFF0000"/>
        <rFont val="Kruti Dev 010"/>
      </rPr>
      <t>2 ls de thfor larku</t>
    </r>
    <r>
      <rPr>
        <sz val="16"/>
        <color theme="1"/>
        <rFont val="Kruti Dev 010"/>
      </rPr>
      <t xml:space="preserve"> gksus ij ,d efgyk jkT; deZpkjh dks 1 o"kZ ls de mez ds cPps dh fof/kekU; nÙkddj.k djus dh fnukad ls 180 fnu dh vof/k dk cPpk nÙkddj.k vodk’k Lohd`r fd;k tk ldsxkA</t>
    </r>
  </si>
  <si>
    <r>
      <t xml:space="preserve">;g vodk’k] </t>
    </r>
    <r>
      <rPr>
        <sz val="16"/>
        <color rgb="FFFF0000"/>
        <rFont val="Kruti Dev 010"/>
      </rPr>
      <t>vodk’k Lohd`r djus okys l{ke vf/kdkjh</t>
    </r>
    <r>
      <rPr>
        <sz val="16"/>
        <color theme="1"/>
        <rFont val="Kruti Dev 010"/>
      </rPr>
      <t xml:space="preserve"> }kjk Lohd`r fd;k tk ldrk gSA          </t>
    </r>
    <r>
      <rPr>
        <sz val="16"/>
        <color rgb="FFFF0000"/>
        <rFont val="Kruti Dev 010"/>
      </rPr>
      <t xml:space="preserve">&amp;fu;e 103 </t>
    </r>
    <r>
      <rPr>
        <sz val="16"/>
        <color rgb="FFFF0000"/>
        <rFont val="Calibri"/>
        <family val="2"/>
        <scheme val="minor"/>
      </rPr>
      <t>(B)(1)</t>
    </r>
  </si>
  <si>
    <r>
      <t xml:space="preserve">bl vodk’k dh vof/k ds nkSjku mldks vodk’k ij tkus ds </t>
    </r>
    <r>
      <rPr>
        <sz val="16"/>
        <color rgb="FFFF0000"/>
        <rFont val="Kruti Dev 010"/>
      </rPr>
      <t>Bhd iwoZ vkgfjr osru ds cjkcj vodk’k osru dk Hkqxrku</t>
    </r>
    <r>
      <rPr>
        <sz val="16"/>
        <color theme="1"/>
        <rFont val="Kruti Dev 010"/>
      </rPr>
      <t xml:space="preserve"> fd;k tk;sxkA</t>
    </r>
  </si>
  <si>
    <r>
      <t xml:space="preserve">bl vodk’k dks fdlh Hkh </t>
    </r>
    <r>
      <rPr>
        <sz val="16"/>
        <color rgb="FFFF0000"/>
        <rFont val="Kruti Dev 010"/>
      </rPr>
      <t>vU; izdkj ds vodk’k ds lkFk tksM+k tk</t>
    </r>
    <r>
      <rPr>
        <sz val="16"/>
        <color theme="1"/>
        <rFont val="Kruti Dev 010"/>
      </rPr>
      <t xml:space="preserve"> ldrk gSA          </t>
    </r>
    <r>
      <rPr>
        <sz val="16"/>
        <color rgb="FFFF0000"/>
        <rFont val="Kruti Dev 010"/>
      </rPr>
      <t xml:space="preserve"> &amp;fu;e 104</t>
    </r>
  </si>
  <si>
    <r>
      <t xml:space="preserve">bl vodk’k dks vodk’k ys[ksa esa ls ?kVk;k ugha tk;sxk] vfirq lsokiqfLrdk esa ,slh </t>
    </r>
    <r>
      <rPr>
        <sz val="16"/>
        <color rgb="FFFF0000"/>
        <rFont val="Kruti Dev 010"/>
      </rPr>
      <t xml:space="preserve">i`Fkd izfof"V dh tkuh </t>
    </r>
    <r>
      <rPr>
        <sz val="16"/>
        <color theme="1"/>
        <rFont val="Kruti Dev 010"/>
      </rPr>
      <t xml:space="preserve">pkfg;sA       </t>
    </r>
    <r>
      <rPr>
        <sz val="16"/>
        <color rgb="FFFF0000"/>
        <rFont val="Kruti Dev 010"/>
      </rPr>
      <t xml:space="preserve">&amp;fu;e 103 </t>
    </r>
    <r>
      <rPr>
        <sz val="16"/>
        <color rgb="FFFF0000"/>
        <rFont val="Calibri"/>
        <family val="2"/>
        <scheme val="minor"/>
      </rPr>
      <t>(B)(2),(3)&amp;(4)</t>
    </r>
  </si>
  <si>
    <t>;g ykHk vf/kdfj;ksa ds futh LVkQ ;Fkk LVsuks] futh lgk;d] jhMj vkfn dks ns; ughs gSA</t>
  </si>
  <si>
    <t>leLr fo|ky;ksa ds iqLrdky;k/;{kksa o lkoZtfud iqLrdky;ksa esa dk;Zjr vjktif=r] ea=kyf;d o prqFkZ Js.kh deZpkfj;ksa dks f}rh; 'kfuokj ds LFkku ij 1 fnu dk {kfriwfrZ vodk’k ns; gksxkA</t>
  </si>
  <si>
    <t>dk;kZy; isa'ku izdj.k QkWjokfMZxa i=</t>
  </si>
  <si>
    <t>izk:i&amp;6 gsrw QkWjokfMZxa i=</t>
  </si>
  <si>
    <t>2- izk:i&amp;6 'kiFk i=A</t>
  </si>
  <si>
    <t>3- ---------------------------------------------------</t>
  </si>
  <si>
    <t>4- ---------------------------------------------------</t>
  </si>
  <si>
    <t>Jheku~ ----------------------------------------------------------</t>
  </si>
  <si>
    <t>-------------------------------</t>
  </si>
  <si>
    <t>}kjk v}Zokf"kZdh vk;q iw.kZ djus ij lsokfuo`fr vkns'k tkjh</t>
  </si>
  <si>
    <t xml:space="preserve">          djokus  ckcrA</t>
  </si>
  <si>
    <t xml:space="preserve">}kjk v}Zokf"kZdh vk;q iw.kZ djus ij </t>
  </si>
  <si>
    <t>lsokfuo`fr vkns'k tkjh djokus gsrq nLrkost vxzsf"kr fd;s tk jgs gS A budh tUe frfFk&amp;</t>
  </si>
  <si>
    <t>d`i;k buds lsokfuo`fr vkns'k tkjh djokus dh d`ik djkosaA</t>
  </si>
  <si>
    <t>1- lsok iqfLrdk ds izFke i`"B dh QksVks izfrA</t>
  </si>
  <si>
    <t>orZeku dk;kZy; esa fu;fDr frfFk</t>
  </si>
  <si>
    <t>cSad uke o czkap uke</t>
  </si>
  <si>
    <t>cSad [kkrk la[;k</t>
  </si>
  <si>
    <t>,l vkbZ uacj</t>
  </si>
  <si>
    <t>thih,Q uacj</t>
  </si>
  <si>
    <t>izku uacj</t>
  </si>
  <si>
    <t>bZesy vkbZMh</t>
  </si>
  <si>
    <t>isu uacj</t>
  </si>
  <si>
    <t>eksckbZy uacj</t>
  </si>
  <si>
    <t>LFkkbZ irk</t>
  </si>
  <si>
    <t>Click on below button and install font----------------------</t>
  </si>
  <si>
    <t>Click on below button and install Google Hindi Input Tools-------------------------------------------------</t>
  </si>
  <si>
    <t>Click on continue-----------------------------------------------------</t>
  </si>
  <si>
    <t>Click on option---------------------------------------------------------</t>
  </si>
  <si>
    <t>सर्वप्रथम आपके कम्प्युटर मे Krutidev 010 Font  एंव Google Hindi Tools का होंना अनिवार्य है एव सिस्ट्म का Date Formae DD/MM/YYYY  करना है</t>
  </si>
  <si>
    <t>कुछ शीटो मे शीट के दाहिनी ओर आदेश क्रमांक लिखे गये है यदि आवश्यकता हो तो उनमे परिवर्तन मास्टर शीट मे किया जा सकता है या ओर जोड सकते है। कार्मिक विवरण मे परिवर्तन EmpDetail Sheet मे हि होगा</t>
  </si>
  <si>
    <t>Teacher, GSSS Chogai Tonk</t>
  </si>
  <si>
    <r>
      <t xml:space="preserve">Mob- </t>
    </r>
    <r>
      <rPr>
        <b/>
        <sz val="14"/>
        <color theme="0"/>
        <rFont val="Calibri"/>
        <family val="2"/>
        <scheme val="minor"/>
      </rPr>
      <t>9829303549</t>
    </r>
  </si>
  <si>
    <t>Click Here for read instructions for Enable Macro</t>
  </si>
  <si>
    <t>Imprt-</t>
  </si>
  <si>
    <t xml:space="preserve">Software को खोलते ही आपके Computer Screen पर उपर की तरफ Enable Macro के लिए कहेगा उसको Enable करना है वरना software नही चलेगा ।  </t>
  </si>
  <si>
    <r>
      <t xml:space="preserve">Checkmark </t>
    </r>
    <r>
      <rPr>
        <b/>
        <sz val="20"/>
        <color theme="1"/>
        <rFont val="Calibri"/>
        <family val="2"/>
        <scheme val="minor"/>
      </rPr>
      <t>Both</t>
    </r>
    <r>
      <rPr>
        <b/>
        <sz val="20"/>
        <color rgb="FFFF0000"/>
        <rFont val="Calibri"/>
        <family val="2"/>
        <scheme val="minor"/>
      </rPr>
      <t xml:space="preserve"> Enable the content then OK-----------------</t>
    </r>
  </si>
  <si>
    <t>दोनो Redio Buttons को Checkmark  करे अन्यथा कुछ बटन काम नही करेंगे</t>
  </si>
  <si>
    <t>Click on below button and Read Instruction for Use--------------------------------------------------</t>
  </si>
  <si>
    <t>ysVj gsM</t>
  </si>
  <si>
    <t>lanHkZ&amp;</t>
  </si>
  <si>
    <t xml:space="preserve">mikftZr vodk'k vU; izdkj ds vodk'k tSls&amp; jktif=r vodk'k] ifjofrZr] v}Zosru vodk'k] vns; +vlk/kkj.k vodk'k ;kfu lh-,y- dks NksM+dj fdlh Hkh izdkj ds vodk'k </t>
  </si>
  <si>
    <t xml:space="preserve"> dh fujUrjrk esa Lohd`r fd;k tk ldrk gSA vFkkZFk jktif=r vodk'k o vU; vodk'k iwoZxkeh@i'pkr tksMs tk ldrs gS vkdfLed vodk'k ds vykokA</t>
  </si>
  <si>
    <r>
      <t>Any kind of leave may be granted in combination or in continuation of any other kind of leave.  (</t>
    </r>
    <r>
      <rPr>
        <sz val="14"/>
        <color rgb="FFFF0000"/>
        <rFont val="Calibri"/>
        <family val="2"/>
        <scheme val="minor"/>
      </rPr>
      <t>CL is not a leave</t>
    </r>
    <r>
      <rPr>
        <sz val="14"/>
        <rFont val="Calibri"/>
        <family val="2"/>
        <scheme val="minor"/>
      </rPr>
      <t xml:space="preserve">)                                      </t>
    </r>
    <r>
      <rPr>
        <sz val="14"/>
        <color rgb="FFFF0000"/>
        <rFont val="Calibri"/>
        <family val="2"/>
        <scheme val="minor"/>
      </rPr>
      <t xml:space="preserve"> -Rule 88</t>
    </r>
  </si>
  <si>
    <t>l{ke Lohd`rkf/kdkjh dk;kZy;/;{k&amp;,d lhek rd</t>
  </si>
  <si>
    <t>,p-ih-,y- vodk'k vU; izdkj ds vodk'k tSls jktif=r vodk'k] mikftZr] ifjofrZr] vns;@+vlk/kkj.k vodk'k ¼lh-,y- dks NksM+dj½ fdlh Hkh izdkj ds vodk'k dh fujUrjrk esa Lohd`r fd;k tk ldrk gSA vFkkZFk jktif=r vodk'k] mikftZr] ifjofrZr] vns;@+vlk/kkj.k@v/;;u vodk'k ¼lh-,y- dks NksM+dj½ fdlh Hkh izdkj ds vodk'k ds iwoZxkeh@ i'pkr tksMk tk ldrk gS A</t>
  </si>
  <si>
    <t>,p-ih-,y- vodk'k vU; izdkj ds vodk'k tSls jktif=r vodk'k] mikftZr] ifjofrZr] vns;@vlk/kkj.k@v/;;u vodk'k ;kfu lh-,y- dks NksM+dj fdlh Hkh izdkj ds vodk'k dh fujUrjrk esa Lohd`r fd;k tk ldrk gSA vFkkZFk jktif=r vodk'k] mikftZr] ifjofrZr] vns;@+vlk/kkj.k@v/;;u vodk'k ¼lh-,y- dks NksM+dj½ fdlh Hkh izdkj ds vodk'k ds iwoZxkeh@ i'pkr tksMk tk ldrk gS A</t>
  </si>
  <si>
    <r>
      <t xml:space="preserve">,d vLFkk;h jkT; deZpkjh ftldh fu;qfä fu/kkZfjr p;u izfØ;k ds rgr gqbZ gS rFkk ftlus fu;fer lsok ds 3 o"kZ iw.kZ dj fy;s gS] mls vlk/kkj.k vodk’k LFkk;h deZpkjh dh Hkk¡fr gh Lohd`r fd;k tk ldrk gSA                          </t>
    </r>
    <r>
      <rPr>
        <sz val="16"/>
        <color rgb="FFFF0000"/>
        <rFont val="Kruti Dev 010"/>
      </rPr>
      <t>&amp;foÙk foHkkx dk ifji= Øekad ,Q-1¼5½ foÙk@fu;e@96 fnukad 26&amp;2&amp;2002</t>
    </r>
  </si>
  <si>
    <t>,d LFkk;h jkT; deZpkjh dk 90 fnol dk vlk/kkj.k vodk'k dk;kZy;/;{k }kjk Lohd`r fd;k tk ldrk gS A</t>
  </si>
  <si>
    <t>,d LFkkbZ jkT; dkfeZd ds :ikUrfjr vodk'k@v}Z osru  vodk'k@vlk/kkj.k  vodk'k@pkbZYM ds;j yho@ekr`Rro@fir`Reo vodk'k vkfn dk l{ke Lohd`fr ¼,d r; lhek rd½ vf/kdkjh dk;kZy;/;{k gksrk gS A</t>
  </si>
  <si>
    <t>ekr`Rro@fir`Rro vodk'k vU; izdkj ds vodk'k tSls jktif=r vodk'k] mikftZr] ifjofrZr] vns;@vlk/kkj.k@v/;;u vodk'k ;kfu lh-,y- dks NksM+dj fdlh Hkh izdkj ds vodk'k dh fujUrjrk esa Lohd`r fd;k tk ldrk gSA vFkkZFk jktif=r vodk'k] mikftZr] ifjofrZr] vns;@+vlk/kkj.k@v/;;u vodk'k ¼lh-,y- dks NksM+dj½ fdlh Hkh izdkj ds vodk'k ds iwoZxkeh@ i'pkr tksMk tk ldrk gS A</t>
  </si>
  <si>
    <t>deZpkjh dks v/;;u dk ikB~;Øe ’kqYd vkfn Lo;a dks tek djkuk gksxkA</t>
  </si>
  <si>
    <r>
      <t xml:space="preserve">bl vodk’k dk miHkksx vU; izdkj ds vodk’k] ¼vlk/kkj.k vodk’k dks NksMdj½ ds lkFk fd;k tkos rks jkT; deZpkjh dh fu;fer drZO;ksa ls vuqifLFkfr 28 ekg ls vf/kd dh Lohd`r ugha dh tk;sxhA               &amp;fu;e 112 </t>
    </r>
    <r>
      <rPr>
        <sz val="16"/>
        <color rgb="FFFF0000"/>
        <rFont val="Calibri"/>
        <family val="2"/>
        <scheme val="minor"/>
      </rPr>
      <t>(ii)</t>
    </r>
  </si>
  <si>
    <t>vlk/kkj.k vodk'k vU; izdkj ds vodk'k tSls jktif=r vodk'k] mikftZr] ifjofrZr] vns;@v/;;u vodk'k ;kfu lh-,y- dks NksM+dj fdlh Hkh izdkj ds vodk'k dh fujUrjrk esa Lohd`r fd;k tk ldrk gSA vFkkZFk jktif=r vodk'k] mikftZr] ifjofrZr] vns;@+v/;;u vodk'k ¼lh-,y- dks NksM+dj½ fdlh Hkh izdkj ds vodk'k ds iwoZxkeh@ i'pkr tksMk tk ldrk gS A</t>
  </si>
  <si>
    <t>,d LFkkbZ jkT; dkfeZd ds mikftZr vodk'k@:ikUrfjr vodk'k@v}Z osru  vodk'k@vlk/kkj.k  vodk'k@pkbZYM ds;j yho@ekr`Rro@fir`Reo vodk'k vkfn dk l{ke Lohd`fr ¼,d r; lhek rd½ vf/kdkjh dk;kZy;/;{k gksrk gS A</t>
  </si>
  <si>
    <t>foJkedkyhu foHkkx esa ;fn dksbZ dkfeZd xzh"ekodk'k@e/;kof/k vodk'k@'khrdkyhu vodk'k ls iwoZ vU; vodk'k ¼vkdfLed vodk'k dks NksMdj½ ij gks rks xzh"ekodk'k-@---- ds lekIr gksus ij izFke dk;Z fnol dks dk;Zxzg.k djuk vfuok;Z gksxk vU;Fkk xzh"ekodk'k-@----Hkh mlh vodk'k esa fujUrj ekuk tk;sxkA      &amp;fu;e 61 o 63 ds vuqlkj</t>
  </si>
  <si>
    <t>mijksDr fLFkfr esa ftrus fnol dk vodk'k dkfeZd us Lohd`r djok;k gqvk gS rd dh frfFk rd dkfeZd dk vodk'k ekuk tk;sxk rFkk 'ks"k fnol xzh"ekodk'k-@---- ds ekus tk;saxs A</t>
  </si>
  <si>
    <r>
      <t xml:space="preserve">jktLFkku lsok fu;e 1951 [k.M </t>
    </r>
    <r>
      <rPr>
        <sz val="18"/>
        <color theme="1"/>
        <rFont val="Calibri"/>
        <family val="2"/>
        <scheme val="minor"/>
      </rPr>
      <t>I</t>
    </r>
    <r>
      <rPr>
        <sz val="18"/>
        <color theme="1"/>
        <rFont val="Kruti Dev 010"/>
      </rPr>
      <t xml:space="preserve"> ds ifjf’k"V </t>
    </r>
    <r>
      <rPr>
        <sz val="18"/>
        <color theme="1"/>
        <rFont val="Calibri"/>
        <family val="2"/>
        <scheme val="minor"/>
      </rPr>
      <t>I</t>
    </r>
    <r>
      <rPr>
        <sz val="18"/>
        <color theme="1"/>
        <rFont val="Kruti Dev 010"/>
      </rPr>
      <t xml:space="preserve"> ds vuqHkkx&amp; </t>
    </r>
    <r>
      <rPr>
        <sz val="18"/>
        <color theme="1"/>
        <rFont val="Calibri"/>
        <family val="2"/>
        <scheme val="minor"/>
      </rPr>
      <t>III</t>
    </r>
    <r>
      <rPr>
        <sz val="18"/>
        <color theme="1"/>
        <rFont val="Kruti Dev 010"/>
      </rPr>
      <t xml:space="preserve"> vkdfLed vodk’k esa fn;s x;s Li"Vhdj.k ds vuqlkj fdlh jkT; deZpkjh dks vkdfLed vodk’k dk miHkksx djus ls iwoZ viokn Lo:i ifjfLFkfr;ksa ds vykok ,sls vodk’k dh </t>
    </r>
    <r>
      <rPr>
        <sz val="18"/>
        <color rgb="FFFF0000"/>
        <rFont val="Kruti Dev 010"/>
      </rPr>
      <t>iwoZ Lohd`fr</t>
    </r>
    <r>
      <rPr>
        <sz val="18"/>
        <color theme="1"/>
        <rFont val="Kruti Dev 010"/>
      </rPr>
      <t xml:space="preserve"> izkIr djuk vko’;d gSA vkdfLed vodk’k dks vodk'kksa dh Js.kh esa ugha ekuk x;k gS A</t>
    </r>
  </si>
  <si>
    <r>
      <t xml:space="preserve">iq:"k Ikjhoh{kk/khu izf’k{k.kkFkhZ dks fu;e 103 d ds vuqlkj fir`Ro vodk’k Lohd`r fd;k tk ldsxkA           </t>
    </r>
    <r>
      <rPr>
        <sz val="14"/>
        <color rgb="FFFF0000"/>
        <rFont val="Kruti Dev 010"/>
      </rPr>
      <t xml:space="preserve"> &amp;fu;e 122 </t>
    </r>
    <r>
      <rPr>
        <sz val="14"/>
        <color rgb="FFFF0000"/>
        <rFont val="Calibri"/>
        <family val="2"/>
        <scheme val="minor"/>
      </rPr>
      <t>(A)(i),(ii),(iii)&amp;(iv)</t>
    </r>
  </si>
  <si>
    <t>Probationary Trainee Leave &amp; Benefits</t>
  </si>
  <si>
    <r>
      <t xml:space="preserve">pkbZYM ds;j yho </t>
    </r>
    <r>
      <rPr>
        <b/>
        <sz val="24"/>
        <color theme="1"/>
        <rFont val="Calibri"/>
        <family val="2"/>
        <scheme val="minor"/>
      </rPr>
      <t>CCL</t>
    </r>
  </si>
  <si>
    <t>{kfriwfrZ vkdfLed vodk'k</t>
  </si>
  <si>
    <t>jktLFkku lsok fu;e&amp;1951 ds fu;e 103 ¼lh½ tksMdj jkT; ljdkj dh efgyk dkfeZdksa ds fy, lEiw.kZ lsokdky 730 fnol dh lhlh,y fn;s tkus dk izko/kku fd;k x;k gS A</t>
  </si>
  <si>
    <r>
      <t xml:space="preserve">pkbZYM ds;j yho </t>
    </r>
    <r>
      <rPr>
        <b/>
        <u/>
        <sz val="22"/>
        <color rgb="FFFF0000"/>
        <rFont val="Calibri"/>
        <family val="2"/>
        <scheme val="minor"/>
      </rPr>
      <t>(CCL)</t>
    </r>
  </si>
  <si>
    <t>lhlh,y ds dksbZ efgyk dkfeZd vf/kdkj Lo:i ekax ugha dj ldrh gS A</t>
  </si>
  <si>
    <t>efgyk dkfeZd dks izFke 365 fnol dk lhlh,y vodk'k osru ij Lohd`r fd;k tk;sxk ,oa vxys 365 fnol dk 80 izfr'kr osru ij Lohd`r fd;k tk;sxk A</t>
  </si>
  <si>
    <t>efgyk dkfeZd dks ,d le; esa vf/kdre 120 fnol dk lhlh,y dk;kZy;/;{k }kjk ,oa blls vf/kd dh Lohd`fr ds fy, foHkkxk/;{k l{ke gS A</t>
  </si>
  <si>
    <t>efgyk dkfeZd dks ,d dsys.Mj o"kZ esa vf/kdre 3 ckj gh lhlh,y Lohd`r fd;k tk ldrk gS A</t>
  </si>
  <si>
    <t>,d efgyk dkfeZd dks ,d le; esa U;wure 5 fnol dk lhlh,y Lohd`r fd;k tk ldrk gS A</t>
  </si>
  <si>
    <t>,d efgyk dkfeZd }kjk iwoZ esa Lohd`r gks pqdss ;k miHkksx esa fy;s tk jgs vU; izdkj ds vodk'kksa dks fdlh ifjfLfFkfr esa lhlh,y esa ifjofrZr ugha fd;k tk;sxk A</t>
  </si>
  <si>
    <t>lhlh,y dk miHkksx vU; vodk'kksa dh fujUrjrk esa fd;k tk ldrk gS A</t>
  </si>
  <si>
    <t>lhlh,y ds igys ;k ckn esa vkus okys jfookj o lkoZtfud vodk'kksa dk miHkksx fujUrjrk esa fd;k tk ldrk gS A</t>
  </si>
  <si>
    <t>;g vodk'k mikftZr vodk'k ds vuqlkj gh Lohd`r fd;k tk;sxk ijUrq vodk'k ys[ks esa ls ukes ugha fd;k tk;sxk cfYd fu/kkZfjr izk:i esa vyx ls la/kkfjr dj dkfeZd dh lsok iqfLrdk esa pLik fd;k tk;sxk A</t>
  </si>
  <si>
    <t>ifjfo{kkdky esa lekU;kr;k ;g vodk'k Lohd`r ugha fd;k tk;sxk ysfdu fo'ks"k ifjfLFkfr;ksa esa Lohd`r fd;k tkrk gS rks izkscs'ku vof/k mrus fnuksa rd vkxs c&lt;sxh ftrus fnol dk ;g vodk'k Lohd`r fd;k tk;sxk A</t>
  </si>
  <si>
    <t xml:space="preserve">;fn ;g vodk'k ,d dsys.Mj o"kZ ls izkjEHk gksdj vxys dsys.Mj o"kZ rd pyrk gS rks vodk'k dh lEiw.kZ vof/k vodk'k izkjEHk gksus okys o"kZ esa gh fxuh tk;sxh A </t>
  </si>
  <si>
    <t>vodk'k ns;rk dh 'krsZ&amp;</t>
  </si>
  <si>
    <t>¼c½ ,dy iq:"k ;Fkk vfookfgr@fonqj@rykd'kqnk dks Hkh ;g vodk'k ns; gS A</t>
  </si>
  <si>
    <t>¼l½ ;g vodk'k 40 izfr'kr ;k vf/kd fu%'kDr larku ds fy, Hkh Lohd`r fd;k tk ldrk gS A</t>
  </si>
  <si>
    <t>¼n½ ;g vodk'k xaHkhj jksx ls ihfMr@fnO;kax larku ds fy, Hkh Lohd`r fd;k tk ldrk gS A</t>
  </si>
  <si>
    <t>¼;½ ;g vodk'k vkdfLed xaHkhj dkj.k tSls nq?kZVuk ds dkj.k larku ds fy, fo'ks"k ns[kHkky dh vko';drk ds fy, Hkh Lohd`r fd;k tk ldrk gS A</t>
  </si>
  <si>
    <t>¼j½ ;g vodk'k larku dh lsds.Mjh@lhfu;j lsds.Mjh ijh{kk@mPp O;kolkf;d laLFkku dh izos'k ijh{kk ds ns[kHkky fy, Hkh Lohd`r fd;k tk ldrk gS A</t>
  </si>
  <si>
    <t>¼o½ Lohd`fr esa fo/kok@ifjR;Drk Js.kh dh efgykvksa dks izkFkfedrk nh tk;sxh A</t>
  </si>
  <si>
    <t>¼'k½ ,d dk;kZy; esa dk;Zjr dqy dkfeZdksa dh la[;k ds 20 izfr'kr ls vf/kd dkfeZdksa dks ,d le; esa ;g vodk'k Lohd`r ugha fd;k tk;sxk A</t>
  </si>
  <si>
    <t xml:space="preserve">¼"k½ bl vodk'k dh Lohd`fr iwoZ dk;kZy;k/;{k ;g lqfuf'pr djsxk dh vodk'k Lohd`fr ls dk;kZy;@laLFkku dk dk;Z izHkkfor ugha gksxk ,oa dkfeZd ds      ikl ;fn dksbZ ,slk izHkkj rks ugha gS ftlls dk;kZy;@laLFkku@f'k{k.k laLFkk dk v/;;u izHkkfor gks A </t>
  </si>
  <si>
    <t>¼y½ ;g vodk'k rhu o"kZ rd dh vk;q dh larku dh ikyuk fy, Hkh Lohd`r fd;k tk ldrk gS A</t>
  </si>
  <si>
    <t>¼v½ ;g vodk'k efgyk dkfeZd dks mldh izFke nks thfor fof/kekU; ¼lsjksxslh enj ls mRiUu fy, ds ugha½ 18 o"kZ ls de vk;q dh larkuksa ds ikyu ;k       ns[kHkky dh vko';drk tSls ijh{kk ;k chekj gksus ds dkj.k Lohd`r fd;k tk ldrk gS A</t>
  </si>
  <si>
    <t>vkosnu i= ds lkFk layXu nLrkost&amp;</t>
  </si>
  <si>
    <t>¼v½ fu/kkZfjr izk:i esa vkosnu i=</t>
  </si>
  <si>
    <t>¼c½ jk'ku dkMZ dh izfrfyfi</t>
  </si>
  <si>
    <t>¼l½ thfor larkuksa ds tUe izek.k i=</t>
  </si>
  <si>
    <t>¼n½ larku dh fcekjh ls lacaf/kr nLrkost</t>
  </si>
  <si>
    <t>¼;½ fnO;kaxrk izek.k i= dh izfr e; fuHkZjrk izek.k i= ;fn ykxw gks</t>
  </si>
  <si>
    <t>¼j½ larku dh ijh{kk frfFk@izos'k laca/kh vko';d izek.k i=ksa dh izfr ;fn ykxw gks</t>
  </si>
  <si>
    <t>Name of Employee-</t>
  </si>
  <si>
    <t>Post-</t>
  </si>
  <si>
    <t>Date of Birth-</t>
  </si>
  <si>
    <t>Period of Child Care leave Taken</t>
  </si>
  <si>
    <t>Total days</t>
  </si>
  <si>
    <t>Balance Child Care Leave</t>
  </si>
  <si>
    <t xml:space="preserve">Balance </t>
  </si>
  <si>
    <t>Date</t>
  </si>
  <si>
    <t>Signature and Designation the certifying officer</t>
  </si>
  <si>
    <t>Date of Joining in Regular Service-</t>
  </si>
  <si>
    <t>vkgj.k forj.k vf/kdkj lgefr i=</t>
  </si>
  <si>
    <t>lgefr nsrk gwa fd</t>
  </si>
  <si>
    <t>;fn eq&gt;s</t>
  </si>
  <si>
    <t>O;k[;krk</t>
  </si>
  <si>
    <t>jkt- mPp ek/;- fo|k- pkSxkbZa] Vksad</t>
  </si>
  <si>
    <t>jkt- mPp ek/;- fo|k- cxMok] Vksad</t>
  </si>
  <si>
    <t xml:space="preserve"> vkgj.k vf/kdkj fn;s tkrs gS rks eq&gt;s dksbZ vkifRr ugha gksxh A</t>
  </si>
  <si>
    <t xml:space="preserve"> ds fofRr; ysunsu ,oa osru </t>
  </si>
  <si>
    <t>dk;kZy;&amp;jktdh; mPp ek/;fed fo|ky;&amp;pkSxkbZa] Vksad</t>
  </si>
  <si>
    <t>vkgj.k forj.k vf/kdkj fu;e</t>
  </si>
  <si>
    <t xml:space="preserve">dk;kZy; dofjax ysVj </t>
  </si>
  <si>
    <t>vkg-for-vf/k- lgefr i=</t>
  </si>
  <si>
    <t>vkg-for-vf/k- QkWjesV</t>
  </si>
  <si>
    <t>Mksaxy ,fDVos'ku i=</t>
  </si>
  <si>
    <t>Mksaxy Mh,fDVos'ku i=</t>
  </si>
  <si>
    <t>pkbZYM ds;j yho QkWjesV</t>
  </si>
  <si>
    <t>dk;kZy;&amp; ftyk f'k{kk vf/kdkjh ¼ek/;fed½ Vksad jkt</t>
  </si>
  <si>
    <t xml:space="preserve">laLFkk dk uke o dk;kZy;k/;{k dk inuke ftlds fy, vkgj.k forj.k vf/kdkj fn, tkus gS </t>
  </si>
  <si>
    <t>vf/kdkjh dk uke@inuke@LFkku ftldks vkgj.k forj.k vf/kdkj fn, tkus gS e; tUefrfFk</t>
  </si>
  <si>
    <t>dkWye la[;k 3 esa vafdr vf/kdkjh dk p;u ;Fkk vkj ih ,l lh@Mh ih lh@rnFkZ@ik-os vafdr djsa</t>
  </si>
  <si>
    <t>dkWye la[;k 2 o 3 ijLij nwjh fdeh esa</t>
  </si>
  <si>
    <t>lacaf/kr dks"k@midks"k dk uke</t>
  </si>
  <si>
    <t>foHkkxh; tkap dh fLFkfr</t>
  </si>
  <si>
    <t>dkWye la[;k 3 ds vf/kdkjh dks fdrus laLFkk@dk;kZy; ds vkgj.k forj.k vf/kdkj gSa</t>
  </si>
  <si>
    <t xml:space="preserve">ys[kkdehZ dh fVIi.kh ifji= ds fcUnw la[;k 1 o 2 ds vuqlkj </t>
  </si>
  <si>
    <t>la/kkfjr jftLVj dk dzekad o fnukad</t>
  </si>
  <si>
    <t>fo-fo-</t>
  </si>
  <si>
    <t>5 fdeh</t>
  </si>
  <si>
    <t>dksbZ ugha</t>
  </si>
  <si>
    <t>MhMhvks dksM&amp;27304</t>
  </si>
  <si>
    <t>Jh iwj.k pUn y{kdkj</t>
  </si>
  <si>
    <t>jkmekfo pkSxkbZa Vksad</t>
  </si>
  <si>
    <t>DOB- 10-03-1972</t>
  </si>
  <si>
    <t>dk;kZy;&amp;dks"kkf/kdkjh@midks"kkf/kdkjh] ihiyw Vksad</t>
  </si>
  <si>
    <t>izekf.kr gLrk{kj dkMZ</t>
  </si>
  <si>
    <t>vkgj.k forj.k vf/k0 dk uke o in&amp;</t>
  </si>
  <si>
    <t>eks0ua0&amp;9982115463</t>
  </si>
  <si>
    <t>21-04-2021   iwokZUg</t>
  </si>
  <si>
    <t>pktZ ysus dh fnukad ¼vijkUg@iwokZUg½&amp;</t>
  </si>
  <si>
    <t>vkns'k dzekad o fnukad&amp;</t>
  </si>
  <si>
    <t>ftlls vf/kd`r fd;k x;k gSa A</t>
  </si>
  <si>
    <t>cSad dk uke ftlls Hkqxrku fd;k tkuk gS</t>
  </si>
  <si>
    <t>STATE BANK OF INDIA TONK</t>
  </si>
  <si>
    <t>vkgj.k o forj.k vf/kdkjh uewus ds gLrk{kj</t>
  </si>
  <si>
    <t>izekf.kr djus okys vf/kdkjh ds gLrk{kj</t>
  </si>
  <si>
    <t>f'kfojk@fcdk@lkfoysfu@2021 fn- 20-04-2021</t>
  </si>
  <si>
    <t>Jheku~ ftyk f’k{kk vf/kdkjh¼ek0½ egksn;</t>
  </si>
  <si>
    <t>ftyk Vksad ¼jkt0½</t>
  </si>
  <si>
    <t>mijksDr fo"k;kUrxZr fuosnu gS fd fd LFkkuh; dk;kZy; ds vkgj.k forj.k vf/kdkjh</t>
  </si>
  <si>
    <t>fd;s tkus ds dkj.k vkgj.k forj.k vf/kdkjh dk in fjDr gks x;k gS A</t>
  </si>
  <si>
    <t xml:space="preserve">vr% Jheku~th ls fuosnu gS fd LFkkuh; dk;kZy; ds osru vkgj.k ,oa fofRr; ysunsu gsrw </t>
  </si>
  <si>
    <t>vkgj.k forj.k vf/kdkj Jh@Jhefr</t>
  </si>
  <si>
    <t>dks Lohd`r djokus dk Je djsa A</t>
  </si>
  <si>
    <t>O;k[;krk jkmekfo pkSxkbZa Vksad</t>
  </si>
  <si>
    <t xml:space="preserve">vkgj.k forj.k vf/kdkj fu;e 03 </t>
  </si>
  <si>
    <t>vkgj.k forj.k vf/kdkj fu;e&amp;03</t>
  </si>
  <si>
    <t>lkekU; fofRr; ,oa ys[kk fu;eksa ds fu;e 03 ch ds vUrxZr dk;kZy; ds izeq[k fdlh Hkh jktif=r vf/kdkjh dks viuh vksj ls fdlh fcy ;k vkns'k ij gLrk{kj djus ds fy, vf/kd`r dj ldrs gSa ysfdu blls dk;kZy;k/;{k ds vius nkf;Ro de ugha gks ldrs gS] fQj Hkh jktif=r vf/kdkfj;ksa ,oa vius fcyksa ij gLrk{kj Loa; vkgj.k forj.k vf/kdkjh gh djsaxs rFkk bl izdkj vf/kd`r djus dh lwpuk dks"kky; dks nsuh gksxh ,oa uewus ds gLrk{kj dks"kky; dks Hkstdj lwfpr djsaxsa A</t>
  </si>
  <si>
    <t>vkgj.k forj.k vf/kdkj gsrw layXu nLrkost</t>
  </si>
  <si>
    <t>¼v½ vkgj.k forj.k vf/kdkjh ds in fjDr gksus ds dkj.k vkns'k dh izfr</t>
  </si>
  <si>
    <t>¼c½ vkgj.k forj.k vf/kdkjh ds in fjDr gksus ds dkj.k dk;ZeqfDr vkns'k dh izfr</t>
  </si>
  <si>
    <t>¼l½ vkgj.k forj.k vf/kdkjh ds izHkkj gLrkarj.k dh izfr</t>
  </si>
  <si>
    <t>¼n½ u;s vf/kdkjh ds inLFkkiu vkns'k dh izfr</t>
  </si>
  <si>
    <t>¼;½ u;s vf/kdkjh dk lgefr i=</t>
  </si>
  <si>
    <t>¼y½ u;s vf/kdkjh dk lgefr i=</t>
  </si>
  <si>
    <t>lkekU; fofRr; ,oa ys[kk fu;e 1952 ds fu;e 03 , ds vUrxZr foHkkxk/;{k dks bu vkSj ljdkj ds vU; fofRr; fu;eksa ds iz;kstu ds fy, vius v/khuLFk fdlh jktif=r vf/kdkjh ds dk;kZy; ds fy, izeq[k ds :i esa ?kksf"kr djus dh 'kfDr gksxh A</t>
  </si>
  <si>
    <t>;fn dk;kZy;k/;{k in fjDr gks rks mlh dk;kZy; ds ofj"Bre jktif=r vf/kdkjh dks Hkh vkgj.k forj.k vf/kdkj fey ldrsa gSa A</t>
  </si>
  <si>
    <t>;fn dk;kZy;k/;{k in fjDr gks rks 15 fdeh ls vf/kd nwj inLFkkfir vf/kdkjh@jktif=r vf/kdkjh dks vkgj.k forj.k vf/kdkj ugha fey ldrk gSa A</t>
  </si>
  <si>
    <t>¼lk- fo- ys- fu-1952 fu;e 3, o 3ch 242 ds vUrxZr vkgj.k forj.k vf/kdkfj;ksa gsrw ½</t>
  </si>
  <si>
    <t>lkekU; fofRr; ys[kk fu;e 1952 ds fu;e 03 ds rgr vkgj.k forj.k vf/kdkj fnyokus ckcr~ A</t>
  </si>
  <si>
    <t>lkekU; foRr ,oa ys[kk fu;e 1952 ds fu;e 03 ds rgr vkgj.k forj.k fn;s tkus ds izLrko</t>
  </si>
  <si>
    <t>यह प्रोग्राम मैंने Paymanger Info Group पर समय समय पर डाली गई पोस्टो से सीख कर आपके लिए तेयार किया है तथा Rajsevak.com पर विभिन्न फोर्मेट्स का भी काफी सहयोग मिला है</t>
  </si>
  <si>
    <r>
      <t xml:space="preserve">नियम 5 का शपथ पत्र प्रत्येक वयस्क सदस्यों का। </t>
    </r>
    <r>
      <rPr>
        <sz val="11"/>
        <color rgb="FFFF0000"/>
        <rFont val="Calibri"/>
        <family val="2"/>
        <scheme val="minor"/>
      </rPr>
      <t>परीवार या आश्रित का सेवा मे नही होने का</t>
    </r>
    <r>
      <rPr>
        <sz val="11"/>
        <color theme="1"/>
        <rFont val="Calibri"/>
        <family val="2"/>
        <scheme val="minor"/>
      </rPr>
      <t xml:space="preserve"> </t>
    </r>
  </si>
  <si>
    <r>
      <t xml:space="preserve">नियम 5 का प्रमाण पत्र कार्यालयध्यक्ष का। </t>
    </r>
    <r>
      <rPr>
        <sz val="11"/>
        <color rgb="FFFF0000"/>
        <rFont val="Calibri"/>
        <family val="2"/>
        <scheme val="minor"/>
      </rPr>
      <t>परीवार या आश्रित का सेवा मे नही होने का</t>
    </r>
  </si>
  <si>
    <t>कार्यालयाध्यक्ष का प्रमाण-पत्र</t>
  </si>
  <si>
    <t>आवेदक का नाम-</t>
  </si>
  <si>
    <t>आवेदक की जन्मतिथि-</t>
  </si>
  <si>
    <t>आवेदक की आयु-</t>
  </si>
  <si>
    <t>आवेदक का स्थाई पता -</t>
  </si>
  <si>
    <t xml:space="preserve"> vkgj.k gsrw lkekU; fofRr; ys[kk fu;e 1952 ds fu;e 3,@3ch ds rgr forj.k </t>
  </si>
  <si>
    <t>Bhd ijUrw laekau de ikyk x;k</t>
  </si>
  <si>
    <t>,rn~ }kjk /kks"k.kk djrk gWw fd &amp;</t>
  </si>
  <si>
    <t>for foHkkx dh vf/klwpuk ,Q-11¼7½,QMh@¼fu;e½@2008 fnukad 12-09-2008 ,oa ifji= la[;k ,Q-14¼88½ ,QMh@¼fu;e½@2008&amp;kk fnukad 31-12-2009 ds rgr jkT; lsok ds vf/kdkfj;ksa@deZpkfj;ksa dk larku laca/kh 'kiFk dk izk:iA ¼jkf'k :- 50 ds ukWu T;wfMf'k;y LVkEi ij IkzLrqr fd;k tkos½ ¼uksVsjh ls izekf.kr ewy izfr½</t>
  </si>
  <si>
    <t xml:space="preserve">                 miyC/k fjdkMZ@Hkqxrku fcyksa dh dk;kZy; izfr@jftLVj ds </t>
  </si>
  <si>
    <t xml:space="preserve">inLFkkiu LFkku </t>
  </si>
  <si>
    <t xml:space="preserve">fcy dh jkf’k :i;s&amp; </t>
  </si>
  <si>
    <t>dk;kZy; ls ugha fd;k x;k gS A</t>
  </si>
  <si>
    <t>ukWu isesUV izek.k i=</t>
  </si>
  <si>
    <t>Performa for Maintaining Child Care Leave Account</t>
  </si>
  <si>
    <t>nks la;qDr QksVks tks isa'ku dqyd esa yxk;s x;s Fks A</t>
  </si>
  <si>
    <t>dks"kky; }kjk iznRr fu/kkZfjr izk:i esa 'kiFk i= 50 :i;s ds LVkEi ij</t>
  </si>
  <si>
    <t>ewy dk;ZeqfDr vkns'k 'kkyk niZ.k ls@vksQykbZu</t>
  </si>
  <si>
    <t>thfor izek.k i=&amp;dks"kky; ls tkjh djok;s@vU; jktif=r vf/kdkjh ls</t>
  </si>
  <si>
    <t>ukWfeuh dk vk/kkj dkMZ QksVks izfr</t>
  </si>
  <si>
    <r>
      <t xml:space="preserve">;fn fdlh dkfeZd dh lsok esa jgrs e`R;q gks tkrh gS rks mlds vafre osru ls dsoy </t>
    </r>
    <r>
      <rPr>
        <b/>
        <sz val="14"/>
        <color theme="1"/>
        <rFont val="Calibri"/>
        <family val="2"/>
        <scheme val="minor"/>
      </rPr>
      <t>RPMF/NPS</t>
    </r>
    <r>
      <rPr>
        <b/>
        <sz val="14"/>
        <color theme="1"/>
        <rFont val="Kruti Dev 010"/>
      </rPr>
      <t xml:space="preserve"> dh gh dVkSrh gksxh vU; dVkSfr;ksa dks </t>
    </r>
    <r>
      <rPr>
        <b/>
        <sz val="14"/>
        <color theme="1"/>
        <rFont val="Calibri"/>
        <family val="2"/>
        <scheme val="minor"/>
      </rPr>
      <t>Delete</t>
    </r>
    <r>
      <rPr>
        <b/>
        <sz val="14"/>
        <color theme="1"/>
        <rFont val="Kruti Dev 010"/>
      </rPr>
      <t xml:space="preserve"> dj nsa A</t>
    </r>
  </si>
  <si>
    <t>निदेशक माध्यमिक शिक्षा राजस्थान. बीकानेर</t>
  </si>
  <si>
    <t>/सामान्य/</t>
  </si>
  <si>
    <t>/भण्डार/</t>
  </si>
  <si>
    <t>/पुस्तकालय/</t>
  </si>
  <si>
    <t>lsok,a izekf.kr dh tkrh gS A</t>
  </si>
  <si>
    <t>rd dh vof/k esa bl dk;kZy; ls vkgfjr fd;k x;k gS A vr% mDr vof/k dh</t>
  </si>
  <si>
    <t>ukekoyh] O;fDrxr QkbZy ls tks dk;kZy; esa izkIr gS tkap dj fy;k gS fuEufyf[kr lsokdky ds vykok</t>
  </si>
  <si>
    <t>miHkksx fd;s x;s ifjykHk ,oa dk;Zokgd HkRrs</t>
  </si>
  <si>
    <t>¼1½ mijksDr dky esa mUgksusa fuEufyf[kr ifjykHkksa dk miHkksx fd;k gS&amp;</t>
  </si>
  <si>
    <t xml:space="preserve"> 'ks"k lsokdky fujUrj ,oa ;ksX; ik;k x;k gS A</t>
  </si>
  <si>
    <t>&amp;dksbZ ugha</t>
  </si>
  <si>
    <t>is esfVªd ysoy</t>
  </si>
  <si>
    <t>No</t>
  </si>
  <si>
    <t>cxMok] Vksad</t>
  </si>
  <si>
    <t>GIS</t>
  </si>
  <si>
    <t>dk;kZy;k/;{k psdfyLV vuqdEik fu;qfDr vkosnu ds lkFk</t>
  </si>
  <si>
    <t>dk;kZy;k/;{k izek.k i=</t>
  </si>
  <si>
    <t>¼e`rd jkT; deZpkjh vkfJr dks vuqdEik fu;qfDr izdj.k dh tkWap½</t>
  </si>
  <si>
    <t>tkap fo"k;</t>
  </si>
  <si>
    <t>i`0la0</t>
  </si>
  <si>
    <t>e`rd jkT; deZpkjh dk uke</t>
  </si>
  <si>
    <t>inuke o inLFkkiu LFkku</t>
  </si>
  <si>
    <t>fu/ku dh fnukad e; e`R;q izek.k i=</t>
  </si>
  <si>
    <t>lsok lekfIr vkns'k dh izfr</t>
  </si>
  <si>
    <t>fu;qfDr dk izdkj ¼LFkkbZ@vLFkkbZ½</t>
  </si>
  <si>
    <t>e`rd ds ifjokj ds ckfyx lnL;ksa dk
'kiFk i= ¼vfookfgr iqf=;ksa lfgr½</t>
  </si>
  <si>
    <t>fu;qfDr mijkUr vU; fu;qfDr dk
gdnkj ugha gksus dk vkosnd dk 'kiFk i=</t>
  </si>
  <si>
    <t>e`rd deZpkjh dh ekfld vk; ¼isa'ku
lfgr½ dk vkosnd dk 'kiFk i=</t>
  </si>
  <si>
    <t>e`rd ds ifjokj dk dksbZ lnL; vU;=
fu;qDr ugha gS dk ifr@iRuh dk 'kiFk i=</t>
  </si>
  <si>
    <t>fu;qfDr mijkUr ifjokj dk Hkj.k iks"k.k
dk 'kiFk i=</t>
  </si>
  <si>
    <t>vkosnd iq=h gksus ij vfookfgr dk
'kiFk i=</t>
  </si>
  <si>
    <t>vkosnd iRuh gksus ij iquZfookg ugha
djus dk 'kiFk i=</t>
  </si>
  <si>
    <t>e`rd deZpkjh dh lsok;sa fu;fer ,oa
fujUrj gksus dk izek.k&amp;i=</t>
  </si>
  <si>
    <t>izkFkhZ dk uke</t>
  </si>
  <si>
    <t xml:space="preserve">e`rd deZpkjh ls lEcU/k </t>
  </si>
  <si>
    <t>vkosnu i= izkIr gksus dh fnukad rFkk
Hkkx&amp;4 esa vadu</t>
  </si>
  <si>
    <t>laLFkk iz/kku dk izek.k&amp;i=</t>
  </si>
  <si>
    <t>LFkkuh; dk;kZy; esa dk;Zjr Fks] budh e`R;q fnukad</t>
  </si>
  <si>
    <t>dks gks 
xbZ Fkh A</t>
  </si>
  <si>
    <t>dkfeZd dh dze la0 fy[ks</t>
  </si>
  <si>
    <t>blls iwoZ v|ksgLrk{kjdrkZ ds dk;kZy; ls buds fdlh vkfJr dk vkosnu i= fu;qfDr gsrq vxzsf"kr ugha fd;k x;k gSA</t>
  </si>
  <si>
    <t>izekf.kr fd;k tkrk gS fd e`rd dkfeZd LoxhZ; Jh@Jhefr@lqJh</t>
  </si>
  <si>
    <t>13&amp;04&amp;21</t>
  </si>
  <si>
    <t>jksgu xqIrk</t>
  </si>
  <si>
    <t>tUe frfFk ,oa vk;q</t>
  </si>
  <si>
    <t>13-04-2000] 21 o"kZ</t>
  </si>
  <si>
    <t>01&amp;01&amp;1988</t>
  </si>
  <si>
    <t>Nhrj yky xqIrk</t>
  </si>
  <si>
    <t>o0 v/;k0 jkmizkfo eksfguh</t>
  </si>
  <si>
    <t>E-SignPDF Download Link</t>
  </si>
  <si>
    <t>jktsUnz</t>
  </si>
  <si>
    <t>10161@&amp; v{kjs :i;k nl gtkj ,d lkS bdlB ek= A</t>
  </si>
  <si>
    <t>(5)कार्मिक विभाग की अधिसूचना दिनांक 02.08.2001 एवं 25.04.2012 के अनुसार यदि किसी कार्मिक की अपने पदीय कर्तव्यों के पालन के दौरान निधन हो जाता है तो उसके आश्रित को अर्हक योग्यता होने पर आदेश दिंनाक 03.07.2019 के अनुसार पेमेट्रिक L-10 और L-11 (ग्रेड पे 3600 एवं 4200) में नियुक्ति दी जा सकती है। सामान्य प्रकरणों में अनुकम्पा नियुक्ति कनिष्ठ सहायक, प्रयोगशाला सहायक और चतुर्थ श्रेणी कर्मचारी के पद पर ही दी जाती है।</t>
  </si>
  <si>
    <t>(4) वर्तमान मे राज्य सरकार ने अनुकम्पा नियुक्ति नियम मे संशोधन किया है जिसके अनुसार अब पे लेवल 10 पर भी अध्यापक के पद पर नियुक्ति दी जा सकेगी । (केवल वध की स्थिति मे)</t>
  </si>
  <si>
    <r>
      <t xml:space="preserve">एक बार नियुक्ति आदेश जारी होने पर यदि कोई आश्रित कार्यग्रहण नही करता है तो नियुक्ति आदेश जारी होने के 90 दिवस मे दूसरे आश्रित द्वारा आवेदन करने पर </t>
    </r>
    <r>
      <rPr>
        <sz val="10"/>
        <color rgb="FFFF0000"/>
        <rFont val="Calibri"/>
        <family val="2"/>
        <scheme val="minor"/>
      </rPr>
      <t>अन्य आश्रित की नियुक्ति</t>
    </r>
    <r>
      <rPr>
        <sz val="10"/>
        <color theme="1"/>
        <rFont val="Calibri"/>
        <family val="2"/>
        <scheme val="minor"/>
      </rPr>
      <t xml:space="preserve"> पर विचार किया जा सकता है ।        -</t>
    </r>
    <r>
      <rPr>
        <sz val="10"/>
        <color rgb="FFFF0000"/>
        <rFont val="Calibri"/>
        <family val="2"/>
        <scheme val="minor"/>
      </rPr>
      <t>आदेश- एफ 5 (51) कार्मिक/क-2/88 पार्ट दिनांक 25-04-2012</t>
    </r>
  </si>
  <si>
    <r>
      <rPr>
        <b/>
        <u/>
        <sz val="10"/>
        <color rgb="FFFF0000"/>
        <rFont val="Calibri"/>
        <family val="2"/>
        <scheme val="minor"/>
      </rPr>
      <t>अनुकम्पा नियुक्ति की देयता-</t>
    </r>
    <r>
      <rPr>
        <sz val="10"/>
        <color theme="1"/>
        <rFont val="Calibri"/>
        <family val="2"/>
        <scheme val="minor"/>
      </rPr>
      <t xml:space="preserve"> अनुकम्पा नियुक्ति नियम 1996 के नियम 5 के अनुसार कार्मिक की डेथ होने के बाद उसकी पत्नी या पति, कोई एक ज्येष्टतम पुत्र,अविवाहित पुत्री, दत्तक पुत्र या अविवाहित दत्तक पुत्री केंद्र या राज्य सरकार अथवा केंद्र या राज्य सरकार के कानूनी बोर्ड़, संगठन, निगम में पहले से नियोजित है तो किसी आश्रित को अनुकम्पा नियुक्ति देय नही होगी। परन्तु जहां कार्मिक की विधवा पत्नी स्वयं के लिए अनुकम्पा नियुक्ति का आवेदन करती है तो उसे अनुकम्पा नियुक्ति दी जाएगी।  उस पर यह शर्ते लागू नही होगी।</t>
    </r>
  </si>
  <si>
    <r>
      <rPr>
        <sz val="10"/>
        <color rgb="FFFF0000"/>
        <rFont val="Calibri"/>
        <family val="2"/>
        <scheme val="minor"/>
      </rPr>
      <t>नाबालिग आश्रित के आयु में शिथिलन</t>
    </r>
    <r>
      <rPr>
        <sz val="10"/>
        <color theme="1"/>
        <rFont val="Calibri"/>
        <family val="2"/>
        <scheme val="minor"/>
      </rPr>
      <t xml:space="preserve"> राज्य सरकार द्वारा दिया जाता है। अतः इस हेतु निर्धारित समय सीमा में सम्बन्धित प्रशासनिक विभाग द्वारा कार्मिक विभाग को भेजा जाएगा।</t>
    </r>
  </si>
  <si>
    <r>
      <t xml:space="preserve">यदि पति/पत्नी स्वय नियुक्ति नही चाहे और शेष आश्रितो मे ज्येष्टतम ने भी 18 वर्ष की आयु पूर्ण नही की हो (इस आशय की सूचना कार्मिक की मृत्यु के 90 दिवस मे देनी होगी) तो वहा </t>
    </r>
    <r>
      <rPr>
        <u/>
        <sz val="10"/>
        <color rgb="FFFF0000"/>
        <rFont val="Calibri"/>
        <family val="2"/>
        <scheme val="minor"/>
      </rPr>
      <t>आवेदन देने की परिसीमा</t>
    </r>
    <r>
      <rPr>
        <sz val="10"/>
        <color theme="1"/>
        <rFont val="Calibri"/>
        <family val="2"/>
        <scheme val="minor"/>
      </rPr>
      <t xml:space="preserve"> की कालावधि एसे ज्येष्टतम आश्रित की आयु 18  वर्ष पूर्ण होने की तारीख से प्रारम्भ होगी । अत:</t>
    </r>
    <r>
      <rPr>
        <sz val="10"/>
        <color rgb="FFFF0000"/>
        <rFont val="Calibri"/>
        <family val="2"/>
        <scheme val="minor"/>
      </rPr>
      <t xml:space="preserve"> प्रथम नियुक्ति आश्रितो मे ज्येष्टतम को ही मिलेगी</t>
    </r>
    <r>
      <rPr>
        <sz val="10"/>
        <color theme="1"/>
        <rFont val="Calibri"/>
        <family val="2"/>
        <scheme val="minor"/>
      </rPr>
      <t xml:space="preserve"> ।</t>
    </r>
  </si>
  <si>
    <r>
      <t xml:space="preserve">शिक्षा विभाग के कार्मिक है तो </t>
    </r>
    <r>
      <rPr>
        <u/>
        <sz val="10"/>
        <color rgb="FFFF0000"/>
        <rFont val="Calibri"/>
        <family val="2"/>
        <scheme val="minor"/>
      </rPr>
      <t>हितकारी निधि</t>
    </r>
    <r>
      <rPr>
        <sz val="10"/>
        <color theme="1"/>
        <rFont val="Calibri"/>
        <family val="2"/>
        <scheme val="minor"/>
      </rPr>
      <t xml:space="preserve">  से 1.50 लाख एवं </t>
    </r>
    <r>
      <rPr>
        <u/>
        <sz val="10"/>
        <color rgb="FFFF0000"/>
        <rFont val="Calibri"/>
        <family val="2"/>
        <scheme val="minor"/>
      </rPr>
      <t>शिक्षक कल्याण</t>
    </r>
    <r>
      <rPr>
        <sz val="10"/>
        <color theme="1"/>
        <rFont val="Calibri"/>
        <family val="2"/>
        <scheme val="minor"/>
      </rPr>
      <t xml:space="preserve"> से सहायता 5000 रु राशि का क्लेम ।</t>
    </r>
  </si>
  <si>
    <t>B.Ed</t>
  </si>
  <si>
    <t>SBI Pratap Nagar Jaipur</t>
  </si>
  <si>
    <t>RJBR199704016633</t>
  </si>
  <si>
    <t>SBI Malpura</t>
  </si>
  <si>
    <t>RJTO200536022261</t>
  </si>
  <si>
    <t>BANK OF Baroda Niwai</t>
  </si>
  <si>
    <t>RJTO199236014090</t>
  </si>
  <si>
    <t>RJTO200536020709</t>
  </si>
  <si>
    <t>RJTO198836010114</t>
  </si>
  <si>
    <t>RJTO198636012024</t>
  </si>
  <si>
    <t>SBI Tonk</t>
  </si>
  <si>
    <t>RJJW200522007351</t>
  </si>
  <si>
    <t>t;iky flag</t>
  </si>
  <si>
    <t>BRGB</t>
  </si>
  <si>
    <t>RJTO199636014861</t>
  </si>
  <si>
    <t>SBI Diggi</t>
  </si>
  <si>
    <t>RJTO200736007478</t>
  </si>
  <si>
    <t>SBI TB Tonk</t>
  </si>
  <si>
    <t>RJTO199836017112</t>
  </si>
  <si>
    <t>RJTO199336017828</t>
  </si>
  <si>
    <t>RJTO199336010989</t>
  </si>
  <si>
    <t>RJTO200536028883</t>
  </si>
  <si>
    <t>RJTO200436002236</t>
  </si>
  <si>
    <t>RJTO202036016697</t>
  </si>
  <si>
    <t>Bank of Baroda Piploo</t>
  </si>
  <si>
    <t>RJTO199236015113</t>
  </si>
  <si>
    <t>RJTO199336008373</t>
  </si>
  <si>
    <t>RJTO201236016994</t>
  </si>
  <si>
    <t>RJTO200836030644</t>
  </si>
  <si>
    <t>RJTO201236011120</t>
  </si>
  <si>
    <t>RJTO200836022671</t>
  </si>
  <si>
    <t>RJTO200836007535</t>
  </si>
  <si>
    <t>RJTO200836025577</t>
  </si>
  <si>
    <t>RJTO201336044586</t>
  </si>
  <si>
    <t>RJTO200836019528</t>
  </si>
  <si>
    <t>RJTO200836021360</t>
  </si>
  <si>
    <t>RJTO201536033743</t>
  </si>
  <si>
    <t>RJTO201536033520</t>
  </si>
  <si>
    <t>RJTO200836022672</t>
  </si>
  <si>
    <t>RJTO199436007983</t>
  </si>
  <si>
    <t>RJTO201536032956</t>
  </si>
  <si>
    <t>RJBW201808014066</t>
  </si>
  <si>
    <t>SBI Niwai</t>
  </si>
  <si>
    <t>RJTO201836053346</t>
  </si>
  <si>
    <t>RJTO201836032921</t>
  </si>
  <si>
    <t>RJTO201836032954</t>
  </si>
  <si>
    <t>SBI</t>
  </si>
  <si>
    <t>RJSM201832057043</t>
  </si>
  <si>
    <t>RJKO201827053311</t>
  </si>
  <si>
    <t>RJBW201808013741</t>
  </si>
  <si>
    <t>RJDA201813019900</t>
  </si>
  <si>
    <t>SBI Jaipur</t>
  </si>
  <si>
    <t>RJTO202036032569</t>
  </si>
  <si>
    <t>ACGPB4554L</t>
  </si>
  <si>
    <t>ACSPL2673C</t>
  </si>
  <si>
    <t>eqiks ykok rglhy ekyiqjk Vksad</t>
  </si>
  <si>
    <t>AEPPJ8465H</t>
  </si>
  <si>
    <t>nhun;ky dkWyksuh fuokbZ Vksad</t>
  </si>
  <si>
    <t>ALCPB0824G</t>
  </si>
  <si>
    <t>xzk0 cEcksjh iks0 lksMk rglhy ekyiqjk Vksad</t>
  </si>
  <si>
    <t>AFEPS7778C</t>
  </si>
  <si>
    <t>ABHPJ4882D</t>
  </si>
  <si>
    <t>55 izrki uxj ekyiqjk ft0 Vksad</t>
  </si>
  <si>
    <t>ANQPM0064M</t>
  </si>
  <si>
    <t>oS'kkyh uxj Vksad</t>
  </si>
  <si>
    <t>AKDPS1712Q</t>
  </si>
  <si>
    <t>t;iqj</t>
  </si>
  <si>
    <t>BCBPP8558E</t>
  </si>
  <si>
    <t>eqiks fMXxh ekyiqjk Vksad</t>
  </si>
  <si>
    <t>AFWPJ2407B</t>
  </si>
  <si>
    <t>xzke xksj/kuiqjk iks ykok rg ihiyw Vksad</t>
  </si>
  <si>
    <t>mahendradahiya76@gmail.com</t>
  </si>
  <si>
    <t>ADVPR9509B</t>
  </si>
  <si>
    <t>xzkiks cksj[k.Mh dyk ihiyw</t>
  </si>
  <si>
    <t>AHBPM4917C</t>
  </si>
  <si>
    <t>xzke ckykiqjk iks ykok ekyiqjk</t>
  </si>
  <si>
    <t>AOXPK9103K</t>
  </si>
  <si>
    <t>cjdkrh uxj ikap cRrh jksM Vksad</t>
  </si>
  <si>
    <t>Probation</t>
  </si>
  <si>
    <t>BZWPB4606D</t>
  </si>
  <si>
    <t>956 U;w lkaxkusj jksM nsoh uxj lksMkyk ft0 t;iqj</t>
  </si>
  <si>
    <t>ADLPT4551B</t>
  </si>
  <si>
    <t>xzkiks lansMk rglhy ihiyw ft0 Vksad</t>
  </si>
  <si>
    <t>ACXPJ6922F</t>
  </si>
  <si>
    <t xml:space="preserve">xzkiks ykok rglhy ekyiqjk Vksad </t>
  </si>
  <si>
    <t>CADPB5237K</t>
  </si>
  <si>
    <t>xzke eksfguh rglhy ihiyw Vksad</t>
  </si>
  <si>
    <t>EAPPS9162G</t>
  </si>
  <si>
    <t>xzk0iks0 leysVh rglhy egqvk ft0 nkSlk</t>
  </si>
  <si>
    <t>CMIPD2058P</t>
  </si>
  <si>
    <t>xzk0 tkudhoYyHk iqjk rglhy ihiyw Vksad</t>
  </si>
  <si>
    <t>CIDPP7483D</t>
  </si>
  <si>
    <t>AYOPG9964F</t>
  </si>
  <si>
    <t>xzke u;kVhyk iks0 cksj[k.Mh rglhy ihiyw Vksad</t>
  </si>
  <si>
    <t>APRPJ3922L</t>
  </si>
  <si>
    <t>xzke dY;k.kiqjk iks cksj[k.Mh ihiyw Vksad</t>
  </si>
  <si>
    <t>GHHPS0967Q</t>
  </si>
  <si>
    <t>xzkiks0 f&gt;jkuk rglhy ihiyw Vksad</t>
  </si>
  <si>
    <t>AYOPM7276L</t>
  </si>
  <si>
    <t>xzk0 lqusyk gkthiqjk iks0 nsoiqjk ft0 Vksad</t>
  </si>
  <si>
    <t>AXCPK1916C</t>
  </si>
  <si>
    <t>xzkiks MkjMk rqdhZ rglhy ihiyw Vksad</t>
  </si>
  <si>
    <t>BCBPJ3389K</t>
  </si>
  <si>
    <t>xzkiks dk'khiqjk rglhy ihiyw Vksad</t>
  </si>
  <si>
    <t>AOIPC3138F</t>
  </si>
  <si>
    <t>BDKPJ6559D</t>
  </si>
  <si>
    <t>xzkiks pkSxkbZ rglhy ihiyw ftyk Vksad</t>
  </si>
  <si>
    <t>AASPY7179G</t>
  </si>
  <si>
    <t>xzkiks cksj[k.Mh rglhy ihiyw Vksad</t>
  </si>
  <si>
    <t>BXMPM7839M</t>
  </si>
  <si>
    <t>xzk0 leniqjk iks0  cksj[k.Mh dykW rglhy ihiyw ft0 Vksad</t>
  </si>
  <si>
    <t>AOWPG8480N</t>
  </si>
  <si>
    <t>xzkiks fMXxh rglhy ekyiqjk Vksad</t>
  </si>
  <si>
    <t>CSEPG6332F</t>
  </si>
  <si>
    <t>,QlhvkbZ xksnke ds ikl fuokbZ Vksad</t>
  </si>
  <si>
    <t>AIJPY4777B</t>
  </si>
  <si>
    <t>xzk0 taokyh iks0 ukusj rglhy ihiyw ft0 Vksad</t>
  </si>
  <si>
    <t>BFMPJ9260B</t>
  </si>
  <si>
    <t>xzkiks pkSxkbZa rglhy ihiyw Vksad</t>
  </si>
  <si>
    <t>ESNPP1895K</t>
  </si>
  <si>
    <t>xzk0iks0 cksjMh rglhy teokjkex&lt; ft0 t;iqj</t>
  </si>
  <si>
    <t>GMVPK0622K</t>
  </si>
  <si>
    <t>xzk0 Jh;klj dyk ok;k uqvk ft0 &gt;qu&gt;quq</t>
  </si>
  <si>
    <t>BRDPS2559F</t>
  </si>
  <si>
    <t>uUn fogkj dkWyksuh cLlh ft0 t;iqj</t>
  </si>
  <si>
    <t>EKJPM1951B</t>
  </si>
  <si>
    <t>nkSlk</t>
  </si>
  <si>
    <t>CBYPC2010D</t>
  </si>
  <si>
    <t>ch 415 egs'k uxj Vksad QkVd t;iqj</t>
  </si>
  <si>
    <t>uewuk gLrk{kj QkWjesV dks"k dk;kZy;</t>
  </si>
  <si>
    <t>यदि एक बार Macro Enable करने के बाद काम करते समय Macro Problem आये तो Programme को Save करके बंद करे और दुबारा चलाये</t>
  </si>
  <si>
    <r>
      <t xml:space="preserve">;g fdlh </t>
    </r>
    <r>
      <rPr>
        <sz val="18"/>
        <color rgb="FFFF0000"/>
        <rFont val="Kruti Dev 010"/>
      </rPr>
      <t>,d ckj esa 10 fnu</t>
    </r>
    <r>
      <rPr>
        <sz val="18"/>
        <color theme="1"/>
        <rFont val="Kruti Dev 010"/>
      </rPr>
      <t xml:space="preserve"> rd lhfer jgsxkA vkdfLed vodk’k esa jktdh; vodk'k lfEefyr ugha gksrk gS A</t>
    </r>
  </si>
  <si>
    <t>bl vodk’k dks fdlh vof/k ds 'kh?kz iwoZxkeh ;k Ik’pkrxkeh ;k e/; esa jfookj] jktdh; vodk’k ;k lkIrkfgd vodk’k vkosa rks mls vkdfLed vodk’k dk va’k ugha ekuk tkrkA vkdfLed vodk’k dks fdlh Hkh vU; vodk'k ;Fkk mikftZr@:ikUrfjr@v}Zosru vodk'k@ekr`Rro@fir`Rro@v/;;u vodk'k vkfn ds lkFk 'kh?kz iwoZxkeh ;k Ik’pkrxkeh ds :i esa Lohd`r ugha fd;k tk ldrk gS A</t>
  </si>
  <si>
    <t>isesustj ekLVj MkVk QkWeZ</t>
  </si>
  <si>
    <t>dkfeZd vkbZMh ,yksds'ku QkWeZ</t>
  </si>
  <si>
    <r>
      <rPr>
        <b/>
        <sz val="36"/>
        <color theme="1"/>
        <rFont val="Calibri"/>
        <family val="2"/>
        <scheme val="minor"/>
      </rPr>
      <t xml:space="preserve">Paymanger </t>
    </r>
    <r>
      <rPr>
        <b/>
        <sz val="36"/>
        <color theme="1"/>
        <rFont val="Kruti Dev 010"/>
      </rPr>
      <t>ij fcy cukus dh lEiw.kZ izfdz;k</t>
    </r>
  </si>
  <si>
    <t>u;k xzqi cukuk</t>
  </si>
  <si>
    <t>dkfeZd dk xzqi ifjorZu</t>
  </si>
  <si>
    <t>u;k dkfeZd tksMuk</t>
  </si>
  <si>
    <t>fcy ,yksds'ku</t>
  </si>
  <si>
    <t>osru ,fj;j cukuk</t>
  </si>
  <si>
    <t>lefiZr vodk'k dk Hkqxrku</t>
  </si>
  <si>
    <t>lsokfuo`fRr ij lefiZr vodk'k dk Hkqxrku</t>
  </si>
  <si>
    <t>cksul fcy cukuk</t>
  </si>
  <si>
    <t>;k=k O;; fcy</t>
  </si>
  <si>
    <t>fpfdRlk fcy cukuk</t>
  </si>
  <si>
    <t>,Qohlh@onhZ HkRrk@dk;kZy; O;; fcy cukuk</t>
  </si>
  <si>
    <t>Half Pay Salary</t>
  </si>
  <si>
    <t>Partial Pay Salary</t>
  </si>
  <si>
    <t>fM, ,fj;j fcy cukuk</t>
  </si>
  <si>
    <t>fcy LVsV~l tkuuk</t>
  </si>
  <si>
    <t>fcy fMyhV djuk</t>
  </si>
  <si>
    <t>fcy fjoVZ djuk</t>
  </si>
  <si>
    <t>fcy vkWctsD'ku gVkuk</t>
  </si>
  <si>
    <t>dkfeZd LFkkukUrj.k</t>
  </si>
  <si>
    <t>LFkkukUrfjr dkfeZd dks Lohdkj djuk</t>
  </si>
  <si>
    <t>iPphl gtkj :i;s ek= A</t>
  </si>
  <si>
    <t>iIiw yky xaxoky</t>
  </si>
  <si>
    <t>firk</t>
  </si>
  <si>
    <r>
      <t>EMPLOYEE ID</t>
    </r>
    <r>
      <rPr>
        <sz val="11"/>
        <color theme="1"/>
        <rFont val="Kruti Dev 010"/>
      </rPr>
      <t xml:space="preserve"> &amp;</t>
    </r>
  </si>
  <si>
    <t xml:space="preserve">                   vkWuykbZu vkosnu i= dzekad&amp;                          </t>
  </si>
  <si>
    <t>EMPLOYEE ID-</t>
  </si>
  <si>
    <t>jes'k cSjok</t>
  </si>
  <si>
    <t>eqds'k dqekj</t>
  </si>
  <si>
    <t>jkeQwy xqtZj</t>
  </si>
  <si>
    <t>ऐसा अवकाश जो राज.सेवा नियम के खण्ड एक मे परिभाषित हैं,लिऐ जाने पर अवकाश समाप्ति की तिथि से. 3माह के भीतर आवेदन करने पर अवकाश के नेचर को नियम 59 के निचे अकित "राज्य सरकार के आदेश "टिप्पणी के तहत (RSR VOL I मे ही परिभाषित अन्य अवकाश मे) बदलवाया जा सकता हैं।</t>
  </si>
  <si>
    <t>1 जूलाई को अवकाश पर(ऐसा अवकाश जो RSR VOL I मे परिभाषित है)रहने पर,वेतन वृद्धि तो एक जुलाई से ही स्वीकृत होगी लेकिन नकद लाभ अवकाश से लौटने की तिथि से देय होगा।</t>
  </si>
  <si>
    <t>Generate Employee ID</t>
  </si>
  <si>
    <r>
      <t xml:space="preserve">orZeku esa jktLFkku ljdkj ds uofu;qDr dkfeZd ds inHkkj xzg.k djus ds rnksijkUr dkfeZd dh </t>
    </r>
    <r>
      <rPr>
        <sz val="16"/>
        <color theme="1"/>
        <rFont val="Calibri"/>
        <family val="2"/>
        <scheme val="minor"/>
      </rPr>
      <t>Employee ID</t>
    </r>
    <r>
      <rPr>
        <sz val="16"/>
        <color theme="1"/>
        <rFont val="Kruti Dev 010"/>
      </rPr>
      <t xml:space="preserve"> cukuk vko';d gksrk gS blds fy, loZizFke dkfeZd ls </t>
    </r>
    <r>
      <rPr>
        <sz val="16"/>
        <color theme="1"/>
        <rFont val="Calibri"/>
        <family val="2"/>
        <scheme val="minor"/>
      </rPr>
      <t>Employee ID Form</t>
    </r>
    <r>
      <rPr>
        <sz val="16"/>
        <color theme="1"/>
        <rFont val="Kruti Dev 010"/>
      </rPr>
      <t xml:space="preserve"> Hkjokdj </t>
    </r>
    <r>
      <rPr>
        <sz val="16"/>
        <color theme="1"/>
        <rFont val="Calibri"/>
        <family val="2"/>
        <scheme val="minor"/>
      </rPr>
      <t>DDO</t>
    </r>
    <r>
      <rPr>
        <sz val="16"/>
        <color theme="1"/>
        <rFont val="Kruti Dev 010"/>
      </rPr>
      <t xml:space="preserve"> }kjk viuh</t>
    </r>
    <r>
      <rPr>
        <sz val="16"/>
        <color theme="1"/>
        <rFont val="Calibri"/>
        <family val="2"/>
        <scheme val="minor"/>
      </rPr>
      <t xml:space="preserve"> SSO ID </t>
    </r>
    <r>
      <rPr>
        <sz val="16"/>
        <color theme="1"/>
        <rFont val="Kruti Dev 010"/>
      </rPr>
      <t xml:space="preserve">ls QkWeZ    </t>
    </r>
    <r>
      <rPr>
        <sz val="16"/>
        <color theme="1"/>
        <rFont val="Calibri"/>
        <family val="2"/>
        <scheme val="minor"/>
      </rPr>
      <t xml:space="preserve">  Submit</t>
    </r>
    <r>
      <rPr>
        <sz val="16"/>
        <color theme="1"/>
        <rFont val="Kruti Dev 010"/>
      </rPr>
      <t xml:space="preserve"> djuk gksrk gS A mlds ckn gh </t>
    </r>
    <r>
      <rPr>
        <sz val="16"/>
        <color theme="1"/>
        <rFont val="Calibri"/>
        <family val="2"/>
        <scheme val="minor"/>
      </rPr>
      <t>PRAN</t>
    </r>
    <r>
      <rPr>
        <sz val="16"/>
        <color theme="1"/>
        <rFont val="Kruti Dev 010"/>
      </rPr>
      <t xml:space="preserve"> ,oa </t>
    </r>
    <r>
      <rPr>
        <sz val="16"/>
        <color theme="1"/>
        <rFont val="Calibri"/>
        <family val="2"/>
        <scheme val="minor"/>
      </rPr>
      <t>Paymanager</t>
    </r>
    <r>
      <rPr>
        <sz val="16"/>
        <color theme="1"/>
        <rFont val="Kruti Dev 010"/>
      </rPr>
      <t xml:space="preserve"> o vU;</t>
    </r>
    <r>
      <rPr>
        <sz val="16"/>
        <color theme="1"/>
        <rFont val="Calibri"/>
        <family val="2"/>
        <scheme val="minor"/>
      </rPr>
      <t xml:space="preserve"> Site</t>
    </r>
    <r>
      <rPr>
        <sz val="16"/>
        <color theme="1"/>
        <rFont val="Kruti Dev 010"/>
      </rPr>
      <t xml:space="preserve"> ij </t>
    </r>
    <r>
      <rPr>
        <sz val="16"/>
        <color theme="1"/>
        <rFont val="Calibri"/>
        <family val="2"/>
        <scheme val="minor"/>
      </rPr>
      <t>Online Data Feed</t>
    </r>
    <r>
      <rPr>
        <sz val="16"/>
        <color theme="1"/>
        <rFont val="Kruti Dev 010"/>
      </rPr>
      <t xml:space="preserve"> fd;s tk ldrs gS A</t>
    </r>
  </si>
  <si>
    <r>
      <rPr>
        <b/>
        <sz val="16"/>
        <color rgb="FFFF0000"/>
        <rFont val="Calibri"/>
        <family val="2"/>
        <scheme val="minor"/>
      </rPr>
      <t>Employee ID Generate</t>
    </r>
    <r>
      <rPr>
        <b/>
        <sz val="16"/>
        <color rgb="FFFF0000"/>
        <rFont val="Kruti Dev 010"/>
      </rPr>
      <t xml:space="preserve"> djus dh izfdz;k fuEukuqlkj djuh gS&amp;</t>
    </r>
  </si>
  <si>
    <r>
      <t xml:space="preserve">loZizFke </t>
    </r>
    <r>
      <rPr>
        <sz val="16"/>
        <color theme="1"/>
        <rFont val="Calibri"/>
        <family val="2"/>
        <scheme val="minor"/>
      </rPr>
      <t>DDO</t>
    </r>
    <r>
      <rPr>
        <sz val="16"/>
        <color theme="1"/>
        <rFont val="Kruti Dev 010"/>
      </rPr>
      <t xml:space="preserve"> dh</t>
    </r>
    <r>
      <rPr>
        <sz val="16"/>
        <color theme="1"/>
        <rFont val="Calibri"/>
        <family val="2"/>
        <scheme val="minor"/>
      </rPr>
      <t xml:space="preserve"> SSO ID Open</t>
    </r>
    <r>
      <rPr>
        <sz val="16"/>
        <color theme="1"/>
        <rFont val="Kruti Dev 010"/>
      </rPr>
      <t xml:space="preserve"> djsa]</t>
    </r>
    <r>
      <rPr>
        <sz val="16"/>
        <color theme="1"/>
        <rFont val="Calibri"/>
        <family val="2"/>
        <scheme val="minor"/>
      </rPr>
      <t xml:space="preserve"> SIPF Icon</t>
    </r>
    <r>
      <rPr>
        <sz val="16"/>
        <color theme="1"/>
        <rFont val="Kruti Dev 010"/>
      </rPr>
      <t xml:space="preserve"> ij </t>
    </r>
    <r>
      <rPr>
        <sz val="16"/>
        <color theme="1"/>
        <rFont val="Calibri"/>
        <family val="2"/>
        <scheme val="minor"/>
      </rPr>
      <t>Click</t>
    </r>
    <r>
      <rPr>
        <sz val="16"/>
        <color theme="1"/>
        <rFont val="Kruti Dev 010"/>
      </rPr>
      <t xml:space="preserve"> djsa] </t>
    </r>
    <r>
      <rPr>
        <sz val="16"/>
        <color theme="1"/>
        <rFont val="Calibri"/>
        <family val="2"/>
        <scheme val="minor"/>
      </rPr>
      <t>Right Side</t>
    </r>
    <r>
      <rPr>
        <sz val="16"/>
        <color theme="1"/>
        <rFont val="Kruti Dev 010"/>
      </rPr>
      <t xml:space="preserve"> esa </t>
    </r>
    <r>
      <rPr>
        <sz val="16"/>
        <color theme="1"/>
        <rFont val="Calibri"/>
        <family val="2"/>
        <scheme val="minor"/>
      </rPr>
      <t>Meanu Bar</t>
    </r>
    <r>
      <rPr>
        <sz val="16"/>
        <color theme="1"/>
        <rFont val="Kruti Dev 010"/>
      </rPr>
      <t xml:space="preserve"> ij </t>
    </r>
    <r>
      <rPr>
        <sz val="16"/>
        <color theme="1"/>
        <rFont val="Calibri"/>
        <family val="2"/>
        <scheme val="minor"/>
      </rPr>
      <t>Customer</t>
    </r>
    <r>
      <rPr>
        <sz val="16"/>
        <color theme="1"/>
        <rFont val="Kruti Dev 010"/>
      </rPr>
      <t xml:space="preserve"> ij </t>
    </r>
    <r>
      <rPr>
        <sz val="16"/>
        <color theme="1"/>
        <rFont val="Calibri"/>
        <family val="2"/>
        <scheme val="minor"/>
      </rPr>
      <t>Click</t>
    </r>
    <r>
      <rPr>
        <sz val="16"/>
        <color theme="1"/>
        <rFont val="Kruti Dev 010"/>
      </rPr>
      <t xml:space="preserve"> djsa] 2 </t>
    </r>
    <r>
      <rPr>
        <sz val="16"/>
        <color theme="1"/>
        <rFont val="Calibri"/>
        <family val="2"/>
        <scheme val="minor"/>
      </rPr>
      <t>Tab</t>
    </r>
    <r>
      <rPr>
        <sz val="16"/>
        <color theme="1"/>
        <rFont val="Kruti Dev 010"/>
      </rPr>
      <t xml:space="preserve"> fn[kkbZ nsaxh </t>
    </r>
    <r>
      <rPr>
        <sz val="16"/>
        <color theme="1"/>
        <rFont val="Calibri"/>
        <family val="2"/>
        <scheme val="minor"/>
      </rPr>
      <t>Customer and DDO, DDO</t>
    </r>
    <r>
      <rPr>
        <sz val="16"/>
        <color theme="1"/>
        <rFont val="Kruti Dev 010"/>
      </rPr>
      <t xml:space="preserve"> ij </t>
    </r>
    <r>
      <rPr>
        <sz val="16"/>
        <color theme="1"/>
        <rFont val="Calibri"/>
        <family val="2"/>
        <scheme val="minor"/>
      </rPr>
      <t>Click</t>
    </r>
    <r>
      <rPr>
        <sz val="16"/>
        <color theme="1"/>
        <rFont val="Kruti Dev 010"/>
      </rPr>
      <t xml:space="preserve"> djsa A</t>
    </r>
  </si>
  <si>
    <r>
      <rPr>
        <sz val="16"/>
        <color theme="1"/>
        <rFont val="Calibri"/>
        <family val="2"/>
        <scheme val="minor"/>
      </rPr>
      <t>SIPF Portal</t>
    </r>
    <r>
      <rPr>
        <sz val="16"/>
        <color theme="1"/>
        <rFont val="Kruti Dev 010"/>
      </rPr>
      <t xml:space="preserve"> ij </t>
    </r>
    <r>
      <rPr>
        <sz val="16"/>
        <color theme="1"/>
        <rFont val="Calibri"/>
        <family val="2"/>
        <scheme val="minor"/>
      </rPr>
      <t>Left Side</t>
    </r>
    <r>
      <rPr>
        <sz val="16"/>
        <color theme="1"/>
        <rFont val="Kruti Dev 010"/>
      </rPr>
      <t xml:space="preserve"> esa 3 </t>
    </r>
    <r>
      <rPr>
        <sz val="16"/>
        <color theme="1"/>
        <rFont val="Calibri"/>
        <family val="2"/>
        <scheme val="minor"/>
      </rPr>
      <t>Bar</t>
    </r>
    <r>
      <rPr>
        <sz val="16"/>
        <color theme="1"/>
        <rFont val="Kruti Dev 010"/>
      </rPr>
      <t xml:space="preserve"> ij </t>
    </r>
    <r>
      <rPr>
        <sz val="16"/>
        <color theme="1"/>
        <rFont val="Calibri"/>
        <family val="2"/>
        <scheme val="minor"/>
      </rPr>
      <t>Click</t>
    </r>
    <r>
      <rPr>
        <sz val="16"/>
        <color theme="1"/>
        <rFont val="Kruti Dev 010"/>
      </rPr>
      <t xml:space="preserve"> djsa] </t>
    </r>
    <r>
      <rPr>
        <sz val="16"/>
        <color theme="1"/>
        <rFont val="Calibri"/>
        <family val="2"/>
        <scheme val="minor"/>
      </rPr>
      <t>EMP------Transaction--------Employee</t>
    </r>
    <r>
      <rPr>
        <sz val="16"/>
        <color theme="1"/>
        <rFont val="Kruti Dev 010"/>
      </rPr>
      <t xml:space="preserve"> ij </t>
    </r>
    <r>
      <rPr>
        <sz val="16"/>
        <color theme="1"/>
        <rFont val="Calibri"/>
        <family val="2"/>
        <scheme val="minor"/>
      </rPr>
      <t>Click</t>
    </r>
    <r>
      <rPr>
        <sz val="16"/>
        <color theme="1"/>
        <rFont val="Kruti Dev 010"/>
      </rPr>
      <t xml:space="preserve"> djsa A</t>
    </r>
  </si>
  <si>
    <r>
      <rPr>
        <sz val="16"/>
        <color theme="1"/>
        <rFont val="Calibri"/>
        <family val="2"/>
        <scheme val="minor"/>
      </rPr>
      <t>New Window Open</t>
    </r>
    <r>
      <rPr>
        <sz val="16"/>
        <color theme="1"/>
        <rFont val="Kruti Dev 010"/>
      </rPr>
      <t xml:space="preserve"> gksxh ftlesa dkfeZd dh </t>
    </r>
    <r>
      <rPr>
        <sz val="16"/>
        <color theme="1"/>
        <rFont val="Calibri"/>
        <family val="2"/>
        <scheme val="minor"/>
      </rPr>
      <t>Basic Details</t>
    </r>
    <r>
      <rPr>
        <sz val="16"/>
        <color theme="1"/>
        <rFont val="Kruti Dev 010"/>
      </rPr>
      <t xml:space="preserve"> Hkjsa A</t>
    </r>
  </si>
  <si>
    <r>
      <rPr>
        <sz val="16"/>
        <color theme="1"/>
        <rFont val="Calibri"/>
        <family val="2"/>
        <scheme val="minor"/>
      </rPr>
      <t>Form</t>
    </r>
    <r>
      <rPr>
        <sz val="16"/>
        <color theme="1"/>
        <rFont val="Kruti Dev 010"/>
      </rPr>
      <t xml:space="preserve"> ds chp esa 4 </t>
    </r>
    <r>
      <rPr>
        <sz val="16"/>
        <color theme="1"/>
        <rFont val="Calibri"/>
        <family val="2"/>
        <scheme val="minor"/>
      </rPr>
      <t>Tab</t>
    </r>
    <r>
      <rPr>
        <sz val="16"/>
        <color theme="1"/>
        <rFont val="Kruti Dev 010"/>
      </rPr>
      <t xml:space="preserve"> fn[kkbZ nsaxh&amp; </t>
    </r>
    <r>
      <rPr>
        <sz val="16"/>
        <color theme="1"/>
        <rFont val="Calibri"/>
        <family val="2"/>
        <scheme val="minor"/>
      </rPr>
      <t>Contact Details, Service Details, Scheme Details, Family &amp; Nominee Details</t>
    </r>
    <r>
      <rPr>
        <sz val="16"/>
        <color theme="1"/>
        <rFont val="Kruti Dev 010"/>
      </rPr>
      <t xml:space="preserve"> vkfn A lHkh dks ckjh&amp;ckjh ls dze'k% Hkjsa A</t>
    </r>
  </si>
  <si>
    <r>
      <t xml:space="preserve">dkfeZd dh csfld fMVsy Hkjrs le; dkfeZd dh tUe frfFk]uke] eksckbZy ua0] bZesy vkfn lHkh nLrkostks ls feyku djds lgh&amp;lgh Hkjsa D;ksadh </t>
    </r>
    <r>
      <rPr>
        <sz val="16"/>
        <color theme="1"/>
        <rFont val="Calibri"/>
        <family val="2"/>
        <scheme val="minor"/>
      </rPr>
      <t>Paymanger</t>
    </r>
    <r>
      <rPr>
        <sz val="16"/>
        <color theme="1"/>
        <rFont val="Kruti Dev 010"/>
      </rPr>
      <t xml:space="preserve"> ij </t>
    </r>
    <r>
      <rPr>
        <sz val="16"/>
        <color theme="1"/>
        <rFont val="Calibri"/>
        <family val="2"/>
        <scheme val="minor"/>
      </rPr>
      <t>Data Fetch SIPF</t>
    </r>
    <r>
      <rPr>
        <sz val="16"/>
        <color theme="1"/>
        <rFont val="Kruti Dev 010"/>
      </rPr>
      <t xml:space="preserve"> ls gh gksrs gS A</t>
    </r>
  </si>
  <si>
    <r>
      <rPr>
        <sz val="16"/>
        <color theme="1"/>
        <rFont val="Calibri"/>
        <family val="2"/>
        <scheme val="minor"/>
      </rPr>
      <t>Submit</t>
    </r>
    <r>
      <rPr>
        <sz val="16"/>
        <color theme="1"/>
        <rFont val="Kruti Dev 010"/>
      </rPr>
      <t xml:space="preserve"> djsa] fdlh Hkh izdkj ds nLrkost</t>
    </r>
    <r>
      <rPr>
        <sz val="16"/>
        <color theme="1"/>
        <rFont val="Calibri"/>
        <family val="2"/>
        <scheme val="minor"/>
      </rPr>
      <t xml:space="preserve"> SIPF Office</t>
    </r>
    <r>
      <rPr>
        <sz val="16"/>
        <color theme="1"/>
        <rFont val="Kruti Dev 010"/>
      </rPr>
      <t xml:space="preserve"> esa Hkstus dh vko';drk ugha gS ,oa leLr mRrjnkf;Ro </t>
    </r>
    <r>
      <rPr>
        <sz val="16"/>
        <color theme="1"/>
        <rFont val="Calibri"/>
        <family val="2"/>
        <scheme val="minor"/>
      </rPr>
      <t>DDO</t>
    </r>
    <r>
      <rPr>
        <sz val="16"/>
        <color theme="1"/>
        <rFont val="Kruti Dev 010"/>
      </rPr>
      <t xml:space="preserve"> dk gksrk gS blfy, </t>
    </r>
    <r>
      <rPr>
        <sz val="16"/>
        <color theme="1"/>
        <rFont val="Calibri"/>
        <family val="2"/>
        <scheme val="minor"/>
      </rPr>
      <t>Form Submit</t>
    </r>
    <r>
      <rPr>
        <sz val="16"/>
        <color theme="1"/>
        <rFont val="Kruti Dev 010"/>
      </rPr>
      <t xml:space="preserve"> djrs le; iw.kZ lko/kkuh cjrsa A</t>
    </r>
  </si>
  <si>
    <r>
      <t>tSls</t>
    </r>
    <r>
      <rPr>
        <sz val="16"/>
        <color theme="1"/>
        <rFont val="Calibri"/>
        <family val="2"/>
        <scheme val="minor"/>
      </rPr>
      <t xml:space="preserve"> </t>
    </r>
    <r>
      <rPr>
        <sz val="16"/>
        <color theme="1"/>
        <rFont val="Kruti Dev 010"/>
      </rPr>
      <t>gh</t>
    </r>
    <r>
      <rPr>
        <sz val="16"/>
        <color theme="1"/>
        <rFont val="Calibri"/>
        <family val="2"/>
        <scheme val="minor"/>
      </rPr>
      <t xml:space="preserve"> SIPF Office</t>
    </r>
    <r>
      <rPr>
        <sz val="16"/>
        <color theme="1"/>
        <rFont val="Kruti Dev 010"/>
      </rPr>
      <t xml:space="preserve"> }kjk </t>
    </r>
    <r>
      <rPr>
        <sz val="16"/>
        <color theme="1"/>
        <rFont val="Calibri"/>
        <family val="2"/>
        <scheme val="minor"/>
      </rPr>
      <t>Online Verification</t>
    </r>
    <r>
      <rPr>
        <sz val="16"/>
        <color theme="1"/>
        <rFont val="Kruti Dev 010"/>
      </rPr>
      <t xml:space="preserve"> gksxk dkfeZd ds </t>
    </r>
    <r>
      <rPr>
        <sz val="16"/>
        <color theme="1"/>
        <rFont val="Calibri"/>
        <family val="2"/>
        <scheme val="minor"/>
      </rPr>
      <t>Mobile No</t>
    </r>
    <r>
      <rPr>
        <sz val="16"/>
        <color theme="1"/>
        <rFont val="Kruti Dev 010"/>
      </rPr>
      <t xml:space="preserve"> ij </t>
    </r>
    <r>
      <rPr>
        <sz val="16"/>
        <color theme="1"/>
        <rFont val="Calibri"/>
        <family val="2"/>
        <scheme val="minor"/>
      </rPr>
      <t xml:space="preserve">Employee ID </t>
    </r>
    <r>
      <rPr>
        <sz val="16"/>
        <color theme="1"/>
        <rFont val="Kruti Dev 010"/>
      </rPr>
      <t xml:space="preserve">dk </t>
    </r>
    <r>
      <rPr>
        <sz val="16"/>
        <color theme="1"/>
        <rFont val="Calibri"/>
        <family val="2"/>
        <scheme val="minor"/>
      </rPr>
      <t>Massege</t>
    </r>
    <r>
      <rPr>
        <sz val="16"/>
        <color theme="1"/>
        <rFont val="Kruti Dev 010"/>
      </rPr>
      <t xml:space="preserve"> vk tk;sxk A</t>
    </r>
  </si>
  <si>
    <t>Generate PRAN Number</t>
  </si>
  <si>
    <r>
      <t xml:space="preserve">orZeku esa jktLFkku ljdkj ds uofu;qDr dkfeZd dks ijoh{kkdky esa jkT; ljdkj }kjk fu;r ekuns; ns; gksrk gS ,oa uohu isa'ku ;kstuk ykxw gksrh gS  ftlds fy, dkfeZd dh </t>
    </r>
    <r>
      <rPr>
        <sz val="16"/>
        <color theme="1"/>
        <rFont val="Calibri"/>
        <family val="2"/>
        <scheme val="minor"/>
      </rPr>
      <t>Employee ID</t>
    </r>
    <r>
      <rPr>
        <sz val="16"/>
        <color theme="1"/>
        <rFont val="Kruti Dev 010"/>
      </rPr>
      <t xml:space="preserve"> cuus ds ckn gh </t>
    </r>
    <r>
      <rPr>
        <sz val="16"/>
        <color theme="1"/>
        <rFont val="Calibri"/>
        <family val="2"/>
        <scheme val="minor"/>
      </rPr>
      <t>PRAN Number Generate</t>
    </r>
    <r>
      <rPr>
        <sz val="16"/>
        <color theme="1"/>
        <rFont val="Kruti Dev 010"/>
      </rPr>
      <t xml:space="preserve"> fd;k tk ldrk gS ftldh </t>
    </r>
    <r>
      <rPr>
        <sz val="16"/>
        <color theme="1"/>
        <rFont val="Calibri"/>
        <family val="2"/>
        <scheme val="minor"/>
      </rPr>
      <t>Online</t>
    </r>
    <r>
      <rPr>
        <sz val="16"/>
        <color theme="1"/>
        <rFont val="Kruti Dev 010"/>
      </rPr>
      <t xml:space="preserve"> izfdz;k fuEukuqlkj gS&amp;</t>
    </r>
  </si>
  <si>
    <r>
      <t xml:space="preserve">loZizFke </t>
    </r>
    <r>
      <rPr>
        <sz val="14"/>
        <color theme="1"/>
        <rFont val="Calibri"/>
        <family val="2"/>
        <scheme val="minor"/>
      </rPr>
      <t>https://cra-nsdl.com/CRA/</t>
    </r>
    <r>
      <rPr>
        <sz val="16"/>
        <color theme="1"/>
        <rFont val="Calibri"/>
        <family val="2"/>
        <scheme val="minor"/>
      </rPr>
      <t xml:space="preserve">   website open</t>
    </r>
    <r>
      <rPr>
        <sz val="16"/>
        <color theme="1"/>
        <rFont val="Kruti Dev 010"/>
      </rPr>
      <t xml:space="preserve"> djsa] ftlij </t>
    </r>
    <r>
      <rPr>
        <sz val="16"/>
        <color theme="1"/>
        <rFont val="Calibri"/>
        <family val="2"/>
        <scheme val="minor"/>
      </rPr>
      <t>Login</t>
    </r>
    <r>
      <rPr>
        <sz val="16"/>
        <color theme="1"/>
        <rFont val="Kruti Dev 010"/>
      </rPr>
      <t xml:space="preserve"> ds </t>
    </r>
    <r>
      <rPr>
        <sz val="16"/>
        <color theme="1"/>
        <rFont val="Calibri"/>
        <family val="2"/>
        <scheme val="minor"/>
      </rPr>
      <t>2 option</t>
    </r>
    <r>
      <rPr>
        <sz val="16"/>
        <color theme="1"/>
        <rFont val="Kruti Dev 010"/>
      </rPr>
      <t xml:space="preserve"> fn[kkbZ nsaxs] </t>
    </r>
    <r>
      <rPr>
        <sz val="16"/>
        <color theme="1"/>
        <rFont val="Calibri"/>
        <family val="2"/>
        <scheme val="minor"/>
      </rPr>
      <t>1- Subscribers 2- Nodel Offices/Other Intermidiaries</t>
    </r>
  </si>
  <si>
    <r>
      <t xml:space="preserve">vkidks </t>
    </r>
    <r>
      <rPr>
        <sz val="16"/>
        <color theme="1"/>
        <rFont val="Calibri"/>
        <family val="2"/>
        <scheme val="minor"/>
      </rPr>
      <t>Nodel Offices/Other Intermidiaries</t>
    </r>
    <r>
      <rPr>
        <sz val="16"/>
        <color theme="1"/>
        <rFont val="Kruti Dev 010"/>
      </rPr>
      <t xml:space="preserve"> okys </t>
    </r>
    <r>
      <rPr>
        <sz val="16"/>
        <color theme="1"/>
        <rFont val="Calibri"/>
        <family val="2"/>
        <scheme val="minor"/>
      </rPr>
      <t>Option</t>
    </r>
    <r>
      <rPr>
        <sz val="16"/>
        <color theme="1"/>
        <rFont val="Kruti Dev 010"/>
      </rPr>
      <t xml:space="preserve"> ls </t>
    </r>
    <r>
      <rPr>
        <sz val="16"/>
        <color theme="1"/>
        <rFont val="Calibri"/>
        <family val="2"/>
        <scheme val="minor"/>
      </rPr>
      <t>Login</t>
    </r>
    <r>
      <rPr>
        <sz val="16"/>
        <color theme="1"/>
        <rFont val="Kruti Dev 010"/>
      </rPr>
      <t xml:space="preserve"> djuk gS A </t>
    </r>
    <r>
      <rPr>
        <sz val="16"/>
        <color theme="1"/>
        <rFont val="Calibri"/>
        <family val="2"/>
        <scheme val="minor"/>
      </rPr>
      <t>I-PIN</t>
    </r>
    <r>
      <rPr>
        <sz val="16"/>
        <color theme="1"/>
        <rFont val="Kruti Dev 010"/>
      </rPr>
      <t xml:space="preserve"> ij </t>
    </r>
    <r>
      <rPr>
        <sz val="16"/>
        <color theme="1"/>
        <rFont val="Calibri"/>
        <family val="2"/>
        <scheme val="minor"/>
      </rPr>
      <t>Checkmark</t>
    </r>
    <r>
      <rPr>
        <sz val="16"/>
        <color theme="1"/>
        <rFont val="Kruti Dev 010"/>
      </rPr>
      <t xml:space="preserve"> yxkuk gS A</t>
    </r>
  </si>
  <si>
    <r>
      <rPr>
        <sz val="16"/>
        <color theme="1"/>
        <rFont val="Calibri"/>
        <family val="2"/>
        <scheme val="minor"/>
      </rPr>
      <t>User Name</t>
    </r>
    <r>
      <rPr>
        <sz val="16"/>
        <color theme="1"/>
        <rFont val="Kruti Dev 010"/>
      </rPr>
      <t xml:space="preserve"> esa vkids</t>
    </r>
    <r>
      <rPr>
        <sz val="16"/>
        <color theme="1"/>
        <rFont val="Calibri"/>
        <family val="2"/>
        <scheme val="minor"/>
      </rPr>
      <t xml:space="preserve"> SGV Number</t>
    </r>
    <r>
      <rPr>
        <sz val="16"/>
        <color theme="1"/>
        <rFont val="Kruti Dev 010"/>
      </rPr>
      <t xml:space="preserve"> vkSj mlds lkFk 00 fy[kuk gS </t>
    </r>
    <r>
      <rPr>
        <sz val="16"/>
        <color theme="1"/>
        <rFont val="Calibri"/>
        <family val="2"/>
        <scheme val="minor"/>
      </rPr>
      <t>Password</t>
    </r>
    <r>
      <rPr>
        <sz val="16"/>
        <color theme="1"/>
        <rFont val="Kruti Dev 010"/>
      </rPr>
      <t xml:space="preserve"> esa ;fn vkius igyh ckj </t>
    </r>
    <r>
      <rPr>
        <sz val="16"/>
        <color theme="1"/>
        <rFont val="Calibri"/>
        <family val="2"/>
        <scheme val="minor"/>
      </rPr>
      <t>Login</t>
    </r>
    <r>
      <rPr>
        <sz val="16"/>
        <color theme="1"/>
        <rFont val="Kruti Dev 010"/>
      </rPr>
      <t xml:space="preserve"> fd;k gS rks </t>
    </r>
    <r>
      <rPr>
        <sz val="16"/>
        <color theme="1"/>
        <rFont val="Calibri"/>
        <family val="2"/>
        <scheme val="minor"/>
      </rPr>
      <t>nsdl@123</t>
    </r>
    <r>
      <rPr>
        <sz val="16"/>
        <color theme="1"/>
        <rFont val="Kruti Dev 010"/>
      </rPr>
      <t xml:space="preserve"> Mkyuk gS vU;Fkk tks vkidk iwoZ es </t>
    </r>
    <r>
      <rPr>
        <sz val="16"/>
        <color theme="1"/>
        <rFont val="Calibri"/>
        <family val="2"/>
        <scheme val="minor"/>
      </rPr>
      <t>Generate</t>
    </r>
    <r>
      <rPr>
        <sz val="16"/>
        <color theme="1"/>
        <rFont val="Kruti Dev 010"/>
      </rPr>
      <t xml:space="preserve"> fd;k gqvk </t>
    </r>
    <r>
      <rPr>
        <sz val="16"/>
        <color theme="1"/>
        <rFont val="Calibri"/>
        <family val="2"/>
        <scheme val="minor"/>
      </rPr>
      <t>Password</t>
    </r>
    <r>
      <rPr>
        <sz val="16"/>
        <color theme="1"/>
        <rFont val="Kruti Dev 010"/>
      </rPr>
      <t xml:space="preserve"> Mkysa A tSls&amp; vkidk</t>
    </r>
    <r>
      <rPr>
        <sz val="16"/>
        <color theme="1"/>
        <rFont val="Calibri"/>
        <family val="2"/>
        <scheme val="minor"/>
      </rPr>
      <t xml:space="preserve"> SGV Number- SGV146426C</t>
    </r>
    <r>
      <rPr>
        <sz val="16"/>
        <color theme="1"/>
        <rFont val="Kruti Dev 010"/>
      </rPr>
      <t xml:space="preserve"> gks rks vkidk </t>
    </r>
    <r>
      <rPr>
        <sz val="16"/>
        <color theme="1"/>
        <rFont val="Calibri"/>
        <family val="2"/>
        <scheme val="minor"/>
      </rPr>
      <t xml:space="preserve">Username </t>
    </r>
    <r>
      <rPr>
        <sz val="16"/>
        <color theme="1"/>
        <rFont val="Kruti Dev 010"/>
      </rPr>
      <t>gksxk</t>
    </r>
    <r>
      <rPr>
        <sz val="16"/>
        <color theme="1"/>
        <rFont val="Calibri"/>
        <family val="2"/>
        <scheme val="minor"/>
      </rPr>
      <t xml:space="preserve"> SGV146426C00</t>
    </r>
    <r>
      <rPr>
        <sz val="16"/>
        <color theme="1"/>
        <rFont val="Kruti Dev 010"/>
      </rPr>
      <t xml:space="preserve"> ,oa </t>
    </r>
    <r>
      <rPr>
        <sz val="16"/>
        <color theme="1"/>
        <rFont val="Calibri"/>
        <family val="2"/>
        <scheme val="minor"/>
      </rPr>
      <t xml:space="preserve">Password-nsdl@123 </t>
    </r>
  </si>
  <si>
    <r>
      <t xml:space="preserve">;fn vkius igyh ckj </t>
    </r>
    <r>
      <rPr>
        <sz val="16"/>
        <color theme="1"/>
        <rFont val="Calibri"/>
        <family val="2"/>
        <scheme val="minor"/>
      </rPr>
      <t>Login</t>
    </r>
    <r>
      <rPr>
        <sz val="16"/>
        <color theme="1"/>
        <rFont val="Kruti Dev 010"/>
      </rPr>
      <t xml:space="preserve"> fd;k gS rks </t>
    </r>
    <r>
      <rPr>
        <sz val="16"/>
        <color theme="1"/>
        <rFont val="Calibri"/>
        <family val="2"/>
        <scheme val="minor"/>
      </rPr>
      <t>Login</t>
    </r>
    <r>
      <rPr>
        <sz val="16"/>
        <color theme="1"/>
        <rFont val="Kruti Dev 010"/>
      </rPr>
      <t xml:space="preserve"> djrs </t>
    </r>
    <r>
      <rPr>
        <sz val="16"/>
        <color theme="1"/>
        <rFont val="Calibri"/>
        <family val="2"/>
        <scheme val="minor"/>
      </rPr>
      <t>DDO Profile Generate</t>
    </r>
    <r>
      <rPr>
        <sz val="16"/>
        <color theme="1"/>
        <rFont val="Kruti Dev 010"/>
      </rPr>
      <t xml:space="preserve"> djsa ftlesa </t>
    </r>
    <r>
      <rPr>
        <sz val="16"/>
        <color theme="1"/>
        <rFont val="Calibri"/>
        <family val="2"/>
        <scheme val="minor"/>
      </rPr>
      <t>Mobile No., Email, Secrete Question</t>
    </r>
    <r>
      <rPr>
        <sz val="16"/>
        <color theme="1"/>
        <rFont val="Kruti Dev 010"/>
      </rPr>
      <t xml:space="preserve"> vkfn dh tkudkjh Hkjsa vkSj</t>
    </r>
    <r>
      <rPr>
        <sz val="16"/>
        <color theme="1"/>
        <rFont val="Calibri"/>
        <family val="2"/>
        <scheme val="minor"/>
      </rPr>
      <t xml:space="preserve"> Submit</t>
    </r>
    <r>
      <rPr>
        <sz val="16"/>
        <color theme="1"/>
        <rFont val="Kruti Dev 010"/>
      </rPr>
      <t xml:space="preserve"> djsa A</t>
    </r>
  </si>
  <si>
    <r>
      <rPr>
        <sz val="16"/>
        <color theme="1"/>
        <rFont val="Calibri"/>
        <family val="2"/>
        <scheme val="minor"/>
      </rPr>
      <t>Meanu Br</t>
    </r>
    <r>
      <rPr>
        <sz val="16"/>
        <color theme="1"/>
        <rFont val="Kruti Dev 010"/>
      </rPr>
      <t xml:space="preserve"> ij mij ,d </t>
    </r>
    <r>
      <rPr>
        <sz val="16"/>
        <color theme="1"/>
        <rFont val="Calibri"/>
        <family val="2"/>
        <scheme val="minor"/>
      </rPr>
      <t>Tab</t>
    </r>
    <r>
      <rPr>
        <sz val="16"/>
        <color theme="1"/>
        <rFont val="Kruti Dev 010"/>
      </rPr>
      <t xml:space="preserve"> fn[kkbZ nsxh</t>
    </r>
    <r>
      <rPr>
        <sz val="16"/>
        <color theme="1"/>
        <rFont val="Calibri"/>
        <family val="2"/>
        <scheme val="minor"/>
      </rPr>
      <t xml:space="preserve"> Subscriber Registration</t>
    </r>
    <r>
      <rPr>
        <sz val="16"/>
        <color theme="1"/>
        <rFont val="Kruti Dev 010"/>
      </rPr>
      <t xml:space="preserve"> ml ij </t>
    </r>
    <r>
      <rPr>
        <sz val="16"/>
        <color theme="1"/>
        <rFont val="Calibri"/>
        <family val="2"/>
        <scheme val="minor"/>
      </rPr>
      <t>Click</t>
    </r>
    <r>
      <rPr>
        <sz val="16"/>
        <color theme="1"/>
        <rFont val="Kruti Dev 010"/>
      </rPr>
      <t xml:space="preserve"> djsa uhps </t>
    </r>
    <r>
      <rPr>
        <sz val="16"/>
        <color theme="1"/>
        <rFont val="Calibri"/>
        <family val="2"/>
        <scheme val="minor"/>
      </rPr>
      <t>2 Option</t>
    </r>
    <r>
      <rPr>
        <sz val="16"/>
        <color theme="1"/>
        <rFont val="Kruti Dev 010"/>
      </rPr>
      <t xml:space="preserve"> fn[kkbZ nsaxs </t>
    </r>
    <r>
      <rPr>
        <sz val="16"/>
        <color theme="1"/>
        <rFont val="Calibri"/>
        <family val="2"/>
        <scheme val="minor"/>
      </rPr>
      <t>Online Registration</t>
    </r>
    <r>
      <rPr>
        <sz val="16"/>
        <color theme="1"/>
        <rFont val="Kruti Dev 010"/>
      </rPr>
      <t xml:space="preserve"> ,oa </t>
    </r>
    <r>
      <rPr>
        <sz val="16"/>
        <color theme="1"/>
        <rFont val="Calibri"/>
        <family val="2"/>
        <scheme val="minor"/>
      </rPr>
      <t>Online Registration Status, Online Registration</t>
    </r>
    <r>
      <rPr>
        <sz val="16"/>
        <color theme="1"/>
        <rFont val="Kruti Dev 010"/>
      </rPr>
      <t xml:space="preserve"> ij </t>
    </r>
    <r>
      <rPr>
        <sz val="16"/>
        <color theme="1"/>
        <rFont val="Calibri"/>
        <family val="2"/>
        <scheme val="minor"/>
      </rPr>
      <t>Click</t>
    </r>
    <r>
      <rPr>
        <sz val="16"/>
        <color theme="1"/>
        <rFont val="Kruti Dev 010"/>
      </rPr>
      <t xml:space="preserve"> djsaA</t>
    </r>
  </si>
  <si>
    <r>
      <t>ubZ</t>
    </r>
    <r>
      <rPr>
        <sz val="16"/>
        <color theme="1"/>
        <rFont val="Calibri"/>
        <family val="2"/>
        <scheme val="minor"/>
      </rPr>
      <t xml:space="preserve"> Window</t>
    </r>
    <r>
      <rPr>
        <sz val="16"/>
        <color theme="1"/>
        <rFont val="Kruti Dev 010"/>
      </rPr>
      <t xml:space="preserve"> [kqysxh </t>
    </r>
    <r>
      <rPr>
        <sz val="16"/>
        <color theme="1"/>
        <rFont val="Calibri"/>
        <family val="2"/>
        <scheme val="minor"/>
      </rPr>
      <t>Online Subscriber Registration</t>
    </r>
    <r>
      <rPr>
        <sz val="16"/>
        <color theme="1"/>
        <rFont val="Kruti Dev 010"/>
      </rPr>
      <t xml:space="preserve"> ftlesa </t>
    </r>
    <r>
      <rPr>
        <sz val="16"/>
        <color theme="1"/>
        <rFont val="Calibri"/>
        <family val="2"/>
        <scheme val="minor"/>
      </rPr>
      <t>New Registration</t>
    </r>
    <r>
      <rPr>
        <sz val="16"/>
        <color theme="1"/>
        <rFont val="Kruti Dev 010"/>
      </rPr>
      <t xml:space="preserve"> ij </t>
    </r>
    <r>
      <rPr>
        <sz val="16"/>
        <color theme="1"/>
        <rFont val="Calibri"/>
        <family val="2"/>
        <scheme val="minor"/>
      </rPr>
      <t>Checkmark</t>
    </r>
    <r>
      <rPr>
        <sz val="16"/>
        <color theme="1"/>
        <rFont val="Kruti Dev 010"/>
      </rPr>
      <t xml:space="preserve"> djsa ,oa</t>
    </r>
    <r>
      <rPr>
        <sz val="16"/>
        <color theme="1"/>
        <rFont val="Calibri"/>
        <family val="2"/>
        <scheme val="minor"/>
      </rPr>
      <t xml:space="preserve"> Submit</t>
    </r>
    <r>
      <rPr>
        <sz val="16"/>
        <color theme="1"/>
        <rFont val="Kruti Dev 010"/>
      </rPr>
      <t xml:space="preserve"> djsa </t>
    </r>
  </si>
  <si>
    <r>
      <t xml:space="preserve">vc </t>
    </r>
    <r>
      <rPr>
        <sz val="16"/>
        <color theme="1"/>
        <rFont val="Calibri"/>
        <family val="2"/>
        <scheme val="minor"/>
      </rPr>
      <t>PRAN Form</t>
    </r>
    <r>
      <rPr>
        <sz val="16"/>
        <color theme="1"/>
        <rFont val="Kruti Dev 010"/>
      </rPr>
      <t xml:space="preserve"> [kqyk gqvk gS ftlesa mij </t>
    </r>
    <r>
      <rPr>
        <sz val="16"/>
        <color theme="1"/>
        <rFont val="Calibri"/>
        <family val="2"/>
        <scheme val="minor"/>
      </rPr>
      <t>5 Tab</t>
    </r>
    <r>
      <rPr>
        <sz val="16"/>
        <color theme="1"/>
        <rFont val="Kruti Dev 010"/>
      </rPr>
      <t xml:space="preserve"> gS&amp; </t>
    </r>
    <r>
      <rPr>
        <sz val="16"/>
        <color theme="1"/>
        <rFont val="Calibri"/>
        <family val="2"/>
        <scheme val="minor"/>
      </rPr>
      <t xml:space="preserve">1. Core Details 2. Contact Details 3. Bank &amp; Employment Details 4. Scheme &amp; Nominee Details 5. Photo &amp; Signature Details </t>
    </r>
    <r>
      <rPr>
        <sz val="16"/>
        <color theme="1"/>
        <rFont val="Kruti Dev 010"/>
      </rPr>
      <t xml:space="preserve">vkidkss dze'k% izR;sd </t>
    </r>
    <r>
      <rPr>
        <sz val="16"/>
        <color theme="1"/>
        <rFont val="Calibri"/>
        <family val="2"/>
        <scheme val="minor"/>
      </rPr>
      <t>Tab</t>
    </r>
    <r>
      <rPr>
        <sz val="16"/>
        <color theme="1"/>
        <rFont val="Kruti Dev 010"/>
      </rPr>
      <t xml:space="preserve"> ij </t>
    </r>
    <r>
      <rPr>
        <sz val="16"/>
        <color theme="1"/>
        <rFont val="Calibri"/>
        <family val="2"/>
        <scheme val="minor"/>
      </rPr>
      <t>Click</t>
    </r>
    <r>
      <rPr>
        <sz val="16"/>
        <color theme="1"/>
        <rFont val="Kruti Dev 010"/>
      </rPr>
      <t xml:space="preserve"> djrs gq, Hkjuk gS A </t>
    </r>
  </si>
  <si>
    <r>
      <t xml:space="preserve">lcls igys </t>
    </r>
    <r>
      <rPr>
        <b/>
        <u/>
        <sz val="16"/>
        <color rgb="FFFF0000"/>
        <rFont val="Calibri"/>
        <family val="2"/>
        <scheme val="minor"/>
      </rPr>
      <t>1. Core Details</t>
    </r>
    <r>
      <rPr>
        <sz val="16"/>
        <color theme="1"/>
        <rFont val="Calibri"/>
        <family val="2"/>
        <scheme val="minor"/>
      </rPr>
      <t xml:space="preserve"> </t>
    </r>
    <r>
      <rPr>
        <sz val="16"/>
        <color theme="1"/>
        <rFont val="Kruti Dev 010"/>
      </rPr>
      <t xml:space="preserve">dks Hkjdj </t>
    </r>
    <r>
      <rPr>
        <sz val="16"/>
        <color theme="1"/>
        <rFont val="Calibri"/>
        <family val="2"/>
        <scheme val="minor"/>
      </rPr>
      <t>Generate Aknowledgement No</t>
    </r>
    <r>
      <rPr>
        <sz val="16"/>
        <color theme="1"/>
        <rFont val="Kruti Dev 010"/>
      </rPr>
      <t xml:space="preserve"> ij </t>
    </r>
    <r>
      <rPr>
        <sz val="16"/>
        <color theme="1"/>
        <rFont val="Calibri"/>
        <family val="2"/>
        <scheme val="minor"/>
      </rPr>
      <t>Click</t>
    </r>
    <r>
      <rPr>
        <sz val="16"/>
        <color theme="1"/>
        <rFont val="Kruti Dev 010"/>
      </rPr>
      <t xml:space="preserve"> djuk gS mlds ckn</t>
    </r>
    <r>
      <rPr>
        <sz val="16"/>
        <color theme="1"/>
        <rFont val="Calibri"/>
        <family val="2"/>
        <scheme val="minor"/>
      </rPr>
      <t xml:space="preserve"> Save</t>
    </r>
    <r>
      <rPr>
        <sz val="16"/>
        <color theme="1"/>
        <rFont val="Kruti Dev 010"/>
      </rPr>
      <t xml:space="preserve"> ij </t>
    </r>
    <r>
      <rPr>
        <sz val="16"/>
        <color theme="1"/>
        <rFont val="Calibri"/>
        <family val="2"/>
        <scheme val="minor"/>
      </rPr>
      <t>Click</t>
    </r>
    <r>
      <rPr>
        <sz val="16"/>
        <color theme="1"/>
        <rFont val="Kruti Dev 010"/>
      </rPr>
      <t xml:space="preserve"> djuk gS A vki vius </t>
    </r>
    <r>
      <rPr>
        <sz val="16"/>
        <color theme="1"/>
        <rFont val="Calibri"/>
        <family val="2"/>
        <scheme val="minor"/>
      </rPr>
      <t>Generate Aknowledgement No</t>
    </r>
    <r>
      <rPr>
        <sz val="16"/>
        <color theme="1"/>
        <rFont val="Kruti Dev 010"/>
      </rPr>
      <t xml:space="preserve"> fy[k ys A </t>
    </r>
    <r>
      <rPr>
        <sz val="16"/>
        <color theme="1"/>
        <rFont val="Calibri"/>
        <family val="2"/>
        <scheme val="minor"/>
      </rPr>
      <t>Core Details</t>
    </r>
    <r>
      <rPr>
        <sz val="16"/>
        <color theme="1"/>
        <rFont val="Kruti Dev 010"/>
      </rPr>
      <t xml:space="preserve"> esa tgka&amp;tgka </t>
    </r>
    <r>
      <rPr>
        <sz val="16"/>
        <color theme="1"/>
        <rFont val="Calibri"/>
        <family val="2"/>
        <scheme val="minor"/>
      </rPr>
      <t>#</t>
    </r>
    <r>
      <rPr>
        <sz val="16"/>
        <color theme="1"/>
        <rFont val="Kruti Dev 010"/>
      </rPr>
      <t xml:space="preserve"> yxk gS mldh </t>
    </r>
    <r>
      <rPr>
        <sz val="16"/>
        <color theme="1"/>
        <rFont val="Calibri"/>
        <family val="2"/>
        <scheme val="minor"/>
      </rPr>
      <t>Details</t>
    </r>
    <r>
      <rPr>
        <sz val="16"/>
        <color theme="1"/>
        <rFont val="Kruti Dev 010"/>
      </rPr>
      <t xml:space="preserve"> Hkjuk vko';d gS ,oa </t>
    </r>
    <r>
      <rPr>
        <sz val="16"/>
        <color theme="1"/>
        <rFont val="Calibri"/>
        <family val="2"/>
        <scheme val="minor"/>
      </rPr>
      <t>PAN No</t>
    </r>
    <r>
      <rPr>
        <sz val="16"/>
        <color theme="1"/>
        <rFont val="Kruti Dev 010"/>
      </rPr>
      <t xml:space="preserve"> Hkjdj </t>
    </r>
    <r>
      <rPr>
        <sz val="16"/>
        <color theme="1"/>
        <rFont val="Calibri"/>
        <family val="2"/>
        <scheme val="minor"/>
      </rPr>
      <t>Validate</t>
    </r>
    <r>
      <rPr>
        <sz val="16"/>
        <color theme="1"/>
        <rFont val="Kruti Dev 010"/>
      </rPr>
      <t xml:space="preserve"> djuk gS vUr esa</t>
    </r>
    <r>
      <rPr>
        <sz val="16"/>
        <color theme="1"/>
        <rFont val="Calibri"/>
        <family val="2"/>
        <scheme val="minor"/>
      </rPr>
      <t xml:space="preserve"> Save</t>
    </r>
    <r>
      <rPr>
        <sz val="16"/>
        <color theme="1"/>
        <rFont val="Kruti Dev 010"/>
      </rPr>
      <t xml:space="preserve"> djsa A</t>
    </r>
  </si>
  <si>
    <r>
      <rPr>
        <sz val="16"/>
        <color theme="1"/>
        <rFont val="Calibri"/>
        <family val="2"/>
        <scheme val="minor"/>
      </rPr>
      <t>KYC Proof Details</t>
    </r>
    <r>
      <rPr>
        <sz val="16"/>
        <color theme="1"/>
        <rFont val="Kruti Dev 010"/>
      </rPr>
      <t xml:space="preserve"> esa </t>
    </r>
    <r>
      <rPr>
        <sz val="16"/>
        <color theme="1"/>
        <rFont val="Calibri"/>
        <family val="2"/>
        <scheme val="minor"/>
      </rPr>
      <t>Document</t>
    </r>
    <r>
      <rPr>
        <sz val="16"/>
        <color theme="1"/>
        <rFont val="Kruti Dev 010"/>
      </rPr>
      <t>s dk uke</t>
    </r>
    <r>
      <rPr>
        <sz val="16"/>
        <color theme="1"/>
        <rFont val="Calibri"/>
        <family val="2"/>
        <scheme val="minor"/>
      </rPr>
      <t xml:space="preserve"> Select</t>
    </r>
    <r>
      <rPr>
        <sz val="16"/>
        <color theme="1"/>
        <rFont val="Kruti Dev 010"/>
      </rPr>
      <t xml:space="preserve"> djuk gS ftldks vkidk ckn esa vkxs </t>
    </r>
    <r>
      <rPr>
        <sz val="16"/>
        <color theme="1"/>
        <rFont val="Calibri"/>
        <family val="2"/>
        <scheme val="minor"/>
      </rPr>
      <t>Upload</t>
    </r>
    <r>
      <rPr>
        <sz val="16"/>
        <color theme="1"/>
        <rFont val="Kruti Dev 010"/>
      </rPr>
      <t xml:space="preserve"> Hkh djuk gS A</t>
    </r>
  </si>
  <si>
    <r>
      <rPr>
        <b/>
        <u/>
        <sz val="16"/>
        <color rgb="FFFF0000"/>
        <rFont val="Calibri"/>
        <family val="2"/>
        <scheme val="minor"/>
      </rPr>
      <t>2. Contact Details</t>
    </r>
    <r>
      <rPr>
        <sz val="16"/>
        <color theme="1"/>
        <rFont val="Kruti Dev 010"/>
      </rPr>
      <t xml:space="preserve"> esa vki viuk orZeku o LFkkbZ irk Hkjsa A ;fn vkidk orZeku o LFkkbZ irk leku gh gS rks</t>
    </r>
    <r>
      <rPr>
        <sz val="16"/>
        <color theme="1"/>
        <rFont val="Calibri"/>
        <family val="2"/>
        <scheme val="minor"/>
      </rPr>
      <t xml:space="preserve"> Same as Current Address</t>
    </r>
    <r>
      <rPr>
        <sz val="16"/>
        <color theme="1"/>
        <rFont val="Kruti Dev 010"/>
      </rPr>
      <t xml:space="preserve"> ij </t>
    </r>
    <r>
      <rPr>
        <sz val="16"/>
        <color theme="1"/>
        <rFont val="Calibri"/>
        <family val="2"/>
        <scheme val="minor"/>
      </rPr>
      <t>Checkmark</t>
    </r>
    <r>
      <rPr>
        <sz val="16"/>
        <color theme="1"/>
        <rFont val="Kruti Dev 010"/>
      </rPr>
      <t xml:space="preserve"> yxk;sa A vU;Fkk nksuksa esa irk Hkjsa A </t>
    </r>
    <r>
      <rPr>
        <sz val="14"/>
        <color theme="1"/>
        <rFont val="Calibri"/>
        <family val="2"/>
        <scheme val="minor"/>
      </rPr>
      <t>Address Type</t>
    </r>
    <r>
      <rPr>
        <sz val="16"/>
        <color theme="1"/>
        <rFont val="Kruti Dev 010"/>
      </rPr>
      <t xml:space="preserve"> esa </t>
    </r>
    <r>
      <rPr>
        <sz val="14"/>
        <color theme="1"/>
        <rFont val="Calibri"/>
        <family val="2"/>
        <scheme val="minor"/>
      </rPr>
      <t>Residential Select</t>
    </r>
    <r>
      <rPr>
        <sz val="16"/>
        <color theme="1"/>
        <rFont val="Kruti Dev 010"/>
      </rPr>
      <t xml:space="preserve"> djsa A</t>
    </r>
  </si>
  <si>
    <r>
      <rPr>
        <sz val="16"/>
        <color theme="1"/>
        <rFont val="Calibri"/>
        <family val="2"/>
        <scheme val="minor"/>
      </rPr>
      <t>Jurisdiction Details</t>
    </r>
    <r>
      <rPr>
        <sz val="16"/>
        <color theme="1"/>
        <rFont val="Kruti Dev 010"/>
      </rPr>
      <t xml:space="preserve"> esa tUe dk LFkku fy[ks o tUe dk ns'k</t>
    </r>
    <r>
      <rPr>
        <sz val="16"/>
        <color theme="1"/>
        <rFont val="Calibri"/>
        <family val="2"/>
        <scheme val="minor"/>
      </rPr>
      <t xml:space="preserve"> Select</t>
    </r>
    <r>
      <rPr>
        <sz val="16"/>
        <color theme="1"/>
        <rFont val="Kruti Dev 010"/>
      </rPr>
      <t xml:space="preserve"> djsa A </t>
    </r>
    <r>
      <rPr>
        <sz val="16"/>
        <color theme="1"/>
        <rFont val="Calibri"/>
        <family val="2"/>
        <scheme val="minor"/>
      </rPr>
      <t>Nationality &amp; Residential Status Select</t>
    </r>
    <r>
      <rPr>
        <sz val="16"/>
        <color theme="1"/>
        <rFont val="Kruti Dev 010"/>
      </rPr>
      <t xml:space="preserve"> djsa  </t>
    </r>
    <r>
      <rPr>
        <sz val="16"/>
        <color theme="1"/>
        <rFont val="Calibri"/>
        <family val="2"/>
        <scheme val="minor"/>
      </rPr>
      <t xml:space="preserve">US Person </t>
    </r>
    <r>
      <rPr>
        <sz val="16"/>
        <color theme="1"/>
        <rFont val="Kruti Dev 010"/>
      </rPr>
      <t xml:space="preserve">esasa </t>
    </r>
    <r>
      <rPr>
        <sz val="16"/>
        <color theme="1"/>
        <rFont val="Calibri"/>
        <family val="2"/>
        <scheme val="minor"/>
      </rPr>
      <t>No Select</t>
    </r>
    <r>
      <rPr>
        <sz val="16"/>
        <color theme="1"/>
        <rFont val="Kruti Dev 010"/>
      </rPr>
      <t xml:space="preserve"> djsa </t>
    </r>
    <r>
      <rPr>
        <sz val="14"/>
        <color theme="1"/>
        <rFont val="Calibri"/>
        <family val="2"/>
        <scheme val="minor"/>
      </rPr>
      <t>Declairation of FETCA-FATCA Compliant, AMLA Declairation-Yes, Evidence of Citizenship</t>
    </r>
    <r>
      <rPr>
        <sz val="16"/>
        <color theme="1"/>
        <rFont val="Kruti Dev 010"/>
      </rPr>
      <t xml:space="preserve"> esa </t>
    </r>
    <r>
      <rPr>
        <sz val="16"/>
        <color theme="1"/>
        <rFont val="Calibri"/>
        <family val="2"/>
        <scheme val="minor"/>
      </rPr>
      <t>yes Select</t>
    </r>
    <r>
      <rPr>
        <sz val="16"/>
        <color theme="1"/>
        <rFont val="Kruti Dev 010"/>
      </rPr>
      <t xml:space="preserve"> djsa</t>
    </r>
  </si>
  <si>
    <r>
      <rPr>
        <sz val="16"/>
        <color theme="1"/>
        <rFont val="Calibri"/>
        <family val="2"/>
        <scheme val="minor"/>
      </rPr>
      <t>Mobile No and Email Address</t>
    </r>
    <r>
      <rPr>
        <sz val="16"/>
        <color theme="1"/>
        <rFont val="Kruti Dev 010"/>
      </rPr>
      <t xml:space="preserve"> fy[ksa A</t>
    </r>
  </si>
  <si>
    <r>
      <t>3. Bank &amp; Employement Details</t>
    </r>
    <r>
      <rPr>
        <sz val="16"/>
        <color rgb="FFFF0000"/>
        <rFont val="Calibri"/>
        <family val="2"/>
        <scheme val="minor"/>
      </rPr>
      <t xml:space="preserve">  </t>
    </r>
    <r>
      <rPr>
        <sz val="16"/>
        <rFont val="Kruti Dev 010"/>
      </rPr>
      <t xml:space="preserve">esa vki lclsa igys </t>
    </r>
    <r>
      <rPr>
        <sz val="16"/>
        <rFont val="Calibri"/>
        <family val="2"/>
        <scheme val="minor"/>
      </rPr>
      <t>Bank Detail</t>
    </r>
    <r>
      <rPr>
        <sz val="16"/>
        <rFont val="Kruti Dev 010"/>
      </rPr>
      <t xml:space="preserve"> Hkjsa] </t>
    </r>
    <r>
      <rPr>
        <sz val="16"/>
        <rFont val="Calibri"/>
        <family val="2"/>
        <scheme val="minor"/>
      </rPr>
      <t>*</t>
    </r>
    <r>
      <rPr>
        <sz val="16"/>
        <rFont val="Kruti Dev 010"/>
      </rPr>
      <t xml:space="preserve"> yxs gq, dkWye dks Hkjuk vfuok;Z gS A</t>
    </r>
  </si>
  <si>
    <r>
      <rPr>
        <sz val="16"/>
        <color theme="1"/>
        <rFont val="Calibri"/>
        <family val="2"/>
        <scheme val="minor"/>
      </rPr>
      <t>Employment Detail</t>
    </r>
    <r>
      <rPr>
        <sz val="16"/>
        <color theme="1"/>
        <rFont val="Kruti Dev 010"/>
      </rPr>
      <t xml:space="preserve"> esa </t>
    </r>
    <r>
      <rPr>
        <sz val="16"/>
        <color theme="1"/>
        <rFont val="Calibri"/>
        <family val="2"/>
        <scheme val="minor"/>
      </rPr>
      <t>PPAN NO</t>
    </r>
    <r>
      <rPr>
        <sz val="16"/>
        <color theme="1"/>
        <rFont val="Kruti Dev 010"/>
      </rPr>
      <t xml:space="preserve"> esa vki viuh </t>
    </r>
    <r>
      <rPr>
        <sz val="16"/>
        <color theme="1"/>
        <rFont val="Calibri"/>
        <family val="2"/>
        <scheme val="minor"/>
      </rPr>
      <t>Employee ID</t>
    </r>
    <r>
      <rPr>
        <sz val="16"/>
        <color theme="1"/>
        <rFont val="Kruti Dev 010"/>
      </rPr>
      <t xml:space="preserve"> Hkjsa] </t>
    </r>
    <r>
      <rPr>
        <sz val="16"/>
        <color theme="1"/>
        <rFont val="Calibri"/>
        <family val="2"/>
        <scheme val="minor"/>
      </rPr>
      <t>Employment Class</t>
    </r>
    <r>
      <rPr>
        <sz val="16"/>
        <color theme="1"/>
        <rFont val="Kruti Dev 010"/>
      </rPr>
      <t xml:space="preserve"> esa </t>
    </r>
    <r>
      <rPr>
        <sz val="16"/>
        <color theme="1"/>
        <rFont val="Calibri"/>
        <family val="2"/>
        <scheme val="minor"/>
      </rPr>
      <t>ABCD</t>
    </r>
    <r>
      <rPr>
        <sz val="16"/>
        <color theme="1"/>
        <rFont val="Kruti Dev 010"/>
      </rPr>
      <t xml:space="preserve"> ;k </t>
    </r>
    <r>
      <rPr>
        <sz val="16"/>
        <color theme="1"/>
        <rFont val="Calibri"/>
        <family val="2"/>
        <scheme val="minor"/>
      </rPr>
      <t>I II III IV</t>
    </r>
    <r>
      <rPr>
        <sz val="16"/>
        <color theme="1"/>
        <rFont val="Kruti Dev 010"/>
      </rPr>
      <t xml:space="preserve"> Hkjsa A</t>
    </r>
  </si>
  <si>
    <r>
      <rPr>
        <sz val="14"/>
        <color theme="1"/>
        <rFont val="Calibri"/>
        <family val="2"/>
        <scheme val="minor"/>
      </rPr>
      <t>Department, Ministry, Pay Scal, Basic Pay, Date of Joining &amp; Retirement</t>
    </r>
    <r>
      <rPr>
        <sz val="16"/>
        <color theme="1"/>
        <rFont val="Kruti Dev 010"/>
      </rPr>
      <t xml:space="preserve"> vkfn Hkjsa ,oa</t>
    </r>
    <r>
      <rPr>
        <sz val="16"/>
        <color theme="1"/>
        <rFont val="Calibri"/>
        <family val="2"/>
        <scheme val="minor"/>
      </rPr>
      <t xml:space="preserve"> Save</t>
    </r>
    <r>
      <rPr>
        <sz val="16"/>
        <color theme="1"/>
        <rFont val="Kruti Dev 010"/>
      </rPr>
      <t xml:space="preserve"> djsa A</t>
    </r>
  </si>
  <si>
    <r>
      <rPr>
        <b/>
        <u/>
        <sz val="16"/>
        <color rgb="FFFF0000"/>
        <rFont val="Calibri"/>
        <family val="2"/>
        <scheme val="minor"/>
      </rPr>
      <t>4. Scheme &amp; Nominee</t>
    </r>
    <r>
      <rPr>
        <sz val="16"/>
        <color theme="1"/>
        <rFont val="Kruti Dev 010"/>
      </rPr>
      <t xml:space="preserve"> esa </t>
    </r>
    <r>
      <rPr>
        <sz val="16"/>
        <color theme="1"/>
        <rFont val="Calibri"/>
        <family val="2"/>
        <scheme val="minor"/>
      </rPr>
      <t>Add</t>
    </r>
    <r>
      <rPr>
        <sz val="16"/>
        <color theme="1"/>
        <rFont val="Kruti Dev 010"/>
      </rPr>
      <t xml:space="preserve"> ij </t>
    </r>
    <r>
      <rPr>
        <sz val="16"/>
        <color theme="1"/>
        <rFont val="Calibri"/>
        <family val="2"/>
        <scheme val="minor"/>
      </rPr>
      <t>Click</t>
    </r>
    <r>
      <rPr>
        <sz val="16"/>
        <color theme="1"/>
        <rFont val="Kruti Dev 010"/>
      </rPr>
      <t xml:space="preserve"> djsa] uksfeuh dk uke] tUe frfFk] 'ks;j izfr'kr]irk Hkjsa o </t>
    </r>
    <r>
      <rPr>
        <sz val="14"/>
        <color theme="1"/>
        <rFont val="Calibri"/>
        <family val="2"/>
        <scheme val="minor"/>
      </rPr>
      <t>Major/Minor Select</t>
    </r>
    <r>
      <rPr>
        <sz val="16"/>
        <color theme="1"/>
        <rFont val="Kruti Dev 010"/>
      </rPr>
      <t xml:space="preserve"> djsa ,oa</t>
    </r>
    <r>
      <rPr>
        <sz val="16"/>
        <color theme="1"/>
        <rFont val="Calibri"/>
        <family val="2"/>
        <scheme val="minor"/>
      </rPr>
      <t xml:space="preserve"> Save</t>
    </r>
    <r>
      <rPr>
        <sz val="16"/>
        <color theme="1"/>
        <rFont val="Kruti Dev 010"/>
      </rPr>
      <t xml:space="preserve"> djsaA</t>
    </r>
  </si>
  <si>
    <r>
      <t xml:space="preserve">uhps nks </t>
    </r>
    <r>
      <rPr>
        <sz val="16"/>
        <color theme="1"/>
        <rFont val="Calibri"/>
        <family val="2"/>
        <scheme val="minor"/>
      </rPr>
      <t>Checkbox</t>
    </r>
    <r>
      <rPr>
        <sz val="16"/>
        <color theme="1"/>
        <rFont val="Kruti Dev 010"/>
      </rPr>
      <t xml:space="preserve"> fn, x, gS mudks </t>
    </r>
    <r>
      <rPr>
        <sz val="16"/>
        <color theme="1"/>
        <rFont val="Calibri"/>
        <family val="2"/>
        <scheme val="minor"/>
      </rPr>
      <t>Checkmark</t>
    </r>
    <r>
      <rPr>
        <sz val="16"/>
        <color theme="1"/>
        <rFont val="Kruti Dev 010"/>
      </rPr>
      <t xml:space="preserve"> djus ij</t>
    </r>
    <r>
      <rPr>
        <sz val="16"/>
        <color theme="1"/>
        <rFont val="Calibri"/>
        <family val="2"/>
        <scheme val="minor"/>
      </rPr>
      <t xml:space="preserve"> Submit Button Show</t>
    </r>
    <r>
      <rPr>
        <sz val="16"/>
        <color theme="1"/>
        <rFont val="Kruti Dev 010"/>
      </rPr>
      <t xml:space="preserve"> gksxk ij </t>
    </r>
    <r>
      <rPr>
        <sz val="16"/>
        <color theme="1"/>
        <rFont val="Calibri"/>
        <family val="2"/>
        <scheme val="minor"/>
      </rPr>
      <t>Click</t>
    </r>
    <r>
      <rPr>
        <sz val="16"/>
        <color theme="1"/>
        <rFont val="Kruti Dev 010"/>
      </rPr>
      <t xml:space="preserve"> djsa A</t>
    </r>
  </si>
  <si>
    <r>
      <t>QkeZ Hkjus ls igys lHkh lwpuk,a rS;kj j[ks A QkeZ Hkjrs le; FkksMh&amp;FkksMh nsj esa</t>
    </r>
    <r>
      <rPr>
        <sz val="16"/>
        <color theme="1"/>
        <rFont val="Calibri"/>
        <family val="2"/>
        <scheme val="minor"/>
      </rPr>
      <t xml:space="preserve"> Save</t>
    </r>
    <r>
      <rPr>
        <sz val="16"/>
        <color theme="1"/>
        <rFont val="Kruti Dev 010"/>
      </rPr>
      <t xml:space="preserve"> djrs jgs ojuk</t>
    </r>
    <r>
      <rPr>
        <sz val="16"/>
        <color theme="1"/>
        <rFont val="Calibri"/>
        <family val="2"/>
        <scheme val="minor"/>
      </rPr>
      <t xml:space="preserve"> Site</t>
    </r>
    <r>
      <rPr>
        <sz val="16"/>
        <color theme="1"/>
        <rFont val="Kruti Dev 010"/>
      </rPr>
      <t xml:space="preserve"> tYnh gh </t>
    </r>
    <r>
      <rPr>
        <sz val="16"/>
        <color theme="1"/>
        <rFont val="Calibri"/>
        <family val="2"/>
        <scheme val="minor"/>
      </rPr>
      <t>Logout</t>
    </r>
    <r>
      <rPr>
        <sz val="16"/>
        <color theme="1"/>
        <rFont val="Kruti Dev 010"/>
      </rPr>
      <t xml:space="preserve"> gks tkrh gS bldk fo'ks"k /;ku j[ksa A</t>
    </r>
  </si>
  <si>
    <t>Personal Details for Employee ID</t>
  </si>
  <si>
    <t>Personal Details-</t>
  </si>
  <si>
    <t>Name of Employee</t>
  </si>
  <si>
    <t>Category</t>
  </si>
  <si>
    <t>Father/Husband Name</t>
  </si>
  <si>
    <t>CHATURBHJ JAT</t>
  </si>
  <si>
    <t>OBC</t>
  </si>
  <si>
    <t>JAGDISH LAL JAT</t>
  </si>
  <si>
    <t>Marital Status-</t>
  </si>
  <si>
    <t>Unmarried</t>
  </si>
  <si>
    <t>Date of Marriage-</t>
  </si>
  <si>
    <t>Gender-</t>
  </si>
  <si>
    <t>Male</t>
  </si>
  <si>
    <t>Employee Type-</t>
  </si>
  <si>
    <t>Paymanager</t>
  </si>
  <si>
    <t>PAN-</t>
  </si>
  <si>
    <t>Place of Birth-</t>
  </si>
  <si>
    <t>Lawa</t>
  </si>
  <si>
    <t>Aadhar No-</t>
  </si>
  <si>
    <t>Contact Detail-</t>
  </si>
  <si>
    <t>Address-</t>
  </si>
  <si>
    <t>Vill Balapura Post Lawa</t>
  </si>
  <si>
    <t>PIN</t>
  </si>
  <si>
    <t>Tehsil</t>
  </si>
  <si>
    <t>Malpura</t>
  </si>
  <si>
    <t>Tonk</t>
  </si>
  <si>
    <t>Rajasthan</t>
  </si>
  <si>
    <t>Mobile No.</t>
  </si>
  <si>
    <t>Email Address</t>
  </si>
  <si>
    <t>Service Detail-</t>
  </si>
  <si>
    <t>SIPF Unit-</t>
  </si>
  <si>
    <t>Dept.-</t>
  </si>
  <si>
    <t>Education</t>
  </si>
  <si>
    <t>DDO-</t>
  </si>
  <si>
    <t>GSSS Chogai</t>
  </si>
  <si>
    <t>Employee Status-</t>
  </si>
  <si>
    <t>Permanent</t>
  </si>
  <si>
    <t>Category-</t>
  </si>
  <si>
    <t>Subordinate Service</t>
  </si>
  <si>
    <t>Designation-</t>
  </si>
  <si>
    <t>Teacher III</t>
  </si>
  <si>
    <t>Budget Head-</t>
  </si>
  <si>
    <t>2202-02-109-27-01-01</t>
  </si>
  <si>
    <t>Date of Joining in Service-</t>
  </si>
  <si>
    <t>Date of Joining in Present Office</t>
  </si>
  <si>
    <t>Pay Band-</t>
  </si>
  <si>
    <t>PB-2</t>
  </si>
  <si>
    <t>Level-</t>
  </si>
  <si>
    <t>Basic Pay-</t>
  </si>
  <si>
    <t>In Service</t>
  </si>
  <si>
    <t>GPF/PRAN No-</t>
  </si>
  <si>
    <t>SI No-</t>
  </si>
  <si>
    <t>Family Detail-</t>
  </si>
  <si>
    <t>Gender</t>
  </si>
  <si>
    <t>Annual Income</t>
  </si>
  <si>
    <t>Seema</t>
  </si>
  <si>
    <t>Wife</t>
  </si>
  <si>
    <t>Female</t>
  </si>
  <si>
    <t>Sanjay</t>
  </si>
  <si>
    <t>Son</t>
  </si>
  <si>
    <t>Vikash</t>
  </si>
  <si>
    <r>
      <t>Bank Account Detail</t>
    </r>
    <r>
      <rPr>
        <b/>
        <sz val="16"/>
        <color theme="1"/>
        <rFont val="Calibri"/>
        <family val="2"/>
        <scheme val="minor"/>
      </rPr>
      <t>-</t>
    </r>
  </si>
  <si>
    <t>Bank Name-</t>
  </si>
  <si>
    <t>State Bank of India</t>
  </si>
  <si>
    <t>Branch Name</t>
  </si>
  <si>
    <t xml:space="preserve"> Treasury Bldg Tonk</t>
  </si>
  <si>
    <t>Account No-</t>
  </si>
  <si>
    <t>IFSC Code-</t>
  </si>
  <si>
    <t>Signature of Employee</t>
  </si>
  <si>
    <t>Paymanger Employee Master Data Form</t>
  </si>
  <si>
    <r>
      <t>Personal Detail</t>
    </r>
    <r>
      <rPr>
        <b/>
        <sz val="16"/>
        <color theme="1"/>
        <rFont val="Calibri"/>
        <family val="2"/>
        <scheme val="minor"/>
      </rPr>
      <t>-</t>
    </r>
  </si>
  <si>
    <t>Employee ID-</t>
  </si>
  <si>
    <t>PHOTO</t>
  </si>
  <si>
    <t>Employee Name-</t>
  </si>
  <si>
    <t>Father's Name-</t>
  </si>
  <si>
    <t>Jagdish Lal Jat</t>
  </si>
  <si>
    <t>Left Thumb Impresion</t>
  </si>
  <si>
    <t>Present Designation-</t>
  </si>
  <si>
    <t>Blood Group-</t>
  </si>
  <si>
    <t>O-</t>
  </si>
  <si>
    <t>Date of Retirement-</t>
  </si>
  <si>
    <t>Group Name-</t>
  </si>
  <si>
    <t>Primary</t>
  </si>
  <si>
    <t>Sequence No.-</t>
  </si>
  <si>
    <t>Pay Commission-</t>
  </si>
  <si>
    <t>Seventh</t>
  </si>
  <si>
    <t>HRA-</t>
  </si>
  <si>
    <t>Eligible</t>
  </si>
  <si>
    <r>
      <t>Status Detail</t>
    </r>
    <r>
      <rPr>
        <b/>
        <sz val="16"/>
        <color theme="1"/>
        <rFont val="Calibri"/>
        <family val="2"/>
        <scheme val="minor"/>
      </rPr>
      <t>-</t>
    </r>
  </si>
  <si>
    <t>Temporary/Permanent-</t>
  </si>
  <si>
    <t>Status-</t>
  </si>
  <si>
    <t>NA</t>
  </si>
  <si>
    <t>Service Sub Type-</t>
  </si>
  <si>
    <t>Regular</t>
  </si>
  <si>
    <t>Service Category-</t>
  </si>
  <si>
    <t>Sevice Quota-</t>
  </si>
  <si>
    <r>
      <t>Present Communication</t>
    </r>
    <r>
      <rPr>
        <b/>
        <sz val="16"/>
        <color theme="1"/>
        <rFont val="Calibri"/>
        <family val="2"/>
        <scheme val="minor"/>
      </rPr>
      <t>-</t>
    </r>
  </si>
  <si>
    <t>State-</t>
  </si>
  <si>
    <t>District-</t>
  </si>
  <si>
    <t>Rural/Urban-</t>
  </si>
  <si>
    <t>Rural</t>
  </si>
  <si>
    <t>Block/Municipal Area-</t>
  </si>
  <si>
    <t>Granmpanchayat/Ward-</t>
  </si>
  <si>
    <t>Village/Street/Nagar-</t>
  </si>
  <si>
    <t>Balapura</t>
  </si>
  <si>
    <t>Home Town-</t>
  </si>
  <si>
    <t>House No-</t>
  </si>
  <si>
    <t>PIN Code</t>
  </si>
  <si>
    <t>Telephone No.-</t>
  </si>
  <si>
    <t>Mobile No-</t>
  </si>
  <si>
    <r>
      <t>Permanent Communication</t>
    </r>
    <r>
      <rPr>
        <b/>
        <sz val="16"/>
        <color theme="1"/>
        <rFont val="Calibri"/>
        <family val="2"/>
        <scheme val="minor"/>
      </rPr>
      <t>-</t>
    </r>
  </si>
  <si>
    <r>
      <t>Pay &amp; Bank</t>
    </r>
    <r>
      <rPr>
        <b/>
        <sz val="16"/>
        <color theme="1"/>
        <rFont val="Calibri"/>
        <family val="2"/>
        <scheme val="minor"/>
      </rPr>
      <t>-</t>
    </r>
  </si>
  <si>
    <t>Pay Level-</t>
  </si>
  <si>
    <t>NPA-</t>
  </si>
  <si>
    <t>Not Eligible</t>
  </si>
  <si>
    <t>Grade Pay-</t>
  </si>
  <si>
    <t>Bank Account No.-</t>
  </si>
  <si>
    <t>Increment Date-</t>
  </si>
  <si>
    <t>Branch Name-</t>
  </si>
  <si>
    <t>Treasury Bldg Tonk</t>
  </si>
  <si>
    <r>
      <t>Dates</t>
    </r>
    <r>
      <rPr>
        <b/>
        <sz val="16"/>
        <color theme="1"/>
        <rFont val="Calibri"/>
        <family val="2"/>
        <scheme val="minor"/>
      </rPr>
      <t>-</t>
    </r>
  </si>
  <si>
    <t>Date of Joining-</t>
  </si>
  <si>
    <t>Date of Joining Regular Service-</t>
  </si>
  <si>
    <t>Date of Present Designation</t>
  </si>
  <si>
    <t>Date of Present Pay Scale-</t>
  </si>
  <si>
    <t>Date of Joining Present DDO-</t>
  </si>
  <si>
    <r>
      <t>Other Numbers</t>
    </r>
    <r>
      <rPr>
        <b/>
        <sz val="16"/>
        <color theme="1"/>
        <rFont val="Calibri"/>
        <family val="2"/>
        <scheme val="minor"/>
      </rPr>
      <t>-</t>
    </r>
  </si>
  <si>
    <t>GPF No.-</t>
  </si>
  <si>
    <t>Cpenf No-</t>
  </si>
  <si>
    <t>Belt No-</t>
  </si>
  <si>
    <t>UID No.-</t>
  </si>
  <si>
    <t>PRAN No-</t>
  </si>
  <si>
    <t>CPF No-</t>
  </si>
  <si>
    <t>PAN No-</t>
  </si>
  <si>
    <r>
      <t>Family Details</t>
    </r>
    <r>
      <rPr>
        <b/>
        <sz val="16"/>
        <color theme="1"/>
        <rFont val="Calibri"/>
        <family val="2"/>
        <scheme val="minor"/>
      </rPr>
      <t>-</t>
    </r>
  </si>
  <si>
    <t>Working/Non Working</t>
  </si>
  <si>
    <t>Relationship</t>
  </si>
  <si>
    <t>Seema Devi</t>
  </si>
  <si>
    <t>Non-working</t>
  </si>
  <si>
    <t>Arti</t>
  </si>
  <si>
    <t>Daughter</t>
  </si>
  <si>
    <t>How to Create a New Group</t>
  </si>
  <si>
    <r>
      <t xml:space="preserve">;fn fdlh fofRr; o"kZ esa izkIr ctV gsM ifjofrZr gks tk;s ;k u;s gsM esa in Lohd`r gks tk;s ;k vU; dkj.k ls </t>
    </r>
    <r>
      <rPr>
        <sz val="16"/>
        <color theme="1"/>
        <rFont val="Calibri"/>
        <family val="2"/>
        <scheme val="minor"/>
      </rPr>
      <t>Paymanger</t>
    </r>
    <r>
      <rPr>
        <sz val="16"/>
        <color theme="1"/>
        <rFont val="Kruti Dev 010"/>
      </rPr>
      <t xml:space="preserve"> ij </t>
    </r>
    <r>
      <rPr>
        <sz val="16"/>
        <color theme="1"/>
        <rFont val="Calibri"/>
        <family val="2"/>
        <scheme val="minor"/>
      </rPr>
      <t>Group Creation</t>
    </r>
    <r>
      <rPr>
        <sz val="16"/>
        <color theme="1"/>
        <rFont val="Kruti Dev 010"/>
      </rPr>
      <t xml:space="preserve"> dk </t>
    </r>
    <r>
      <rPr>
        <sz val="16"/>
        <color theme="1"/>
        <rFont val="Calibri"/>
        <family val="2"/>
        <scheme val="minor"/>
      </rPr>
      <t>Option</t>
    </r>
    <r>
      <rPr>
        <sz val="16"/>
        <color theme="1"/>
        <rFont val="Kruti Dev 010"/>
      </rPr>
      <t xml:space="preserve"> gS ftlds vuqlkj u;k xzqi cuk;k tkrk gS A</t>
    </r>
  </si>
  <si>
    <r>
      <t xml:space="preserve">u;k xzqi rHkh cuk;k tk ldrk gS tc fdlh ctV gsM esa jkf'k Lohd`r gks tkrh gS vU;Fkk </t>
    </r>
    <r>
      <rPr>
        <sz val="14"/>
        <color theme="1"/>
        <rFont val="Calibri"/>
        <family val="2"/>
        <scheme val="minor"/>
      </rPr>
      <t>Budget Head Does not Exist</t>
    </r>
    <r>
      <rPr>
        <sz val="16"/>
        <color theme="1"/>
        <rFont val="Kruti Dev 010"/>
      </rPr>
      <t xml:space="preserve"> dk </t>
    </r>
    <r>
      <rPr>
        <sz val="14"/>
        <color theme="1"/>
        <rFont val="Calibri"/>
        <family val="2"/>
        <scheme val="minor"/>
      </rPr>
      <t>Error Massage</t>
    </r>
    <r>
      <rPr>
        <sz val="16"/>
        <color theme="1"/>
        <rFont val="Kruti Dev 010"/>
      </rPr>
      <t xml:space="preserve"> vk;sxk A</t>
    </r>
  </si>
  <si>
    <t>u;k xzqi cukus dh izfdz;k fuEukuqlkj gS&amp;</t>
  </si>
  <si>
    <t>Master                 Group Master                    Add Group</t>
  </si>
  <si>
    <r>
      <t xml:space="preserve">                           ,d u;k ist [kqysxk ftles fuEufyf[kr lwpuk,a </t>
    </r>
    <r>
      <rPr>
        <b/>
        <sz val="16"/>
        <color rgb="FFFF0000"/>
        <rFont val="Calibri"/>
        <family val="2"/>
        <scheme val="minor"/>
      </rPr>
      <t>Fill</t>
    </r>
    <r>
      <rPr>
        <b/>
        <sz val="16"/>
        <color rgb="FFFF0000"/>
        <rFont val="Kruti Dev 010"/>
      </rPr>
      <t xml:space="preserve"> djuh gS&amp;</t>
    </r>
  </si>
  <si>
    <r>
      <t xml:space="preserve">Budget Head-    </t>
    </r>
    <r>
      <rPr>
        <b/>
        <sz val="16"/>
        <color rgb="FF0070C0"/>
        <rFont val="Calibri"/>
        <family val="2"/>
        <scheme val="minor"/>
      </rPr>
      <t>According to sanctioned Budget as- 2202-02-109-27-01</t>
    </r>
  </si>
  <si>
    <r>
      <t xml:space="preserve">Object Head-     </t>
    </r>
    <r>
      <rPr>
        <b/>
        <sz val="16"/>
        <color rgb="FF0070C0"/>
        <rFont val="Calibri"/>
        <family val="2"/>
        <scheme val="minor"/>
      </rPr>
      <t>01 or if any</t>
    </r>
  </si>
  <si>
    <r>
      <t xml:space="preserve">BFC Type-           </t>
    </r>
    <r>
      <rPr>
        <b/>
        <sz val="16"/>
        <color rgb="FF0070C0"/>
        <rFont val="Calibri"/>
        <family val="2"/>
        <scheme val="minor"/>
      </rPr>
      <t>CA/SF/NA</t>
    </r>
  </si>
  <si>
    <r>
      <t xml:space="preserve">Head Type-        </t>
    </r>
    <r>
      <rPr>
        <b/>
        <sz val="16"/>
        <color rgb="FF0070C0"/>
        <rFont val="Calibri"/>
        <family val="2"/>
        <scheme val="minor"/>
      </rPr>
      <t xml:space="preserve"> Charged/Voted/NA</t>
    </r>
  </si>
  <si>
    <t xml:space="preserve">                                  Submit</t>
  </si>
  <si>
    <t xml:space="preserve">                Group Added Successfully   massage will appear on screen</t>
  </si>
  <si>
    <r>
      <t xml:space="preserve">;fn fdlh fofRr; o"kZ esa izkIr ctV gsM ls u;s gsM esa in ifjofrZr gks tk;s ;k vU; dkj.k ls </t>
    </r>
    <r>
      <rPr>
        <sz val="16"/>
        <color theme="1"/>
        <rFont val="Calibri"/>
        <family val="2"/>
        <scheme val="minor"/>
      </rPr>
      <t>Paymanger</t>
    </r>
    <r>
      <rPr>
        <sz val="16"/>
        <color theme="1"/>
        <rFont val="Kruti Dev 010"/>
      </rPr>
      <t xml:space="preserve"> ij </t>
    </r>
    <r>
      <rPr>
        <sz val="16"/>
        <color theme="1"/>
        <rFont val="Calibri"/>
        <family val="2"/>
        <scheme val="minor"/>
      </rPr>
      <t>Group Change</t>
    </r>
    <r>
      <rPr>
        <sz val="16"/>
        <color theme="1"/>
        <rFont val="Kruti Dev 010"/>
      </rPr>
      <t xml:space="preserve"> dk </t>
    </r>
    <r>
      <rPr>
        <sz val="16"/>
        <color theme="1"/>
        <rFont val="Calibri"/>
        <family val="2"/>
        <scheme val="minor"/>
      </rPr>
      <t>Option</t>
    </r>
    <r>
      <rPr>
        <sz val="16"/>
        <color theme="1"/>
        <rFont val="Kruti Dev 010"/>
      </rPr>
      <t xml:space="preserve"> gS ftlds vuqlkj fdlh Hkh dkfeZd ds xzqi esa ifjoZru fd;k tk ldrk gS A</t>
    </r>
  </si>
  <si>
    <r>
      <t xml:space="preserve">dkfeZd ds iwoZ esa </t>
    </r>
    <r>
      <rPr>
        <sz val="16"/>
        <color theme="1"/>
        <rFont val="Calibri"/>
        <family val="2"/>
        <scheme val="minor"/>
      </rPr>
      <t>Allocated</t>
    </r>
    <r>
      <rPr>
        <sz val="16"/>
        <color theme="1"/>
        <rFont val="Kruti Dev 010"/>
      </rPr>
      <t xml:space="preserve"> xzqi es ifjorZu rHkh laHko gS tcfd dkfeZd ds iwoZ ds lHkh fcy </t>
    </r>
    <r>
      <rPr>
        <sz val="16"/>
        <color theme="1"/>
        <rFont val="Calibri"/>
        <family val="2"/>
        <scheme val="minor"/>
      </rPr>
      <t xml:space="preserve">Pass </t>
    </r>
    <r>
      <rPr>
        <sz val="16"/>
        <color theme="1"/>
        <rFont val="Kruti Dev 010"/>
      </rPr>
      <t xml:space="preserve">gks pqds gks vkSj muds </t>
    </r>
    <r>
      <rPr>
        <sz val="16"/>
        <color theme="1"/>
        <rFont val="Calibri"/>
        <family val="2"/>
        <scheme val="minor"/>
      </rPr>
      <t>TV No Allote</t>
    </r>
    <r>
      <rPr>
        <sz val="16"/>
        <color theme="1"/>
        <rFont val="Kruti Dev 010"/>
      </rPr>
      <t xml:space="preserve"> gks pqds gks ojuk xzqi es ifjorZu laHko ugha gksxk A</t>
    </r>
  </si>
  <si>
    <t>dkfeZd dks u;s xzqi esa rHkh LFkkukUrfjr fd;k tk ldrk gS tc orZeku fofRr; o"kZ esa ml u;s gsM esa ctV Lohd`r gks pqdk gksA</t>
  </si>
  <si>
    <t>dkfeZd ds xzqi esa ifjorZu dh izfdz;k fuEukuqlkj gS&amp;</t>
  </si>
  <si>
    <t>Master                 Group Allocation                    Select Group</t>
  </si>
  <si>
    <r>
      <t xml:space="preserve">xzqi dk p;u djrs gh ,d </t>
    </r>
    <r>
      <rPr>
        <sz val="16"/>
        <color theme="1"/>
        <rFont val="Calibri"/>
        <family val="2"/>
        <scheme val="minor"/>
      </rPr>
      <t>List Show</t>
    </r>
    <r>
      <rPr>
        <sz val="16"/>
        <color theme="1"/>
        <rFont val="Kruti Dev 010"/>
      </rPr>
      <t xml:space="preserve"> gksxh ftlesa xzqi ds lHkh dkfeZd iznf'kZr gksaxs A</t>
    </r>
  </si>
  <si>
    <r>
      <t xml:space="preserve">izR;sd dkfeZd ds uke ds vUr esa </t>
    </r>
    <r>
      <rPr>
        <sz val="16"/>
        <color theme="1"/>
        <rFont val="Calibri"/>
        <family val="2"/>
        <scheme val="minor"/>
      </rPr>
      <t>Change</t>
    </r>
    <r>
      <rPr>
        <sz val="16"/>
        <color theme="1"/>
        <rFont val="Kruti Dev 010"/>
      </rPr>
      <t xml:space="preserve"> fy[kk gksxk A</t>
    </r>
  </si>
  <si>
    <r>
      <t xml:space="preserve">lacaf/kr dkfeZd ds uke ds vUr esa fy[ks </t>
    </r>
    <r>
      <rPr>
        <sz val="16"/>
        <color theme="1"/>
        <rFont val="Calibri"/>
        <family val="2"/>
        <scheme val="minor"/>
      </rPr>
      <t>Change</t>
    </r>
    <r>
      <rPr>
        <sz val="16"/>
        <color theme="1"/>
        <rFont val="Kruti Dev 010"/>
      </rPr>
      <t xml:space="preserve"> ij </t>
    </r>
    <r>
      <rPr>
        <sz val="16"/>
        <color theme="1"/>
        <rFont val="Calibri"/>
        <family val="2"/>
        <scheme val="minor"/>
      </rPr>
      <t>Click</t>
    </r>
    <r>
      <rPr>
        <sz val="16"/>
        <color theme="1"/>
        <rFont val="Kruti Dev 010"/>
      </rPr>
      <t xml:space="preserve"> djsa A</t>
    </r>
  </si>
  <si>
    <r>
      <t xml:space="preserve">ubZ </t>
    </r>
    <r>
      <rPr>
        <b/>
        <sz val="16"/>
        <color rgb="FFFF0000"/>
        <rFont val="Calibri"/>
        <family val="2"/>
        <scheme val="minor"/>
      </rPr>
      <t>Pop-up Window</t>
    </r>
    <r>
      <rPr>
        <b/>
        <sz val="16"/>
        <color rgb="FFFF0000"/>
        <rFont val="Kruti Dev 010"/>
      </rPr>
      <t xml:space="preserve"> [kqysxh ftlesa&amp;</t>
    </r>
  </si>
  <si>
    <r>
      <rPr>
        <sz val="16"/>
        <color theme="1"/>
        <rFont val="Calibri"/>
        <family val="2"/>
        <scheme val="minor"/>
      </rPr>
      <t>Select Group</t>
    </r>
    <r>
      <rPr>
        <sz val="16"/>
        <color theme="1"/>
        <rFont val="Kruti Dev 010"/>
      </rPr>
      <t xml:space="preserve"> &amp; xzqi dk uke p;u djsa ftlesa vki dkfeZd dks ys tkuk pkgrs gS A</t>
    </r>
  </si>
  <si>
    <r>
      <rPr>
        <sz val="16"/>
        <color theme="1"/>
        <rFont val="Calibri"/>
        <family val="2"/>
        <scheme val="minor"/>
      </rPr>
      <t>Select Designation</t>
    </r>
    <r>
      <rPr>
        <sz val="16"/>
        <color theme="1"/>
        <rFont val="Kruti Dev 010"/>
      </rPr>
      <t xml:space="preserve"> &amp; in dk uke p;u djsa ftl in ij dkfeZd dk;Zjr gS A</t>
    </r>
  </si>
  <si>
    <t xml:space="preserve">                                         Submit</t>
  </si>
  <si>
    <t xml:space="preserve">         Employee Group has been successfully changed massage appear.</t>
  </si>
  <si>
    <t xml:space="preserve"> ,d u;k ist [kqysxk ftles vkidks xzqi dk p;u djuk gS ftlesa og dkfeZd gS ftldk xzqi cnyuk gS&amp;</t>
  </si>
  <si>
    <t>dkfeZd is&amp;fMVsy esa HkRrs@dVkSfr;ka tksMuk@gVkuk</t>
  </si>
  <si>
    <r>
      <rPr>
        <b/>
        <sz val="22"/>
        <color theme="1"/>
        <rFont val="Calibri"/>
        <family val="2"/>
        <scheme val="minor"/>
      </rPr>
      <t>LIC/Loan</t>
    </r>
    <r>
      <rPr>
        <b/>
        <sz val="24"/>
        <color theme="1"/>
        <rFont val="Kruti Dev 010"/>
      </rPr>
      <t xml:space="preserve"> dVkSfr </t>
    </r>
    <r>
      <rPr>
        <b/>
        <sz val="22"/>
        <color theme="1"/>
        <rFont val="Calibri"/>
        <family val="2"/>
        <scheme val="minor"/>
      </rPr>
      <t>ADD/Delete</t>
    </r>
    <r>
      <rPr>
        <b/>
        <sz val="24"/>
        <color theme="1"/>
        <rFont val="Kruti Dev 010"/>
      </rPr>
      <t xml:space="preserve"> djuk</t>
    </r>
  </si>
  <si>
    <t>How to add a new Employee on Paymanger</t>
  </si>
  <si>
    <r>
      <t xml:space="preserve">,d uofu;qDr dkfeZd dh </t>
    </r>
    <r>
      <rPr>
        <sz val="16"/>
        <color theme="1"/>
        <rFont val="Calibri"/>
        <family val="2"/>
        <scheme val="minor"/>
      </rPr>
      <t>Employee ID and PRAN No Generate</t>
    </r>
    <r>
      <rPr>
        <sz val="16"/>
        <color theme="1"/>
        <rFont val="Kruti Dev 010"/>
      </rPr>
      <t xml:space="preserve"> gks tkus ds ckn </t>
    </r>
    <r>
      <rPr>
        <sz val="16"/>
        <color theme="1"/>
        <rFont val="Calibri"/>
        <family val="2"/>
        <scheme val="minor"/>
      </rPr>
      <t>Paymanger</t>
    </r>
    <r>
      <rPr>
        <sz val="16"/>
        <color theme="1"/>
        <rFont val="Kruti Dev 010"/>
      </rPr>
      <t xml:space="preserve"> ij dkfeZd dh </t>
    </r>
    <r>
      <rPr>
        <sz val="16"/>
        <color theme="1"/>
        <rFont val="Calibri"/>
        <family val="2"/>
        <scheme val="minor"/>
      </rPr>
      <t>Details Feed</t>
    </r>
    <r>
      <rPr>
        <sz val="16"/>
        <color theme="1"/>
        <rFont val="Kruti Dev 010"/>
      </rPr>
      <t xml:space="preserve"> djuh gksrh gS A</t>
    </r>
  </si>
  <si>
    <r>
      <t xml:space="preserve">,d uofu;qDr dkfeZd dh </t>
    </r>
    <r>
      <rPr>
        <sz val="16"/>
        <color theme="1"/>
        <rFont val="Calibri"/>
        <family val="2"/>
        <scheme val="minor"/>
      </rPr>
      <t>Detail Feeding</t>
    </r>
    <r>
      <rPr>
        <sz val="16"/>
        <color theme="1"/>
        <rFont val="Kruti Dev 010"/>
      </rPr>
      <t xml:space="preserve"> djrs le; cgqr lko/kkuh cjruh pkfg;s A </t>
    </r>
    <r>
      <rPr>
        <sz val="16"/>
        <color theme="1"/>
        <rFont val="Calibri"/>
        <family val="2"/>
        <scheme val="minor"/>
      </rPr>
      <t>paymanger</t>
    </r>
    <r>
      <rPr>
        <sz val="16"/>
        <color theme="1"/>
        <rFont val="Kruti Dev 010"/>
      </rPr>
      <t xml:space="preserve"> ij </t>
    </r>
    <r>
      <rPr>
        <sz val="16"/>
        <color theme="1"/>
        <rFont val="Calibri"/>
        <family val="2"/>
        <scheme val="minor"/>
      </rPr>
      <t>Data Feeding</t>
    </r>
    <r>
      <rPr>
        <sz val="16"/>
        <color theme="1"/>
        <rFont val="Kruti Dev 010"/>
      </rPr>
      <t xml:space="preserve"> fuEukuqlkj djuh gS&amp;</t>
    </r>
  </si>
  <si>
    <t xml:space="preserve">Master                 Employee Detail                  </t>
  </si>
  <si>
    <r>
      <rPr>
        <b/>
        <u/>
        <sz val="16"/>
        <color rgb="FFFF0000"/>
        <rFont val="Calibri"/>
        <family val="2"/>
        <scheme val="minor"/>
      </rPr>
      <t>Employee Detais</t>
    </r>
    <r>
      <rPr>
        <b/>
        <u/>
        <sz val="16"/>
        <color rgb="FFFF0000"/>
        <rFont val="Kruti Dev 010"/>
      </rPr>
      <t xml:space="preserve"> esa </t>
    </r>
    <r>
      <rPr>
        <b/>
        <u/>
        <sz val="16"/>
        <color rgb="FFFF0000"/>
        <rFont val="Calibri"/>
        <family val="2"/>
        <scheme val="minor"/>
      </rPr>
      <t>10 Part</t>
    </r>
    <r>
      <rPr>
        <b/>
        <u/>
        <sz val="16"/>
        <color rgb="FFFF0000"/>
        <rFont val="Kruti Dev 010"/>
      </rPr>
      <t xml:space="preserve"> gS&amp;</t>
    </r>
  </si>
  <si>
    <t>A- Personal Details-</t>
  </si>
  <si>
    <r>
      <t xml:space="preserve">Select Service Category- </t>
    </r>
    <r>
      <rPr>
        <sz val="16"/>
        <color rgb="FF0070C0"/>
        <rFont val="Calibri"/>
        <family val="2"/>
        <scheme val="minor"/>
      </rPr>
      <t>AIS, State Service, Subordinate Service, Ministrial etc</t>
    </r>
  </si>
  <si>
    <t>A New Pop-up Window Appears on the Screen</t>
  </si>
  <si>
    <t xml:space="preserve">                                                            Fetch DATA FROM SIPF</t>
  </si>
  <si>
    <r>
      <t xml:space="preserve">Fill Employee ID and Click on </t>
    </r>
    <r>
      <rPr>
        <sz val="16"/>
        <color rgb="FF0070C0"/>
        <rFont val="Calibri"/>
        <family val="2"/>
        <scheme val="minor"/>
      </rPr>
      <t>Fetch DATA</t>
    </r>
  </si>
  <si>
    <r>
      <rPr>
        <sz val="16"/>
        <color theme="1"/>
        <rFont val="Calibri"/>
        <family val="2"/>
        <scheme val="minor"/>
      </rPr>
      <t>SIPF</t>
    </r>
    <r>
      <rPr>
        <sz val="16"/>
        <color theme="1"/>
        <rFont val="Kruti Dev 010"/>
      </rPr>
      <t xml:space="preserve"> ls fuEufyf[kr </t>
    </r>
    <r>
      <rPr>
        <sz val="16"/>
        <color theme="1"/>
        <rFont val="Calibri"/>
        <family val="2"/>
        <scheme val="minor"/>
      </rPr>
      <t>Data automatically Fetch</t>
    </r>
    <r>
      <rPr>
        <sz val="16"/>
        <color theme="1"/>
        <rFont val="Kruti Dev 010"/>
      </rPr>
      <t xml:space="preserve"> gksaxs&amp;</t>
    </r>
  </si>
  <si>
    <t>Name of Employee, Current Post, Father's Name, Employee ID, Date of Birth, Date of Retirement</t>
  </si>
  <si>
    <t>Rest part of Personal Details fill manually as-</t>
  </si>
  <si>
    <r>
      <t xml:space="preserve">Select Sub Category- </t>
    </r>
    <r>
      <rPr>
        <sz val="16"/>
        <color rgb="FF0070C0"/>
        <rFont val="Calibri"/>
        <family val="2"/>
        <scheme val="minor"/>
      </rPr>
      <t xml:space="preserve">Regular/Probation </t>
    </r>
    <r>
      <rPr>
        <sz val="16"/>
        <color rgb="FF0070C0"/>
        <rFont val="Kruti Dev 010"/>
      </rPr>
      <t>;fn dkfeZd izoh{kkdky esa gS rks izkscs'ku pqus</t>
    </r>
  </si>
  <si>
    <r>
      <t xml:space="preserve">Gender- </t>
    </r>
    <r>
      <rPr>
        <sz val="16"/>
        <color rgb="FF0070C0"/>
        <rFont val="Calibri"/>
        <family val="2"/>
        <scheme val="minor"/>
      </rPr>
      <t>Male/Female/Transgender</t>
    </r>
  </si>
  <si>
    <r>
      <t xml:space="preserve">Select Group- </t>
    </r>
    <r>
      <rPr>
        <sz val="16"/>
        <color rgb="FF0070C0"/>
        <rFont val="Kruti Dev 010"/>
      </rPr>
      <t>dkfeZd dk in ftl gsM ls lacaf/kr gS ml gsM ds xzqi dks pqus</t>
    </r>
  </si>
  <si>
    <r>
      <t>Select Designation-</t>
    </r>
    <r>
      <rPr>
        <sz val="16"/>
        <color rgb="FF0070C0"/>
        <rFont val="Calibri"/>
        <family val="2"/>
        <scheme val="minor"/>
      </rPr>
      <t>----------------------------------</t>
    </r>
  </si>
  <si>
    <r>
      <t xml:space="preserve">Select Blood Group- </t>
    </r>
    <r>
      <rPr>
        <sz val="16"/>
        <color rgb="FF0070C0"/>
        <rFont val="Calibri"/>
        <family val="2"/>
        <scheme val="minor"/>
      </rPr>
      <t>A-/A+/B-/B+/AB/O-/O+</t>
    </r>
  </si>
  <si>
    <r>
      <t xml:space="preserve">Select Posr at Appointment- </t>
    </r>
    <r>
      <rPr>
        <sz val="16"/>
        <color rgb="FF0070C0"/>
        <rFont val="Calibri"/>
        <family val="2"/>
        <scheme val="minor"/>
      </rPr>
      <t>----------------------</t>
    </r>
  </si>
  <si>
    <r>
      <t xml:space="preserve">Select Pay Commission- </t>
    </r>
    <r>
      <rPr>
        <sz val="16"/>
        <color rgb="FF0070C0"/>
        <rFont val="Calibri"/>
        <family val="2"/>
        <scheme val="minor"/>
      </rPr>
      <t>Fifth/Sixth/Seventh</t>
    </r>
  </si>
  <si>
    <r>
      <t xml:space="preserve">Select HRA Eligible City- </t>
    </r>
    <r>
      <rPr>
        <sz val="16"/>
        <color rgb="FF0070C0"/>
        <rFont val="Calibri"/>
        <family val="2"/>
        <scheme val="minor"/>
      </rPr>
      <t>X-8%/Y-16%/Z-24%</t>
    </r>
  </si>
  <si>
    <t>Select CCA Eligiblity- ------------------------------------</t>
  </si>
  <si>
    <r>
      <t xml:space="preserve">Select Department- </t>
    </r>
    <r>
      <rPr>
        <sz val="16"/>
        <color rgb="FF0070C0"/>
        <rFont val="Calibri"/>
        <family val="2"/>
        <scheme val="minor"/>
      </rPr>
      <t>------------------------------</t>
    </r>
  </si>
  <si>
    <r>
      <t xml:space="preserve">                                                                    </t>
    </r>
    <r>
      <rPr>
        <b/>
        <sz val="16"/>
        <color theme="1"/>
        <rFont val="Calibri"/>
        <family val="2"/>
        <scheme val="minor"/>
      </rPr>
      <t xml:space="preserve"> Submit</t>
    </r>
  </si>
  <si>
    <t>B- Employee Status-</t>
  </si>
  <si>
    <r>
      <t xml:space="preserve">Select Status- </t>
    </r>
    <r>
      <rPr>
        <sz val="16"/>
        <color rgb="FF0070C0"/>
        <rFont val="Calibri"/>
        <family val="2"/>
        <scheme val="minor"/>
      </rPr>
      <t>NA/Ad-Hoc/APO/Death/Deputation</t>
    </r>
  </si>
  <si>
    <t>Select Temporary/Permanent- Temporary/Permanent/Probation</t>
  </si>
  <si>
    <r>
      <t xml:space="preserve">Select Service Quota- </t>
    </r>
    <r>
      <rPr>
        <sz val="16"/>
        <color rgb="FF0070C0"/>
        <rFont val="Calibri"/>
        <family val="2"/>
        <scheme val="minor"/>
      </rPr>
      <t>Deceased/Divorced/Ex-Serviceman/Physical handicap/Player/Widow/NA</t>
    </r>
  </si>
  <si>
    <r>
      <t xml:space="preserve">Select Category- </t>
    </r>
    <r>
      <rPr>
        <sz val="16"/>
        <color rgb="FF0070C0"/>
        <rFont val="Calibri"/>
        <family val="2"/>
        <scheme val="minor"/>
      </rPr>
      <t>SC/ST/OBC/SBC/Gen/Minority</t>
    </r>
  </si>
  <si>
    <r>
      <t xml:space="preserve">Select Gazetted/Non-Gazetted- </t>
    </r>
    <r>
      <rPr>
        <sz val="16"/>
        <color rgb="FF0070C0"/>
        <rFont val="Calibri"/>
        <family val="2"/>
        <scheme val="minor"/>
      </rPr>
      <t>Gazetted/Non-Gazetted</t>
    </r>
  </si>
  <si>
    <r>
      <t xml:space="preserve">Select Entitlement Status- </t>
    </r>
    <r>
      <rPr>
        <sz val="16"/>
        <color rgb="FF0070C0"/>
        <rFont val="Calibri"/>
        <family val="2"/>
        <scheme val="minor"/>
      </rPr>
      <t>Benefit Before 01-01-2004/NPS from 01-01-2004/CPF/None</t>
    </r>
  </si>
  <si>
    <t>Select Marital Status- Married/Unmarried/Widow/Divorced</t>
  </si>
  <si>
    <t>C- Pay and Bank-</t>
  </si>
  <si>
    <t xml:space="preserve">Select Followings Details- </t>
  </si>
  <si>
    <t xml:space="preserve">Pay Commission, Pay Scale- Level,Basic Pay,Grade Pay-0, NPA Eligible/Non-eligible, HRA </t>
  </si>
  <si>
    <t>Eligible/Non-Eligible, Fill IFSC Code and Search, Fill Account No., Increament Date etc.</t>
  </si>
  <si>
    <t>D- Contact Details-</t>
  </si>
  <si>
    <t>Fill Present and Permanent address of employee</t>
  </si>
  <si>
    <t>E- Employee Dates-</t>
  </si>
  <si>
    <t xml:space="preserve">Fill Employee following Dates- Date of Joining, Date of present designation, Date of Joining </t>
  </si>
  <si>
    <t>present DDO, Date of Joining Regular service</t>
  </si>
  <si>
    <t>F- Employee Numbers-</t>
  </si>
  <si>
    <t xml:space="preserve">Fill Employee following Numbers- Aadhar No., PAN No., PRAN No. </t>
  </si>
  <si>
    <t>G- Family Details-</t>
  </si>
  <si>
    <t>Fill family details</t>
  </si>
  <si>
    <r>
      <t>H- Scheme</t>
    </r>
    <r>
      <rPr>
        <b/>
        <sz val="16"/>
        <color rgb="FFFF0000"/>
        <rFont val="Calibri"/>
        <family val="2"/>
        <scheme val="minor"/>
      </rPr>
      <t>-</t>
    </r>
  </si>
  <si>
    <t xml:space="preserve">Select Group Insurance and SI Nominee </t>
  </si>
  <si>
    <r>
      <t>I- Image</t>
    </r>
    <r>
      <rPr>
        <b/>
        <sz val="16"/>
        <color rgb="FFFF0000"/>
        <rFont val="Calibri"/>
        <family val="2"/>
        <scheme val="minor"/>
      </rPr>
      <t>-</t>
    </r>
  </si>
  <si>
    <t>Upload Employee Photo, Signature, Left Thumb Impression, Enter Code and Submit</t>
  </si>
  <si>
    <r>
      <t>J- Corp Details</t>
    </r>
    <r>
      <rPr>
        <b/>
        <sz val="16"/>
        <color rgb="FFFF0000"/>
        <rFont val="Calibri"/>
        <family val="2"/>
        <scheme val="minor"/>
      </rPr>
      <t>-</t>
    </r>
  </si>
  <si>
    <t>Hitkari Nidhi Account No and others</t>
  </si>
  <si>
    <t>Submit</t>
  </si>
  <si>
    <t>How to Add/Delete Allowances &amp;Deductions</t>
  </si>
  <si>
    <r>
      <t xml:space="preserve">,d uofu;qDr dkfeZd dks osru ,oa vU; HkRrksa dk Hkqxrku djus ds fy, </t>
    </r>
    <r>
      <rPr>
        <sz val="14"/>
        <color theme="1"/>
        <rFont val="Calibri"/>
        <family val="2"/>
        <scheme val="minor"/>
      </rPr>
      <t>Paymanager</t>
    </r>
    <r>
      <rPr>
        <sz val="16"/>
        <color theme="1"/>
        <rFont val="Kruti Dev 010"/>
      </rPr>
      <t xml:space="preserve"> ij ml dkfeZd dk lEiw.kZ fooj.k gksuk vko';d gS A dkfeZd ds fooj.k dh iwfrZ ds i'pkr dkfeZd dh </t>
    </r>
    <r>
      <rPr>
        <sz val="14"/>
        <color theme="1"/>
        <rFont val="Calibri"/>
        <family val="2"/>
        <scheme val="minor"/>
      </rPr>
      <t>Pay Detail</t>
    </r>
    <r>
      <rPr>
        <sz val="16"/>
        <color theme="1"/>
        <rFont val="Kruti Dev 010"/>
      </rPr>
      <t xml:space="preserve"> iw.kZ gksuk Hkh vko';d gS</t>
    </r>
  </si>
  <si>
    <r>
      <t xml:space="preserve">,d uofu;qDr dkfeZd ds osru ,oa vU; HkRrksa dks </t>
    </r>
    <r>
      <rPr>
        <sz val="14"/>
        <color theme="1"/>
        <rFont val="Calibri"/>
        <family val="2"/>
        <scheme val="minor"/>
      </rPr>
      <t>Paymanager</t>
    </r>
    <r>
      <rPr>
        <sz val="16"/>
        <color theme="1"/>
        <rFont val="Kruti Dev 010"/>
      </rPr>
      <t xml:space="preserve"> ij </t>
    </r>
    <r>
      <rPr>
        <sz val="14"/>
        <color theme="1"/>
        <rFont val="Calibri"/>
        <family val="2"/>
        <scheme val="minor"/>
      </rPr>
      <t>Add/Delete</t>
    </r>
    <r>
      <rPr>
        <sz val="16"/>
        <color theme="1"/>
        <rFont val="Kruti Dev 010"/>
      </rPr>
      <t xml:space="preserve"> djus dh izfdz;k fuEukuqlkj gS</t>
    </r>
  </si>
  <si>
    <t>Bill Processing                            Salary Processing                                Employee Pay Details</t>
  </si>
  <si>
    <t>Select Month, Year and Group------------------------</t>
  </si>
  <si>
    <t>Add Allowances/Deductions-</t>
  </si>
  <si>
    <t>i</t>
  </si>
  <si>
    <r>
      <t xml:space="preserve">p;fur xzqi ds lHkh dkfeZdksa dh ,d lwfp uhps iznf'kZr gksxh ftlesa ls lacaf/kr dkfeZd ds uke ij </t>
    </r>
    <r>
      <rPr>
        <sz val="16"/>
        <color theme="1"/>
        <rFont val="Calibri"/>
        <family val="2"/>
        <scheme val="minor"/>
      </rPr>
      <t>Click</t>
    </r>
    <r>
      <rPr>
        <sz val="16"/>
        <color theme="1"/>
        <rFont val="Kruti Dev 010"/>
      </rPr>
      <t xml:space="preserve"> djsa&amp;</t>
    </r>
  </si>
  <si>
    <t>ii</t>
  </si>
  <si>
    <r>
      <t>dkfeZd dk uke] in] csfld is ,oa xzqi</t>
    </r>
    <r>
      <rPr>
        <sz val="16"/>
        <color theme="1"/>
        <rFont val="Calibri"/>
        <family val="2"/>
        <scheme val="minor"/>
      </rPr>
      <t xml:space="preserve"> Show</t>
    </r>
    <r>
      <rPr>
        <sz val="16"/>
        <color theme="1"/>
        <rFont val="Kruti Dev 010"/>
      </rPr>
      <t xml:space="preserve"> gksxk uhps </t>
    </r>
    <r>
      <rPr>
        <sz val="16"/>
        <color theme="1"/>
        <rFont val="Calibri"/>
        <family val="2"/>
        <scheme val="minor"/>
      </rPr>
      <t>Allowances and Deductions</t>
    </r>
    <r>
      <rPr>
        <sz val="16"/>
        <color theme="1"/>
        <rFont val="Kruti Dev 010"/>
      </rPr>
      <t xml:space="preserve"> dh lkj.kh fn[ksxh ftlesa dkfeZd dh dsoy </t>
    </r>
    <r>
      <rPr>
        <sz val="16"/>
        <color theme="1"/>
        <rFont val="Calibri"/>
        <family val="2"/>
        <scheme val="minor"/>
      </rPr>
      <t>Basic</t>
    </r>
    <r>
      <rPr>
        <sz val="16"/>
        <color theme="1"/>
        <rFont val="Kruti Dev 010"/>
      </rPr>
      <t xml:space="preserve"> gh fn[kkbZ nsxh tks vkius dkfeZd dh </t>
    </r>
    <r>
      <rPr>
        <sz val="16"/>
        <color theme="1"/>
        <rFont val="Calibri"/>
        <family val="2"/>
        <scheme val="minor"/>
      </rPr>
      <t>Basic Detail</t>
    </r>
    <r>
      <rPr>
        <sz val="16"/>
        <color theme="1"/>
        <rFont val="Kruti Dev 010"/>
      </rPr>
      <t xml:space="preserve"> esa </t>
    </r>
    <r>
      <rPr>
        <sz val="16"/>
        <color theme="1"/>
        <rFont val="Calibri"/>
        <family val="2"/>
        <scheme val="minor"/>
      </rPr>
      <t>Feed</t>
    </r>
    <r>
      <rPr>
        <sz val="16"/>
        <color theme="1"/>
        <rFont val="Kruti Dev 010"/>
      </rPr>
      <t xml:space="preserve"> fd;k gS A</t>
    </r>
  </si>
  <si>
    <t>iii</t>
  </si>
  <si>
    <r>
      <t xml:space="preserve">lkj.kh ds uhps fuEu </t>
    </r>
    <r>
      <rPr>
        <sz val="16"/>
        <color theme="1"/>
        <rFont val="Calibri"/>
        <family val="2"/>
        <scheme val="minor"/>
      </rPr>
      <t xml:space="preserve">Options </t>
    </r>
    <r>
      <rPr>
        <sz val="16"/>
        <color theme="1"/>
        <rFont val="Kruti Dev 010"/>
      </rPr>
      <t>fn[kkbZ nsaxs&amp;</t>
    </r>
  </si>
  <si>
    <t>Add Allowances, Partial Pay, Stop Payment, Add Deduction, Add LIC, Loan Master, Add</t>
  </si>
  <si>
    <t>Nominee, Dependent Deduction, Suspand</t>
  </si>
  <si>
    <r>
      <rPr>
        <sz val="16"/>
        <color rgb="FF0070C0"/>
        <rFont val="Calibri"/>
        <family val="2"/>
        <scheme val="minor"/>
      </rPr>
      <t>Add Allowances</t>
    </r>
    <r>
      <rPr>
        <sz val="16"/>
        <color rgb="FF0070C0"/>
        <rFont val="Kruti Dev 010"/>
      </rPr>
      <t xml:space="preserve"> ij </t>
    </r>
    <r>
      <rPr>
        <sz val="16"/>
        <color rgb="FF0070C0"/>
        <rFont val="Calibri"/>
        <family val="2"/>
        <scheme val="minor"/>
      </rPr>
      <t>Click</t>
    </r>
    <r>
      <rPr>
        <sz val="16"/>
        <color rgb="FF0070C0"/>
        <rFont val="Kruti Dev 010"/>
      </rPr>
      <t xml:space="preserve"> djsa</t>
    </r>
  </si>
  <si>
    <r>
      <t xml:space="preserve">,d </t>
    </r>
    <r>
      <rPr>
        <sz val="16"/>
        <color theme="1"/>
        <rFont val="Calibri"/>
        <family val="2"/>
        <scheme val="minor"/>
      </rPr>
      <t>Pop-up Window</t>
    </r>
    <r>
      <rPr>
        <sz val="16"/>
        <color theme="1"/>
        <rFont val="Kruti Dev 010"/>
      </rPr>
      <t xml:space="preserve"> [kqysxh ftles</t>
    </r>
    <r>
      <rPr>
        <sz val="16"/>
        <color theme="1"/>
        <rFont val="Calibri"/>
        <family val="2"/>
        <scheme val="minor"/>
      </rPr>
      <t xml:space="preserve"> Select Allowances- DA</t>
    </r>
    <r>
      <rPr>
        <sz val="16"/>
        <color theme="1"/>
        <rFont val="Kruti Dev 010"/>
      </rPr>
      <t xml:space="preserve"> dks</t>
    </r>
    <r>
      <rPr>
        <sz val="16"/>
        <color theme="1"/>
        <rFont val="Calibri"/>
        <family val="2"/>
        <scheme val="minor"/>
      </rPr>
      <t xml:space="preserve"> Select</t>
    </r>
    <r>
      <rPr>
        <sz val="16"/>
        <color theme="1"/>
        <rFont val="Kruti Dev 010"/>
      </rPr>
      <t xml:space="preserve"> djsa</t>
    </r>
  </si>
  <si>
    <t xml:space="preserve">Select DA Rates- 17% </t>
  </si>
  <si>
    <t>Type- Formula</t>
  </si>
  <si>
    <t>Formula- (Basic+DP+Leave Pay+NPA)*DA Rate</t>
  </si>
  <si>
    <t>Amount- will display automatically</t>
  </si>
  <si>
    <r>
      <t xml:space="preserve">,d </t>
    </r>
    <r>
      <rPr>
        <sz val="16"/>
        <color theme="1"/>
        <rFont val="Calibri"/>
        <family val="2"/>
        <scheme val="minor"/>
      </rPr>
      <t>Pop-up Window</t>
    </r>
    <r>
      <rPr>
        <sz val="16"/>
        <color theme="1"/>
        <rFont val="Kruti Dev 010"/>
      </rPr>
      <t xml:space="preserve"> [kqysxh ftles</t>
    </r>
    <r>
      <rPr>
        <sz val="16"/>
        <color theme="1"/>
        <rFont val="Calibri"/>
        <family val="2"/>
        <scheme val="minor"/>
      </rPr>
      <t xml:space="preserve"> Select Allowances- HRA</t>
    </r>
    <r>
      <rPr>
        <sz val="16"/>
        <color theme="1"/>
        <rFont val="Kruti Dev 010"/>
      </rPr>
      <t xml:space="preserve"> dks</t>
    </r>
    <r>
      <rPr>
        <sz val="16"/>
        <color theme="1"/>
        <rFont val="Calibri"/>
        <family val="2"/>
        <scheme val="minor"/>
      </rPr>
      <t xml:space="preserve"> Select</t>
    </r>
    <r>
      <rPr>
        <sz val="16"/>
        <color theme="1"/>
        <rFont val="Kruti Dev 010"/>
      </rPr>
      <t xml:space="preserve"> djsa</t>
    </r>
  </si>
  <si>
    <t>Formula- (Basic+DP+Leave Pay+NPA)*City Class</t>
  </si>
  <si>
    <r>
      <rPr>
        <sz val="16"/>
        <color rgb="FF0070C0"/>
        <rFont val="Calibri"/>
        <family val="2"/>
        <scheme val="minor"/>
      </rPr>
      <t>Add Deductions</t>
    </r>
    <r>
      <rPr>
        <sz val="16"/>
        <color rgb="FF0070C0"/>
        <rFont val="Kruti Dev 010"/>
      </rPr>
      <t xml:space="preserve"> ij </t>
    </r>
    <r>
      <rPr>
        <sz val="16"/>
        <color rgb="FF0070C0"/>
        <rFont val="Calibri"/>
        <family val="2"/>
        <scheme val="minor"/>
      </rPr>
      <t>Click</t>
    </r>
    <r>
      <rPr>
        <sz val="16"/>
        <color rgb="FF0070C0"/>
        <rFont val="Kruti Dev 010"/>
      </rPr>
      <t xml:space="preserve"> djsa</t>
    </r>
  </si>
  <si>
    <r>
      <t xml:space="preserve">,d </t>
    </r>
    <r>
      <rPr>
        <sz val="16"/>
        <color theme="1"/>
        <rFont val="Calibri"/>
        <family val="2"/>
        <scheme val="minor"/>
      </rPr>
      <t>Pop-up Window</t>
    </r>
    <r>
      <rPr>
        <sz val="16"/>
        <color theme="1"/>
        <rFont val="Kruti Dev 010"/>
      </rPr>
      <t xml:space="preserve"> [kqysxh ftles</t>
    </r>
    <r>
      <rPr>
        <sz val="16"/>
        <color theme="1"/>
        <rFont val="Calibri"/>
        <family val="2"/>
        <scheme val="minor"/>
      </rPr>
      <t xml:space="preserve"> Select Deductions- ECPenF-261</t>
    </r>
    <r>
      <rPr>
        <sz val="16"/>
        <color theme="1"/>
        <rFont val="Kruti Dev 010"/>
      </rPr>
      <t xml:space="preserve"> dks</t>
    </r>
    <r>
      <rPr>
        <sz val="16"/>
        <color theme="1"/>
        <rFont val="Calibri"/>
        <family val="2"/>
        <scheme val="minor"/>
      </rPr>
      <t xml:space="preserve"> Select</t>
    </r>
    <r>
      <rPr>
        <sz val="16"/>
        <color theme="1"/>
        <rFont val="Kruti Dev 010"/>
      </rPr>
      <t xml:space="preserve"> djsa</t>
    </r>
  </si>
  <si>
    <t>Formula- (Basic+DP+Leave Pay+NPA+DA)*0.10</t>
  </si>
  <si>
    <r>
      <t xml:space="preserve">GPF,SIP </t>
    </r>
    <r>
      <rPr>
        <sz val="16"/>
        <color theme="1"/>
        <rFont val="Kruti Dev 010"/>
      </rPr>
      <t>ds fy,</t>
    </r>
    <r>
      <rPr>
        <sz val="16"/>
        <color theme="1"/>
        <rFont val="Calibri"/>
        <family val="2"/>
        <scheme val="minor"/>
      </rPr>
      <t xml:space="preserve"> Slab/Amount </t>
    </r>
    <r>
      <rPr>
        <sz val="16"/>
        <color theme="1"/>
        <rFont val="Kruti Dev 010"/>
      </rPr>
      <t xml:space="preserve">dks </t>
    </r>
    <r>
      <rPr>
        <sz val="16"/>
        <color theme="1"/>
        <rFont val="Calibri"/>
        <family val="2"/>
        <scheme val="minor"/>
      </rPr>
      <t xml:space="preserve">Select </t>
    </r>
    <r>
      <rPr>
        <sz val="16"/>
        <color theme="1"/>
        <rFont val="Kruti Dev 010"/>
      </rPr>
      <t>djuk gS ,oa</t>
    </r>
    <r>
      <rPr>
        <sz val="16"/>
        <color theme="1"/>
        <rFont val="Calibri"/>
        <family val="2"/>
        <scheme val="minor"/>
      </rPr>
      <t xml:space="preserve"> Itax </t>
    </r>
    <r>
      <rPr>
        <sz val="16"/>
        <color theme="1"/>
        <rFont val="Kruti Dev 010"/>
      </rPr>
      <t>ds fy,</t>
    </r>
    <r>
      <rPr>
        <sz val="16"/>
        <color theme="1"/>
        <rFont val="Calibri"/>
        <family val="2"/>
        <scheme val="minor"/>
      </rPr>
      <t xml:space="preserve"> Amount Select </t>
    </r>
    <r>
      <rPr>
        <sz val="16"/>
        <color theme="1"/>
        <rFont val="Kruti Dev 010"/>
      </rPr>
      <t>djsa</t>
    </r>
  </si>
  <si>
    <r>
      <t xml:space="preserve">uofu;qDr dkfeZd ds fy, </t>
    </r>
    <r>
      <rPr>
        <sz val="16"/>
        <color theme="1"/>
        <rFont val="Calibri"/>
        <family val="2"/>
        <scheme val="minor"/>
      </rPr>
      <t>Allowances</t>
    </r>
    <r>
      <rPr>
        <sz val="16"/>
        <color theme="1"/>
        <rFont val="Kruti Dev 010"/>
      </rPr>
      <t xml:space="preserve"> esa dsoy </t>
    </r>
    <r>
      <rPr>
        <sz val="16"/>
        <color theme="1"/>
        <rFont val="Calibri"/>
        <family val="2"/>
        <scheme val="minor"/>
      </rPr>
      <t>Basic</t>
    </r>
    <r>
      <rPr>
        <sz val="16"/>
        <color theme="1"/>
        <rFont val="Kruti Dev 010"/>
      </rPr>
      <t xml:space="preserve"> gh j[kuk gS rFkk </t>
    </r>
    <r>
      <rPr>
        <sz val="16"/>
        <color theme="1"/>
        <rFont val="Calibri"/>
        <family val="2"/>
        <scheme val="minor"/>
      </rPr>
      <t>Deductions</t>
    </r>
    <r>
      <rPr>
        <sz val="16"/>
        <color theme="1"/>
        <rFont val="Kruti Dev 010"/>
      </rPr>
      <t xml:space="preserve"> es dsoy </t>
    </r>
    <r>
      <rPr>
        <sz val="16"/>
        <color theme="1"/>
        <rFont val="Calibri"/>
        <family val="2"/>
        <scheme val="minor"/>
      </rPr>
      <t>ECPenF 261</t>
    </r>
    <r>
      <rPr>
        <sz val="16"/>
        <color theme="1"/>
        <rFont val="Kruti Dev 010"/>
      </rPr>
      <t xml:space="preserve"> gh </t>
    </r>
    <r>
      <rPr>
        <sz val="16"/>
        <color theme="1"/>
        <rFont val="Calibri"/>
        <family val="2"/>
        <scheme val="minor"/>
      </rPr>
      <t>Add</t>
    </r>
    <r>
      <rPr>
        <sz val="16"/>
        <color theme="1"/>
        <rFont val="Kruti Dev 010"/>
      </rPr>
      <t xml:space="preserve"> djuk gS A</t>
    </r>
  </si>
  <si>
    <r>
      <t xml:space="preserve">fdlh LFkkbZ dkfeZd ds </t>
    </r>
    <r>
      <rPr>
        <sz val="16"/>
        <color rgb="FFFF0000"/>
        <rFont val="Calibri"/>
        <family val="2"/>
        <scheme val="minor"/>
      </rPr>
      <t>Loan</t>
    </r>
    <r>
      <rPr>
        <sz val="16"/>
        <color rgb="FFFF0000"/>
        <rFont val="Kruti Dev 010"/>
      </rPr>
      <t xml:space="preserve"> ,oa </t>
    </r>
    <r>
      <rPr>
        <sz val="16"/>
        <color rgb="FFFF0000"/>
        <rFont val="Calibri"/>
        <family val="2"/>
        <scheme val="minor"/>
      </rPr>
      <t xml:space="preserve">LIC </t>
    </r>
    <r>
      <rPr>
        <sz val="16"/>
        <color rgb="FFFF0000"/>
        <rFont val="Kruti Dev 010"/>
      </rPr>
      <t xml:space="preserve">dks </t>
    </r>
    <r>
      <rPr>
        <sz val="16"/>
        <color rgb="FFFF0000"/>
        <rFont val="Calibri"/>
        <family val="2"/>
        <scheme val="minor"/>
      </rPr>
      <t>Add/Delete</t>
    </r>
    <r>
      <rPr>
        <sz val="16"/>
        <color theme="1"/>
        <rFont val="Kruti Dev 010"/>
      </rPr>
      <t xml:space="preserve"> djus dh izfdz;k vyx ls crkbZ xbZ gS A</t>
    </r>
  </si>
  <si>
    <t>Delete Deductions-</t>
  </si>
  <si>
    <r>
      <t xml:space="preserve">dkfeZd dh </t>
    </r>
    <r>
      <rPr>
        <sz val="16"/>
        <color theme="1"/>
        <rFont val="Calibri"/>
        <family val="2"/>
        <scheme val="minor"/>
      </rPr>
      <t>Pay Details</t>
    </r>
    <r>
      <rPr>
        <sz val="16"/>
        <color theme="1"/>
        <rFont val="Kruti Dev 010"/>
      </rPr>
      <t xml:space="preserve"> esa ls ;fn fdlh </t>
    </r>
    <r>
      <rPr>
        <sz val="16"/>
        <color theme="1"/>
        <rFont val="Calibri"/>
        <family val="2"/>
        <scheme val="minor"/>
      </rPr>
      <t>Deduction</t>
    </r>
    <r>
      <rPr>
        <sz val="16"/>
        <color theme="1"/>
        <rFont val="Kruti Dev 010"/>
      </rPr>
      <t xml:space="preserve"> dks gVkuk gks rks ml </t>
    </r>
    <r>
      <rPr>
        <sz val="16"/>
        <color theme="1"/>
        <rFont val="Calibri"/>
        <family val="2"/>
        <scheme val="minor"/>
      </rPr>
      <t>Deduction</t>
    </r>
    <r>
      <rPr>
        <sz val="16"/>
        <color theme="1"/>
        <rFont val="Kruti Dev 010"/>
      </rPr>
      <t xml:space="preserve"> ds lkeus fy[ks </t>
    </r>
    <r>
      <rPr>
        <sz val="16"/>
        <color theme="1"/>
        <rFont val="Calibri"/>
        <family val="2"/>
        <scheme val="minor"/>
      </rPr>
      <t>Delete</t>
    </r>
    <r>
      <rPr>
        <sz val="16"/>
        <color theme="1"/>
        <rFont val="Kruti Dev 010"/>
      </rPr>
      <t xml:space="preserve"> ij </t>
    </r>
    <r>
      <rPr>
        <sz val="16"/>
        <color theme="1"/>
        <rFont val="Calibri"/>
        <family val="2"/>
        <scheme val="minor"/>
      </rPr>
      <t>Click</t>
    </r>
    <r>
      <rPr>
        <sz val="16"/>
        <color theme="1"/>
        <rFont val="Kruti Dev 010"/>
      </rPr>
      <t xml:space="preserve"> djsa dVkSfr </t>
    </r>
    <r>
      <rPr>
        <sz val="16"/>
        <color theme="1"/>
        <rFont val="Calibri"/>
        <family val="2"/>
        <scheme val="minor"/>
      </rPr>
      <t>Delete</t>
    </r>
    <r>
      <rPr>
        <sz val="16"/>
        <color theme="1"/>
        <rFont val="Kruti Dev 010"/>
      </rPr>
      <t xml:space="preserve"> gks tk;sxh A dsoy </t>
    </r>
    <r>
      <rPr>
        <sz val="16"/>
        <color theme="1"/>
        <rFont val="Calibri"/>
        <family val="2"/>
        <scheme val="minor"/>
      </rPr>
      <t>Itax</t>
    </r>
    <r>
      <rPr>
        <sz val="16"/>
        <color theme="1"/>
        <rFont val="Kruti Dev 010"/>
      </rPr>
      <t xml:space="preserve"> ds fy, </t>
    </r>
    <r>
      <rPr>
        <sz val="16"/>
        <color theme="1"/>
        <rFont val="Calibri"/>
        <family val="2"/>
        <scheme val="minor"/>
      </rPr>
      <t>Delete</t>
    </r>
    <r>
      <rPr>
        <sz val="16"/>
        <color theme="1"/>
        <rFont val="Kruti Dev 010"/>
      </rPr>
      <t xml:space="preserve"> dk mi;ksx djsa A</t>
    </r>
  </si>
  <si>
    <r>
      <t xml:space="preserve">;fn fdlh dkfeZd dh fdlh dVkSfr esa cnyko djuk pkgrs gS rks dVkSfr dks </t>
    </r>
    <r>
      <rPr>
        <sz val="16"/>
        <color theme="1"/>
        <rFont val="Calibri"/>
        <family val="2"/>
        <scheme val="minor"/>
      </rPr>
      <t>Delete</t>
    </r>
    <r>
      <rPr>
        <sz val="16"/>
        <color theme="1"/>
        <rFont val="Kruti Dev 010"/>
      </rPr>
      <t xml:space="preserve"> ugha djuh gS dsoy </t>
    </r>
    <r>
      <rPr>
        <sz val="16"/>
        <color theme="1"/>
        <rFont val="Calibri"/>
        <family val="2"/>
        <scheme val="minor"/>
      </rPr>
      <t>Edit</t>
    </r>
    <r>
      <rPr>
        <sz val="16"/>
        <color theme="1"/>
        <rFont val="Kruti Dev 010"/>
      </rPr>
      <t xml:space="preserve"> gh djuk gS ;fn vkius</t>
    </r>
    <r>
      <rPr>
        <sz val="16"/>
        <color theme="1"/>
        <rFont val="Calibri"/>
        <family val="2"/>
        <scheme val="minor"/>
      </rPr>
      <t xml:space="preserve"> SIP and GPF</t>
    </r>
    <r>
      <rPr>
        <sz val="16"/>
        <color theme="1"/>
        <rFont val="Kruti Dev 010"/>
      </rPr>
      <t xml:space="preserve"> dh dVkSfr dks </t>
    </r>
    <r>
      <rPr>
        <sz val="16"/>
        <color theme="1"/>
        <rFont val="Calibri"/>
        <family val="2"/>
        <scheme val="minor"/>
      </rPr>
      <t>Delete</t>
    </r>
    <r>
      <rPr>
        <sz val="16"/>
        <color theme="1"/>
        <rFont val="Kruti Dev 010"/>
      </rPr>
      <t xml:space="preserve"> dj fn;k rks mls dsoy </t>
    </r>
    <r>
      <rPr>
        <sz val="16"/>
        <color theme="1"/>
        <rFont val="Calibri"/>
        <family val="2"/>
        <scheme val="minor"/>
      </rPr>
      <t>Treasury</t>
    </r>
    <r>
      <rPr>
        <sz val="16"/>
        <color theme="1"/>
        <rFont val="Kruti Dev 010"/>
      </rPr>
      <t xml:space="preserve"> }kjk gh tksMk tk ldrk gS A</t>
    </r>
  </si>
  <si>
    <r>
      <rPr>
        <sz val="16"/>
        <color rgb="FFFF0000"/>
        <rFont val="Calibri"/>
        <family val="2"/>
        <scheme val="minor"/>
      </rPr>
      <t>SIP</t>
    </r>
    <r>
      <rPr>
        <sz val="16"/>
        <color rgb="FFFF0000"/>
        <rFont val="Kruti Dev 010"/>
      </rPr>
      <t xml:space="preserve"> esa </t>
    </r>
    <r>
      <rPr>
        <sz val="16"/>
        <color rgb="FFFF0000"/>
        <rFont val="Calibri"/>
        <family val="2"/>
        <scheme val="minor"/>
      </rPr>
      <t xml:space="preserve">Edit </t>
    </r>
    <r>
      <rPr>
        <sz val="16"/>
        <color rgb="FFFF0000"/>
        <rFont val="Kruti Dev 010"/>
      </rPr>
      <t>djus ds fy, fuEukuqlkj dk;Z djsa&amp;</t>
    </r>
  </si>
  <si>
    <t>Bill Processing                        Salary Preparation                               Bulk Deduction</t>
  </si>
  <si>
    <r>
      <t xml:space="preserve">Bill Name- </t>
    </r>
    <r>
      <rPr>
        <sz val="16"/>
        <color theme="1"/>
        <rFont val="Kruti Dev 010"/>
      </rPr>
      <t>ml fcy xzqi dk p;u dhft, ftles vkidk dkfeZd gS</t>
    </r>
    <r>
      <rPr>
        <sz val="16"/>
        <color theme="1"/>
        <rFont val="Calibri"/>
        <family val="2"/>
        <scheme val="minor"/>
      </rPr>
      <t xml:space="preserve"> </t>
    </r>
  </si>
  <si>
    <t>Deduction- Select   SIP 217</t>
  </si>
  <si>
    <t>Type- Select Amount</t>
  </si>
  <si>
    <r>
      <t xml:space="preserve">Amount- </t>
    </r>
    <r>
      <rPr>
        <sz val="16"/>
        <color theme="1"/>
        <rFont val="Kruti Dev 010"/>
      </rPr>
      <t xml:space="preserve">og jkf'k Hkfj;s tks vki pkgrs gS ,oa lkeus dkfeZdksa dh lwfp esa ls ml dkfeZd ;k lHkh dkfeZdksa ds vkxs </t>
    </r>
    <r>
      <rPr>
        <sz val="16"/>
        <color theme="1"/>
        <rFont val="Calibri"/>
        <family val="2"/>
        <scheme val="minor"/>
      </rPr>
      <t>Checkmark</t>
    </r>
    <r>
      <rPr>
        <sz val="16"/>
        <color theme="1"/>
        <rFont val="Kruti Dev 010"/>
      </rPr>
      <t xml:space="preserve"> yxk;sa vkSj</t>
    </r>
    <r>
      <rPr>
        <sz val="16"/>
        <color theme="1"/>
        <rFont val="Calibri"/>
        <family val="2"/>
        <scheme val="minor"/>
      </rPr>
      <t xml:space="preserve"> Submit</t>
    </r>
    <r>
      <rPr>
        <sz val="16"/>
        <color theme="1"/>
        <rFont val="Kruti Dev 010"/>
      </rPr>
      <t xml:space="preserve"> djsa A</t>
    </r>
  </si>
  <si>
    <t>How can Allocate Bill No</t>
  </si>
  <si>
    <r>
      <t>orZeku esa</t>
    </r>
    <r>
      <rPr>
        <sz val="16"/>
        <color theme="1"/>
        <rFont val="Calibri"/>
        <family val="2"/>
        <scheme val="minor"/>
      </rPr>
      <t xml:space="preserve"> Paymanger</t>
    </r>
    <r>
      <rPr>
        <sz val="16"/>
        <color theme="1"/>
        <rFont val="Kruti Dev 010"/>
      </rPr>
      <t xml:space="preserve"> ij osru ;k vU; fcy cukus dh izfdz;k dh izFke lh&lt;h gS </t>
    </r>
    <r>
      <rPr>
        <sz val="16"/>
        <color theme="1"/>
        <rFont val="Calibri"/>
        <family val="2"/>
        <scheme val="minor"/>
      </rPr>
      <t>Bill No Allocation</t>
    </r>
    <r>
      <rPr>
        <sz val="16"/>
        <color theme="1"/>
        <rFont val="Kruti Dev 010"/>
      </rPr>
      <t xml:space="preserve"> djuk ijUrw vkus okys dqN ekg esa bl izfdz;k esa cnyko fd;k tk;sxk ftlds rgr </t>
    </r>
    <r>
      <rPr>
        <sz val="16"/>
        <color theme="1"/>
        <rFont val="Calibri"/>
        <family val="2"/>
        <scheme val="minor"/>
      </rPr>
      <t>Bill Alocation</t>
    </r>
    <r>
      <rPr>
        <sz val="16"/>
        <color theme="1"/>
        <rFont val="Kruti Dev 010"/>
      </rPr>
      <t xml:space="preserve"> vc </t>
    </r>
    <r>
      <rPr>
        <sz val="16"/>
        <color theme="1"/>
        <rFont val="Calibri"/>
        <family val="2"/>
        <scheme val="minor"/>
      </rPr>
      <t>Automatic</t>
    </r>
    <r>
      <rPr>
        <sz val="16"/>
        <color theme="1"/>
        <rFont val="Kruti Dev 010"/>
      </rPr>
      <t xml:space="preserve"> gksxk ysfdu dqN ekeyksa esa </t>
    </r>
    <r>
      <rPr>
        <sz val="16"/>
        <color theme="1"/>
        <rFont val="Calibri"/>
        <family val="2"/>
        <scheme val="minor"/>
      </rPr>
      <t>Bill Allocation Manually</t>
    </r>
    <r>
      <rPr>
        <sz val="16"/>
        <color theme="1"/>
        <rFont val="Kruti Dev 010"/>
      </rPr>
      <t xml:space="preserve"> gksrk jgsxk vr% </t>
    </r>
    <r>
      <rPr>
        <sz val="16"/>
        <color theme="1"/>
        <rFont val="Calibri"/>
        <family val="2"/>
        <scheme val="minor"/>
      </rPr>
      <t>Bill No Allocation</t>
    </r>
    <r>
      <rPr>
        <sz val="16"/>
        <color theme="1"/>
        <rFont val="Kruti Dev 010"/>
      </rPr>
      <t xml:space="preserve"> dh izfdz;k dks tkuuk vo';d gS A</t>
    </r>
  </si>
  <si>
    <r>
      <rPr>
        <sz val="16"/>
        <color rgb="FFFF0000"/>
        <rFont val="Calibri"/>
        <family val="2"/>
        <scheme val="minor"/>
      </rPr>
      <t>Bill Allocation</t>
    </r>
    <r>
      <rPr>
        <sz val="16"/>
        <color rgb="FFFF0000"/>
        <rFont val="Kruti Dev 010"/>
      </rPr>
      <t xml:space="preserve"> ds fy, fuEukuqlkj izfdz;k viukuh gS&amp;</t>
    </r>
  </si>
  <si>
    <t>Bill Processing                         Bill No Allocation</t>
  </si>
  <si>
    <r>
      <t xml:space="preserve">,d u;k QkWeZ [kqysxk ftlesa ls </t>
    </r>
    <r>
      <rPr>
        <sz val="16"/>
        <color theme="1"/>
        <rFont val="Calibri"/>
        <family val="2"/>
        <scheme val="minor"/>
      </rPr>
      <t>Select Bill Allocation</t>
    </r>
  </si>
  <si>
    <r>
      <rPr>
        <sz val="16"/>
        <color theme="1"/>
        <rFont val="Calibri"/>
        <family val="2"/>
        <scheme val="minor"/>
      </rPr>
      <t>Bill Generate Manually</t>
    </r>
    <r>
      <rPr>
        <sz val="16"/>
        <color theme="1"/>
        <rFont val="Kruti Dev 010"/>
      </rPr>
      <t xml:space="preserve"> ij </t>
    </r>
    <r>
      <rPr>
        <sz val="16"/>
        <color theme="1"/>
        <rFont val="Calibri"/>
        <family val="2"/>
        <scheme val="minor"/>
      </rPr>
      <t>Checkmark</t>
    </r>
    <r>
      <rPr>
        <sz val="16"/>
        <color theme="1"/>
        <rFont val="Kruti Dev 010"/>
      </rPr>
      <t xml:space="preserve"> yxk;sa </t>
    </r>
  </si>
  <si>
    <r>
      <t xml:space="preserve">Select Bill Type- </t>
    </r>
    <r>
      <rPr>
        <sz val="16"/>
        <color rgb="FF0070C0"/>
        <rFont val="Calibri"/>
        <family val="2"/>
        <scheme val="minor"/>
      </rPr>
      <t>Salary/DA/Bonus/Salary Arear/TA/Medical/FVC etc</t>
    </r>
  </si>
  <si>
    <r>
      <t xml:space="preserve">Select sub Type- </t>
    </r>
    <r>
      <rPr>
        <sz val="16"/>
        <color rgb="FF0070C0"/>
        <rFont val="Calibri"/>
        <family val="2"/>
        <scheme val="minor"/>
      </rPr>
      <t>Regullar (Only for salary)</t>
    </r>
  </si>
  <si>
    <r>
      <t xml:space="preserve">Select Object Head- </t>
    </r>
    <r>
      <rPr>
        <sz val="14"/>
        <color rgb="FF0070C0"/>
        <rFont val="Calibri"/>
        <family val="2"/>
        <scheme val="minor"/>
      </rPr>
      <t>01-Salary, TA-03, Medical-04, Office Exp-05, Library-31, Laboratory-33, Leveries-37</t>
    </r>
  </si>
  <si>
    <r>
      <t xml:space="preserve">Select Pay Month- </t>
    </r>
    <r>
      <rPr>
        <sz val="16"/>
        <color rgb="FF0070C0"/>
        <rFont val="Kruti Dev 010"/>
      </rPr>
      <t>ftl ekg dk osru cukuk gS mldk uke ;k pkyw ekg</t>
    </r>
  </si>
  <si>
    <r>
      <t xml:space="preserve">Select Pay Year- </t>
    </r>
    <r>
      <rPr>
        <sz val="16"/>
        <color rgb="FF0070C0"/>
        <rFont val="Kruti Dev 010"/>
      </rPr>
      <t xml:space="preserve">o"kZ dk p;u djsa </t>
    </r>
  </si>
  <si>
    <r>
      <t>Select Bill Date-</t>
    </r>
    <r>
      <rPr>
        <sz val="16"/>
        <color theme="1"/>
        <rFont val="Kruti Dev 010"/>
      </rPr>
      <t xml:space="preserve"> </t>
    </r>
    <r>
      <rPr>
        <sz val="16"/>
        <color rgb="FF0070C0"/>
        <rFont val="Kruti Dev 010"/>
      </rPr>
      <t>lk/kkj.kr;k</t>
    </r>
    <r>
      <rPr>
        <sz val="16"/>
        <color rgb="FF0070C0"/>
        <rFont val="Calibri"/>
        <family val="2"/>
        <scheme val="minor"/>
      </rPr>
      <t xml:space="preserve"> Current Date </t>
    </r>
    <r>
      <rPr>
        <sz val="16"/>
        <color rgb="FF0070C0"/>
        <rFont val="Kruti Dev 010"/>
      </rPr>
      <t>gh pqus</t>
    </r>
    <r>
      <rPr>
        <sz val="16"/>
        <color rgb="FF0070C0"/>
        <rFont val="Calibri"/>
        <family val="2"/>
        <scheme val="minor"/>
      </rPr>
      <t xml:space="preserve"> </t>
    </r>
  </si>
  <si>
    <r>
      <t xml:space="preserve">Fill Bill No- </t>
    </r>
    <r>
      <rPr>
        <sz val="16"/>
        <color rgb="FF0070C0"/>
        <rFont val="Calibri"/>
        <family val="2"/>
        <scheme val="minor"/>
      </rPr>
      <t>from bill register</t>
    </r>
  </si>
  <si>
    <r>
      <t xml:space="preserve">Select Bill Name- </t>
    </r>
    <r>
      <rPr>
        <sz val="16"/>
        <color rgb="FF0070C0"/>
        <rFont val="Calibri"/>
        <family val="2"/>
        <scheme val="minor"/>
      </rPr>
      <t xml:space="preserve">Bill Group </t>
    </r>
    <r>
      <rPr>
        <sz val="16"/>
        <color rgb="FF0070C0"/>
        <rFont val="Kruti Dev 010"/>
      </rPr>
      <t>dk p;u djsa ftl</t>
    </r>
    <r>
      <rPr>
        <sz val="16"/>
        <color rgb="FF0070C0"/>
        <rFont val="Calibri"/>
        <family val="2"/>
        <scheme val="minor"/>
      </rPr>
      <t xml:space="preserve"> Group </t>
    </r>
    <r>
      <rPr>
        <sz val="16"/>
        <color rgb="FF0070C0"/>
        <rFont val="Kruti Dev 010"/>
      </rPr>
      <t>dk</t>
    </r>
    <r>
      <rPr>
        <sz val="16"/>
        <color rgb="FF0070C0"/>
        <rFont val="Calibri"/>
        <family val="2"/>
        <scheme val="minor"/>
      </rPr>
      <t xml:space="preserve"> bill </t>
    </r>
    <r>
      <rPr>
        <sz val="16"/>
        <color rgb="FF0070C0"/>
        <rFont val="Kruti Dev 010"/>
      </rPr>
      <t xml:space="preserve">vki cuk jgs gSa </t>
    </r>
  </si>
  <si>
    <t>"Bill Register Details Added Successfully" Massage appears on screen.</t>
  </si>
  <si>
    <t>How can Proccess Salary</t>
  </si>
  <si>
    <r>
      <t xml:space="preserve">osru fcy ;k vU; fcy dks cukus dh izfdz;k fuEu </t>
    </r>
    <r>
      <rPr>
        <sz val="16"/>
        <color theme="1"/>
        <rFont val="Calibri"/>
        <family val="2"/>
        <scheme val="minor"/>
      </rPr>
      <t>Diagram</t>
    </r>
    <r>
      <rPr>
        <sz val="16"/>
        <color theme="1"/>
        <rFont val="Kruti Dev 010"/>
      </rPr>
      <t xml:space="preserve"> }kjk le&gt;sa&amp;</t>
    </r>
  </si>
  <si>
    <r>
      <t>mij tks</t>
    </r>
    <r>
      <rPr>
        <sz val="16"/>
        <color rgb="FF0070C0"/>
        <rFont val="Calibri"/>
        <family val="2"/>
        <scheme val="minor"/>
      </rPr>
      <t xml:space="preserve"> Step</t>
    </r>
    <r>
      <rPr>
        <sz val="16"/>
        <color rgb="FF0070C0"/>
        <rFont val="Kruti Dev 010"/>
      </rPr>
      <t xml:space="preserve"> crk;s x;s gS muds vuqlkj dze'k% izfdz;k djuh gS ;fn ,d Hkh</t>
    </r>
    <r>
      <rPr>
        <sz val="16"/>
        <color rgb="FF0070C0"/>
        <rFont val="Calibri"/>
        <family val="2"/>
        <scheme val="minor"/>
      </rPr>
      <t xml:space="preserve"> Step</t>
    </r>
    <r>
      <rPr>
        <sz val="16"/>
        <color rgb="FF0070C0"/>
        <rFont val="Kruti Dev 010"/>
      </rPr>
      <t xml:space="preserve"> pwds rks </t>
    </r>
    <r>
      <rPr>
        <sz val="16"/>
        <color rgb="FF0070C0"/>
        <rFont val="Calibri"/>
        <family val="2"/>
        <scheme val="minor"/>
      </rPr>
      <t>Bill</t>
    </r>
    <r>
      <rPr>
        <sz val="16"/>
        <color rgb="FF0070C0"/>
        <rFont val="Kruti Dev 010"/>
      </rPr>
      <t xml:space="preserve"> cukus es ijs'kkuh gks ldrh gS</t>
    </r>
  </si>
  <si>
    <r>
      <rPr>
        <b/>
        <u/>
        <sz val="16"/>
        <color rgb="FFFF0000"/>
        <rFont val="Calibri"/>
        <family val="2"/>
        <scheme val="minor"/>
      </rPr>
      <t>Bill No Allocation</t>
    </r>
    <r>
      <rPr>
        <sz val="16"/>
        <color theme="1"/>
        <rFont val="Kruti Dev 010"/>
      </rPr>
      <t xml:space="preserve"> dh </t>
    </r>
    <r>
      <rPr>
        <sz val="14"/>
        <color theme="1"/>
        <rFont val="Calibri"/>
        <family val="2"/>
        <scheme val="minor"/>
      </rPr>
      <t>Process</t>
    </r>
    <r>
      <rPr>
        <sz val="16"/>
        <color theme="1"/>
        <rFont val="Kruti Dev 010"/>
      </rPr>
      <t xml:space="preserve"> vkidks vyx ls crk nh xbZa gS mlds vuqlkj</t>
    </r>
    <r>
      <rPr>
        <sz val="14"/>
        <color theme="1"/>
        <rFont val="Calibri"/>
        <family val="2"/>
        <scheme val="minor"/>
      </rPr>
      <t xml:space="preserve"> Bill Alloction</t>
    </r>
    <r>
      <rPr>
        <sz val="16"/>
        <color theme="1"/>
        <rFont val="Kruti Dev 010"/>
      </rPr>
      <t xml:space="preserve"> ds ckn fuEu izfdz;k djs</t>
    </r>
  </si>
  <si>
    <t>Salary Process-</t>
  </si>
  <si>
    <t>Bill Processing                        Salary Preparation                    Monthly Salary Process</t>
  </si>
  <si>
    <t>Select Month and Year</t>
  </si>
  <si>
    <r>
      <t xml:space="preserve">ekg ,oa o"kZ p;u ds ckn ftrus fcy vkius </t>
    </r>
    <r>
      <rPr>
        <sz val="16"/>
        <color theme="1"/>
        <rFont val="Calibri"/>
        <family val="2"/>
        <scheme val="minor"/>
      </rPr>
      <t>Allocate</t>
    </r>
    <r>
      <rPr>
        <sz val="16"/>
        <color theme="1"/>
        <rFont val="Kruti Dev 010"/>
      </rPr>
      <t xml:space="preserve"> fd;s gS mudh ,d lwfp iznf'kZr gksxh </t>
    </r>
  </si>
  <si>
    <r>
      <t xml:space="preserve">lwfp ds mij ds </t>
    </r>
    <r>
      <rPr>
        <sz val="16"/>
        <color theme="1"/>
        <rFont val="Calibri"/>
        <family val="2"/>
        <scheme val="minor"/>
      </rPr>
      <t>Checkmark</t>
    </r>
    <r>
      <rPr>
        <sz val="16"/>
        <color theme="1"/>
        <rFont val="Kruti Dev 010"/>
      </rPr>
      <t xml:space="preserve"> dks </t>
    </r>
    <r>
      <rPr>
        <sz val="16"/>
        <color theme="1"/>
        <rFont val="Calibri"/>
        <family val="2"/>
        <scheme val="minor"/>
      </rPr>
      <t>Mark</t>
    </r>
    <r>
      <rPr>
        <sz val="16"/>
        <color theme="1"/>
        <rFont val="Kruti Dev 010"/>
      </rPr>
      <t xml:space="preserve"> djsa ,oa ftl fcy dks vki </t>
    </r>
    <r>
      <rPr>
        <sz val="16"/>
        <color theme="1"/>
        <rFont val="Calibri"/>
        <family val="2"/>
        <scheme val="minor"/>
      </rPr>
      <t>Process</t>
    </r>
    <r>
      <rPr>
        <sz val="16"/>
        <color theme="1"/>
        <rFont val="Kruti Dev 010"/>
      </rPr>
      <t xml:space="preserve"> djokuk pkgrs gS mlds vUr esass </t>
    </r>
    <r>
      <rPr>
        <sz val="16"/>
        <color theme="1"/>
        <rFont val="Calibri"/>
        <family val="2"/>
        <scheme val="minor"/>
      </rPr>
      <t>Checkmark</t>
    </r>
    <r>
      <rPr>
        <sz val="16"/>
        <color theme="1"/>
        <rFont val="Kruti Dev 010"/>
      </rPr>
      <t xml:space="preserve"> dk fpUg yxk;sa] fpUg yxkrs gh ml fcy@xzqi esa ftrus dkfeZd gS mudh lwfp lkeus fn[kkbZ nsxh] ml xzqi ds ftrus Hkh dkfeZdksa dh</t>
    </r>
    <r>
      <rPr>
        <sz val="16"/>
        <color theme="1"/>
        <rFont val="Calibri"/>
        <family val="2"/>
        <scheme val="minor"/>
      </rPr>
      <t xml:space="preserve"> Salary</t>
    </r>
    <r>
      <rPr>
        <sz val="16"/>
        <color theme="1"/>
        <rFont val="Kruti Dev 010"/>
      </rPr>
      <t xml:space="preserve"> vki cukuk pkgrs gS muds uke ds vUr es cus </t>
    </r>
    <r>
      <rPr>
        <sz val="16"/>
        <color theme="1"/>
        <rFont val="Calibri"/>
        <family val="2"/>
        <scheme val="minor"/>
      </rPr>
      <t>Checkmark</t>
    </r>
    <r>
      <rPr>
        <sz val="16"/>
        <color theme="1"/>
        <rFont val="Kruti Dev 010"/>
      </rPr>
      <t xml:space="preserve"> dks </t>
    </r>
    <r>
      <rPr>
        <sz val="16"/>
        <color theme="1"/>
        <rFont val="Calibri"/>
        <family val="2"/>
        <scheme val="minor"/>
      </rPr>
      <t xml:space="preserve">Mark </t>
    </r>
    <r>
      <rPr>
        <sz val="16"/>
        <color theme="1"/>
        <rFont val="Kruti Dev 010"/>
      </rPr>
      <t>djsa A</t>
    </r>
  </si>
  <si>
    <t>Click on Submit</t>
  </si>
  <si>
    <t>Documents Upload-</t>
  </si>
  <si>
    <r>
      <rPr>
        <sz val="16"/>
        <color theme="1"/>
        <rFont val="Calibri"/>
        <family val="2"/>
        <scheme val="minor"/>
      </rPr>
      <t>Salary Process</t>
    </r>
    <r>
      <rPr>
        <sz val="16"/>
        <color theme="1"/>
        <rFont val="Kruti Dev 010"/>
      </rPr>
      <t xml:space="preserve"> gks tkus ds ckn ,d ckj vki</t>
    </r>
    <r>
      <rPr>
        <sz val="16"/>
        <color rgb="FFFF0000"/>
        <rFont val="Calibri"/>
        <family val="2"/>
        <scheme val="minor"/>
      </rPr>
      <t xml:space="preserve"> Salary Reports</t>
    </r>
    <r>
      <rPr>
        <sz val="16"/>
        <color rgb="FFFF0000"/>
        <rFont val="Kruti Dev 010"/>
      </rPr>
      <t xml:space="preserve"> ls </t>
    </r>
    <r>
      <rPr>
        <sz val="16"/>
        <color rgb="FFFF0000"/>
        <rFont val="Calibri"/>
        <family val="2"/>
        <scheme val="minor"/>
      </rPr>
      <t>Inner Download</t>
    </r>
    <r>
      <rPr>
        <sz val="16"/>
        <color theme="1"/>
        <rFont val="Kruti Dev 010"/>
      </rPr>
      <t xml:space="preserve"> djds </t>
    </r>
    <r>
      <rPr>
        <sz val="16"/>
        <color rgb="FFFF0000"/>
        <rFont val="Calibri"/>
        <family val="2"/>
        <scheme val="minor"/>
      </rPr>
      <t>Check</t>
    </r>
    <r>
      <rPr>
        <sz val="16"/>
        <color theme="1"/>
        <rFont val="Kruti Dev 010"/>
      </rPr>
      <t xml:space="preserve"> djysa rkfd dksbZ =qVh gks rks lq/kkjk tk lds A ;fn vki osru fcy@,fj;j@cksul@ljsUMj vkfn fcy cuk jgs gS ftuds lkFk lgk;d nLrkostks dh vko';drk gS rks vkidks fcy ds nLrkost viyksM Hkh djus gS vU;Fkk fcy vkWctsD'ku es vk tk;sxk A</t>
    </r>
  </si>
  <si>
    <t>Authorization                            Documents Upload</t>
  </si>
  <si>
    <t>Select Year, Month, Bill Type,  Group Name and Bill No</t>
  </si>
  <si>
    <r>
      <t>fcy ua0 dk p;u djrs gh ,d lwfp iznf'kZr gksxh ftles fofHkUu nLrkostks ds uke iznf'kZZr gksaxs lacaf/kr nLrkost dk p;u djsa vkSj viyksM djus ds ckn</t>
    </r>
    <r>
      <rPr>
        <sz val="16"/>
        <color theme="1"/>
        <rFont val="Calibri"/>
        <family val="2"/>
        <scheme val="minor"/>
      </rPr>
      <t xml:space="preserve"> Submit</t>
    </r>
    <r>
      <rPr>
        <sz val="16"/>
        <color theme="1"/>
        <rFont val="Kruti Dev 010"/>
      </rPr>
      <t xml:space="preserve"> djsa</t>
    </r>
    <r>
      <rPr>
        <sz val="16"/>
        <color theme="1"/>
        <rFont val="Calibri"/>
        <family val="2"/>
        <scheme val="minor"/>
      </rPr>
      <t xml:space="preserve"> Submit</t>
    </r>
    <r>
      <rPr>
        <sz val="16"/>
        <color theme="1"/>
        <rFont val="Kruti Dev 010"/>
      </rPr>
      <t xml:space="preserve"> djus ds ckn viyksMsM nLrkostksa dh lwfp fn[kkbZ nsxh A ;fn vkids fcy ds lkFk fdlh Hkh lgk;d nLrkost dh vko';drk ugha gS rks vki bl</t>
    </r>
    <r>
      <rPr>
        <sz val="16"/>
        <color theme="1"/>
        <rFont val="Calibri"/>
        <family val="2"/>
        <scheme val="minor"/>
      </rPr>
      <t xml:space="preserve"> Step</t>
    </r>
    <r>
      <rPr>
        <sz val="16"/>
        <color theme="1"/>
        <rFont val="Kruti Dev 010"/>
      </rPr>
      <t xml:space="preserve"> dks NksM ldrs gS A</t>
    </r>
  </si>
  <si>
    <t>DDO Forward-</t>
  </si>
  <si>
    <t>Bill Processing                        DDO Forward</t>
  </si>
  <si>
    <r>
      <t xml:space="preserve">Select Month, Year, Bill type, Bill Name </t>
    </r>
    <r>
      <rPr>
        <sz val="16"/>
        <color theme="1"/>
        <rFont val="Kruti Dev 010"/>
      </rPr>
      <t xml:space="preserve">,d lwfp iznf'kZr gksxh ftlds izkjEHk esa ,d </t>
    </r>
    <r>
      <rPr>
        <sz val="16"/>
        <color theme="1"/>
        <rFont val="Calibri"/>
        <family val="2"/>
        <scheme val="minor"/>
      </rPr>
      <t>Chekmark</t>
    </r>
    <r>
      <rPr>
        <sz val="16"/>
        <color theme="1"/>
        <rFont val="Kruti Dev 010"/>
      </rPr>
      <t xml:space="preserve"> fn;k gS mldks </t>
    </r>
    <r>
      <rPr>
        <sz val="16"/>
        <color theme="1"/>
        <rFont val="Calibri"/>
        <family val="2"/>
        <scheme val="minor"/>
      </rPr>
      <t>Checkmark</t>
    </r>
    <r>
      <rPr>
        <sz val="16"/>
        <color theme="1"/>
        <rFont val="Kruti Dev 010"/>
      </rPr>
      <t xml:space="preserve"> djuk gS] lwfp esa vkids fcy dh </t>
    </r>
    <r>
      <rPr>
        <sz val="14"/>
        <color theme="1"/>
        <rFont val="Calibri"/>
        <family val="2"/>
        <scheme val="minor"/>
      </rPr>
      <t>Gross Amount and Net Amount Show</t>
    </r>
    <r>
      <rPr>
        <sz val="16"/>
        <color theme="1"/>
        <rFont val="Kruti Dev 010"/>
      </rPr>
      <t xml:space="preserve"> gksxh mlds vkxs dqN [kkyh </t>
    </r>
    <r>
      <rPr>
        <sz val="16"/>
        <color rgb="FFFF0000"/>
        <rFont val="Calibri"/>
        <family val="2"/>
        <scheme val="minor"/>
      </rPr>
      <t>Box-SF,CA, NA</t>
    </r>
    <r>
      <rPr>
        <sz val="16"/>
        <color theme="1"/>
        <rFont val="Kruti Dev 010"/>
      </rPr>
      <t xml:space="preserve"> fn[ksaxs muesa ls ml </t>
    </r>
    <r>
      <rPr>
        <sz val="16"/>
        <color theme="1"/>
        <rFont val="Calibri"/>
        <family val="2"/>
        <scheme val="minor"/>
      </rPr>
      <t>Box</t>
    </r>
    <r>
      <rPr>
        <sz val="16"/>
        <color theme="1"/>
        <rFont val="Kruti Dev 010"/>
      </rPr>
      <t xml:space="preserve"> esa vkidks jkf'k Hkjuh gS tks vSkids xzqi ds gsM ds vuq:i gS vkSj</t>
    </r>
    <r>
      <rPr>
        <sz val="16"/>
        <color theme="1"/>
        <rFont val="Calibri"/>
        <family val="2"/>
        <scheme val="minor"/>
      </rPr>
      <t xml:space="preserve"> Submit</t>
    </r>
    <r>
      <rPr>
        <sz val="16"/>
        <color theme="1"/>
        <rFont val="Kruti Dev 010"/>
      </rPr>
      <t xml:space="preserve"> djuk gS A</t>
    </r>
  </si>
  <si>
    <r>
      <t>;fn vkidks lacaf/kr xzqi gsM esa</t>
    </r>
    <r>
      <rPr>
        <sz val="16"/>
        <color theme="1"/>
        <rFont val="Calibri"/>
        <family val="2"/>
        <scheme val="minor"/>
      </rPr>
      <t xml:space="preserve"> SF and CA </t>
    </r>
    <r>
      <rPr>
        <sz val="16"/>
        <color theme="1"/>
        <rFont val="Kruti Dev 010"/>
      </rPr>
      <t>nksuksa esa ctV izkIr gqvk gS rks</t>
    </r>
    <r>
      <rPr>
        <sz val="16"/>
        <color theme="1"/>
        <rFont val="Calibri"/>
        <family val="2"/>
        <scheme val="minor"/>
      </rPr>
      <t xml:space="preserve"> SF </t>
    </r>
    <r>
      <rPr>
        <sz val="16"/>
        <color theme="1"/>
        <rFont val="Kruti Dev 010"/>
      </rPr>
      <t xml:space="preserve">esa </t>
    </r>
    <r>
      <rPr>
        <sz val="16"/>
        <color theme="1"/>
        <rFont val="Calibri"/>
        <family val="2"/>
        <scheme val="minor"/>
      </rPr>
      <t>Gross Amount</t>
    </r>
    <r>
      <rPr>
        <sz val="16"/>
        <color theme="1"/>
        <rFont val="Kruti Dev 010"/>
      </rPr>
      <t xml:space="preserve"> dk </t>
    </r>
    <r>
      <rPr>
        <sz val="16"/>
        <color theme="1"/>
        <rFont val="Calibri"/>
        <family val="2"/>
        <scheme val="minor"/>
      </rPr>
      <t>60%</t>
    </r>
    <r>
      <rPr>
        <sz val="16"/>
        <color theme="1"/>
        <rFont val="Kruti Dev 010"/>
      </rPr>
      <t xml:space="preserve"> ,oa </t>
    </r>
    <r>
      <rPr>
        <sz val="16"/>
        <color theme="1"/>
        <rFont val="Calibri"/>
        <family val="2"/>
        <scheme val="minor"/>
      </rPr>
      <t>CA</t>
    </r>
    <r>
      <rPr>
        <sz val="16"/>
        <color theme="1"/>
        <rFont val="Kruti Dev 010"/>
      </rPr>
      <t xml:space="preserve"> esa </t>
    </r>
    <r>
      <rPr>
        <sz val="16"/>
        <color theme="1"/>
        <rFont val="Calibri"/>
        <family val="2"/>
        <scheme val="minor"/>
      </rPr>
      <t>40%</t>
    </r>
    <r>
      <rPr>
        <sz val="16"/>
        <color theme="1"/>
        <rFont val="Kruti Dev 010"/>
      </rPr>
      <t xml:space="preserve"> jkf'k Mkysa vU;Fkk lEiw.kZ jkf'k</t>
    </r>
    <r>
      <rPr>
        <sz val="16"/>
        <color theme="1"/>
        <rFont val="Calibri"/>
        <family val="2"/>
        <scheme val="minor"/>
      </rPr>
      <t xml:space="preserve"> SF</t>
    </r>
    <r>
      <rPr>
        <sz val="16"/>
        <color theme="1"/>
        <rFont val="Kruti Dev 010"/>
      </rPr>
      <t xml:space="preserve"> esa gh Mkysa A</t>
    </r>
  </si>
  <si>
    <r>
      <rPr>
        <sz val="16"/>
        <color theme="1"/>
        <rFont val="Calibri"/>
        <family val="2"/>
        <scheme val="minor"/>
      </rPr>
      <t>Submit</t>
    </r>
    <r>
      <rPr>
        <sz val="16"/>
        <color theme="1"/>
        <rFont val="Kruti Dev 010"/>
      </rPr>
      <t xml:space="preserve"> djus ds ckn</t>
    </r>
    <r>
      <rPr>
        <sz val="16"/>
        <color theme="1"/>
        <rFont val="Calibri"/>
        <family val="2"/>
        <scheme val="minor"/>
      </rPr>
      <t xml:space="preserve"> Budget Validate</t>
    </r>
    <r>
      <rPr>
        <sz val="16"/>
        <color theme="1"/>
        <rFont val="Kruti Dev 010"/>
      </rPr>
      <t xml:space="preserve"> ij </t>
    </r>
    <r>
      <rPr>
        <sz val="16"/>
        <color theme="1"/>
        <rFont val="Calibri"/>
        <family val="2"/>
        <scheme val="minor"/>
      </rPr>
      <t>Click</t>
    </r>
    <r>
      <rPr>
        <sz val="16"/>
        <color theme="1"/>
        <rFont val="Kruti Dev 010"/>
      </rPr>
      <t xml:space="preserve"> djsa vkSj fQj</t>
    </r>
    <r>
      <rPr>
        <sz val="16"/>
        <color theme="1"/>
        <rFont val="Calibri"/>
        <family val="2"/>
        <scheme val="minor"/>
      </rPr>
      <t xml:space="preserve"> Forward</t>
    </r>
    <r>
      <rPr>
        <sz val="16"/>
        <color theme="1"/>
        <rFont val="Kruti Dev 010"/>
      </rPr>
      <t xml:space="preserve"> ij </t>
    </r>
    <r>
      <rPr>
        <sz val="16"/>
        <color theme="1"/>
        <rFont val="Calibri"/>
        <family val="2"/>
        <scheme val="minor"/>
      </rPr>
      <t>Click</t>
    </r>
    <r>
      <rPr>
        <sz val="16"/>
        <color theme="1"/>
        <rFont val="Kruti Dev 010"/>
      </rPr>
      <t xml:space="preserve"> djsa A</t>
    </r>
  </si>
  <si>
    <t>E</t>
  </si>
  <si>
    <t>Download Reports-</t>
  </si>
  <si>
    <t>Reports                                  All Salary Reports</t>
  </si>
  <si>
    <t>Select Year, Month, Bill Type,  Group Name, Bill No and Report Type- Inner/Outer/All Schedule</t>
  </si>
  <si>
    <r>
      <t xml:space="preserve">dze'k% </t>
    </r>
    <r>
      <rPr>
        <sz val="16"/>
        <color theme="1"/>
        <rFont val="Calibri"/>
        <family val="2"/>
        <scheme val="minor"/>
      </rPr>
      <t>Inner, Outer and All Schedule</t>
    </r>
    <r>
      <rPr>
        <sz val="16"/>
        <color theme="1"/>
        <rFont val="Kruti Dev 010"/>
      </rPr>
      <t xml:space="preserve"> dks </t>
    </r>
    <r>
      <rPr>
        <sz val="16"/>
        <color theme="1"/>
        <rFont val="Calibri"/>
        <family val="2"/>
        <scheme val="minor"/>
      </rPr>
      <t>Download</t>
    </r>
    <r>
      <rPr>
        <sz val="16"/>
        <color theme="1"/>
        <rFont val="Kruti Dev 010"/>
      </rPr>
      <t xml:space="preserve"> djsa A</t>
    </r>
  </si>
  <si>
    <r>
      <t xml:space="preserve">;fn vkius lHkh </t>
    </r>
    <r>
      <rPr>
        <sz val="16"/>
        <color theme="1"/>
        <rFont val="Calibri"/>
        <family val="2"/>
        <scheme val="minor"/>
      </rPr>
      <t>Reports Download</t>
    </r>
    <r>
      <rPr>
        <sz val="16"/>
        <color theme="1"/>
        <rFont val="Kruti Dev 010"/>
      </rPr>
      <t xml:space="preserve"> ugha dh rks </t>
    </r>
    <r>
      <rPr>
        <sz val="16"/>
        <color theme="1"/>
        <rFont val="Calibri"/>
        <family val="2"/>
        <scheme val="minor"/>
      </rPr>
      <t>Digital Sign</t>
    </r>
    <r>
      <rPr>
        <sz val="16"/>
        <color theme="1"/>
        <rFont val="Kruti Dev 010"/>
      </rPr>
      <t xml:space="preserve"> ugha gksaxs A</t>
    </r>
  </si>
  <si>
    <t>F</t>
  </si>
  <si>
    <t>Digital Sign-</t>
  </si>
  <si>
    <r>
      <t xml:space="preserve">Authorization                         Documents Digital Sign        </t>
    </r>
    <r>
      <rPr>
        <sz val="16"/>
        <color theme="1"/>
        <rFont val="Kruti Dev 010"/>
      </rPr>
      <t>vius</t>
    </r>
    <r>
      <rPr>
        <sz val="16"/>
        <color theme="1"/>
        <rFont val="Calibri"/>
        <family val="2"/>
        <scheme val="minor"/>
      </rPr>
      <t xml:space="preserve"> DDO </t>
    </r>
    <r>
      <rPr>
        <sz val="16"/>
        <color theme="1"/>
        <rFont val="Kruti Dev 010"/>
      </rPr>
      <t>dk</t>
    </r>
    <r>
      <rPr>
        <sz val="16"/>
        <color theme="1"/>
        <rFont val="Calibri"/>
        <family val="2"/>
        <scheme val="minor"/>
      </rPr>
      <t xml:space="preserve"> DSC Dongle PC </t>
    </r>
    <r>
      <rPr>
        <sz val="16"/>
        <color theme="1"/>
        <rFont val="Kruti Dev 010"/>
      </rPr>
      <t>esa</t>
    </r>
    <r>
      <rPr>
        <sz val="16"/>
        <color theme="1"/>
        <rFont val="Calibri"/>
        <family val="2"/>
        <scheme val="minor"/>
      </rPr>
      <t xml:space="preserve"> Insert </t>
    </r>
    <r>
      <rPr>
        <sz val="16"/>
        <color theme="1"/>
        <rFont val="Kruti Dev 010"/>
      </rPr>
      <t>djsa</t>
    </r>
  </si>
  <si>
    <t>Select Month, Year,Bill Type, Group Name</t>
  </si>
  <si>
    <r>
      <t xml:space="preserve">xzqi dk uke pquus ds ckn uhps ,d lwfp iznf'kZr gksxh ftlesa </t>
    </r>
    <r>
      <rPr>
        <sz val="16"/>
        <color theme="1"/>
        <rFont val="Calibri"/>
        <family val="2"/>
        <scheme val="minor"/>
      </rPr>
      <t>Bill No, View Report, View Doc, Sign Reports and Delete Sign Files</t>
    </r>
    <r>
      <rPr>
        <sz val="16"/>
        <color theme="1"/>
        <rFont val="Kruti Dev 010"/>
      </rPr>
      <t xml:space="preserve"> fn[kkbZ nsxk A</t>
    </r>
  </si>
  <si>
    <r>
      <t xml:space="preserve">lwfp ds izkjEHk esa ,d </t>
    </r>
    <r>
      <rPr>
        <sz val="16"/>
        <color theme="1"/>
        <rFont val="Calibri"/>
        <family val="2"/>
        <scheme val="minor"/>
      </rPr>
      <t>Check Box</t>
    </r>
    <r>
      <rPr>
        <sz val="16"/>
        <color theme="1"/>
        <rFont val="Kruti Dev 010"/>
      </rPr>
      <t xml:space="preserve"> fn[ksxk mldks </t>
    </r>
    <r>
      <rPr>
        <sz val="16"/>
        <color theme="1"/>
        <rFont val="Calibri"/>
        <family val="2"/>
        <scheme val="minor"/>
      </rPr>
      <t>Checkmark</t>
    </r>
    <r>
      <rPr>
        <sz val="16"/>
        <color theme="1"/>
        <rFont val="Kruti Dev 010"/>
      </rPr>
      <t xml:space="preserve"> djuk gS psdekdZ djrs gh vkxs </t>
    </r>
    <r>
      <rPr>
        <sz val="16"/>
        <color theme="1"/>
        <rFont val="Calibri"/>
        <family val="2"/>
        <scheme val="minor"/>
      </rPr>
      <t>Total Files-03 and Total Sign Files-0</t>
    </r>
    <r>
      <rPr>
        <sz val="16"/>
        <color theme="1"/>
        <rFont val="Kruti Dev 010"/>
      </rPr>
      <t xml:space="preserve"> ,oa uhps</t>
    </r>
    <r>
      <rPr>
        <sz val="16"/>
        <color theme="1"/>
        <rFont val="Calibri"/>
        <family val="2"/>
        <scheme val="minor"/>
      </rPr>
      <t xml:space="preserve"> Sign by DSC</t>
    </r>
    <r>
      <rPr>
        <sz val="16"/>
        <color theme="1"/>
        <rFont val="Kruti Dev 010"/>
      </rPr>
      <t xml:space="preserve"> fn[ksxk mlij </t>
    </r>
    <r>
      <rPr>
        <sz val="16"/>
        <color theme="1"/>
        <rFont val="Calibri"/>
        <family val="2"/>
        <scheme val="minor"/>
      </rPr>
      <t>Checkmark</t>
    </r>
    <r>
      <rPr>
        <sz val="16"/>
        <color theme="1"/>
        <rFont val="Kruti Dev 010"/>
      </rPr>
      <t xml:space="preserve"> djuk gS mlds ckn uhps</t>
    </r>
    <r>
      <rPr>
        <sz val="16"/>
        <color theme="1"/>
        <rFont val="Calibri"/>
        <family val="2"/>
        <scheme val="minor"/>
      </rPr>
      <t xml:space="preserve"> Sign</t>
    </r>
    <r>
      <rPr>
        <sz val="16"/>
        <color theme="1"/>
        <rFont val="Kruti Dev 010"/>
      </rPr>
      <t xml:space="preserve"> dk cVu fn[ksxk mls </t>
    </r>
    <r>
      <rPr>
        <sz val="16"/>
        <color theme="1"/>
        <rFont val="Calibri"/>
        <family val="2"/>
        <scheme val="minor"/>
      </rPr>
      <t>Click</t>
    </r>
    <r>
      <rPr>
        <sz val="16"/>
        <color theme="1"/>
        <rFont val="Kruti Dev 010"/>
      </rPr>
      <t xml:space="preserve"> djsa mlds ckn ,d </t>
    </r>
    <r>
      <rPr>
        <sz val="16"/>
        <color theme="1"/>
        <rFont val="Calibri"/>
        <family val="2"/>
        <scheme val="minor"/>
      </rPr>
      <t>Pop-up Window</t>
    </r>
    <r>
      <rPr>
        <sz val="16"/>
        <color theme="1"/>
        <rFont val="Kruti Dev 010"/>
      </rPr>
      <t xml:space="preserve"> [kqysxh ftlesa vkids </t>
    </r>
    <r>
      <rPr>
        <sz val="16"/>
        <color theme="1"/>
        <rFont val="Calibri"/>
        <family val="2"/>
        <scheme val="minor"/>
      </rPr>
      <t xml:space="preserve">DDO </t>
    </r>
    <r>
      <rPr>
        <sz val="16"/>
        <color theme="1"/>
        <rFont val="Kruti Dev 010"/>
      </rPr>
      <t>dk uke fn[ksxk</t>
    </r>
    <r>
      <rPr>
        <sz val="16"/>
        <color theme="1"/>
        <rFont val="Calibri"/>
        <family val="2"/>
        <scheme val="minor"/>
      </rPr>
      <t xml:space="preserve"> Ok</t>
    </r>
    <r>
      <rPr>
        <sz val="16"/>
        <color theme="1"/>
        <rFont val="Kruti Dev 010"/>
      </rPr>
      <t xml:space="preserve"> ij </t>
    </r>
    <r>
      <rPr>
        <sz val="16"/>
        <color theme="1"/>
        <rFont val="Calibri"/>
        <family val="2"/>
        <scheme val="minor"/>
      </rPr>
      <t>Click</t>
    </r>
    <r>
      <rPr>
        <sz val="16"/>
        <color theme="1"/>
        <rFont val="Kruti Dev 010"/>
      </rPr>
      <t xml:space="preserve"> djsa vc vkidh lHkh QkbZyksa ij </t>
    </r>
    <r>
      <rPr>
        <sz val="16"/>
        <color theme="1"/>
        <rFont val="Calibri"/>
        <family val="2"/>
        <scheme val="minor"/>
      </rPr>
      <t>Digital Sign</t>
    </r>
    <r>
      <rPr>
        <sz val="16"/>
        <color theme="1"/>
        <rFont val="Kruti Dev 010"/>
      </rPr>
      <t xml:space="preserve"> gks pqds gS bldk eslst vk;sxk A </t>
    </r>
  </si>
  <si>
    <r>
      <rPr>
        <b/>
        <i/>
        <u/>
        <sz val="16"/>
        <color rgb="FFFF0000"/>
        <rFont val="Calibri"/>
        <family val="2"/>
        <scheme val="minor"/>
      </rPr>
      <t>Reports Downloads-</t>
    </r>
    <r>
      <rPr>
        <sz val="16"/>
        <color theme="1"/>
        <rFont val="Kruti Dev 010"/>
      </rPr>
      <t xml:space="preserve"> vc vki</t>
    </r>
    <r>
      <rPr>
        <sz val="16"/>
        <color theme="1"/>
        <rFont val="Calibri"/>
        <family val="2"/>
        <scheme val="minor"/>
      </rPr>
      <t xml:space="preserve"> Sign Reports</t>
    </r>
    <r>
      <rPr>
        <sz val="16"/>
        <color theme="1"/>
        <rFont val="Kruti Dev 010"/>
      </rPr>
      <t xml:space="preserve"> ij </t>
    </r>
    <r>
      <rPr>
        <sz val="16"/>
        <color theme="1"/>
        <rFont val="Calibri"/>
        <family val="2"/>
        <scheme val="minor"/>
      </rPr>
      <t xml:space="preserve">Click </t>
    </r>
    <r>
      <rPr>
        <sz val="16"/>
        <color theme="1"/>
        <rFont val="Kruti Dev 010"/>
      </rPr>
      <t xml:space="preserve">djds rhuksa QkbZyksa dks </t>
    </r>
    <r>
      <rPr>
        <sz val="16"/>
        <color theme="1"/>
        <rFont val="Calibri"/>
        <family val="2"/>
        <scheme val="minor"/>
      </rPr>
      <t>Download</t>
    </r>
    <r>
      <rPr>
        <sz val="16"/>
        <color theme="1"/>
        <rFont val="Kruti Dev 010"/>
      </rPr>
      <t xml:space="preserve"> djsa ,oa vkius </t>
    </r>
    <r>
      <rPr>
        <sz val="16"/>
        <color theme="1"/>
        <rFont val="Calibri"/>
        <family val="2"/>
        <scheme val="minor"/>
      </rPr>
      <t>PC</t>
    </r>
    <r>
      <rPr>
        <sz val="16"/>
        <color theme="1"/>
        <rFont val="Kruti Dev 010"/>
      </rPr>
      <t xml:space="preserve"> es Hkfo"; ds fy,</t>
    </r>
    <r>
      <rPr>
        <sz val="16"/>
        <color theme="1"/>
        <rFont val="Calibri"/>
        <family val="2"/>
        <scheme val="minor"/>
      </rPr>
      <t xml:space="preserve"> Save</t>
    </r>
    <r>
      <rPr>
        <sz val="16"/>
        <color theme="1"/>
        <rFont val="Kruti Dev 010"/>
      </rPr>
      <t xml:space="preserve"> djsa A </t>
    </r>
    <r>
      <rPr>
        <sz val="16"/>
        <color theme="1"/>
        <rFont val="Calibri"/>
        <family val="2"/>
        <scheme val="minor"/>
      </rPr>
      <t>Digitally Signed Reports</t>
    </r>
    <r>
      <rPr>
        <sz val="16"/>
        <color theme="1"/>
        <rFont val="Kruti Dev 010"/>
      </rPr>
      <t xml:space="preserve"> dks gh vki viuh fcy QkbZy esa yxkuk gS A</t>
    </r>
  </si>
  <si>
    <t>G</t>
  </si>
  <si>
    <t>Treasuty Forward-</t>
  </si>
  <si>
    <t xml:space="preserve">Authorization                           Bill Forward to Treasury </t>
  </si>
  <si>
    <t>Select Month, Year,Bill Type, Bill Name</t>
  </si>
  <si>
    <r>
      <t xml:space="preserve">uhps ,d lwfp iznf'kZr gksxh ftlls igys cus </t>
    </r>
    <r>
      <rPr>
        <sz val="16"/>
        <color theme="1"/>
        <rFont val="Calibri"/>
        <family val="2"/>
        <scheme val="minor"/>
      </rPr>
      <t>Checkbox</t>
    </r>
    <r>
      <rPr>
        <sz val="16"/>
        <color theme="1"/>
        <rFont val="Kruti Dev 010"/>
      </rPr>
      <t xml:space="preserve"> dks </t>
    </r>
    <r>
      <rPr>
        <sz val="16"/>
        <color theme="1"/>
        <rFont val="Calibri"/>
        <family val="2"/>
        <scheme val="minor"/>
      </rPr>
      <t>Checkmark</t>
    </r>
    <r>
      <rPr>
        <sz val="16"/>
        <color theme="1"/>
        <rFont val="Kruti Dev 010"/>
      </rPr>
      <t xml:space="preserve"> djsa ,oa </t>
    </r>
    <r>
      <rPr>
        <sz val="16"/>
        <color theme="1"/>
        <rFont val="Calibri"/>
        <family val="2"/>
        <scheme val="minor"/>
      </rPr>
      <t>Forward</t>
    </r>
    <r>
      <rPr>
        <sz val="16"/>
        <color theme="1"/>
        <rFont val="Kruti Dev 010"/>
      </rPr>
      <t xml:space="preserve"> ij </t>
    </r>
    <r>
      <rPr>
        <sz val="16"/>
        <color theme="1"/>
        <rFont val="Calibri"/>
        <family val="2"/>
        <scheme val="minor"/>
      </rPr>
      <t>Click</t>
    </r>
    <r>
      <rPr>
        <sz val="16"/>
        <color theme="1"/>
        <rFont val="Kruti Dev 010"/>
      </rPr>
      <t xml:space="preserve"> djsa A</t>
    </r>
  </si>
  <si>
    <t>Show Bill Status</t>
  </si>
  <si>
    <r>
      <t xml:space="preserve">fcy cukus ds ckn ;g tkuuk dh fcy dh D;k fLFkfr gS ;k fcy dkSuls Lrj rd iw.kZ gqvk vFkkZr~ fcy ikl gqvk ;k </t>
    </r>
    <r>
      <rPr>
        <sz val="16"/>
        <color theme="1"/>
        <rFont val="Calibri"/>
        <family val="2"/>
        <scheme val="minor"/>
      </rPr>
      <t>Objection</t>
    </r>
    <r>
      <rPr>
        <sz val="16"/>
        <color theme="1"/>
        <rFont val="Kruti Dev 010"/>
      </rPr>
      <t xml:space="preserve"> esa gS ;k Hkqxrku gks pqdk gS ;k </t>
    </r>
    <r>
      <rPr>
        <sz val="16"/>
        <color theme="1"/>
        <rFont val="Calibri"/>
        <family val="2"/>
        <scheme val="minor"/>
      </rPr>
      <t>TV No Assign</t>
    </r>
    <r>
      <rPr>
        <sz val="16"/>
        <color theme="1"/>
        <rFont val="Kruti Dev 010"/>
      </rPr>
      <t xml:space="preserve"> gq, ;k ugha vkfn dh tkudkjh </t>
    </r>
    <r>
      <rPr>
        <sz val="16"/>
        <color theme="1"/>
        <rFont val="Calibri"/>
        <family val="2"/>
        <scheme val="minor"/>
      </rPr>
      <t>Bill Status</t>
    </r>
    <r>
      <rPr>
        <sz val="16"/>
        <color theme="1"/>
        <rFont val="Kruti Dev 010"/>
      </rPr>
      <t xml:space="preserve"> ls tkuh tk ldrh gS A</t>
    </r>
  </si>
  <si>
    <r>
      <rPr>
        <sz val="16"/>
        <color theme="1"/>
        <rFont val="Calibri"/>
        <family val="2"/>
        <scheme val="minor"/>
      </rPr>
      <t>Bill Status</t>
    </r>
    <r>
      <rPr>
        <sz val="16"/>
        <color theme="1"/>
        <rFont val="Kruti Dev 010"/>
      </rPr>
      <t xml:space="preserve"> tkuus ds fy, vkidks fuEukuqlkj izfdz;k viukuh gS&amp;</t>
    </r>
  </si>
  <si>
    <t>Authorization                                        View Bill Status</t>
  </si>
  <si>
    <t xml:space="preserve">Select Month, Year, Bill Type, Bill Name </t>
  </si>
  <si>
    <r>
      <rPr>
        <sz val="14"/>
        <color theme="1"/>
        <rFont val="Calibri"/>
        <family val="2"/>
        <scheme val="minor"/>
      </rPr>
      <t>Bill Nmae Select</t>
    </r>
    <r>
      <rPr>
        <sz val="16"/>
        <color theme="1"/>
        <rFont val="Kruti Dev 010"/>
      </rPr>
      <t xml:space="preserve"> djrs gh uhps ,d lkj.kh iznf'kZr gksxh ftlesa vkids lacaf/kr fcy dh fuEu tkudkjh</t>
    </r>
    <r>
      <rPr>
        <sz val="14"/>
        <color theme="1"/>
        <rFont val="Calibri"/>
        <family val="2"/>
        <scheme val="minor"/>
      </rPr>
      <t xml:space="preserve"> Show</t>
    </r>
    <r>
      <rPr>
        <sz val="16"/>
        <color theme="1"/>
        <rFont val="Kruti Dev 010"/>
      </rPr>
      <t xml:space="preserve"> gksxh&amp;</t>
    </r>
  </si>
  <si>
    <t>Bill Name   Bill No    Bill No Assign   Processing    DDO Forward    Treasury Forward         TV No Assign</t>
  </si>
  <si>
    <r>
      <t xml:space="preserve">izR;sd dkWye ds uhps </t>
    </r>
    <r>
      <rPr>
        <sz val="16"/>
        <color theme="1"/>
        <rFont val="Calibri"/>
        <family val="2"/>
        <scheme val="minor"/>
      </rPr>
      <t xml:space="preserve">Right/Cross </t>
    </r>
    <r>
      <rPr>
        <sz val="16"/>
        <color theme="1"/>
        <rFont val="Kruti Dev 010"/>
      </rPr>
      <t>dk fpUg fn[kkbZ nsxk A</t>
    </r>
    <r>
      <rPr>
        <sz val="16"/>
        <color theme="1"/>
        <rFont val="Calibri"/>
        <family val="2"/>
        <scheme val="minor"/>
      </rPr>
      <t xml:space="preserve"> Right</t>
    </r>
    <r>
      <rPr>
        <sz val="16"/>
        <color theme="1"/>
        <rFont val="Kruti Dev 010"/>
      </rPr>
      <t xml:space="preserve"> dk vFkZ gS dh vkius mijksDr izfdz;k iw.kZ djyh gS ,oa </t>
    </r>
    <r>
      <rPr>
        <sz val="16"/>
        <color theme="1"/>
        <rFont val="Calibri"/>
        <family val="2"/>
        <scheme val="minor"/>
      </rPr>
      <t xml:space="preserve">Cross </t>
    </r>
    <r>
      <rPr>
        <sz val="16"/>
        <color theme="1"/>
        <rFont val="Kruti Dev 010"/>
      </rPr>
      <t xml:space="preserve">dk vFkZ gS vkius mijksDr izfdz;k iw.kZ ugha dh gS A </t>
    </r>
  </si>
  <si>
    <r>
      <rPr>
        <sz val="16"/>
        <color theme="1"/>
        <rFont val="Calibri"/>
        <family val="2"/>
        <scheme val="minor"/>
      </rPr>
      <t>Treasury Forward</t>
    </r>
    <r>
      <rPr>
        <sz val="16"/>
        <color theme="1"/>
        <rFont val="Kruti Dev 010"/>
      </rPr>
      <t xml:space="preserve"> ds lkFk </t>
    </r>
    <r>
      <rPr>
        <sz val="16"/>
        <color theme="1"/>
        <rFont val="Calibri"/>
        <family val="2"/>
        <scheme val="minor"/>
      </rPr>
      <t>Detail</t>
    </r>
    <r>
      <rPr>
        <sz val="16"/>
        <color theme="1"/>
        <rFont val="Kruti Dev 010"/>
      </rPr>
      <t xml:space="preserve"> fy[kk gksxk ml ij </t>
    </r>
    <r>
      <rPr>
        <sz val="16"/>
        <color theme="1"/>
        <rFont val="Calibri"/>
        <family val="2"/>
        <scheme val="minor"/>
      </rPr>
      <t xml:space="preserve">Computer </t>
    </r>
    <r>
      <rPr>
        <sz val="16"/>
        <color theme="1"/>
        <rFont val="Kruti Dev 010"/>
      </rPr>
      <t xml:space="preserve">dk </t>
    </r>
    <r>
      <rPr>
        <sz val="16"/>
        <color theme="1"/>
        <rFont val="Calibri"/>
        <family val="2"/>
        <scheme val="minor"/>
      </rPr>
      <t>Pointer</t>
    </r>
    <r>
      <rPr>
        <sz val="16"/>
        <color theme="1"/>
        <rFont val="Kruti Dev 010"/>
      </rPr>
      <t xml:space="preserve"> ys tkus ij</t>
    </r>
    <r>
      <rPr>
        <sz val="16"/>
        <color theme="1"/>
        <rFont val="Calibri"/>
        <family val="2"/>
        <scheme val="minor"/>
      </rPr>
      <t xml:space="preserve"> Status </t>
    </r>
    <r>
      <rPr>
        <sz val="16"/>
        <color theme="1"/>
        <rFont val="Kruti Dev 010"/>
      </rPr>
      <t xml:space="preserve">fn[kkbZ nsxk&amp; </t>
    </r>
    <r>
      <rPr>
        <sz val="14"/>
        <color theme="1"/>
        <rFont val="Calibri"/>
        <family val="2"/>
        <scheme val="minor"/>
      </rPr>
      <t>Tokan No-000 Objection- Pass/ECS Done/Bill in Objection etc</t>
    </r>
  </si>
  <si>
    <t>How can Delete/Update a Bill</t>
  </si>
  <si>
    <r>
      <t xml:space="preserve">vkids }kjk ;k flLVe }kjk </t>
    </r>
    <r>
      <rPr>
        <sz val="16"/>
        <color theme="1"/>
        <rFont val="Calibri"/>
        <family val="2"/>
        <scheme val="minor"/>
      </rPr>
      <t>Bill Allocation</t>
    </r>
    <r>
      <rPr>
        <sz val="16"/>
        <color theme="1"/>
        <rFont val="Kruti Dev 010"/>
      </rPr>
      <t xml:space="preserve"> gksus ds ckn fdlh dkj.ko'k ;fn vki </t>
    </r>
    <r>
      <rPr>
        <sz val="16"/>
        <color theme="1"/>
        <rFont val="Calibri"/>
        <family val="2"/>
        <scheme val="minor"/>
      </rPr>
      <t>Bill</t>
    </r>
    <r>
      <rPr>
        <sz val="16"/>
        <color theme="1"/>
        <rFont val="Kruti Dev 010"/>
      </rPr>
      <t xml:space="preserve"> dks </t>
    </r>
    <r>
      <rPr>
        <sz val="16"/>
        <color theme="1"/>
        <rFont val="Calibri"/>
        <family val="2"/>
        <scheme val="minor"/>
      </rPr>
      <t>Delet</t>
    </r>
    <r>
      <rPr>
        <sz val="16"/>
        <color theme="1"/>
        <rFont val="Kruti Dev 010"/>
      </rPr>
      <t xml:space="preserve"> djuk pkgrs gS rks mlds fy, </t>
    </r>
    <r>
      <rPr>
        <sz val="16"/>
        <color theme="1"/>
        <rFont val="Calibri"/>
        <family val="2"/>
        <scheme val="minor"/>
      </rPr>
      <t>Paymanger</t>
    </r>
    <r>
      <rPr>
        <sz val="16"/>
        <color theme="1"/>
        <rFont val="Kruti Dev 010"/>
      </rPr>
      <t xml:space="preserve"> ij nks </t>
    </r>
    <r>
      <rPr>
        <sz val="16"/>
        <color theme="1"/>
        <rFont val="Calibri"/>
        <family val="2"/>
        <scheme val="minor"/>
      </rPr>
      <t>Option</t>
    </r>
    <r>
      <rPr>
        <sz val="16"/>
        <color theme="1"/>
        <rFont val="Kruti Dev 010"/>
      </rPr>
      <t xml:space="preserve"> gS&amp;</t>
    </r>
  </si>
  <si>
    <r>
      <rPr>
        <sz val="16"/>
        <color theme="1"/>
        <rFont val="Calibri"/>
        <family val="2"/>
        <scheme val="minor"/>
      </rPr>
      <t>(i) Bill Allocation Option</t>
    </r>
    <r>
      <rPr>
        <sz val="16"/>
        <color theme="1"/>
        <rFont val="Kruti Dev 010"/>
      </rPr>
      <t xml:space="preserve"> }kjk</t>
    </r>
  </si>
  <si>
    <r>
      <rPr>
        <sz val="16"/>
        <color theme="1"/>
        <rFont val="Calibri"/>
        <family val="2"/>
        <scheme val="minor"/>
      </rPr>
      <t>(i) Bill Delete Option</t>
    </r>
    <r>
      <rPr>
        <sz val="16"/>
        <color theme="1"/>
        <rFont val="Kruti Dev 010"/>
      </rPr>
      <t xml:space="preserve"> }kjk</t>
    </r>
  </si>
  <si>
    <r>
      <rPr>
        <b/>
        <u/>
        <sz val="16"/>
        <color rgb="FFFF0000"/>
        <rFont val="Kruti Dev 010"/>
      </rPr>
      <t>/;ku nsus ;ksX;&amp;</t>
    </r>
    <r>
      <rPr>
        <sz val="16"/>
        <color theme="1"/>
        <rFont val="Kruti Dev 010"/>
      </rPr>
      <t xml:space="preserve"> ;fn vkidk fcy </t>
    </r>
    <r>
      <rPr>
        <sz val="16"/>
        <color theme="1"/>
        <rFont val="Calibri"/>
        <family val="2"/>
        <scheme val="minor"/>
      </rPr>
      <t>DDO/Treasury Forward</t>
    </r>
    <r>
      <rPr>
        <sz val="16"/>
        <color theme="1"/>
        <rFont val="Kruti Dev 010"/>
      </rPr>
      <t xml:space="preserve"> gks tkus ds ckn vki mls </t>
    </r>
    <r>
      <rPr>
        <sz val="16"/>
        <color theme="1"/>
        <rFont val="Calibri"/>
        <family val="2"/>
        <scheme val="minor"/>
      </rPr>
      <t>Delete</t>
    </r>
    <r>
      <rPr>
        <sz val="16"/>
        <color theme="1"/>
        <rFont val="Kruti Dev 010"/>
      </rPr>
      <t xml:space="preserve"> ugha dj ldrs gS mlds fy, vkidks igys fcy dks </t>
    </r>
    <r>
      <rPr>
        <sz val="16"/>
        <color theme="1"/>
        <rFont val="Calibri"/>
        <family val="2"/>
        <scheme val="minor"/>
      </rPr>
      <t>Revert</t>
    </r>
    <r>
      <rPr>
        <sz val="16"/>
        <color theme="1"/>
        <rFont val="Kruti Dev 010"/>
      </rPr>
      <t xml:space="preserve"> djus dh izfdz;k viukuh gksxh A </t>
    </r>
  </si>
  <si>
    <r>
      <t xml:space="preserve">;fn vkidk fcy </t>
    </r>
    <r>
      <rPr>
        <sz val="16"/>
        <color theme="1"/>
        <rFont val="Calibri"/>
        <family val="2"/>
        <scheme val="minor"/>
      </rPr>
      <t>Treasury Forward</t>
    </r>
    <r>
      <rPr>
        <sz val="16"/>
        <color theme="1"/>
        <rFont val="Kruti Dev 010"/>
      </rPr>
      <t xml:space="preserve"> ds ckn </t>
    </r>
    <r>
      <rPr>
        <sz val="16"/>
        <color theme="1"/>
        <rFont val="Calibri"/>
        <family val="2"/>
        <scheme val="minor"/>
      </rPr>
      <t>Objection</t>
    </r>
    <r>
      <rPr>
        <sz val="16"/>
        <color theme="1"/>
        <rFont val="Kruti Dev 010"/>
      </rPr>
      <t xml:space="preserve"> esa vk x;k gS ,oa mldks vkius </t>
    </r>
    <r>
      <rPr>
        <sz val="16"/>
        <color theme="1"/>
        <rFont val="Calibri"/>
        <family val="2"/>
        <scheme val="minor"/>
      </rPr>
      <t>Revert</t>
    </r>
    <r>
      <rPr>
        <sz val="16"/>
        <color theme="1"/>
        <rFont val="Kruti Dev 010"/>
      </rPr>
      <t xml:space="preserve"> fd;k gS rks Hkh </t>
    </r>
    <r>
      <rPr>
        <sz val="16"/>
        <color theme="1"/>
        <rFont val="Calibri"/>
        <family val="2"/>
        <scheme val="minor"/>
      </rPr>
      <t>Bill</t>
    </r>
    <r>
      <rPr>
        <sz val="16"/>
        <color theme="1"/>
        <rFont val="Kruti Dev 010"/>
      </rPr>
      <t xml:space="preserve"> dks vki iw.kZr;k </t>
    </r>
    <r>
      <rPr>
        <sz val="16"/>
        <color theme="1"/>
        <rFont val="Calibri"/>
        <family val="2"/>
        <scheme val="minor"/>
      </rPr>
      <t>Delete</t>
    </r>
    <r>
      <rPr>
        <sz val="16"/>
        <color theme="1"/>
        <rFont val="Kruti Dev 010"/>
      </rPr>
      <t xml:space="preserve"> ugha dj ldrs] dsoy </t>
    </r>
    <r>
      <rPr>
        <sz val="16"/>
        <color theme="1"/>
        <rFont val="Calibri"/>
        <family val="2"/>
        <scheme val="minor"/>
      </rPr>
      <t xml:space="preserve">Data </t>
    </r>
    <r>
      <rPr>
        <sz val="16"/>
        <color theme="1"/>
        <rFont val="Kruti Dev 010"/>
      </rPr>
      <t xml:space="preserve">gh </t>
    </r>
    <r>
      <rPr>
        <sz val="16"/>
        <color theme="1"/>
        <rFont val="Calibri"/>
        <family val="2"/>
        <scheme val="minor"/>
      </rPr>
      <t>Delete</t>
    </r>
    <r>
      <rPr>
        <sz val="16"/>
        <color theme="1"/>
        <rFont val="Kruti Dev 010"/>
      </rPr>
      <t xml:space="preserve"> gksaxs A</t>
    </r>
  </si>
  <si>
    <r>
      <rPr>
        <b/>
        <sz val="16"/>
        <color rgb="FFFF0000"/>
        <rFont val="Calibri"/>
        <family val="2"/>
        <scheme val="minor"/>
      </rPr>
      <t xml:space="preserve">(i) </t>
    </r>
    <r>
      <rPr>
        <b/>
        <u/>
        <sz val="16"/>
        <color rgb="FFFF0000"/>
        <rFont val="Calibri"/>
        <family val="2"/>
        <scheme val="minor"/>
      </rPr>
      <t>Bill Delete by Bill Allocation Option-</t>
    </r>
  </si>
  <si>
    <t>Bill Processing                                      Bill Allocation</t>
  </si>
  <si>
    <r>
      <rPr>
        <sz val="16"/>
        <color theme="1"/>
        <rFont val="Calibri"/>
        <family val="2"/>
        <scheme val="minor"/>
      </rPr>
      <t>Select Bill Modification-</t>
    </r>
    <r>
      <rPr>
        <sz val="16"/>
        <color theme="1"/>
        <rFont val="Kruti Dev 010"/>
      </rPr>
      <t xml:space="preserve"> ,d lwfp iznf'kZr gksxh ftlesa vc rd ftrus Hkh fcy </t>
    </r>
    <r>
      <rPr>
        <sz val="16"/>
        <color theme="1"/>
        <rFont val="Calibri"/>
        <family val="2"/>
        <scheme val="minor"/>
      </rPr>
      <t>Processing</t>
    </r>
    <r>
      <rPr>
        <sz val="16"/>
        <color theme="1"/>
        <rFont val="Kruti Dev 010"/>
      </rPr>
      <t xml:space="preserve"> ds ckn </t>
    </r>
    <r>
      <rPr>
        <sz val="16"/>
        <color theme="1"/>
        <rFont val="Calibri"/>
        <family val="2"/>
        <scheme val="minor"/>
      </rPr>
      <t>Forward</t>
    </r>
    <r>
      <rPr>
        <sz val="16"/>
        <color theme="1"/>
        <rFont val="Kruti Dev 010"/>
      </rPr>
      <t xml:space="preserve"> ugha gq, gS mudh lwfp fn[ksxh A izR;sd </t>
    </r>
    <r>
      <rPr>
        <sz val="16"/>
        <color theme="1"/>
        <rFont val="Calibri"/>
        <family val="2"/>
        <scheme val="minor"/>
      </rPr>
      <t>Row</t>
    </r>
    <r>
      <rPr>
        <sz val="16"/>
        <color theme="1"/>
        <rFont val="Kruti Dev 010"/>
      </rPr>
      <t xml:space="preserve"> ds vUr esa </t>
    </r>
    <r>
      <rPr>
        <sz val="16"/>
        <color theme="1"/>
        <rFont val="Calibri"/>
        <family val="2"/>
        <scheme val="minor"/>
      </rPr>
      <t>Edit</t>
    </r>
    <r>
      <rPr>
        <sz val="16"/>
        <color theme="1"/>
        <rFont val="Kruti Dev 010"/>
      </rPr>
      <t xml:space="preserve"> vkSj </t>
    </r>
    <r>
      <rPr>
        <sz val="16"/>
        <color theme="1"/>
        <rFont val="Calibri"/>
        <family val="2"/>
        <scheme val="minor"/>
      </rPr>
      <t xml:space="preserve">Delete Data </t>
    </r>
    <r>
      <rPr>
        <sz val="16"/>
        <color theme="1"/>
        <rFont val="Kruti Dev 010"/>
      </rPr>
      <t xml:space="preserve">dk </t>
    </r>
    <r>
      <rPr>
        <sz val="16"/>
        <color theme="1"/>
        <rFont val="Calibri"/>
        <family val="2"/>
        <scheme val="minor"/>
      </rPr>
      <t>Option</t>
    </r>
    <r>
      <rPr>
        <sz val="16"/>
        <color theme="1"/>
        <rFont val="Kruti Dev 010"/>
      </rPr>
      <t xml:space="preserve"> gS A </t>
    </r>
    <r>
      <rPr>
        <sz val="16"/>
        <color theme="1"/>
        <rFont val="Calibri"/>
        <family val="2"/>
        <scheme val="minor"/>
      </rPr>
      <t>Delete Data</t>
    </r>
    <r>
      <rPr>
        <sz val="16"/>
        <color theme="1"/>
        <rFont val="Kruti Dev 010"/>
      </rPr>
      <t xml:space="preserve"> ij </t>
    </r>
    <r>
      <rPr>
        <sz val="16"/>
        <color theme="1"/>
        <rFont val="Calibri"/>
        <family val="2"/>
        <scheme val="minor"/>
      </rPr>
      <t>Click</t>
    </r>
    <r>
      <rPr>
        <sz val="16"/>
        <color theme="1"/>
        <rFont val="Kruti Dev 010"/>
      </rPr>
      <t xml:space="preserve"> djus ij vkidk </t>
    </r>
    <r>
      <rPr>
        <sz val="16"/>
        <color theme="1"/>
        <rFont val="Calibri"/>
        <family val="2"/>
        <scheme val="minor"/>
      </rPr>
      <t>Bill Delete</t>
    </r>
    <r>
      <rPr>
        <sz val="16"/>
        <color theme="1"/>
        <rFont val="Kruti Dev 010"/>
      </rPr>
      <t xml:space="preserve"> gks tk;sxk] </t>
    </r>
    <r>
      <rPr>
        <sz val="16"/>
        <color theme="1"/>
        <rFont val="Calibri"/>
        <family val="2"/>
        <scheme val="minor"/>
      </rPr>
      <t>Edit</t>
    </r>
    <r>
      <rPr>
        <sz val="16"/>
        <color theme="1"/>
        <rFont val="Kruti Dev 010"/>
      </rPr>
      <t xml:space="preserve"> ij </t>
    </r>
    <r>
      <rPr>
        <sz val="16"/>
        <color theme="1"/>
        <rFont val="Calibri"/>
        <family val="2"/>
        <scheme val="minor"/>
      </rPr>
      <t>Click</t>
    </r>
    <r>
      <rPr>
        <sz val="16"/>
        <color theme="1"/>
        <rFont val="Kruti Dev 010"/>
      </rPr>
      <t xml:space="preserve"> djus ls dsoy vki </t>
    </r>
    <r>
      <rPr>
        <sz val="16"/>
        <color theme="1"/>
        <rFont val="Calibri"/>
        <family val="2"/>
        <scheme val="minor"/>
      </rPr>
      <t>Bill No. Change</t>
    </r>
    <r>
      <rPr>
        <sz val="16"/>
        <color theme="1"/>
        <rFont val="Kruti Dev 010"/>
      </rPr>
      <t xml:space="preserve"> dj ldrs gS A</t>
    </r>
  </si>
  <si>
    <r>
      <rPr>
        <b/>
        <sz val="16"/>
        <color rgb="FFFF0000"/>
        <rFont val="Calibri"/>
        <family val="2"/>
        <scheme val="minor"/>
      </rPr>
      <t xml:space="preserve">(i) </t>
    </r>
    <r>
      <rPr>
        <b/>
        <u/>
        <sz val="16"/>
        <color rgb="FFFF0000"/>
        <rFont val="Calibri"/>
        <family val="2"/>
        <scheme val="minor"/>
      </rPr>
      <t>Bill Delete by Bill Delete Option-</t>
    </r>
  </si>
  <si>
    <t>Authorization                                      Delete Bills</t>
  </si>
  <si>
    <r>
      <rPr>
        <sz val="16"/>
        <color theme="1"/>
        <rFont val="Calibri"/>
        <family val="2"/>
        <scheme val="minor"/>
      </rPr>
      <t xml:space="preserve">Select Month- </t>
    </r>
    <r>
      <rPr>
        <sz val="16"/>
        <color theme="1"/>
        <rFont val="Kruti Dev 010"/>
      </rPr>
      <t xml:space="preserve">ftl ekg dk fcy vki </t>
    </r>
    <r>
      <rPr>
        <sz val="16"/>
        <color theme="1"/>
        <rFont val="Calibri"/>
        <family val="2"/>
        <scheme val="minor"/>
      </rPr>
      <t>Delete</t>
    </r>
    <r>
      <rPr>
        <sz val="16"/>
        <color theme="1"/>
        <rFont val="Kruti Dev 010"/>
      </rPr>
      <t xml:space="preserve"> djuk pkgrs gSa</t>
    </r>
  </si>
  <si>
    <r>
      <rPr>
        <sz val="16"/>
        <color theme="1"/>
        <rFont val="Calibri"/>
        <family val="2"/>
        <scheme val="minor"/>
      </rPr>
      <t xml:space="preserve">Select Year- </t>
    </r>
    <r>
      <rPr>
        <sz val="16"/>
        <color theme="1"/>
        <rFont val="Kruti Dev 010"/>
      </rPr>
      <t xml:space="preserve">ftl o"kZ dk fcy vki </t>
    </r>
    <r>
      <rPr>
        <sz val="16"/>
        <color theme="1"/>
        <rFont val="Calibri"/>
        <family val="2"/>
        <scheme val="minor"/>
      </rPr>
      <t>Delete</t>
    </r>
    <r>
      <rPr>
        <sz val="16"/>
        <color theme="1"/>
        <rFont val="Kruti Dev 010"/>
      </rPr>
      <t xml:space="preserve"> djuk pkgrs gSa</t>
    </r>
  </si>
  <si>
    <r>
      <t xml:space="preserve">,d lwfp iznf'kZr gksxh ftlesa vc rd ds </t>
    </r>
    <r>
      <rPr>
        <sz val="16"/>
        <color theme="1"/>
        <rFont val="Calibri"/>
        <family val="2"/>
        <scheme val="minor"/>
      </rPr>
      <t>Not Forwarded/Reverted Bills</t>
    </r>
    <r>
      <rPr>
        <sz val="16"/>
        <color theme="1"/>
        <rFont val="Kruti Dev 010"/>
      </rPr>
      <t xml:space="preserve"> fn[kkbZ nsaxsA</t>
    </r>
  </si>
  <si>
    <r>
      <t xml:space="preserve">ftl fcy dks vki </t>
    </r>
    <r>
      <rPr>
        <sz val="16"/>
        <color theme="1"/>
        <rFont val="Calibri"/>
        <family val="2"/>
        <scheme val="minor"/>
      </rPr>
      <t>Delete</t>
    </r>
    <r>
      <rPr>
        <sz val="16"/>
        <color theme="1"/>
        <rFont val="Kruti Dev 010"/>
      </rPr>
      <t xml:space="preserve"> djuk pkgrs gS mlds vkxs </t>
    </r>
    <r>
      <rPr>
        <sz val="16"/>
        <color theme="1"/>
        <rFont val="Calibri"/>
        <family val="2"/>
        <scheme val="minor"/>
      </rPr>
      <t>Checkmark</t>
    </r>
    <r>
      <rPr>
        <sz val="16"/>
        <color theme="1"/>
        <rFont val="Kruti Dev 010"/>
      </rPr>
      <t xml:space="preserve"> dj </t>
    </r>
    <r>
      <rPr>
        <sz val="16"/>
        <color theme="1"/>
        <rFont val="Calibri"/>
        <family val="2"/>
        <scheme val="minor"/>
      </rPr>
      <t>Delete</t>
    </r>
    <r>
      <rPr>
        <sz val="16"/>
        <color theme="1"/>
        <rFont val="Kruti Dev 010"/>
      </rPr>
      <t xml:space="preserve"> ij </t>
    </r>
    <r>
      <rPr>
        <sz val="16"/>
        <color theme="1"/>
        <rFont val="Calibri"/>
        <family val="2"/>
        <scheme val="minor"/>
      </rPr>
      <t>Click</t>
    </r>
    <r>
      <rPr>
        <sz val="16"/>
        <color theme="1"/>
        <rFont val="Kruti Dev 010"/>
      </rPr>
      <t xml:space="preserve"> djsa] vkidk fcy </t>
    </r>
    <r>
      <rPr>
        <sz val="16"/>
        <color theme="1"/>
        <rFont val="Calibri"/>
        <family val="2"/>
        <scheme val="minor"/>
      </rPr>
      <t>Delete</t>
    </r>
    <r>
      <rPr>
        <sz val="16"/>
        <color theme="1"/>
        <rFont val="Kruti Dev 010"/>
      </rPr>
      <t xml:space="preserve"> gks tk;sxk A</t>
    </r>
  </si>
  <si>
    <t>Update Bill Detail-</t>
  </si>
  <si>
    <t>Authorization                                      Update Bill Detail</t>
  </si>
  <si>
    <t>Enter Bill's Reference No.-------------------</t>
  </si>
  <si>
    <t>lacaf/kr fcy dk fooj.k iznf'kZr gksxk ftles vki fuEu fooj.k cny ldrs gS&amp;</t>
  </si>
  <si>
    <t xml:space="preserve">                                Object Head</t>
  </si>
  <si>
    <t xml:space="preserve">                                Budget Head</t>
  </si>
  <si>
    <t xml:space="preserve">                                Voted/Charged</t>
  </si>
  <si>
    <t xml:space="preserve">                                Bill Type- Salary/Salary Arear/DA/Bonus/Surrender etc</t>
  </si>
  <si>
    <t xml:space="preserve">                                Plan/Non Plan</t>
  </si>
  <si>
    <t xml:space="preserve">                                Demand No.</t>
  </si>
  <si>
    <t xml:space="preserve">                                Loan Head</t>
  </si>
  <si>
    <t>How can Revert a Bill</t>
  </si>
  <si>
    <r>
      <t xml:space="preserve">;fn fdlh =qfV@Hkwyo'k vkidk fcy </t>
    </r>
    <r>
      <rPr>
        <sz val="16"/>
        <color theme="1"/>
        <rFont val="Calibri"/>
        <family val="2"/>
        <scheme val="minor"/>
      </rPr>
      <t>DDO Forward</t>
    </r>
    <r>
      <rPr>
        <sz val="16"/>
        <color theme="1"/>
        <rFont val="Kruti Dev 010"/>
      </rPr>
      <t xml:space="preserve"> gks tk;s ;k vkids fcy ij </t>
    </r>
    <r>
      <rPr>
        <sz val="16"/>
        <color theme="1"/>
        <rFont val="Calibri"/>
        <family val="2"/>
        <scheme val="minor"/>
      </rPr>
      <t>Objection</t>
    </r>
    <r>
      <rPr>
        <sz val="16"/>
        <color theme="1"/>
        <rFont val="Kruti Dev 010"/>
      </rPr>
      <t xml:space="preserve"> vk tk;s ;k </t>
    </r>
    <r>
      <rPr>
        <sz val="16"/>
        <color theme="1"/>
        <rFont val="Calibri"/>
        <family val="2"/>
        <scheme val="minor"/>
      </rPr>
      <t>Bill Objection</t>
    </r>
    <r>
      <rPr>
        <sz val="16"/>
        <color theme="1"/>
        <rFont val="Kruti Dev 010"/>
      </rPr>
      <t xml:space="preserve"> gVkus ds fy, </t>
    </r>
    <r>
      <rPr>
        <sz val="16"/>
        <color theme="1"/>
        <rFont val="Calibri"/>
        <family val="2"/>
        <scheme val="minor"/>
      </rPr>
      <t>Bill Revert Option</t>
    </r>
    <r>
      <rPr>
        <sz val="16"/>
        <color theme="1"/>
        <rFont val="Kruti Dev 010"/>
      </rPr>
      <t xml:space="preserve"> dk mi;ksx fd;k tkrk gS A</t>
    </r>
  </si>
  <si>
    <t>Authorization                                      Bill Revert</t>
  </si>
  <si>
    <r>
      <rPr>
        <sz val="16"/>
        <color theme="1"/>
        <rFont val="Calibri"/>
        <family val="2"/>
        <scheme val="minor"/>
      </rPr>
      <t>Bill Search</t>
    </r>
    <r>
      <rPr>
        <sz val="16"/>
        <color theme="1"/>
        <rFont val="Kruti Dev 010"/>
      </rPr>
      <t xml:space="preserve"> ds nks </t>
    </r>
    <r>
      <rPr>
        <sz val="16"/>
        <color theme="1"/>
        <rFont val="Calibri"/>
        <family val="2"/>
        <scheme val="minor"/>
      </rPr>
      <t>Option</t>
    </r>
    <r>
      <rPr>
        <sz val="16"/>
        <color theme="1"/>
        <rFont val="Kruti Dev 010"/>
      </rPr>
      <t xml:space="preserve"> gS&amp; </t>
    </r>
    <r>
      <rPr>
        <sz val="16"/>
        <color theme="1"/>
        <rFont val="Calibri"/>
        <family val="2"/>
        <scheme val="minor"/>
      </rPr>
      <t>By Reference No. 000  And Manual Search- ----------</t>
    </r>
  </si>
  <si>
    <r>
      <rPr>
        <sz val="16"/>
        <color theme="1"/>
        <rFont val="Calibri"/>
        <family val="2"/>
        <scheme val="minor"/>
      </rPr>
      <t>Reference No.</t>
    </r>
    <r>
      <rPr>
        <sz val="16"/>
        <color theme="1"/>
        <rFont val="Kruti Dev 010"/>
      </rPr>
      <t xml:space="preserve"> Mkys ;k </t>
    </r>
    <r>
      <rPr>
        <sz val="16"/>
        <color theme="1"/>
        <rFont val="Calibri"/>
        <family val="2"/>
        <scheme val="minor"/>
      </rPr>
      <t>Manual search</t>
    </r>
    <r>
      <rPr>
        <sz val="16"/>
        <color theme="1"/>
        <rFont val="Kruti Dev 010"/>
      </rPr>
      <t xml:space="preserve"> esa</t>
    </r>
    <r>
      <rPr>
        <sz val="16"/>
        <color theme="1"/>
        <rFont val="Calibri"/>
        <family val="2"/>
        <scheme val="minor"/>
      </rPr>
      <t xml:space="preserve"> Select Month,Year,Bill Type,Bill Name</t>
    </r>
  </si>
  <si>
    <r>
      <rPr>
        <sz val="16"/>
        <color rgb="FFFF0000"/>
        <rFont val="Calibri"/>
        <family val="2"/>
        <scheme val="minor"/>
      </rPr>
      <t>Manual search</t>
    </r>
    <r>
      <rPr>
        <sz val="16"/>
        <color rgb="FFFF0000"/>
        <rFont val="Kruti Dev 010"/>
      </rPr>
      <t xml:space="preserve"> ls dsoy </t>
    </r>
    <r>
      <rPr>
        <sz val="16"/>
        <color rgb="FFFF0000"/>
        <rFont val="Calibri"/>
        <family val="2"/>
        <scheme val="minor"/>
      </rPr>
      <t>DDO Forward</t>
    </r>
    <r>
      <rPr>
        <sz val="16"/>
        <color rgb="FFFF0000"/>
        <rFont val="Kruti Dev 010"/>
      </rPr>
      <t xml:space="preserve"> rd fd;s gq, fcy gh </t>
    </r>
    <r>
      <rPr>
        <sz val="16"/>
        <color rgb="FFFF0000"/>
        <rFont val="Calibri"/>
        <family val="2"/>
        <scheme val="minor"/>
      </rPr>
      <t>Revert</t>
    </r>
    <r>
      <rPr>
        <sz val="16"/>
        <color rgb="FFFF0000"/>
        <rFont val="Kruti Dev 010"/>
      </rPr>
      <t xml:space="preserve"> fd;s tk ldrs gS A</t>
    </r>
  </si>
  <si>
    <r>
      <t xml:space="preserve">nksuksa rjhdksa ls vkids </t>
    </r>
    <r>
      <rPr>
        <sz val="16"/>
        <color theme="1"/>
        <rFont val="Calibri"/>
        <family val="2"/>
        <scheme val="minor"/>
      </rPr>
      <t>Bill</t>
    </r>
    <r>
      <rPr>
        <sz val="16"/>
        <color theme="1"/>
        <rFont val="Kruti Dev 010"/>
      </rPr>
      <t xml:space="preserve"> dh </t>
    </r>
    <r>
      <rPr>
        <sz val="16"/>
        <color theme="1"/>
        <rFont val="Calibri"/>
        <family val="2"/>
        <scheme val="minor"/>
      </rPr>
      <t>Detail</t>
    </r>
    <r>
      <rPr>
        <sz val="16"/>
        <color theme="1"/>
        <rFont val="Kruti Dev 010"/>
      </rPr>
      <t xml:space="preserve"> fn[kkbZ nsxh vkSj uhps </t>
    </r>
    <r>
      <rPr>
        <sz val="16"/>
        <color theme="1"/>
        <rFont val="Calibri"/>
        <family val="2"/>
        <scheme val="minor"/>
      </rPr>
      <t>OK</t>
    </r>
    <r>
      <rPr>
        <sz val="16"/>
        <color theme="1"/>
        <rFont val="Kruti Dev 010"/>
      </rPr>
      <t xml:space="preserve"> ij </t>
    </r>
    <r>
      <rPr>
        <sz val="16"/>
        <color theme="1"/>
        <rFont val="Calibri"/>
        <family val="2"/>
        <scheme val="minor"/>
      </rPr>
      <t>Click</t>
    </r>
    <r>
      <rPr>
        <sz val="16"/>
        <color theme="1"/>
        <rFont val="Kruti Dev 010"/>
      </rPr>
      <t xml:space="preserve"> djsa</t>
    </r>
    <r>
      <rPr>
        <sz val="16"/>
        <color theme="1"/>
        <rFont val="Calibri"/>
        <family val="2"/>
        <scheme val="minor"/>
      </rPr>
      <t xml:space="preserve"> Confirmation Massage</t>
    </r>
    <r>
      <rPr>
        <sz val="16"/>
        <color theme="1"/>
        <rFont val="Kruti Dev 010"/>
      </rPr>
      <t xml:space="preserve"> esa </t>
    </r>
    <r>
      <rPr>
        <sz val="16"/>
        <color theme="1"/>
        <rFont val="Calibri"/>
        <family val="2"/>
        <scheme val="minor"/>
      </rPr>
      <t>OK</t>
    </r>
    <r>
      <rPr>
        <sz val="16"/>
        <color theme="1"/>
        <rFont val="Kruti Dev 010"/>
      </rPr>
      <t xml:space="preserve"> ij </t>
    </r>
    <r>
      <rPr>
        <sz val="16"/>
        <color theme="1"/>
        <rFont val="Calibri"/>
        <family val="2"/>
        <scheme val="minor"/>
      </rPr>
      <t>Click</t>
    </r>
    <r>
      <rPr>
        <sz val="16"/>
        <color theme="1"/>
        <rFont val="Kruti Dev 010"/>
      </rPr>
      <t xml:space="preserve"> djsa A</t>
    </r>
  </si>
  <si>
    <r>
      <t xml:space="preserve">vkidk fcy </t>
    </r>
    <r>
      <rPr>
        <sz val="16"/>
        <color theme="1"/>
        <rFont val="Calibri"/>
        <family val="2"/>
        <scheme val="minor"/>
      </rPr>
      <t>Revert</t>
    </r>
    <r>
      <rPr>
        <sz val="16"/>
        <color theme="1"/>
        <rFont val="Kruti Dev 010"/>
      </rPr>
      <t xml:space="preserve"> gks tk;sxk A</t>
    </r>
  </si>
  <si>
    <r>
      <rPr>
        <sz val="14"/>
        <color theme="1"/>
        <rFont val="Calibri"/>
        <family val="2"/>
        <scheme val="minor"/>
      </rPr>
      <t>Bill Revert</t>
    </r>
    <r>
      <rPr>
        <sz val="16"/>
        <color theme="1"/>
        <rFont val="Kruti Dev 010"/>
      </rPr>
      <t xml:space="preserve"> gksus ds ckn vkidk </t>
    </r>
    <r>
      <rPr>
        <sz val="14"/>
        <color theme="1"/>
        <rFont val="Calibri"/>
        <family val="2"/>
        <scheme val="minor"/>
      </rPr>
      <t>Bill, DDO Forward</t>
    </r>
    <r>
      <rPr>
        <sz val="16"/>
        <color theme="1"/>
        <rFont val="Kruti Dev 010"/>
      </rPr>
      <t xml:space="preserve"> ls iwoZ dh fLFkfr esa vk tk;sxk vFkkZr~ vkidk fcy vc dsoy </t>
    </r>
    <r>
      <rPr>
        <sz val="14"/>
        <color theme="1"/>
        <rFont val="Calibri"/>
        <family val="2"/>
        <scheme val="minor"/>
      </rPr>
      <t>Proocessed</t>
    </r>
    <r>
      <rPr>
        <sz val="16"/>
        <color theme="1"/>
        <rFont val="Kruti Dev 010"/>
      </rPr>
      <t xml:space="preserve"> gS vc vkidks iqu% </t>
    </r>
    <r>
      <rPr>
        <sz val="14"/>
        <color theme="1"/>
        <rFont val="Calibri"/>
        <family val="2"/>
        <scheme val="minor"/>
      </rPr>
      <t>DDO Forward, Digital Sign and Treasury Forward</t>
    </r>
    <r>
      <rPr>
        <sz val="16"/>
        <color theme="1"/>
        <rFont val="Kruti Dev 010"/>
      </rPr>
      <t xml:space="preserve"> djuk gS A</t>
    </r>
  </si>
  <si>
    <t>How can Remove Bill Objection</t>
  </si>
  <si>
    <r>
      <t xml:space="preserve">fdUgh nLrkostksa dh deh ;k =qVh ds dkj.k tc vkids fcy ij </t>
    </r>
    <r>
      <rPr>
        <sz val="16"/>
        <color theme="1"/>
        <rFont val="Calibri"/>
        <family val="2"/>
        <scheme val="minor"/>
      </rPr>
      <t>Objection</t>
    </r>
    <r>
      <rPr>
        <sz val="16"/>
        <color theme="1"/>
        <rFont val="Kruti Dev 010"/>
      </rPr>
      <t xml:space="preserve"> vk tkrk gS mldh tkudkjh ge </t>
    </r>
    <r>
      <rPr>
        <sz val="16"/>
        <color theme="1"/>
        <rFont val="Calibri"/>
        <family val="2"/>
        <scheme val="minor"/>
      </rPr>
      <t>View Bill Status</t>
    </r>
    <r>
      <rPr>
        <sz val="16"/>
        <color theme="1"/>
        <rFont val="Kruti Dev 010"/>
      </rPr>
      <t xml:space="preserve"> dj ldrs gS A</t>
    </r>
  </si>
  <si>
    <r>
      <rPr>
        <sz val="16"/>
        <color theme="1"/>
        <rFont val="Calibri"/>
        <family val="2"/>
        <scheme val="minor"/>
      </rPr>
      <t>Bill</t>
    </r>
    <r>
      <rPr>
        <sz val="16"/>
        <color theme="1"/>
        <rFont val="Kruti Dev 010"/>
      </rPr>
      <t xml:space="preserve"> ls </t>
    </r>
    <r>
      <rPr>
        <sz val="16"/>
        <color theme="1"/>
        <rFont val="Calibri"/>
        <family val="2"/>
        <scheme val="minor"/>
      </rPr>
      <t>Objection Remove</t>
    </r>
    <r>
      <rPr>
        <sz val="16"/>
        <color theme="1"/>
        <rFont val="Kruti Dev 010"/>
      </rPr>
      <t xml:space="preserve"> djus ds fy,</t>
    </r>
    <r>
      <rPr>
        <sz val="16"/>
        <color theme="1"/>
        <rFont val="Calibri"/>
        <family val="2"/>
        <scheme val="minor"/>
      </rPr>
      <t xml:space="preserve"> Step by Step</t>
    </r>
    <r>
      <rPr>
        <sz val="16"/>
        <color theme="1"/>
        <rFont val="Kruti Dev 010"/>
      </rPr>
      <t xml:space="preserve"> dk;Z djuk gS ojuk leL;k vk ldrh gS A</t>
    </r>
  </si>
  <si>
    <r>
      <rPr>
        <b/>
        <u/>
        <sz val="16"/>
        <color rgb="FFFF0000"/>
        <rFont val="Kruti Dev 010"/>
      </rPr>
      <t xml:space="preserve">loZizFke vkidks </t>
    </r>
    <r>
      <rPr>
        <b/>
        <u/>
        <sz val="16"/>
        <color rgb="FFFF0000"/>
        <rFont val="Calibri"/>
        <family val="2"/>
        <scheme val="minor"/>
      </rPr>
      <t>Bill Revert</t>
    </r>
    <r>
      <rPr>
        <sz val="16"/>
        <color theme="1"/>
        <rFont val="Kruti Dev 010"/>
      </rPr>
      <t xml:space="preserve"> djuk gS </t>
    </r>
    <r>
      <rPr>
        <sz val="14"/>
        <color theme="1"/>
        <rFont val="Calibri"/>
        <family val="2"/>
        <scheme val="minor"/>
      </rPr>
      <t xml:space="preserve">By Reference No. </t>
    </r>
    <r>
      <rPr>
        <sz val="16"/>
        <color theme="1"/>
        <rFont val="Kruti Dev 010"/>
      </rPr>
      <t>tks vkids izR;sd fcy ds mij ckabZ rjQ fy[ks gksrs gS A</t>
    </r>
  </si>
  <si>
    <r>
      <rPr>
        <b/>
        <u/>
        <sz val="16"/>
        <color rgb="FFFF0000"/>
        <rFont val="Calibri"/>
        <family val="2"/>
        <scheme val="minor"/>
      </rPr>
      <t>View Bill Objection Status</t>
    </r>
    <r>
      <rPr>
        <sz val="16"/>
        <color theme="1"/>
        <rFont val="Kruti Dev 010"/>
      </rPr>
      <t xml:space="preserve"> ij </t>
    </r>
    <r>
      <rPr>
        <sz val="16"/>
        <color theme="1"/>
        <rFont val="Calibri"/>
        <family val="2"/>
        <scheme val="minor"/>
      </rPr>
      <t xml:space="preserve">Click </t>
    </r>
    <r>
      <rPr>
        <sz val="16"/>
        <color theme="1"/>
        <rFont val="Kruti Dev 010"/>
      </rPr>
      <t xml:space="preserve">djuk gS tks </t>
    </r>
    <r>
      <rPr>
        <sz val="16"/>
        <color theme="1"/>
        <rFont val="Calibri"/>
        <family val="2"/>
        <scheme val="minor"/>
      </rPr>
      <t>Authorization</t>
    </r>
    <r>
      <rPr>
        <sz val="16"/>
        <color theme="1"/>
        <rFont val="Kruti Dev 010"/>
      </rPr>
      <t xml:space="preserve"> esa feysxk A</t>
    </r>
  </si>
  <si>
    <t>Select Month,Year,Bill Type,Bill Name and Bill No.</t>
  </si>
  <si>
    <r>
      <t xml:space="preserve">uhps ,d lkj.kh iznf'kZr gksxh ftlesa vkids fcy ij ftrus Hkh </t>
    </r>
    <r>
      <rPr>
        <sz val="16"/>
        <color theme="1"/>
        <rFont val="Calibri"/>
        <family val="2"/>
        <scheme val="minor"/>
      </rPr>
      <t xml:space="preserve">Objections </t>
    </r>
    <r>
      <rPr>
        <sz val="16"/>
        <color theme="1"/>
        <rFont val="Kruti Dev 010"/>
      </rPr>
      <t>yxk;s x;s gS Li"V fn[kkbZ nsaxs A</t>
    </r>
  </si>
  <si>
    <r>
      <t xml:space="preserve">vkidks izR;sd </t>
    </r>
    <r>
      <rPr>
        <sz val="14"/>
        <color theme="1"/>
        <rFont val="Calibri"/>
        <family val="2"/>
        <scheme val="minor"/>
      </rPr>
      <t>Column</t>
    </r>
    <r>
      <rPr>
        <sz val="16"/>
        <color theme="1"/>
        <rFont val="Kruti Dev 010"/>
      </rPr>
      <t xml:space="preserve"> ds </t>
    </r>
    <r>
      <rPr>
        <sz val="14"/>
        <color theme="1"/>
        <rFont val="Calibri"/>
        <family val="2"/>
        <scheme val="minor"/>
      </rPr>
      <t>Objection</t>
    </r>
    <r>
      <rPr>
        <sz val="16"/>
        <color theme="1"/>
        <rFont val="Kruti Dev 010"/>
      </rPr>
      <t xml:space="preserve"> dk mlds lkeus ds [kkyh </t>
    </r>
    <r>
      <rPr>
        <sz val="14"/>
        <color theme="1"/>
        <rFont val="Calibri"/>
        <family val="2"/>
        <scheme val="minor"/>
      </rPr>
      <t>Culumn</t>
    </r>
    <r>
      <rPr>
        <sz val="16"/>
        <color theme="1"/>
        <rFont val="Kruti Dev 010"/>
      </rPr>
      <t xml:space="preserve"> esa </t>
    </r>
    <r>
      <rPr>
        <sz val="14"/>
        <color theme="1"/>
        <rFont val="Calibri"/>
        <family val="2"/>
        <scheme val="minor"/>
      </rPr>
      <t>Reply</t>
    </r>
    <r>
      <rPr>
        <sz val="16"/>
        <color theme="1"/>
        <rFont val="Kruti Dev 010"/>
      </rPr>
      <t xml:space="preserve"> fy[kuk gS uhps dh rjQ </t>
    </r>
    <r>
      <rPr>
        <sz val="14"/>
        <color theme="1"/>
        <rFont val="Calibri"/>
        <family val="2"/>
        <scheme val="minor"/>
      </rPr>
      <t>PDF File</t>
    </r>
    <r>
      <rPr>
        <sz val="16"/>
        <color theme="1"/>
        <rFont val="Kruti Dev 010"/>
      </rPr>
      <t xml:space="preserve"> esa pkgh xbZ ,d QkbZy ftlesa vko'drkuqlkj ,d ls vf/kd ist gks ldrs gS] </t>
    </r>
    <r>
      <rPr>
        <sz val="14"/>
        <color theme="1"/>
        <rFont val="Calibri"/>
        <family val="2"/>
        <scheme val="minor"/>
      </rPr>
      <t>Document Upload</t>
    </r>
    <r>
      <rPr>
        <sz val="16"/>
        <color theme="1"/>
        <rFont val="Kruti Dev 010"/>
      </rPr>
      <t xml:space="preserve"> dj</t>
    </r>
    <r>
      <rPr>
        <sz val="14"/>
        <color theme="1"/>
        <rFont val="Calibri"/>
        <family val="2"/>
        <scheme val="minor"/>
      </rPr>
      <t xml:space="preserve"> Submit</t>
    </r>
    <r>
      <rPr>
        <sz val="16"/>
        <color theme="1"/>
        <rFont val="Kruti Dev 010"/>
      </rPr>
      <t xml:space="preserve"> djuk gS A</t>
    </r>
  </si>
  <si>
    <r>
      <t xml:space="preserve">;fn vko';d gks rks </t>
    </r>
    <r>
      <rPr>
        <sz val="16"/>
        <color theme="1"/>
        <rFont val="Calibri"/>
        <family val="2"/>
        <scheme val="minor"/>
      </rPr>
      <t>Bill Data Delete</t>
    </r>
    <r>
      <rPr>
        <sz val="16"/>
        <color theme="1"/>
        <rFont val="Kruti Dev 010"/>
      </rPr>
      <t xml:space="preserve"> djsa rFkk ;fn pkgk x;k gks rks dkfeZd dh </t>
    </r>
    <r>
      <rPr>
        <sz val="16"/>
        <color theme="1"/>
        <rFont val="Calibri"/>
        <family val="2"/>
        <scheme val="minor"/>
      </rPr>
      <t>Pay Detail</t>
    </r>
    <r>
      <rPr>
        <sz val="16"/>
        <color theme="1"/>
        <rFont val="Kruti Dev 010"/>
      </rPr>
      <t xml:space="preserve"> esa cnyko djsa A</t>
    </r>
  </si>
  <si>
    <r>
      <t xml:space="preserve">iqu% fcy </t>
    </r>
    <r>
      <rPr>
        <sz val="16"/>
        <color theme="1"/>
        <rFont val="Calibri"/>
        <family val="2"/>
        <scheme val="minor"/>
      </rPr>
      <t>Process</t>
    </r>
    <r>
      <rPr>
        <sz val="16"/>
        <color theme="1"/>
        <rFont val="Kruti Dev 010"/>
      </rPr>
      <t xml:space="preserve"> djsa] vko';d gks rks vU; </t>
    </r>
    <r>
      <rPr>
        <sz val="16"/>
        <color theme="1"/>
        <rFont val="Calibri"/>
        <family val="2"/>
        <scheme val="minor"/>
      </rPr>
      <t>Documents Upload</t>
    </r>
    <r>
      <rPr>
        <sz val="16"/>
        <color theme="1"/>
        <rFont val="Kruti Dev 010"/>
      </rPr>
      <t xml:space="preserve"> djsa ,oa </t>
    </r>
    <r>
      <rPr>
        <sz val="16"/>
        <color theme="1"/>
        <rFont val="Calibri"/>
        <family val="2"/>
        <scheme val="minor"/>
      </rPr>
      <t>DDO Forward, Documents E-Sign, Treasury Forward</t>
    </r>
    <r>
      <rPr>
        <sz val="16"/>
        <color theme="1"/>
        <rFont val="Kruti Dev 010"/>
      </rPr>
      <t xml:space="preserve"> djsa A</t>
    </r>
  </si>
  <si>
    <r>
      <rPr>
        <b/>
        <u/>
        <sz val="16"/>
        <color rgb="FFFF0000"/>
        <rFont val="Calibri"/>
        <family val="2"/>
        <scheme val="minor"/>
      </rPr>
      <t>5. Photo &amp; Signature Details</t>
    </r>
    <r>
      <rPr>
        <sz val="16"/>
        <color theme="1"/>
        <rFont val="Kruti Dev 010"/>
      </rPr>
      <t xml:space="preserve"> esa QksVks o lkbZu¼QkbZy lkbZt vf/kdre 72 </t>
    </r>
    <r>
      <rPr>
        <sz val="16"/>
        <color theme="1"/>
        <rFont val="Calibri"/>
        <family val="2"/>
        <scheme val="minor"/>
      </rPr>
      <t>kb</t>
    </r>
    <r>
      <rPr>
        <sz val="16"/>
        <color theme="1"/>
        <rFont val="Kruti Dev 010"/>
      </rPr>
      <t xml:space="preserve">½ dks </t>
    </r>
    <r>
      <rPr>
        <sz val="16"/>
        <color theme="1"/>
        <rFont val="Calibri"/>
        <family val="2"/>
        <scheme val="minor"/>
      </rPr>
      <t>Chose</t>
    </r>
    <r>
      <rPr>
        <sz val="16"/>
        <color theme="1"/>
        <rFont val="Kruti Dev 010"/>
      </rPr>
      <t xml:space="preserve"> dj </t>
    </r>
    <r>
      <rPr>
        <sz val="16"/>
        <color theme="1"/>
        <rFont val="Calibri"/>
        <family val="2"/>
        <scheme val="minor"/>
      </rPr>
      <t>Upload</t>
    </r>
    <r>
      <rPr>
        <sz val="16"/>
        <color theme="1"/>
        <rFont val="Kruti Dev 010"/>
      </rPr>
      <t xml:space="preserve"> djsa] nLrkost ftudh ,d </t>
    </r>
    <r>
      <rPr>
        <sz val="16"/>
        <color theme="1"/>
        <rFont val="Calibri"/>
        <family val="2"/>
        <scheme val="minor"/>
      </rPr>
      <t>PDF File</t>
    </r>
    <r>
      <rPr>
        <sz val="16"/>
        <color theme="1"/>
        <rFont val="Kruti Dev 010"/>
      </rPr>
      <t xml:space="preserve"> cukdj </t>
    </r>
    <r>
      <rPr>
        <sz val="16"/>
        <color theme="1"/>
        <rFont val="Calibri"/>
        <family val="2"/>
        <scheme val="minor"/>
      </rPr>
      <t>Upload</t>
    </r>
    <r>
      <rPr>
        <sz val="16"/>
        <color theme="1"/>
        <rFont val="Kruti Dev 010"/>
      </rPr>
      <t xml:space="preserve"> djuh gS&amp; isu dkMZ] cSad ikl cqd] vk/kkj dkMZ] 10 oha cksMZ izek.k i=] fu;qfDr i=] dk;Zxzg.k vkns'k] dsafly psd] </t>
    </r>
    <r>
      <rPr>
        <sz val="16"/>
        <color theme="1"/>
        <rFont val="Calibri"/>
        <family val="2"/>
        <scheme val="minor"/>
      </rPr>
      <t>CSR Form</t>
    </r>
    <r>
      <rPr>
        <sz val="16"/>
        <color theme="1"/>
        <rFont val="Kruti Dev 010"/>
      </rPr>
      <t xml:space="preserve"> dkfeZd }kjk Hkjk gqvk]</t>
    </r>
    <r>
      <rPr>
        <sz val="14"/>
        <color theme="1"/>
        <rFont val="Calibri"/>
        <family val="2"/>
        <scheme val="minor"/>
      </rPr>
      <t xml:space="preserve"> S5-DDO Forwarding</t>
    </r>
    <r>
      <rPr>
        <sz val="16"/>
        <color theme="1"/>
        <rFont val="Kruti Dev 010"/>
      </rPr>
      <t xml:space="preserve"> vkfn nLrkost ftudh lkbZt vf/kdre 2 ,ech ls de gks A</t>
    </r>
  </si>
  <si>
    <r>
      <t xml:space="preserve">gkMZ dkWih tek djokus ds vxys dqN fnuksa esa vkids eksckbZy ij </t>
    </r>
    <r>
      <rPr>
        <sz val="16"/>
        <color theme="1"/>
        <rFont val="Calibri"/>
        <family val="2"/>
        <scheme val="minor"/>
      </rPr>
      <t>PRAN NO</t>
    </r>
    <r>
      <rPr>
        <sz val="16"/>
        <color theme="1"/>
        <rFont val="Kruti Dev 010"/>
      </rPr>
      <t xml:space="preserve"> dk </t>
    </r>
    <r>
      <rPr>
        <sz val="16"/>
        <color theme="1"/>
        <rFont val="Calibri"/>
        <family val="2"/>
        <scheme val="minor"/>
      </rPr>
      <t>Massege</t>
    </r>
    <r>
      <rPr>
        <sz val="16"/>
        <color theme="1"/>
        <rFont val="Kruti Dev 010"/>
      </rPr>
      <t xml:space="preserve"> vk tk;sxk A</t>
    </r>
  </si>
  <si>
    <r>
      <rPr>
        <sz val="16"/>
        <color theme="1"/>
        <rFont val="Calibri"/>
        <family val="2"/>
        <scheme val="minor"/>
      </rPr>
      <t>Submit</t>
    </r>
    <r>
      <rPr>
        <sz val="16"/>
        <color theme="1"/>
        <rFont val="Kruti Dev 010"/>
      </rPr>
      <t xml:space="preserve"> gksus ds ckn vkidks </t>
    </r>
    <r>
      <rPr>
        <sz val="16"/>
        <color theme="1"/>
        <rFont val="Calibri"/>
        <family val="2"/>
        <scheme val="minor"/>
      </rPr>
      <t>form ko download</t>
    </r>
    <r>
      <rPr>
        <sz val="16"/>
        <color theme="1"/>
        <rFont val="Kruti Dev 010"/>
      </rPr>
      <t xml:space="preserve"> djuk gS vkSj </t>
    </r>
    <r>
      <rPr>
        <sz val="16"/>
        <color theme="1"/>
        <rFont val="Calibri"/>
        <family val="2"/>
        <scheme val="minor"/>
      </rPr>
      <t>Hard copy Concerned SIPF Office</t>
    </r>
    <r>
      <rPr>
        <sz val="16"/>
        <color theme="1"/>
        <rFont val="Kruti Dev 010"/>
      </rPr>
      <t xml:space="preserve"> esa tks nLrkost viyksM fd;s gS muds lkFk tek djokuh gS A</t>
    </r>
    <r>
      <rPr>
        <sz val="14"/>
        <color theme="1"/>
        <rFont val="Calibri"/>
        <family val="2"/>
        <scheme val="minor"/>
      </rPr>
      <t/>
    </r>
  </si>
  <si>
    <r>
      <rPr>
        <sz val="16"/>
        <color theme="1"/>
        <rFont val="Calibri"/>
        <family val="2"/>
        <scheme val="minor"/>
      </rPr>
      <t xml:space="preserve">FETCA Detail </t>
    </r>
    <r>
      <rPr>
        <sz val="16"/>
        <color theme="1"/>
        <rFont val="Kruti Dev 010"/>
      </rPr>
      <t>esa</t>
    </r>
    <r>
      <rPr>
        <sz val="16"/>
        <color theme="1"/>
        <rFont val="Calibri"/>
        <family val="2"/>
        <scheme val="minor"/>
      </rPr>
      <t xml:space="preserve"> 3 Table</t>
    </r>
    <r>
      <rPr>
        <sz val="16"/>
        <color theme="1"/>
        <rFont val="Kruti Dev 010"/>
      </rPr>
      <t xml:space="preserve"> gS vkidks dsoy ,d gh Hkjuk gS ftlds lHkh dkWye dh iwfrZ djuh gS A </t>
    </r>
    <r>
      <rPr>
        <sz val="14"/>
        <color theme="1"/>
        <rFont val="Calibri"/>
        <family val="2"/>
        <scheme val="minor"/>
      </rPr>
      <t>Tax Identification</t>
    </r>
    <r>
      <rPr>
        <sz val="16"/>
        <color theme="1"/>
        <rFont val="Kruti Dev 010"/>
      </rPr>
      <t xml:space="preserve"> esa viuk </t>
    </r>
    <r>
      <rPr>
        <sz val="16"/>
        <color theme="1"/>
        <rFont val="Calibri"/>
        <family val="2"/>
        <scheme val="minor"/>
      </rPr>
      <t>PAN NO</t>
    </r>
    <r>
      <rPr>
        <sz val="16"/>
        <color theme="1"/>
        <rFont val="Kruti Dev 010"/>
      </rPr>
      <t xml:space="preserve"> fy[kssa] </t>
    </r>
    <r>
      <rPr>
        <sz val="16"/>
        <color theme="1"/>
        <rFont val="Calibri"/>
        <family val="2"/>
        <scheme val="minor"/>
      </rPr>
      <t>Validity</t>
    </r>
    <r>
      <rPr>
        <sz val="16"/>
        <color theme="1"/>
        <rFont val="Kruti Dev 010"/>
      </rPr>
      <t xml:space="preserve"> esa Hkfo"; dh dksbZ Hkh rkjh[k fy[k nsosa] </t>
    </r>
    <r>
      <rPr>
        <sz val="14"/>
        <color theme="1"/>
        <rFont val="Calibri"/>
        <family val="2"/>
        <scheme val="minor"/>
      </rPr>
      <t>FETCA ZIP Code</t>
    </r>
    <r>
      <rPr>
        <sz val="16"/>
        <color theme="1"/>
        <rFont val="Kruti Dev 010"/>
      </rPr>
      <t xml:space="preserve"> esa </t>
    </r>
    <r>
      <rPr>
        <sz val="14"/>
        <color theme="1"/>
        <rFont val="Calibri"/>
        <family val="2"/>
        <scheme val="minor"/>
      </rPr>
      <t>PIN Code</t>
    </r>
    <r>
      <rPr>
        <sz val="16"/>
        <color theme="1"/>
        <rFont val="Kruti Dev 010"/>
      </rPr>
      <t xml:space="preserve"> fy[ksa A vUr esa</t>
    </r>
    <r>
      <rPr>
        <sz val="16"/>
        <color theme="1"/>
        <rFont val="Calibri"/>
        <family val="2"/>
        <scheme val="minor"/>
      </rPr>
      <t xml:space="preserve"> Save</t>
    </r>
    <r>
      <rPr>
        <sz val="16"/>
        <color theme="1"/>
        <rFont val="Kruti Dev 010"/>
      </rPr>
      <t xml:space="preserve"> djsa A</t>
    </r>
  </si>
  <si>
    <t xml:space="preserve">                                                                                  iz/kkukpk;Z</t>
  </si>
  <si>
    <t xml:space="preserve">                                                                                  jkt0 mPp ek/;0 fo|k0</t>
  </si>
  <si>
    <t xml:space="preserve">     pkSxkbZ] Vksad</t>
  </si>
  <si>
    <t>izk0f'k0 ftyk Vksad</t>
  </si>
  <si>
    <t>Jheku~ eq[; ftyk f'k{kk vf/kdkjh egksn;]</t>
  </si>
  <si>
    <t xml:space="preserve"> Jh n'kjFk dqekj ;kno ds vlk/kkj.k vodk'k izdj.k esa vk{ksi iwfrZ ckcr A</t>
  </si>
  <si>
    <t xml:space="preserve">      mijksDr fo"k;kUrxZr fuosnu gS Jh n'kjFk dqekj ;kno v/;k0 jkmizkfo lkSanhQy ds vlk/kkj.k vodk'k izdj.k esa vk{ksi</t>
  </si>
  <si>
    <t>dh iwfrZ dj ewy lsok iqfLrdk Loa; Jh ;kno ds lkFk fHktokbZ tk jgh gS vr% Jheku~th ls fuosnu gS fd vlk/kkj.k vodk'k</t>
  </si>
  <si>
    <t>lohd`r djokus dk Je djsa A</t>
  </si>
  <si>
    <t>How can Prepare DA Arear Bill</t>
  </si>
  <si>
    <r>
      <t xml:space="preserve">le;&amp;le; ij tc jkT; ljdkj }kjk </t>
    </r>
    <r>
      <rPr>
        <sz val="16"/>
        <color theme="1"/>
        <rFont val="Calibri"/>
        <family val="2"/>
        <scheme val="minor"/>
      </rPr>
      <t>DA Rate</t>
    </r>
    <r>
      <rPr>
        <sz val="16"/>
        <color theme="1"/>
        <rFont val="Kruti Dev 010"/>
      </rPr>
      <t xml:space="preserve"> esa o`f} dh ?kks"k.kk dh tkrh gS og dqN ekg ckn dh tkrh gS blfy, dkfeZdksa dks cdk;k </t>
    </r>
    <r>
      <rPr>
        <sz val="16"/>
        <color theme="1"/>
        <rFont val="Calibri"/>
        <family val="2"/>
        <scheme val="minor"/>
      </rPr>
      <t>Arear</t>
    </r>
    <r>
      <rPr>
        <sz val="16"/>
        <color theme="1"/>
        <rFont val="Kruti Dev 010"/>
      </rPr>
      <t xml:space="preserve"> fn;k tkrk gS A</t>
    </r>
  </si>
  <si>
    <r>
      <rPr>
        <sz val="16"/>
        <color theme="1"/>
        <rFont val="Calibri"/>
        <family val="2"/>
        <scheme val="minor"/>
      </rPr>
      <t>Paymanger</t>
    </r>
    <r>
      <rPr>
        <sz val="16"/>
        <color theme="1"/>
        <rFont val="Kruti Dev 010"/>
      </rPr>
      <t xml:space="preserve"> ij </t>
    </r>
    <r>
      <rPr>
        <sz val="16"/>
        <color theme="1"/>
        <rFont val="Calibri"/>
        <family val="2"/>
        <scheme val="minor"/>
      </rPr>
      <t>DA Arear</t>
    </r>
    <r>
      <rPr>
        <sz val="16"/>
        <color theme="1"/>
        <rFont val="Kruti Dev 010"/>
      </rPr>
      <t xml:space="preserve"> dk </t>
    </r>
    <r>
      <rPr>
        <sz val="16"/>
        <color theme="1"/>
        <rFont val="Calibri"/>
        <family val="2"/>
        <scheme val="minor"/>
      </rPr>
      <t>Bill</t>
    </r>
    <r>
      <rPr>
        <sz val="16"/>
        <color theme="1"/>
        <rFont val="Kruti Dev 010"/>
      </rPr>
      <t xml:space="preserve"> cukus dh izfdz;k osru fcy cukus ls fHkUu gS tks fuEukuqlkj gS&amp;</t>
    </r>
  </si>
  <si>
    <r>
      <t xml:space="preserve">loZizFke vkidks </t>
    </r>
    <r>
      <rPr>
        <sz val="16"/>
        <color theme="1"/>
        <rFont val="Calibri"/>
        <family val="2"/>
        <scheme val="minor"/>
      </rPr>
      <t>Paymanager</t>
    </r>
    <r>
      <rPr>
        <sz val="16"/>
        <color theme="1"/>
        <rFont val="Kruti Dev 010"/>
      </rPr>
      <t xml:space="preserve"> ij </t>
    </r>
    <r>
      <rPr>
        <sz val="16"/>
        <color theme="1"/>
        <rFont val="Calibri"/>
        <family val="2"/>
        <scheme val="minor"/>
      </rPr>
      <t>Master</t>
    </r>
    <r>
      <rPr>
        <sz val="16"/>
        <color theme="1"/>
        <rFont val="Kruti Dev 010"/>
      </rPr>
      <t xml:space="preserve"> esa </t>
    </r>
    <r>
      <rPr>
        <sz val="16"/>
        <color theme="1"/>
        <rFont val="Calibri"/>
        <family val="2"/>
        <scheme val="minor"/>
      </rPr>
      <t>DA Rates Update</t>
    </r>
    <r>
      <rPr>
        <sz val="16"/>
        <color theme="1"/>
        <rFont val="Kruti Dev 010"/>
      </rPr>
      <t xml:space="preserve"> ij </t>
    </r>
    <r>
      <rPr>
        <sz val="16"/>
        <color theme="1"/>
        <rFont val="Calibri"/>
        <family val="2"/>
        <scheme val="minor"/>
      </rPr>
      <t>Click</t>
    </r>
    <r>
      <rPr>
        <sz val="16"/>
        <color theme="1"/>
        <rFont val="Kruti Dev 010"/>
      </rPr>
      <t xml:space="preserve"> djuk gS tgka vkidks </t>
    </r>
    <r>
      <rPr>
        <sz val="16"/>
        <color theme="1"/>
        <rFont val="Calibri"/>
        <family val="2"/>
        <scheme val="minor"/>
      </rPr>
      <t>Pay Commission and New DA Rate</t>
    </r>
    <r>
      <rPr>
        <sz val="16"/>
        <color theme="1"/>
        <rFont val="Kruti Dev 010"/>
      </rPr>
      <t xml:space="preserve"> dk p;u djuk gS vkSj</t>
    </r>
    <r>
      <rPr>
        <sz val="16"/>
        <color theme="1"/>
        <rFont val="Calibri"/>
        <family val="2"/>
        <scheme val="minor"/>
      </rPr>
      <t xml:space="preserve"> Update</t>
    </r>
    <r>
      <rPr>
        <sz val="16"/>
        <color theme="1"/>
        <rFont val="Kruti Dev 010"/>
      </rPr>
      <t xml:space="preserve"> djuk gS A</t>
    </r>
  </si>
  <si>
    <r>
      <t xml:space="preserve">mlds ckn vkidks </t>
    </r>
    <r>
      <rPr>
        <u/>
        <sz val="16"/>
        <color rgb="FFFF0000"/>
        <rFont val="Calibri"/>
        <family val="2"/>
        <scheme val="minor"/>
      </rPr>
      <t>Bill Allocation</t>
    </r>
    <r>
      <rPr>
        <sz val="16"/>
        <color theme="1"/>
        <rFont val="Kruti Dev 010"/>
      </rPr>
      <t xml:space="preserve"> djuk gS ftlesa loZizFke </t>
    </r>
    <r>
      <rPr>
        <sz val="14"/>
        <color theme="1"/>
        <rFont val="Calibri"/>
        <family val="2"/>
        <scheme val="minor"/>
      </rPr>
      <t>Bill Type</t>
    </r>
    <r>
      <rPr>
        <sz val="16"/>
        <color theme="1"/>
        <rFont val="Kruti Dev 010"/>
      </rPr>
      <t xml:space="preserve"> esa </t>
    </r>
    <r>
      <rPr>
        <sz val="16"/>
        <color theme="1"/>
        <rFont val="Calibri"/>
        <family val="2"/>
        <scheme val="minor"/>
      </rPr>
      <t>DA Select</t>
    </r>
    <r>
      <rPr>
        <sz val="16"/>
        <color theme="1"/>
        <rFont val="Kruti Dev 010"/>
      </rPr>
      <t xml:space="preserve"> djuk gS mlds ckn </t>
    </r>
    <r>
      <rPr>
        <sz val="14"/>
        <color theme="1"/>
        <rFont val="Calibri"/>
        <family val="2"/>
        <scheme val="minor"/>
      </rPr>
      <t>Object Head</t>
    </r>
    <r>
      <rPr>
        <sz val="16"/>
        <color theme="1"/>
        <rFont val="Kruti Dev 010"/>
      </rPr>
      <t xml:space="preserve"> 01 fy[ks </t>
    </r>
    <r>
      <rPr>
        <sz val="14"/>
        <color theme="1"/>
        <rFont val="Calibri"/>
        <family val="2"/>
        <scheme val="minor"/>
      </rPr>
      <t>Pay Month</t>
    </r>
    <r>
      <rPr>
        <sz val="16"/>
        <color theme="1"/>
        <rFont val="Kruti Dev 010"/>
      </rPr>
      <t xml:space="preserve"> esa pkyw ekg ,oa pkyw o"kZ fy[ksa] </t>
    </r>
    <r>
      <rPr>
        <sz val="14"/>
        <color theme="1"/>
        <rFont val="Calibri"/>
        <family val="2"/>
        <scheme val="minor"/>
      </rPr>
      <t>Bill Date and bill no</t>
    </r>
    <r>
      <rPr>
        <sz val="16"/>
        <color theme="1"/>
        <rFont val="Kruti Dev 010"/>
      </rPr>
      <t xml:space="preserve"> fy[ksa ,o </t>
    </r>
    <r>
      <rPr>
        <sz val="14"/>
        <color theme="1"/>
        <rFont val="Calibri"/>
        <family val="2"/>
        <scheme val="minor"/>
      </rPr>
      <t>Bill Group Select</t>
    </r>
    <r>
      <rPr>
        <sz val="16"/>
        <color theme="1"/>
        <rFont val="Kruti Dev 010"/>
      </rPr>
      <t xml:space="preserve"> djsa vkSj</t>
    </r>
    <r>
      <rPr>
        <sz val="14"/>
        <color theme="1"/>
        <rFont val="Calibri"/>
        <family val="2"/>
        <scheme val="minor"/>
      </rPr>
      <t xml:space="preserve"> </t>
    </r>
    <r>
      <rPr>
        <sz val="16"/>
        <color theme="1"/>
        <rFont val="Calibri"/>
        <family val="2"/>
        <scheme val="minor"/>
      </rPr>
      <t>S</t>
    </r>
    <r>
      <rPr>
        <sz val="14"/>
        <color theme="1"/>
        <rFont val="Calibri"/>
        <family val="2"/>
        <scheme val="minor"/>
      </rPr>
      <t>ubmit</t>
    </r>
    <r>
      <rPr>
        <sz val="16"/>
        <color theme="1"/>
        <rFont val="Kruti Dev 010"/>
      </rPr>
      <t xml:space="preserve"> djsa A</t>
    </r>
  </si>
  <si>
    <r>
      <rPr>
        <sz val="14"/>
        <color theme="1"/>
        <rFont val="Calibri"/>
        <family val="2"/>
        <scheme val="minor"/>
      </rPr>
      <t>Bill Processing</t>
    </r>
    <r>
      <rPr>
        <sz val="16"/>
        <color theme="1"/>
        <rFont val="Kruti Dev 010"/>
      </rPr>
      <t xml:space="preserve"> esa </t>
    </r>
    <r>
      <rPr>
        <sz val="14"/>
        <color theme="1"/>
        <rFont val="Calibri"/>
        <family val="2"/>
        <scheme val="minor"/>
      </rPr>
      <t>DA Preparation--------DA Arear</t>
    </r>
    <r>
      <rPr>
        <sz val="16"/>
        <color theme="1"/>
        <rFont val="Kruti Dev 010"/>
      </rPr>
      <t xml:space="preserve"> ij </t>
    </r>
    <r>
      <rPr>
        <sz val="14"/>
        <color theme="1"/>
        <rFont val="Calibri"/>
        <family val="2"/>
        <scheme val="minor"/>
      </rPr>
      <t>Click</t>
    </r>
    <r>
      <rPr>
        <sz val="16"/>
        <color theme="1"/>
        <rFont val="Kruti Dev 010"/>
      </rPr>
      <t xml:space="preserve"> djsa</t>
    </r>
  </si>
  <si>
    <r>
      <t xml:space="preserve">,d ubZ foUMks [kqysxh ftlesa </t>
    </r>
    <r>
      <rPr>
        <sz val="14"/>
        <color theme="1"/>
        <rFont val="Calibri"/>
        <family val="2"/>
        <scheme val="minor"/>
      </rPr>
      <t>Month, Year, Bill Name, Bill No, Pay Commission, Rate/PayOrder Select</t>
    </r>
    <r>
      <rPr>
        <sz val="16"/>
        <color theme="1"/>
        <rFont val="Kruti Dev 010"/>
      </rPr>
      <t xml:space="preserve"> djsa</t>
    </r>
  </si>
  <si>
    <r>
      <t xml:space="preserve">vc </t>
    </r>
    <r>
      <rPr>
        <sz val="14"/>
        <color theme="1"/>
        <rFont val="Calibri"/>
        <family val="2"/>
        <scheme val="minor"/>
      </rPr>
      <t>DA Details Select</t>
    </r>
    <r>
      <rPr>
        <sz val="16"/>
        <color theme="1"/>
        <rFont val="Kruti Dev 010"/>
      </rPr>
      <t xml:space="preserve"> djsa&amp; </t>
    </r>
    <r>
      <rPr>
        <sz val="14"/>
        <color theme="1"/>
        <rFont val="Calibri"/>
        <family val="2"/>
        <scheme val="minor"/>
      </rPr>
      <t>DA Year From Month, To Month and Click on Show Data</t>
    </r>
  </si>
  <si>
    <r>
      <t xml:space="preserve">uhps ckabZ rjQ </t>
    </r>
    <r>
      <rPr>
        <sz val="14"/>
        <color theme="1"/>
        <rFont val="Calibri"/>
        <family val="2"/>
        <scheme val="minor"/>
      </rPr>
      <t>Cash- Months Name</t>
    </r>
    <r>
      <rPr>
        <sz val="16"/>
        <color theme="1"/>
        <rFont val="Kruti Dev 010"/>
      </rPr>
      <t xml:space="preserve">   </t>
    </r>
    <r>
      <rPr>
        <sz val="14"/>
        <color theme="1"/>
        <rFont val="Calibri"/>
        <family val="2"/>
        <scheme val="minor"/>
      </rPr>
      <t xml:space="preserve"> Gpf/ECPen- Month name Filter- All/Individual</t>
    </r>
    <r>
      <rPr>
        <sz val="16"/>
        <color theme="1"/>
        <rFont val="Kruti Dev 010"/>
      </rPr>
      <t xml:space="preserve"> esa ls lacaf/kr ij </t>
    </r>
    <r>
      <rPr>
        <sz val="14"/>
        <color theme="1"/>
        <rFont val="Calibri"/>
        <family val="2"/>
        <scheme val="minor"/>
      </rPr>
      <t>Checkmark</t>
    </r>
    <r>
      <rPr>
        <sz val="16"/>
        <color theme="1"/>
        <rFont val="Kruti Dev 010"/>
      </rPr>
      <t xml:space="preserve"> djsa chp esa xzqi dh</t>
    </r>
    <r>
      <rPr>
        <sz val="14"/>
        <color theme="1"/>
        <rFont val="Calibri"/>
        <family val="2"/>
        <scheme val="minor"/>
      </rPr>
      <t xml:space="preserve"> Employees List</t>
    </r>
    <r>
      <rPr>
        <sz val="16"/>
        <color theme="1"/>
        <rFont val="Kruti Dev 010"/>
      </rPr>
      <t xml:space="preserve"> fn[ksxh mlesa ls lHkh ;k dqN dkfeZdksa ds uke ds vkxs </t>
    </r>
    <r>
      <rPr>
        <sz val="14"/>
        <color theme="1"/>
        <rFont val="Calibri"/>
        <family val="2"/>
        <scheme val="minor"/>
      </rPr>
      <t xml:space="preserve">Checkmark </t>
    </r>
    <r>
      <rPr>
        <sz val="16"/>
        <color theme="1"/>
        <rFont val="Kruti Dev 010"/>
      </rPr>
      <t xml:space="preserve">yxk;sa </t>
    </r>
  </si>
  <si>
    <r>
      <t xml:space="preserve">;fn vki </t>
    </r>
    <r>
      <rPr>
        <sz val="14"/>
        <color theme="1"/>
        <rFont val="Calibri"/>
        <family val="2"/>
        <scheme val="minor"/>
      </rPr>
      <t>Transferred Employee</t>
    </r>
    <r>
      <rPr>
        <sz val="16"/>
        <color theme="1"/>
        <rFont val="Kruti Dev 010"/>
      </rPr>
      <t xml:space="preserve"> dk </t>
    </r>
    <r>
      <rPr>
        <sz val="12"/>
        <color theme="1"/>
        <rFont val="Calibri"/>
        <family val="2"/>
        <scheme val="minor"/>
      </rPr>
      <t xml:space="preserve">DA Arear </t>
    </r>
    <r>
      <rPr>
        <sz val="16"/>
        <color theme="1"/>
        <rFont val="Kruti Dev 010"/>
      </rPr>
      <t xml:space="preserve">cukuk pkgrs gS rks </t>
    </r>
    <r>
      <rPr>
        <sz val="14"/>
        <color theme="1"/>
        <rFont val="Calibri"/>
        <family val="2"/>
        <scheme val="minor"/>
      </rPr>
      <t>Add Transferred Employee</t>
    </r>
    <r>
      <rPr>
        <sz val="16"/>
        <color theme="1"/>
        <rFont val="Kruti Dev 010"/>
      </rPr>
      <t xml:space="preserve"> ij </t>
    </r>
    <r>
      <rPr>
        <sz val="14"/>
        <color theme="1"/>
        <rFont val="Calibri"/>
        <family val="2"/>
        <scheme val="minor"/>
      </rPr>
      <t>Click</t>
    </r>
    <r>
      <rPr>
        <sz val="16"/>
        <color theme="1"/>
        <rFont val="Kruti Dev 010"/>
      </rPr>
      <t xml:space="preserve"> djsa </t>
    </r>
    <r>
      <rPr>
        <sz val="14"/>
        <color theme="1"/>
        <rFont val="Calibri"/>
        <family val="2"/>
        <scheme val="minor"/>
      </rPr>
      <t>Transferred</t>
    </r>
    <r>
      <rPr>
        <sz val="16"/>
        <color theme="1"/>
        <rFont val="Kruti Dev 010"/>
      </rPr>
      <t xml:space="preserve"> dkfeZd ds </t>
    </r>
    <r>
      <rPr>
        <sz val="14"/>
        <color theme="1"/>
        <rFont val="Calibri"/>
        <family val="2"/>
        <scheme val="minor"/>
      </rPr>
      <t>DDO No</t>
    </r>
    <r>
      <rPr>
        <sz val="16"/>
        <color theme="1"/>
        <rFont val="Kruti Dev 010"/>
      </rPr>
      <t xml:space="preserve"> Mkydj</t>
    </r>
    <r>
      <rPr>
        <sz val="14"/>
        <color theme="1"/>
        <rFont val="Calibri"/>
        <family val="2"/>
        <scheme val="minor"/>
      </rPr>
      <t xml:space="preserve"> Search</t>
    </r>
    <r>
      <rPr>
        <sz val="16"/>
        <color theme="1"/>
        <rFont val="Kruti Dev 010"/>
      </rPr>
      <t xml:space="preserve"> djds </t>
    </r>
    <r>
      <rPr>
        <sz val="14"/>
        <color theme="1"/>
        <rFont val="Calibri"/>
        <family val="2"/>
        <scheme val="minor"/>
      </rPr>
      <t>Add</t>
    </r>
    <r>
      <rPr>
        <sz val="16"/>
        <color theme="1"/>
        <rFont val="Kruti Dev 010"/>
      </rPr>
      <t xml:space="preserve"> dj </t>
    </r>
    <r>
      <rPr>
        <sz val="14"/>
        <color theme="1"/>
        <rFont val="Calibri"/>
        <family val="2"/>
        <scheme val="minor"/>
      </rPr>
      <t>Arear</t>
    </r>
    <r>
      <rPr>
        <sz val="16"/>
        <color theme="1"/>
        <rFont val="Kruti Dev 010"/>
      </rPr>
      <t xml:space="preserve"> cuk ldrs gS A</t>
    </r>
  </si>
  <si>
    <r>
      <rPr>
        <sz val="14"/>
        <color theme="1"/>
        <rFont val="Calibri"/>
        <family val="2"/>
        <scheme val="minor"/>
      </rPr>
      <t>Process DA</t>
    </r>
    <r>
      <rPr>
        <sz val="16"/>
        <color theme="1"/>
        <rFont val="Kruti Dev 010"/>
      </rPr>
      <t xml:space="preserve"> ij </t>
    </r>
    <r>
      <rPr>
        <sz val="14"/>
        <color theme="1"/>
        <rFont val="Calibri"/>
        <family val="2"/>
        <scheme val="minor"/>
      </rPr>
      <t>Click</t>
    </r>
    <r>
      <rPr>
        <sz val="16"/>
        <color theme="1"/>
        <rFont val="Kruti Dev 010"/>
      </rPr>
      <t xml:space="preserve"> djsa A vkidk </t>
    </r>
    <r>
      <rPr>
        <sz val="16"/>
        <color theme="1"/>
        <rFont val="Calibri"/>
        <family val="2"/>
        <scheme val="minor"/>
      </rPr>
      <t>DA Arear Process</t>
    </r>
    <r>
      <rPr>
        <sz val="16"/>
        <color theme="1"/>
        <rFont val="Kruti Dev 010"/>
      </rPr>
      <t xml:space="preserve"> gks pqdk gS A</t>
    </r>
  </si>
  <si>
    <r>
      <t xml:space="preserve">vc vki osru fcy dh rjg </t>
    </r>
    <r>
      <rPr>
        <sz val="14"/>
        <color theme="1"/>
        <rFont val="Calibri"/>
        <family val="2"/>
        <scheme val="minor"/>
      </rPr>
      <t>DDO Forward and Next Step same</t>
    </r>
  </si>
  <si>
    <r>
      <t>;fn vki</t>
    </r>
    <r>
      <rPr>
        <sz val="14"/>
        <color theme="1"/>
        <rFont val="Calibri"/>
        <family val="2"/>
        <scheme val="minor"/>
      </rPr>
      <t xml:space="preserve"> DA Arear</t>
    </r>
    <r>
      <rPr>
        <sz val="16"/>
        <color theme="1"/>
        <rFont val="Kruti Dev 010"/>
      </rPr>
      <t xml:space="preserve"> cu tkus ds ckn </t>
    </r>
    <r>
      <rPr>
        <sz val="14"/>
        <color theme="1"/>
        <rFont val="Calibri"/>
        <family val="2"/>
        <scheme val="minor"/>
      </rPr>
      <t>DDO Forward</t>
    </r>
    <r>
      <rPr>
        <sz val="16"/>
        <color theme="1"/>
        <rFont val="Kruti Dev 010"/>
      </rPr>
      <t xml:space="preserve"> ls igys] mles cnyko djuk pkgrs gS rks </t>
    </r>
  </si>
  <si>
    <r>
      <rPr>
        <sz val="14"/>
        <color theme="1"/>
        <rFont val="Calibri"/>
        <family val="2"/>
        <scheme val="minor"/>
      </rPr>
      <t>Bill Processing</t>
    </r>
    <r>
      <rPr>
        <sz val="16"/>
        <color theme="1"/>
        <rFont val="Kruti Dev 010"/>
      </rPr>
      <t xml:space="preserve"> esa </t>
    </r>
    <r>
      <rPr>
        <sz val="14"/>
        <color theme="1"/>
        <rFont val="Calibri"/>
        <family val="2"/>
        <scheme val="minor"/>
      </rPr>
      <t>DA Preparation--------DA ArearUpdation</t>
    </r>
    <r>
      <rPr>
        <sz val="16"/>
        <color theme="1"/>
        <rFont val="Kruti Dev 010"/>
      </rPr>
      <t xml:space="preserve"> ij </t>
    </r>
    <r>
      <rPr>
        <sz val="14"/>
        <color theme="1"/>
        <rFont val="Calibri"/>
        <family val="2"/>
        <scheme val="minor"/>
      </rPr>
      <t>Click</t>
    </r>
    <r>
      <rPr>
        <sz val="16"/>
        <color theme="1"/>
        <rFont val="Kruti Dev 010"/>
      </rPr>
      <t xml:space="preserve"> djsa</t>
    </r>
  </si>
  <si>
    <r>
      <rPr>
        <sz val="14"/>
        <color theme="1"/>
        <rFont val="Calibri"/>
        <family val="2"/>
        <scheme val="minor"/>
      </rPr>
      <t>Month, Year, Bill Name, Bill No Select</t>
    </r>
    <r>
      <rPr>
        <sz val="16"/>
        <color theme="1"/>
        <rFont val="Kruti Dev 010"/>
      </rPr>
      <t xml:space="preserve"> djsa</t>
    </r>
  </si>
  <si>
    <r>
      <t xml:space="preserve">uhps lacaf/kr xzqi ds lHkh dkfeZdksa dh lwfp ftudk ,fj;j cuk;k x;k gS] iznf'Zkr gksxh lacaf/kr dkfeZd ds uke ij </t>
    </r>
    <r>
      <rPr>
        <sz val="14"/>
        <color theme="1"/>
        <rFont val="Calibri"/>
        <family val="2"/>
        <scheme val="minor"/>
      </rPr>
      <t>Click</t>
    </r>
    <r>
      <rPr>
        <sz val="16"/>
        <color theme="1"/>
        <rFont val="Kruti Dev 010"/>
      </rPr>
      <t xml:space="preserve"> dj mlds </t>
    </r>
    <r>
      <rPr>
        <sz val="14"/>
        <color theme="1"/>
        <rFont val="Calibri"/>
        <family val="2"/>
        <scheme val="minor"/>
      </rPr>
      <t>Arear</t>
    </r>
    <r>
      <rPr>
        <sz val="16"/>
        <color theme="1"/>
        <rFont val="Kruti Dev 010"/>
      </rPr>
      <t xml:space="preserve"> esa la'kks/ku dj ldrs gS A</t>
    </r>
  </si>
  <si>
    <t>Prepare Half Pay Leave Bill</t>
  </si>
  <si>
    <r>
      <t xml:space="preserve">;fn dksbZ dkfeZd v}Z osru vodk'k dk miHksx djrk gS rks mldks mDr vodk'k dky esa dsoy v}Z osru gh feysxk vFkkZr~ ;fn dksbZ dkfeZd fnukad 1 ls 20 rd v}Z osru vodk'k </t>
    </r>
    <r>
      <rPr>
        <b/>
        <sz val="14"/>
        <color rgb="FFFF0000"/>
        <rFont val="Calibri"/>
        <family val="2"/>
        <scheme val="minor"/>
      </rPr>
      <t>/HPL</t>
    </r>
    <r>
      <rPr>
        <sz val="16"/>
        <color theme="1"/>
        <rFont val="Kruti Dev 010"/>
      </rPr>
      <t xml:space="preserve"> ij jgrk gS rks mldks fnukad 1 ls 20 rd ds fy, dsoy 10 fnol dk gh osru Hkqxrku fd;k tk;sxk rFkk fnukad 21 ls 30 rd dk iw.kZ osru ns; gksxk ¼ftls vkidks </t>
    </r>
    <r>
      <rPr>
        <b/>
        <sz val="14"/>
        <color rgb="FFFF0000"/>
        <rFont val="Calibri"/>
        <family val="2"/>
        <scheme val="minor"/>
      </rPr>
      <t>Partial Pay</t>
    </r>
    <r>
      <rPr>
        <sz val="16"/>
        <color theme="1"/>
        <rFont val="Kruti Dev 010"/>
      </rPr>
      <t xml:space="preserve"> ls </t>
    </r>
    <r>
      <rPr>
        <sz val="14"/>
        <color theme="1"/>
        <rFont val="Calibri"/>
        <family val="2"/>
        <scheme val="minor"/>
      </rPr>
      <t>Add</t>
    </r>
    <r>
      <rPr>
        <sz val="16"/>
        <color theme="1"/>
        <rFont val="Kruti Dev 010"/>
      </rPr>
      <t xml:space="preserve"> djuk gksxk½</t>
    </r>
  </si>
  <si>
    <r>
      <t xml:space="preserve">;fn dksbZ dkfeZd v}Z osru vodk'k dk miHkksx djrk gS rks mlds vodk'k [kkrs ls mrus gh fnol uke fd;s tk;asxs ftrus fnol dk v}Z osru vodk'k fy;k x;k gS tcfd :ikUrfjr vodk'k esa ls nqxqus </t>
    </r>
    <r>
      <rPr>
        <sz val="16"/>
        <color theme="1"/>
        <rFont val="Calibri"/>
        <family val="2"/>
        <scheme val="minor"/>
      </rPr>
      <t>HPL</t>
    </r>
    <r>
      <rPr>
        <sz val="16"/>
        <color theme="1"/>
        <rFont val="Kruti Dev 010"/>
      </rPr>
      <t xml:space="preserve"> vodk'k [kkrs ls ukes fd;k tkrk gS o mDr dky dk iw.kZ osru ns; gksrk gS A</t>
    </r>
  </si>
  <si>
    <r>
      <t xml:space="preserve">mDr izdkj ds osru ds fy, </t>
    </r>
    <r>
      <rPr>
        <sz val="14"/>
        <color theme="1"/>
        <rFont val="Calibri"/>
        <family val="2"/>
        <scheme val="minor"/>
      </rPr>
      <t>Paymanager</t>
    </r>
    <r>
      <rPr>
        <sz val="16"/>
        <color theme="1"/>
        <rFont val="Kruti Dev 010"/>
      </rPr>
      <t xml:space="preserve"> ij vyx ls O;oLFkk gS ftlds fy, vki loZizFke</t>
    </r>
    <r>
      <rPr>
        <sz val="14"/>
        <color theme="1"/>
        <rFont val="Calibri"/>
        <family val="2"/>
        <scheme val="minor"/>
      </rPr>
      <t xml:space="preserve"> Salary Bill Allocation </t>
    </r>
    <r>
      <rPr>
        <sz val="16"/>
        <color theme="1"/>
        <rFont val="Kruti Dev 010"/>
      </rPr>
      <t xml:space="preserve">djsa vkSj </t>
    </r>
    <r>
      <rPr>
        <sz val="14"/>
        <color theme="1"/>
        <rFont val="Calibri"/>
        <family val="2"/>
        <scheme val="minor"/>
      </rPr>
      <t>Bill Processing</t>
    </r>
    <r>
      <rPr>
        <sz val="16"/>
        <color theme="1"/>
        <rFont val="Kruti Dev 010"/>
      </rPr>
      <t xml:space="preserve"> esa </t>
    </r>
    <r>
      <rPr>
        <sz val="14"/>
        <color theme="1"/>
        <rFont val="Calibri"/>
        <family val="2"/>
        <scheme val="minor"/>
      </rPr>
      <t>Employee Half Pay</t>
    </r>
    <r>
      <rPr>
        <sz val="16"/>
        <color theme="1"/>
        <rFont val="Kruti Dev 010"/>
      </rPr>
      <t xml:space="preserve"> ij </t>
    </r>
    <r>
      <rPr>
        <sz val="14"/>
        <color theme="1"/>
        <rFont val="Calibri"/>
        <family val="2"/>
        <scheme val="minor"/>
      </rPr>
      <t>Click</t>
    </r>
    <r>
      <rPr>
        <sz val="16"/>
        <color theme="1"/>
        <rFont val="Kruti Dev 010"/>
      </rPr>
      <t xml:space="preserve"> djsa A</t>
    </r>
  </si>
  <si>
    <r>
      <rPr>
        <sz val="14"/>
        <color theme="1"/>
        <rFont val="Calibri"/>
        <family val="2"/>
        <scheme val="minor"/>
      </rPr>
      <t>Employee Name Enter</t>
    </r>
    <r>
      <rPr>
        <sz val="16"/>
        <color theme="1"/>
        <rFont val="Kruti Dev 010"/>
      </rPr>
      <t xml:space="preserve"> djsa ,oa</t>
    </r>
    <r>
      <rPr>
        <sz val="14"/>
        <color theme="1"/>
        <rFont val="Calibri"/>
        <family val="2"/>
        <scheme val="minor"/>
      </rPr>
      <t xml:space="preserve"> Search</t>
    </r>
    <r>
      <rPr>
        <sz val="16"/>
        <color theme="1"/>
        <rFont val="Kruti Dev 010"/>
      </rPr>
      <t xml:space="preserve"> djsa A iznf'kZr lwfp esa ls lacaf/kr dkfeZd ds uke ij </t>
    </r>
    <r>
      <rPr>
        <sz val="14"/>
        <color theme="1"/>
        <rFont val="Calibri"/>
        <family val="2"/>
        <scheme val="minor"/>
      </rPr>
      <t>Click</t>
    </r>
    <r>
      <rPr>
        <sz val="16"/>
        <color theme="1"/>
        <rFont val="Kruti Dev 010"/>
      </rPr>
      <t xml:space="preserve"> djsa A</t>
    </r>
  </si>
  <si>
    <r>
      <rPr>
        <sz val="14"/>
        <color theme="1"/>
        <rFont val="Calibri"/>
        <family val="2"/>
        <scheme val="minor"/>
      </rPr>
      <t>Select Year, Month and From Date To Date Enter</t>
    </r>
    <r>
      <rPr>
        <sz val="16"/>
        <color theme="1"/>
        <rFont val="Kruti Dev 010"/>
      </rPr>
      <t xml:space="preserve"> djsa fnuksa dh la[;k vius vki iznf'kZr gksxh ,oa</t>
    </r>
    <r>
      <rPr>
        <sz val="14"/>
        <color theme="1"/>
        <rFont val="Calibri"/>
        <family val="2"/>
        <scheme val="minor"/>
      </rPr>
      <t xml:space="preserve"> Submit</t>
    </r>
    <r>
      <rPr>
        <sz val="16"/>
        <color theme="1"/>
        <rFont val="Kruti Dev 010"/>
      </rPr>
      <t xml:space="preserve"> djsa A</t>
    </r>
  </si>
  <si>
    <r>
      <rPr>
        <sz val="14"/>
        <color theme="1"/>
        <rFont val="Calibri"/>
        <family val="2"/>
        <scheme val="minor"/>
      </rPr>
      <t xml:space="preserve">Half Pay </t>
    </r>
    <r>
      <rPr>
        <sz val="16"/>
        <color theme="1"/>
        <rFont val="Kruti Dev 010"/>
      </rPr>
      <t xml:space="preserve">,oa </t>
    </r>
    <r>
      <rPr>
        <sz val="14"/>
        <color theme="1"/>
        <rFont val="Calibri"/>
        <family val="2"/>
        <scheme val="minor"/>
      </rPr>
      <t>Partial Pay</t>
    </r>
    <r>
      <rPr>
        <sz val="16"/>
        <color theme="1"/>
        <rFont val="Kruti Dev 010"/>
      </rPr>
      <t xml:space="preserve"> nksuksa dks ,d lkFk </t>
    </r>
    <r>
      <rPr>
        <sz val="14"/>
        <color theme="1"/>
        <rFont val="Calibri"/>
        <family val="2"/>
        <scheme val="minor"/>
      </rPr>
      <t>Bill Process</t>
    </r>
    <r>
      <rPr>
        <sz val="16"/>
        <color theme="1"/>
        <rFont val="Kruti Dev 010"/>
      </rPr>
      <t xml:space="preserve"> fd;k tk ldrk gS A</t>
    </r>
  </si>
  <si>
    <r>
      <t xml:space="preserve">vc vkidks </t>
    </r>
    <r>
      <rPr>
        <sz val="16"/>
        <color theme="1"/>
        <rFont val="Calibri"/>
        <family val="2"/>
        <scheme val="minor"/>
      </rPr>
      <t>Bill Process</t>
    </r>
    <r>
      <rPr>
        <sz val="16"/>
        <color theme="1"/>
        <rFont val="Kruti Dev 010"/>
      </rPr>
      <t xml:space="preserve"> dh izfdz;k viukuh gS tks </t>
    </r>
    <r>
      <rPr>
        <sz val="16"/>
        <color theme="1"/>
        <rFont val="Calibri"/>
        <family val="2"/>
        <scheme val="minor"/>
      </rPr>
      <t>Normal Salary Process</t>
    </r>
    <r>
      <rPr>
        <sz val="16"/>
        <color theme="1"/>
        <rFont val="Kruti Dev 010"/>
      </rPr>
      <t xml:space="preserve"> dh rjg gh djuk gS A</t>
    </r>
  </si>
  <si>
    <t>Prepare Partial Pay Bill</t>
  </si>
  <si>
    <r>
      <t xml:space="preserve">tc fdlh dkfeZd dks fdlh ekg fo'ks"k ds dqN gh fnuksa dk osru Hkqxrku djuk gks rks rc dkfeZd dk </t>
    </r>
    <r>
      <rPr>
        <sz val="16"/>
        <color theme="1"/>
        <rFont val="Calibri"/>
        <family val="2"/>
        <scheme val="minor"/>
      </rPr>
      <t>Partial Pay</t>
    </r>
    <r>
      <rPr>
        <sz val="16"/>
        <color theme="1"/>
        <rFont val="Kruti Dev 010"/>
      </rPr>
      <t xml:space="preserve"> cuk;k tkrk gS A</t>
    </r>
  </si>
  <si>
    <r>
      <t xml:space="preserve">dkfeZd dk </t>
    </r>
    <r>
      <rPr>
        <sz val="16"/>
        <color theme="1"/>
        <rFont val="Calibri"/>
        <family val="2"/>
        <scheme val="minor"/>
      </rPr>
      <t>Partial Pay</t>
    </r>
    <r>
      <rPr>
        <sz val="16"/>
        <color theme="1"/>
        <rFont val="Kruti Dev 010"/>
      </rPr>
      <t xml:space="preserve"> cukus dh izfdz;k fuEukulkj gS&amp;</t>
    </r>
  </si>
  <si>
    <r>
      <t>loZizFke</t>
    </r>
    <r>
      <rPr>
        <sz val="16"/>
        <color theme="1"/>
        <rFont val="Calibri"/>
        <family val="2"/>
        <scheme val="minor"/>
      </rPr>
      <t xml:space="preserve"> Salary Bill Allocation</t>
    </r>
    <r>
      <rPr>
        <sz val="16"/>
        <color theme="1"/>
        <rFont val="Kruti Dev 010"/>
      </rPr>
      <t xml:space="preserve"> djuk gS tSls lkekU;r;k osru fcy ds fy, fd;k tkrk gS A</t>
    </r>
  </si>
  <si>
    <r>
      <t xml:space="preserve">blds ckn </t>
    </r>
    <r>
      <rPr>
        <sz val="16"/>
        <color theme="1"/>
        <rFont val="Calibri"/>
        <family val="2"/>
        <scheme val="minor"/>
      </rPr>
      <t>Employee Pay Detail</t>
    </r>
    <r>
      <rPr>
        <sz val="16"/>
        <color theme="1"/>
        <rFont val="Kruti Dev 010"/>
      </rPr>
      <t xml:space="preserve"> easa tkuk gS lacaf/kr dkfeZd dh </t>
    </r>
    <r>
      <rPr>
        <sz val="16"/>
        <color theme="1"/>
        <rFont val="Calibri"/>
        <family val="2"/>
        <scheme val="minor"/>
      </rPr>
      <t>Pay Detail</t>
    </r>
    <r>
      <rPr>
        <sz val="16"/>
        <color theme="1"/>
        <rFont val="Kruti Dev 010"/>
      </rPr>
      <t xml:space="preserve"> esa tk;sa ftlesa uhps dh rjQ </t>
    </r>
    <r>
      <rPr>
        <sz val="16"/>
        <color theme="1"/>
        <rFont val="Calibri"/>
        <family val="2"/>
        <scheme val="minor"/>
      </rPr>
      <t>Partial Pay</t>
    </r>
    <r>
      <rPr>
        <sz val="16"/>
        <color theme="1"/>
        <rFont val="Kruti Dev 010"/>
      </rPr>
      <t xml:space="preserve"> ds </t>
    </r>
    <r>
      <rPr>
        <sz val="16"/>
        <color theme="1"/>
        <rFont val="Calibri"/>
        <family val="2"/>
        <scheme val="minor"/>
      </rPr>
      <t>Option</t>
    </r>
    <r>
      <rPr>
        <sz val="16"/>
        <color theme="1"/>
        <rFont val="Kruti Dev 010"/>
      </rPr>
      <t xml:space="preserve"> ij </t>
    </r>
    <r>
      <rPr>
        <sz val="16"/>
        <color theme="1"/>
        <rFont val="Calibri"/>
        <family val="2"/>
        <scheme val="minor"/>
      </rPr>
      <t>Click</t>
    </r>
    <r>
      <rPr>
        <sz val="16"/>
        <color theme="1"/>
        <rFont val="Kruti Dev 010"/>
      </rPr>
      <t xml:space="preserve"> djus ij ,d ubZa</t>
    </r>
    <r>
      <rPr>
        <sz val="16"/>
        <color theme="1"/>
        <rFont val="Calibri"/>
        <family val="2"/>
        <scheme val="minor"/>
      </rPr>
      <t xml:space="preserve"> Window Open</t>
    </r>
    <r>
      <rPr>
        <sz val="16"/>
        <color theme="1"/>
        <rFont val="Kruti Dev 010"/>
      </rPr>
      <t xml:space="preserve"> gksxh A</t>
    </r>
  </si>
  <si>
    <r>
      <rPr>
        <sz val="14"/>
        <color theme="1"/>
        <rFont val="Calibri"/>
        <family val="2"/>
        <scheme val="minor"/>
      </rPr>
      <t>Select Month &amp; Year</t>
    </r>
    <r>
      <rPr>
        <sz val="16"/>
        <color theme="1"/>
        <rFont val="Kruti Dev 010"/>
      </rPr>
      <t xml:space="preserve"> ftl ekg dk </t>
    </r>
    <r>
      <rPr>
        <sz val="14"/>
        <color theme="1"/>
        <rFont val="Calibri"/>
        <family val="2"/>
        <scheme val="minor"/>
      </rPr>
      <t>Partial Pay</t>
    </r>
    <r>
      <rPr>
        <sz val="16"/>
        <color theme="1"/>
        <rFont val="Kruti Dev 010"/>
      </rPr>
      <t xml:space="preserve"> cukuk pkgrs gS ,oa </t>
    </r>
    <r>
      <rPr>
        <sz val="14"/>
        <color theme="1"/>
        <rFont val="Calibri"/>
        <family val="2"/>
        <scheme val="minor"/>
      </rPr>
      <t>From Date &amp; To Date Enter</t>
    </r>
    <r>
      <rPr>
        <sz val="16"/>
        <color theme="1"/>
        <rFont val="Kruti Dev 010"/>
      </rPr>
      <t xml:space="preserve"> djsa uhps fnuksa dh la[;k </t>
    </r>
    <r>
      <rPr>
        <sz val="14"/>
        <color theme="1"/>
        <rFont val="Calibri"/>
        <family val="2"/>
        <scheme val="minor"/>
      </rPr>
      <t xml:space="preserve">Automatic Show </t>
    </r>
    <r>
      <rPr>
        <sz val="16"/>
        <color theme="1"/>
        <rFont val="Kruti Dev 010"/>
      </rPr>
      <t xml:space="preserve">gksxh ,oa </t>
    </r>
    <r>
      <rPr>
        <sz val="14"/>
        <color theme="1"/>
        <rFont val="Calibri"/>
        <family val="2"/>
        <scheme val="minor"/>
      </rPr>
      <t>Deduction</t>
    </r>
    <r>
      <rPr>
        <sz val="16"/>
        <color theme="1"/>
        <rFont val="Kruti Dev 010"/>
      </rPr>
      <t xml:space="preserve"> dks </t>
    </r>
    <r>
      <rPr>
        <sz val="14"/>
        <color theme="1"/>
        <rFont val="Calibri"/>
        <family val="2"/>
        <scheme val="minor"/>
      </rPr>
      <t>Checkmark</t>
    </r>
    <r>
      <rPr>
        <sz val="16"/>
        <color theme="1"/>
        <rFont val="Kruti Dev 010"/>
      </rPr>
      <t xml:space="preserve"> djsa vU;Fkk osru ls dVkSfr;ka ugha gksxh ;fn iw.kZ fnuksa ds lkFk vk/kk fnu tksMuk pkgrs gksa rks </t>
    </r>
    <r>
      <rPr>
        <sz val="14"/>
        <color theme="1"/>
        <rFont val="Calibri"/>
        <family val="2"/>
        <scheme val="minor"/>
      </rPr>
      <t>HalF Pay</t>
    </r>
    <r>
      <rPr>
        <sz val="16"/>
        <color theme="1"/>
        <rFont val="Kruti Dev 010"/>
      </rPr>
      <t xml:space="preserve"> dks </t>
    </r>
    <r>
      <rPr>
        <sz val="14"/>
        <color theme="1"/>
        <rFont val="Calibri"/>
        <family val="2"/>
        <scheme val="minor"/>
      </rPr>
      <t>Checkmark</t>
    </r>
    <r>
      <rPr>
        <sz val="16"/>
        <color theme="1"/>
        <rFont val="Kruti Dev 010"/>
      </rPr>
      <t xml:space="preserve"> djsa vk/kk fnu </t>
    </r>
    <r>
      <rPr>
        <sz val="14"/>
        <color theme="1"/>
        <rFont val="Calibri"/>
        <family val="2"/>
        <scheme val="minor"/>
      </rPr>
      <t>Add</t>
    </r>
    <r>
      <rPr>
        <sz val="16"/>
        <color theme="1"/>
        <rFont val="Kruti Dev 010"/>
      </rPr>
      <t xml:space="preserve"> gks tk;sxk ,oa</t>
    </r>
    <r>
      <rPr>
        <sz val="16"/>
        <color theme="1"/>
        <rFont val="Calibri"/>
        <family val="2"/>
        <scheme val="minor"/>
      </rPr>
      <t xml:space="preserve"> Submit</t>
    </r>
    <r>
      <rPr>
        <sz val="16"/>
        <color theme="1"/>
        <rFont val="Kruti Dev 010"/>
      </rPr>
      <t xml:space="preserve"> djsa A</t>
    </r>
  </si>
  <si>
    <r>
      <t>tSls&amp; fdlh dkfeZd dk 15-50 fnuksa dk osru cukus ds fy, fnukad 1 ls 15 rd</t>
    </r>
    <r>
      <rPr>
        <sz val="16"/>
        <color theme="1"/>
        <rFont val="Calibri"/>
        <family val="2"/>
        <scheme val="minor"/>
      </rPr>
      <t xml:space="preserve"> Select</t>
    </r>
    <r>
      <rPr>
        <sz val="16"/>
        <color theme="1"/>
        <rFont val="Kruti Dev 010"/>
      </rPr>
      <t xml:space="preserve"> djsa ,oa </t>
    </r>
    <r>
      <rPr>
        <sz val="16"/>
        <color theme="1"/>
        <rFont val="Calibri"/>
        <family val="2"/>
        <scheme val="minor"/>
      </rPr>
      <t>Half Pay</t>
    </r>
    <r>
      <rPr>
        <sz val="16"/>
        <color theme="1"/>
        <rFont val="Kruti Dev 010"/>
      </rPr>
      <t xml:space="preserve"> dks </t>
    </r>
    <r>
      <rPr>
        <sz val="16"/>
        <color theme="1"/>
        <rFont val="Calibri"/>
        <family val="2"/>
        <scheme val="minor"/>
      </rPr>
      <t>Checkmark</t>
    </r>
    <r>
      <rPr>
        <sz val="16"/>
        <color theme="1"/>
        <rFont val="Kruti Dev 010"/>
      </rPr>
      <t xml:space="preserve"> djus lsa fnuksa dh la[;k 15-50 vk tk;sxh A</t>
    </r>
  </si>
  <si>
    <r>
      <t xml:space="preserve">vc dkfeZd dh </t>
    </r>
    <r>
      <rPr>
        <sz val="16"/>
        <color theme="1"/>
        <rFont val="Calibri"/>
        <family val="2"/>
        <scheme val="minor"/>
      </rPr>
      <t>Pay Detail</t>
    </r>
    <r>
      <rPr>
        <sz val="16"/>
        <color theme="1"/>
        <rFont val="Kruti Dev 010"/>
      </rPr>
      <t xml:space="preserve"> esa 15-50 dk csfld osru]Mh, ,oa edku fdjk;k HkRrk</t>
    </r>
    <r>
      <rPr>
        <sz val="16"/>
        <color theme="1"/>
        <rFont val="Calibri"/>
        <family val="2"/>
        <scheme val="minor"/>
      </rPr>
      <t xml:space="preserve"> Show </t>
    </r>
    <r>
      <rPr>
        <sz val="16"/>
        <color theme="1"/>
        <rFont val="Kruti Dev 010"/>
      </rPr>
      <t xml:space="preserve">gksxk ysfdu dVkSfr;ksa esa </t>
    </r>
    <r>
      <rPr>
        <sz val="16"/>
        <color theme="1"/>
        <rFont val="Calibri"/>
        <family val="2"/>
        <scheme val="minor"/>
      </rPr>
      <t xml:space="preserve">NPS </t>
    </r>
    <r>
      <rPr>
        <sz val="16"/>
        <color theme="1"/>
        <rFont val="Kruti Dev 010"/>
      </rPr>
      <t>dh dVkSrh lEiw.kZ ekg dh gh</t>
    </r>
    <r>
      <rPr>
        <sz val="16"/>
        <color theme="1"/>
        <rFont val="Calibri"/>
        <family val="2"/>
        <scheme val="minor"/>
      </rPr>
      <t xml:space="preserve"> Show</t>
    </r>
    <r>
      <rPr>
        <sz val="16"/>
        <color theme="1"/>
        <rFont val="Kruti Dev 010"/>
      </rPr>
      <t xml:space="preserve"> gksxh]</t>
    </r>
    <r>
      <rPr>
        <sz val="16"/>
        <color theme="1"/>
        <rFont val="Calibri"/>
        <family val="2"/>
        <scheme val="minor"/>
      </rPr>
      <t xml:space="preserve"> Salary Process </t>
    </r>
    <r>
      <rPr>
        <sz val="16"/>
        <color theme="1"/>
        <rFont val="Kruti Dev 010"/>
      </rPr>
      <t>djus ds ckn</t>
    </r>
    <r>
      <rPr>
        <sz val="16"/>
        <color theme="1"/>
        <rFont val="Calibri"/>
        <family val="2"/>
        <scheme val="minor"/>
      </rPr>
      <t xml:space="preserve"> Inner Sheet Check</t>
    </r>
    <r>
      <rPr>
        <sz val="16"/>
        <color theme="1"/>
        <rFont val="Kruti Dev 010"/>
      </rPr>
      <t xml:space="preserve"> djsa </t>
    </r>
    <r>
      <rPr>
        <sz val="16"/>
        <color theme="1"/>
        <rFont val="Calibri"/>
        <family val="2"/>
        <scheme val="minor"/>
      </rPr>
      <t xml:space="preserve">NPS </t>
    </r>
    <r>
      <rPr>
        <sz val="16"/>
        <color theme="1"/>
        <rFont val="Kruti Dev 010"/>
      </rPr>
      <t>lgh</t>
    </r>
    <r>
      <rPr>
        <sz val="16"/>
        <color theme="1"/>
        <rFont val="Calibri"/>
        <family val="2"/>
        <scheme val="minor"/>
      </rPr>
      <t xml:space="preserve"> Show</t>
    </r>
    <r>
      <rPr>
        <sz val="16"/>
        <color theme="1"/>
        <rFont val="Kruti Dev 010"/>
      </rPr>
      <t xml:space="preserve"> gksxh A</t>
    </r>
  </si>
  <si>
    <r>
      <t xml:space="preserve">vc vki pkgs rks </t>
    </r>
    <r>
      <rPr>
        <sz val="14"/>
        <color theme="1"/>
        <rFont val="Calibri"/>
        <family val="2"/>
        <scheme val="minor"/>
      </rPr>
      <t>Group</t>
    </r>
    <r>
      <rPr>
        <sz val="16"/>
        <color theme="1"/>
        <rFont val="Kruti Dev 010"/>
      </rPr>
      <t xml:space="preserve"> ds lHkh dkfeZdksa ds lkFk</t>
    </r>
    <r>
      <rPr>
        <sz val="16"/>
        <color theme="1"/>
        <rFont val="Calibri"/>
        <family val="2"/>
        <scheme val="minor"/>
      </rPr>
      <t xml:space="preserve"> </t>
    </r>
    <r>
      <rPr>
        <sz val="14"/>
        <color theme="1"/>
        <rFont val="Calibri"/>
        <family val="2"/>
        <scheme val="minor"/>
      </rPr>
      <t>Salary Process</t>
    </r>
    <r>
      <rPr>
        <sz val="16"/>
        <color theme="1"/>
        <rFont val="Calibri"/>
        <family val="2"/>
        <scheme val="minor"/>
      </rPr>
      <t xml:space="preserve"> </t>
    </r>
    <r>
      <rPr>
        <sz val="16"/>
        <color theme="1"/>
        <rFont val="Kruti Dev 010"/>
      </rPr>
      <t>djsa ;k vdsys dkfeZd dh Hkh cuk ldrsa gS</t>
    </r>
  </si>
  <si>
    <r>
      <rPr>
        <sz val="14"/>
        <color theme="1"/>
        <rFont val="Calibri"/>
        <family val="2"/>
        <scheme val="minor"/>
      </rPr>
      <t>Document Upload</t>
    </r>
    <r>
      <rPr>
        <sz val="16"/>
        <color theme="1"/>
        <rFont val="Kruti Dev 010"/>
      </rPr>
      <t xml:space="preserve"> esa ftl dkfeZd dh </t>
    </r>
    <r>
      <rPr>
        <sz val="14"/>
        <color theme="1"/>
        <rFont val="Calibri"/>
        <family val="2"/>
        <scheme val="minor"/>
      </rPr>
      <t>Partial Pay</t>
    </r>
    <r>
      <rPr>
        <sz val="16"/>
        <color theme="1"/>
        <rFont val="Kruti Dev 010"/>
      </rPr>
      <t xml:space="preserve"> cukbZ gS mldk</t>
    </r>
    <r>
      <rPr>
        <sz val="14"/>
        <color theme="1"/>
        <rFont val="Calibri"/>
        <family val="2"/>
        <scheme val="minor"/>
      </rPr>
      <t xml:space="preserve"> Supporting Documents Upload</t>
    </r>
    <r>
      <rPr>
        <sz val="16"/>
        <color theme="1"/>
        <rFont val="Kruti Dev 010"/>
      </rPr>
      <t xml:space="preserve"> djsa</t>
    </r>
  </si>
  <si>
    <r>
      <t xml:space="preserve">;fn fdlh dkfeZd us </t>
    </r>
    <r>
      <rPr>
        <sz val="14"/>
        <color theme="1"/>
        <rFont val="Calibri"/>
        <family val="2"/>
        <scheme val="minor"/>
      </rPr>
      <t>Probation</t>
    </r>
    <r>
      <rPr>
        <sz val="16"/>
        <color theme="1"/>
        <rFont val="Kruti Dev 010"/>
      </rPr>
      <t xml:space="preserve"> esa </t>
    </r>
    <r>
      <rPr>
        <sz val="14"/>
        <color theme="1"/>
        <rFont val="Calibri"/>
        <family val="2"/>
        <scheme val="minor"/>
      </rPr>
      <t>EOL/</t>
    </r>
    <r>
      <rPr>
        <sz val="16"/>
        <color theme="1"/>
        <rFont val="Kruti Dev 010"/>
      </rPr>
      <t xml:space="preserve">vlk/kkj.k vodk'k fy;k gks rks mldh Lohd`fr rks </t>
    </r>
    <r>
      <rPr>
        <sz val="14"/>
        <color theme="1"/>
        <rFont val="Calibri"/>
        <family val="2"/>
        <scheme val="minor"/>
      </rPr>
      <t>Probation</t>
    </r>
    <r>
      <rPr>
        <sz val="16"/>
        <color theme="1"/>
        <rFont val="Kruti Dev 010"/>
      </rPr>
      <t xml:space="preserve"> iw.kZ gksus ds ckn fu;qfDr vf/kdkjh tkjh djsxk vr% vki </t>
    </r>
    <r>
      <rPr>
        <sz val="14"/>
        <color theme="1"/>
        <rFont val="Calibri"/>
        <family val="2"/>
        <scheme val="minor"/>
      </rPr>
      <t>Abscentee Sheet Edit</t>
    </r>
    <r>
      <rPr>
        <sz val="16"/>
        <color theme="1"/>
        <rFont val="Kruti Dev 010"/>
      </rPr>
      <t xml:space="preserve"> ij </t>
    </r>
    <r>
      <rPr>
        <sz val="14"/>
        <color theme="1"/>
        <rFont val="Calibri"/>
        <family val="2"/>
        <scheme val="minor"/>
      </rPr>
      <t>Click</t>
    </r>
    <r>
      <rPr>
        <sz val="16"/>
        <color theme="1"/>
        <rFont val="Kruti Dev 010"/>
      </rPr>
      <t xml:space="preserve"> dj dkfeZd dk uke </t>
    </r>
    <r>
      <rPr>
        <sz val="14"/>
        <color theme="1"/>
        <rFont val="Calibri"/>
        <family val="2"/>
        <scheme val="minor"/>
      </rPr>
      <t>Select</t>
    </r>
    <r>
      <rPr>
        <sz val="16"/>
        <color theme="1"/>
        <rFont val="Kruti Dev 010"/>
      </rPr>
      <t xml:space="preserve"> djsa ,oa dkj.k esa </t>
    </r>
    <r>
      <rPr>
        <sz val="14"/>
        <color theme="1"/>
        <rFont val="Calibri"/>
        <family val="2"/>
        <scheme val="minor"/>
      </rPr>
      <t>Unauthorised Leave Select</t>
    </r>
    <r>
      <rPr>
        <sz val="16"/>
        <color theme="1"/>
        <rFont val="Kruti Dev 010"/>
      </rPr>
      <t xml:space="preserve"> dj </t>
    </r>
    <r>
      <rPr>
        <sz val="14"/>
        <color theme="1"/>
        <rFont val="Calibri"/>
        <family val="2"/>
        <scheme val="minor"/>
      </rPr>
      <t>Date Period Select</t>
    </r>
    <r>
      <rPr>
        <sz val="16"/>
        <color theme="1"/>
        <rFont val="Kruti Dev 010"/>
      </rPr>
      <t xml:space="preserve"> djsa o</t>
    </r>
    <r>
      <rPr>
        <sz val="14"/>
        <color theme="1"/>
        <rFont val="Calibri"/>
        <family val="2"/>
        <scheme val="minor"/>
      </rPr>
      <t xml:space="preserve"> Submit</t>
    </r>
    <r>
      <rPr>
        <sz val="16"/>
        <color theme="1"/>
        <rFont val="Kruti Dev 010"/>
      </rPr>
      <t xml:space="preserve"> djsa A </t>
    </r>
    <r>
      <rPr>
        <sz val="14"/>
        <color theme="1"/>
        <rFont val="Calibri"/>
        <family val="2"/>
        <scheme val="minor"/>
      </rPr>
      <t>Uploaded Documents</t>
    </r>
    <r>
      <rPr>
        <sz val="16"/>
        <color theme="1"/>
        <rFont val="Kruti Dev 010"/>
      </rPr>
      <t xml:space="preserve"> esa </t>
    </r>
    <r>
      <rPr>
        <sz val="14"/>
        <color theme="1"/>
        <rFont val="Calibri"/>
        <family val="2"/>
        <scheme val="minor"/>
      </rPr>
      <t>Abscentee Sheet Show</t>
    </r>
    <r>
      <rPr>
        <sz val="16"/>
        <color theme="1"/>
        <rFont val="Kruti Dev 010"/>
      </rPr>
      <t xml:space="preserve"> gksxh mls </t>
    </r>
    <r>
      <rPr>
        <sz val="14"/>
        <color theme="1"/>
        <rFont val="Calibri"/>
        <family val="2"/>
        <scheme val="minor"/>
      </rPr>
      <t>Download</t>
    </r>
    <r>
      <rPr>
        <sz val="16"/>
        <color theme="1"/>
        <rFont val="Kruti Dev 010"/>
      </rPr>
      <t xml:space="preserve"> djsa A</t>
    </r>
  </si>
  <si>
    <r>
      <rPr>
        <sz val="14"/>
        <color theme="1"/>
        <rFont val="Calibri"/>
        <family val="2"/>
        <scheme val="minor"/>
      </rPr>
      <t xml:space="preserve">Abscentee Sheet </t>
    </r>
    <r>
      <rPr>
        <sz val="16"/>
        <color theme="1"/>
        <rFont val="Kruti Dev 010"/>
      </rPr>
      <t xml:space="preserve">ij </t>
    </r>
    <r>
      <rPr>
        <sz val="14"/>
        <color theme="1"/>
        <rFont val="Calibri"/>
        <family val="2"/>
        <scheme val="minor"/>
      </rPr>
      <t>DDO ds Sign &amp; Seal</t>
    </r>
    <r>
      <rPr>
        <sz val="16"/>
        <color theme="1"/>
        <rFont val="Kruti Dev 010"/>
      </rPr>
      <t xml:space="preserve"> yxkdj </t>
    </r>
    <r>
      <rPr>
        <sz val="14"/>
        <color theme="1"/>
        <rFont val="Calibri"/>
        <family val="2"/>
        <scheme val="minor"/>
      </rPr>
      <t>Other Documents</t>
    </r>
    <r>
      <rPr>
        <sz val="16"/>
        <color theme="1"/>
        <rFont val="Kruti Dev 010"/>
      </rPr>
      <t xml:space="preserve"> ds uke ls </t>
    </r>
    <r>
      <rPr>
        <sz val="14"/>
        <color theme="1"/>
        <rFont val="Calibri"/>
        <family val="2"/>
        <scheme val="minor"/>
      </rPr>
      <t>Upload</t>
    </r>
    <r>
      <rPr>
        <sz val="16"/>
        <color theme="1"/>
        <rFont val="Kruti Dev 010"/>
      </rPr>
      <t xml:space="preserve"> djsa A</t>
    </r>
  </si>
  <si>
    <r>
      <t>ckfd izfdz;k lkekU;</t>
    </r>
    <r>
      <rPr>
        <sz val="14"/>
        <color theme="1"/>
        <rFont val="Calibri"/>
        <family val="2"/>
        <scheme val="minor"/>
      </rPr>
      <t xml:space="preserve"> Salary Bill </t>
    </r>
    <r>
      <rPr>
        <sz val="16"/>
        <color theme="1"/>
        <rFont val="Kruti Dev 010"/>
      </rPr>
      <t>dh izfdz;k viuk;sa A</t>
    </r>
  </si>
  <si>
    <t>Employee Transfer from Paymanager</t>
  </si>
  <si>
    <r>
      <t xml:space="preserve">tc fdlh dkfeZd dk vius dk;kZy; ls vU; dk;kZy; esa LFkkuUrj.k gks tkrk gS rks ml dkfeZd dks </t>
    </r>
    <r>
      <rPr>
        <sz val="14"/>
        <color theme="1"/>
        <rFont val="Calibri"/>
        <family val="2"/>
        <scheme val="minor"/>
      </rPr>
      <t>Paymanger</t>
    </r>
    <r>
      <rPr>
        <sz val="16"/>
        <color theme="1"/>
        <rFont val="Kruti Dev 010"/>
      </rPr>
      <t xml:space="preserve"> ls nwljs </t>
    </r>
    <r>
      <rPr>
        <sz val="14"/>
        <color theme="1"/>
        <rFont val="Calibri"/>
        <family val="2"/>
        <scheme val="minor"/>
      </rPr>
      <t>Ddo</t>
    </r>
    <r>
      <rPr>
        <sz val="16"/>
        <color theme="1"/>
        <rFont val="Kruti Dev 010"/>
      </rPr>
      <t xml:space="preserve"> ds dk;kZy; ds fy, </t>
    </r>
    <r>
      <rPr>
        <sz val="14"/>
        <color theme="1"/>
        <rFont val="Calibri"/>
        <family val="2"/>
        <scheme val="minor"/>
      </rPr>
      <t>Transfer</t>
    </r>
    <r>
      <rPr>
        <sz val="16"/>
        <color theme="1"/>
        <rFont val="Kruti Dev 010"/>
      </rPr>
      <t xml:space="preserve"> fd;k tkrk gS A</t>
    </r>
  </si>
  <si>
    <r>
      <t xml:space="preserve">dkfeZd dh </t>
    </r>
    <r>
      <rPr>
        <sz val="14"/>
        <color theme="1"/>
        <rFont val="Calibri"/>
        <family val="2"/>
        <scheme val="minor"/>
      </rPr>
      <t>Paymanager</t>
    </r>
    <r>
      <rPr>
        <sz val="16"/>
        <color theme="1"/>
        <rFont val="Kruti Dev 010"/>
      </rPr>
      <t xml:space="preserve"> rHkh </t>
    </r>
    <r>
      <rPr>
        <sz val="14"/>
        <color theme="1"/>
        <rFont val="Calibri"/>
        <family val="2"/>
        <scheme val="minor"/>
      </rPr>
      <t xml:space="preserve">Transfer </t>
    </r>
    <r>
      <rPr>
        <sz val="16"/>
        <color theme="1"/>
        <rFont val="Kruti Dev 010"/>
      </rPr>
      <t xml:space="preserve">gksxh tc mDr dkfeZd dk </t>
    </r>
    <r>
      <rPr>
        <sz val="14"/>
        <color theme="1"/>
        <rFont val="Calibri"/>
        <family val="2"/>
        <scheme val="minor"/>
      </rPr>
      <t>Paymanger</t>
    </r>
    <r>
      <rPr>
        <sz val="16"/>
        <color theme="1"/>
        <rFont val="Kruti Dev 010"/>
      </rPr>
      <t xml:space="preserve"> ij dksbZ Hkh fcy </t>
    </r>
    <r>
      <rPr>
        <sz val="14"/>
        <color theme="1"/>
        <rFont val="Calibri"/>
        <family val="2"/>
        <scheme val="minor"/>
      </rPr>
      <t>Processing</t>
    </r>
    <r>
      <rPr>
        <sz val="16"/>
        <color theme="1"/>
        <rFont val="Kruti Dev 010"/>
      </rPr>
      <t xml:space="preserve"> esa ugha gks rFkk lHkh fcyksa dk Hkqxrku ds i'pkr </t>
    </r>
    <r>
      <rPr>
        <sz val="14"/>
        <color theme="1"/>
        <rFont val="Calibri"/>
        <family val="2"/>
        <scheme val="minor"/>
      </rPr>
      <t>TV No Generate</t>
    </r>
    <r>
      <rPr>
        <sz val="16"/>
        <color theme="1"/>
        <rFont val="Kruti Dev 010"/>
      </rPr>
      <t xml:space="preserve"> gks pqds gks A</t>
    </r>
  </si>
  <si>
    <r>
      <t xml:space="preserve">fdlh dkfeZd dh </t>
    </r>
    <r>
      <rPr>
        <sz val="14"/>
        <color theme="1"/>
        <rFont val="Calibri"/>
        <family val="2"/>
        <scheme val="minor"/>
      </rPr>
      <t>Paymanager ID Transfer</t>
    </r>
    <r>
      <rPr>
        <sz val="16"/>
        <color theme="1"/>
        <rFont val="Kruti Dev 010"/>
      </rPr>
      <t xml:space="preserve"> ds fy, fuEu izfdz;k viuk;s&amp;</t>
    </r>
  </si>
  <si>
    <r>
      <rPr>
        <sz val="14"/>
        <color theme="1"/>
        <rFont val="Calibri"/>
        <family val="2"/>
        <scheme val="minor"/>
      </rPr>
      <t>Authorization</t>
    </r>
    <r>
      <rPr>
        <sz val="16"/>
        <color theme="1"/>
        <rFont val="Kruti Dev 010"/>
      </rPr>
      <t xml:space="preserve"> esa </t>
    </r>
    <r>
      <rPr>
        <sz val="14"/>
        <color theme="1"/>
        <rFont val="Calibri"/>
        <family val="2"/>
        <scheme val="minor"/>
      </rPr>
      <t>Transfer Employee</t>
    </r>
    <r>
      <rPr>
        <sz val="16"/>
        <color theme="1"/>
        <rFont val="Kruti Dev 010"/>
      </rPr>
      <t xml:space="preserve"> ij </t>
    </r>
    <r>
      <rPr>
        <sz val="14"/>
        <color theme="1"/>
        <rFont val="Calibri"/>
        <family val="2"/>
        <scheme val="minor"/>
      </rPr>
      <t>Click</t>
    </r>
    <r>
      <rPr>
        <sz val="16"/>
        <color theme="1"/>
        <rFont val="Kruti Dev 010"/>
      </rPr>
      <t xml:space="preserve"> djsa</t>
    </r>
  </si>
  <si>
    <r>
      <t xml:space="preserve">,d ubZ foUMks vksiu gksxh ftlesa dkfeZd ds uke ds nks v{kj Vkbi djus ij </t>
    </r>
    <r>
      <rPr>
        <sz val="14"/>
        <color theme="1"/>
        <rFont val="Calibri"/>
        <family val="2"/>
        <scheme val="minor"/>
      </rPr>
      <t>Drop Down Meanu</t>
    </r>
    <r>
      <rPr>
        <sz val="16"/>
        <color theme="1"/>
        <rFont val="Kruti Dev 010"/>
      </rPr>
      <t xml:space="preserve"> esa dkfeZd dk iwjk uke</t>
    </r>
    <r>
      <rPr>
        <sz val="14"/>
        <color theme="1"/>
        <rFont val="Calibri"/>
        <family val="2"/>
        <scheme val="minor"/>
      </rPr>
      <t xml:space="preserve"> Show </t>
    </r>
    <r>
      <rPr>
        <sz val="16"/>
        <color theme="1"/>
        <rFont val="Kruti Dev 010"/>
      </rPr>
      <t xml:space="preserve">gksxk mlij </t>
    </r>
    <r>
      <rPr>
        <sz val="14"/>
        <color theme="1"/>
        <rFont val="Calibri"/>
        <family val="2"/>
        <scheme val="minor"/>
      </rPr>
      <t>Click</t>
    </r>
    <r>
      <rPr>
        <sz val="16"/>
        <color theme="1"/>
        <rFont val="Kruti Dev 010"/>
      </rPr>
      <t xml:space="preserve"> djus ij uhps dkfeZd ds uke ds lkFk mldk vU; fooj.k Hkh fn[kkbZ nsxk A</t>
    </r>
  </si>
  <si>
    <r>
      <t xml:space="preserve">dkfeZd ds uke ij </t>
    </r>
    <r>
      <rPr>
        <sz val="14"/>
        <color theme="1"/>
        <rFont val="Calibri"/>
        <family val="2"/>
        <scheme val="minor"/>
      </rPr>
      <t xml:space="preserve">Click </t>
    </r>
    <r>
      <rPr>
        <sz val="16"/>
        <color theme="1"/>
        <rFont val="Kruti Dev 010"/>
      </rPr>
      <t>djsa uhps dkfeZd dk lEiw.kZ fooj.k fn[kkbZ nsxk</t>
    </r>
  </si>
  <si>
    <r>
      <rPr>
        <sz val="14"/>
        <color theme="1"/>
        <rFont val="Calibri"/>
        <family val="2"/>
        <scheme val="minor"/>
      </rPr>
      <t>Type</t>
    </r>
    <r>
      <rPr>
        <sz val="16"/>
        <color theme="1"/>
        <rFont val="Kruti Dev 010"/>
      </rPr>
      <t xml:space="preserve"> ds vkxs </t>
    </r>
    <r>
      <rPr>
        <sz val="14"/>
        <color theme="1"/>
        <rFont val="Calibri"/>
        <family val="2"/>
        <scheme val="minor"/>
      </rPr>
      <t>Paymanager</t>
    </r>
    <r>
      <rPr>
        <sz val="16"/>
        <color theme="1"/>
        <rFont val="Kruti Dev 010"/>
      </rPr>
      <t xml:space="preserve"> ;k </t>
    </r>
    <r>
      <rPr>
        <sz val="14"/>
        <color theme="1"/>
        <rFont val="Calibri"/>
        <family val="2"/>
        <scheme val="minor"/>
      </rPr>
      <t>PRI</t>
    </r>
    <r>
      <rPr>
        <sz val="16"/>
        <color theme="1"/>
        <rFont val="Kruti Dev 010"/>
      </rPr>
      <t xml:space="preserve"> esa ls fdlh ,d dks </t>
    </r>
    <r>
      <rPr>
        <sz val="14"/>
        <color theme="1"/>
        <rFont val="Calibri"/>
        <family val="2"/>
        <scheme val="minor"/>
      </rPr>
      <t>Checkmark</t>
    </r>
    <r>
      <rPr>
        <sz val="16"/>
        <color theme="1"/>
        <rFont val="Kruti Dev 010"/>
      </rPr>
      <t xml:space="preserve"> djsa ,oa vxys </t>
    </r>
    <r>
      <rPr>
        <sz val="14"/>
        <color theme="1"/>
        <rFont val="Calibri"/>
        <family val="2"/>
        <scheme val="minor"/>
      </rPr>
      <t>DDO</t>
    </r>
    <r>
      <rPr>
        <sz val="16"/>
        <color theme="1"/>
        <rFont val="Kruti Dev 010"/>
      </rPr>
      <t xml:space="preserve"> dh </t>
    </r>
    <r>
      <rPr>
        <sz val="14"/>
        <color theme="1"/>
        <rFont val="Calibri"/>
        <family val="2"/>
        <scheme val="minor"/>
      </rPr>
      <t>ID</t>
    </r>
    <r>
      <rPr>
        <sz val="16"/>
        <color theme="1"/>
        <rFont val="Kruti Dev 010"/>
      </rPr>
      <t xml:space="preserve"> Mkydj</t>
    </r>
    <r>
      <rPr>
        <sz val="14"/>
        <color theme="1"/>
        <rFont val="Calibri"/>
        <family val="2"/>
        <scheme val="minor"/>
      </rPr>
      <t xml:space="preserve"> Search</t>
    </r>
    <r>
      <rPr>
        <sz val="16"/>
        <color theme="1"/>
        <rFont val="Kruti Dev 010"/>
      </rPr>
      <t xml:space="preserve"> ij </t>
    </r>
    <r>
      <rPr>
        <sz val="14"/>
        <color theme="1"/>
        <rFont val="Calibri"/>
        <family val="2"/>
        <scheme val="minor"/>
      </rPr>
      <t>Click</t>
    </r>
    <r>
      <rPr>
        <sz val="16"/>
        <color theme="1"/>
        <rFont val="Kruti Dev 010"/>
      </rPr>
      <t xml:space="preserve"> djsa vxys</t>
    </r>
    <r>
      <rPr>
        <sz val="14"/>
        <color theme="1"/>
        <rFont val="Calibri"/>
        <family val="2"/>
        <scheme val="minor"/>
      </rPr>
      <t xml:space="preserve"> DDO</t>
    </r>
    <r>
      <rPr>
        <sz val="16"/>
        <color theme="1"/>
        <rFont val="Kruti Dev 010"/>
      </rPr>
      <t xml:space="preserve"> ds dk;kZy; dk uke o dksM vius vki uhps fn[kkbZ nsxk A</t>
    </r>
  </si>
  <si>
    <r>
      <t xml:space="preserve">vc </t>
    </r>
    <r>
      <rPr>
        <sz val="14"/>
        <color theme="1"/>
        <rFont val="Calibri"/>
        <family val="2"/>
        <scheme val="minor"/>
      </rPr>
      <t>Order No and date</t>
    </r>
    <r>
      <rPr>
        <sz val="16"/>
        <color theme="1"/>
        <rFont val="Kruti Dev 010"/>
      </rPr>
      <t xml:space="preserve"> Mkydj </t>
    </r>
    <r>
      <rPr>
        <sz val="14"/>
        <color theme="1"/>
        <rFont val="Calibri"/>
        <family val="2"/>
        <scheme val="minor"/>
      </rPr>
      <t>Update</t>
    </r>
    <r>
      <rPr>
        <sz val="16"/>
        <color theme="1"/>
        <rFont val="Kruti Dev 010"/>
      </rPr>
      <t xml:space="preserve"> ij </t>
    </r>
    <r>
      <rPr>
        <sz val="14"/>
        <color theme="1"/>
        <rFont val="Calibri"/>
        <family val="2"/>
        <scheme val="minor"/>
      </rPr>
      <t>Click</t>
    </r>
    <r>
      <rPr>
        <sz val="16"/>
        <color theme="1"/>
        <rFont val="Kruti Dev 010"/>
      </rPr>
      <t xml:space="preserve"> djsa A vkids </t>
    </r>
    <r>
      <rPr>
        <sz val="14"/>
        <color theme="1"/>
        <rFont val="Calibri"/>
        <family val="2"/>
        <scheme val="minor"/>
      </rPr>
      <t>Employee</t>
    </r>
    <r>
      <rPr>
        <sz val="16"/>
        <color theme="1"/>
        <rFont val="Kruti Dev 010"/>
      </rPr>
      <t xml:space="preserve"> dh </t>
    </r>
    <r>
      <rPr>
        <sz val="14"/>
        <color theme="1"/>
        <rFont val="Calibri"/>
        <family val="2"/>
        <scheme val="minor"/>
      </rPr>
      <t>ID</t>
    </r>
    <r>
      <rPr>
        <sz val="16"/>
        <color theme="1"/>
        <rFont val="Kruti Dev 010"/>
      </rPr>
      <t xml:space="preserve"> vxys </t>
    </r>
    <r>
      <rPr>
        <sz val="14"/>
        <color theme="1"/>
        <rFont val="Calibri"/>
        <family val="2"/>
        <scheme val="minor"/>
      </rPr>
      <t>DDO</t>
    </r>
    <r>
      <rPr>
        <sz val="16"/>
        <color theme="1"/>
        <rFont val="Kruti Dev 010"/>
      </rPr>
      <t xml:space="preserve"> ij </t>
    </r>
    <r>
      <rPr>
        <sz val="14"/>
        <color theme="1"/>
        <rFont val="Calibri"/>
        <family val="2"/>
        <scheme val="minor"/>
      </rPr>
      <t>Transfer</t>
    </r>
    <r>
      <rPr>
        <sz val="16"/>
        <color theme="1"/>
        <rFont val="Kruti Dev 010"/>
      </rPr>
      <t xml:space="preserve"> gks pqdh gS A</t>
    </r>
  </si>
  <si>
    <r>
      <t xml:space="preserve">tc rd vxyk </t>
    </r>
    <r>
      <rPr>
        <sz val="14"/>
        <color theme="1"/>
        <rFont val="Calibri"/>
        <family val="2"/>
        <scheme val="minor"/>
      </rPr>
      <t xml:space="preserve">DDO </t>
    </r>
    <r>
      <rPr>
        <sz val="16"/>
        <color theme="1"/>
        <rFont val="Kruti Dev 010"/>
      </rPr>
      <t xml:space="preserve">lacaf/kr dkfeZd dh </t>
    </r>
    <r>
      <rPr>
        <sz val="14"/>
        <color theme="1"/>
        <rFont val="Calibri"/>
        <family val="2"/>
        <scheme val="minor"/>
      </rPr>
      <t>ID</t>
    </r>
    <r>
      <rPr>
        <sz val="16"/>
        <color theme="1"/>
        <rFont val="Kruti Dev 010"/>
      </rPr>
      <t xml:space="preserve"> dks </t>
    </r>
    <r>
      <rPr>
        <sz val="14"/>
        <color theme="1"/>
        <rFont val="Calibri"/>
        <family val="2"/>
        <scheme val="minor"/>
      </rPr>
      <t>Accept</t>
    </r>
    <r>
      <rPr>
        <sz val="16"/>
        <color theme="1"/>
        <rFont val="Kruti Dev 010"/>
      </rPr>
      <t xml:space="preserve"> ugha dj ysrk rc rd vki </t>
    </r>
    <r>
      <rPr>
        <u/>
        <sz val="14"/>
        <color rgb="FFFF0000"/>
        <rFont val="Calibri"/>
        <family val="2"/>
        <scheme val="minor"/>
      </rPr>
      <t>Transfer</t>
    </r>
    <r>
      <rPr>
        <sz val="16"/>
        <color theme="1"/>
        <rFont val="Kruti Dev 010"/>
      </rPr>
      <t xml:space="preserve"> dks </t>
    </r>
    <r>
      <rPr>
        <u/>
        <sz val="14"/>
        <color rgb="FFFF0000"/>
        <rFont val="Calibri"/>
        <family val="2"/>
        <scheme val="minor"/>
      </rPr>
      <t>change</t>
    </r>
    <r>
      <rPr>
        <sz val="16"/>
        <color theme="1"/>
        <rFont val="Kruti Dev 010"/>
      </rPr>
      <t xml:space="preserve"> dj ldrs gS</t>
    </r>
  </si>
  <si>
    <r>
      <rPr>
        <sz val="14"/>
        <color theme="1"/>
        <rFont val="Calibri"/>
        <family val="2"/>
        <scheme val="minor"/>
      </rPr>
      <t>Master</t>
    </r>
    <r>
      <rPr>
        <sz val="16"/>
        <color theme="1"/>
        <rFont val="Kruti Dev 010"/>
      </rPr>
      <t xml:space="preserve"> esa </t>
    </r>
    <r>
      <rPr>
        <sz val="14"/>
        <color theme="1"/>
        <rFont val="Calibri"/>
        <family val="2"/>
        <scheme val="minor"/>
      </rPr>
      <t>Rectify Wrong Trasfer</t>
    </r>
    <r>
      <rPr>
        <sz val="16"/>
        <color theme="1"/>
        <rFont val="Kruti Dev 010"/>
      </rPr>
      <t xml:space="preserve"> ij </t>
    </r>
    <r>
      <rPr>
        <sz val="14"/>
        <color theme="1"/>
        <rFont val="Calibri"/>
        <family val="2"/>
        <scheme val="minor"/>
      </rPr>
      <t>Click</t>
    </r>
    <r>
      <rPr>
        <sz val="16"/>
        <color theme="1"/>
        <rFont val="Kruti Dev 010"/>
      </rPr>
      <t xml:space="preserve"> djsa ,d ubZ foUMks [kqysxh ftlesa </t>
    </r>
    <r>
      <rPr>
        <sz val="14"/>
        <color theme="1"/>
        <rFont val="Calibri"/>
        <family val="2"/>
        <scheme val="minor"/>
      </rPr>
      <t>Previous Office ID</t>
    </r>
    <r>
      <rPr>
        <sz val="16"/>
        <color theme="1"/>
        <rFont val="Kruti Dev 010"/>
      </rPr>
      <t xml:space="preserve"> vius vki fn[kkbZ nsxh ,o uhps</t>
    </r>
    <r>
      <rPr>
        <sz val="14"/>
        <color theme="1"/>
        <rFont val="Calibri"/>
        <family val="2"/>
        <scheme val="minor"/>
      </rPr>
      <t xml:space="preserve"> Select Name</t>
    </r>
    <r>
      <rPr>
        <sz val="16"/>
        <color theme="1"/>
        <rFont val="Kruti Dev 010"/>
      </rPr>
      <t xml:space="preserve"> ls vkids dkfeZd dk uke</t>
    </r>
    <r>
      <rPr>
        <sz val="14"/>
        <color theme="1"/>
        <rFont val="Calibri"/>
        <family val="2"/>
        <scheme val="minor"/>
      </rPr>
      <t xml:space="preserve"> Select</t>
    </r>
    <r>
      <rPr>
        <sz val="16"/>
        <color theme="1"/>
        <rFont val="Kruti Dev 010"/>
      </rPr>
      <t xml:space="preserve"> djsa ,o </t>
    </r>
    <r>
      <rPr>
        <sz val="14"/>
        <color theme="1"/>
        <rFont val="Calibri"/>
        <family val="2"/>
        <scheme val="minor"/>
      </rPr>
      <t>Updated Office Id</t>
    </r>
    <r>
      <rPr>
        <sz val="16"/>
        <color theme="1"/>
        <rFont val="Kruti Dev 010"/>
      </rPr>
      <t xml:space="preserve"> Mkysa vkSj </t>
    </r>
    <r>
      <rPr>
        <sz val="14"/>
        <color theme="1"/>
        <rFont val="Calibri"/>
        <family val="2"/>
        <scheme val="minor"/>
      </rPr>
      <t>Update</t>
    </r>
    <r>
      <rPr>
        <sz val="16"/>
        <color theme="1"/>
        <rFont val="Kruti Dev 010"/>
      </rPr>
      <t xml:space="preserve"> ij </t>
    </r>
    <r>
      <rPr>
        <sz val="14"/>
        <color theme="1"/>
        <rFont val="Calibri"/>
        <family val="2"/>
        <scheme val="minor"/>
      </rPr>
      <t>Click</t>
    </r>
    <r>
      <rPr>
        <sz val="16"/>
        <color theme="1"/>
        <rFont val="Kruti Dev 010"/>
      </rPr>
      <t xml:space="preserve"> djs vkids }kjk fd;k x;k ifjorZu</t>
    </r>
    <r>
      <rPr>
        <sz val="14"/>
        <color theme="1"/>
        <rFont val="Calibri"/>
        <family val="2"/>
        <scheme val="minor"/>
      </rPr>
      <t xml:space="preserve"> Save</t>
    </r>
    <r>
      <rPr>
        <sz val="16"/>
        <color theme="1"/>
        <rFont val="Kruti Dev 010"/>
      </rPr>
      <t xml:space="preserve"> gks pqdk gS A</t>
    </r>
  </si>
  <si>
    <t>Accept Transferred Employee on Paymanager</t>
  </si>
  <si>
    <r>
      <t xml:space="preserve">;fn fdlh dkfeZd dh </t>
    </r>
    <r>
      <rPr>
        <sz val="14"/>
        <color theme="1"/>
        <rFont val="Calibri"/>
        <family val="2"/>
        <scheme val="minor"/>
      </rPr>
      <t>Paymanger ID</t>
    </r>
    <r>
      <rPr>
        <sz val="16"/>
        <color theme="1"/>
        <rFont val="Kruti Dev 010"/>
      </rPr>
      <t xml:space="preserve"> dk LFkkukUrj.k iqjkus </t>
    </r>
    <r>
      <rPr>
        <sz val="14"/>
        <color theme="1"/>
        <rFont val="Calibri"/>
        <family val="2"/>
        <scheme val="minor"/>
      </rPr>
      <t>DDO</t>
    </r>
    <r>
      <rPr>
        <sz val="16"/>
        <color theme="1"/>
        <rFont val="Kruti Dev 010"/>
      </rPr>
      <t xml:space="preserve"> ls u;s </t>
    </r>
    <r>
      <rPr>
        <sz val="14"/>
        <color theme="1"/>
        <rFont val="Calibri"/>
        <family val="2"/>
        <scheme val="minor"/>
      </rPr>
      <t>DDO</t>
    </r>
    <r>
      <rPr>
        <sz val="16"/>
        <color theme="1"/>
        <rFont val="Kruti Dev 010"/>
      </rPr>
      <t xml:space="preserve"> ds fy, fd;k tkrk gS rks u;s MhMhvks }kjk dkfeZd dh </t>
    </r>
    <r>
      <rPr>
        <sz val="14"/>
        <color theme="1"/>
        <rFont val="Calibri"/>
        <family val="2"/>
        <scheme val="minor"/>
      </rPr>
      <t>ID</t>
    </r>
    <r>
      <rPr>
        <sz val="16"/>
        <color theme="1"/>
        <rFont val="Kruti Dev 010"/>
      </rPr>
      <t xml:space="preserve"> dks </t>
    </r>
    <r>
      <rPr>
        <sz val="14"/>
        <color theme="1"/>
        <rFont val="Calibri"/>
        <family val="2"/>
        <scheme val="minor"/>
      </rPr>
      <t>Accept</t>
    </r>
    <r>
      <rPr>
        <sz val="16"/>
        <color theme="1"/>
        <rFont val="Kruti Dev 010"/>
      </rPr>
      <t xml:space="preserve"> djuk gksrk gS A </t>
    </r>
  </si>
  <si>
    <r>
      <rPr>
        <sz val="14"/>
        <color theme="1"/>
        <rFont val="Calibri"/>
        <family val="2"/>
        <scheme val="minor"/>
      </rPr>
      <t>Paymanger</t>
    </r>
    <r>
      <rPr>
        <sz val="16"/>
        <color theme="1"/>
        <rFont val="Kruti Dev 010"/>
      </rPr>
      <t xml:space="preserve"> ij </t>
    </r>
    <r>
      <rPr>
        <sz val="14"/>
        <color theme="1"/>
        <rFont val="Calibri"/>
        <family val="2"/>
        <scheme val="minor"/>
      </rPr>
      <t xml:space="preserve">Emloyee ID </t>
    </r>
    <r>
      <rPr>
        <sz val="16"/>
        <color theme="1"/>
        <rFont val="Kruti Dev 010"/>
      </rPr>
      <t xml:space="preserve">dks </t>
    </r>
    <r>
      <rPr>
        <sz val="14"/>
        <color theme="1"/>
        <rFont val="Calibri"/>
        <family val="2"/>
        <scheme val="minor"/>
      </rPr>
      <t>Accept</t>
    </r>
    <r>
      <rPr>
        <sz val="16"/>
        <color theme="1"/>
        <rFont val="Kruti Dev 010"/>
      </rPr>
      <t xml:space="preserve"> djus ds fy, fuEu izfdz;k viukuh gksrh gS&amp;</t>
    </r>
  </si>
  <si>
    <r>
      <rPr>
        <sz val="14"/>
        <color theme="1"/>
        <rFont val="Calibri"/>
        <family val="2"/>
        <scheme val="minor"/>
      </rPr>
      <t>Authorization</t>
    </r>
    <r>
      <rPr>
        <sz val="16"/>
        <color theme="1"/>
        <rFont val="Kruti Dev 010"/>
      </rPr>
      <t xml:space="preserve"> esa </t>
    </r>
    <r>
      <rPr>
        <sz val="14"/>
        <color theme="1"/>
        <rFont val="Calibri"/>
        <family val="2"/>
        <scheme val="minor"/>
      </rPr>
      <t>Accept Transferred Employees</t>
    </r>
    <r>
      <rPr>
        <sz val="16"/>
        <color theme="1"/>
        <rFont val="Kruti Dev 010"/>
      </rPr>
      <t xml:space="preserve"> ij </t>
    </r>
    <r>
      <rPr>
        <sz val="14"/>
        <color theme="1"/>
        <rFont val="Calibri"/>
        <family val="2"/>
        <scheme val="minor"/>
      </rPr>
      <t>Click</t>
    </r>
    <r>
      <rPr>
        <sz val="16"/>
        <color theme="1"/>
        <rFont val="Kruti Dev 010"/>
      </rPr>
      <t xml:space="preserve"> djsa </t>
    </r>
  </si>
  <si>
    <r>
      <t xml:space="preserve">,d ubZ foUMks [kqysxh ftlesa vkids dk;kZy; dks </t>
    </r>
    <r>
      <rPr>
        <sz val="14"/>
        <color theme="1"/>
        <rFont val="Calibri"/>
        <family val="2"/>
        <scheme val="minor"/>
      </rPr>
      <t>Transfer</t>
    </r>
    <r>
      <rPr>
        <sz val="16"/>
        <color theme="1"/>
        <rFont val="Kruti Dev 010"/>
      </rPr>
      <t xml:space="preserve"> fd;s x;s lHkh dkfeZdksa dh ,d lwfp iznf'kZr gksxh ftlesa ls lacaf/kr dkfeZd ij </t>
    </r>
    <r>
      <rPr>
        <sz val="14"/>
        <color theme="1"/>
        <rFont val="Calibri"/>
        <family val="2"/>
        <scheme val="minor"/>
      </rPr>
      <t>Click</t>
    </r>
    <r>
      <rPr>
        <sz val="16"/>
        <color theme="1"/>
        <rFont val="Kruti Dev 010"/>
      </rPr>
      <t xml:space="preserve"> djus ij ,d </t>
    </r>
    <r>
      <rPr>
        <sz val="14"/>
        <color theme="1"/>
        <rFont val="Calibri"/>
        <family val="2"/>
        <scheme val="minor"/>
      </rPr>
      <t>Pop-up Window</t>
    </r>
    <r>
      <rPr>
        <sz val="16"/>
        <color theme="1"/>
        <rFont val="Kruti Dev 010"/>
      </rPr>
      <t xml:space="preserve"> [kqysxh ftlesa dkfeZd dk in ,oa </t>
    </r>
    <r>
      <rPr>
        <sz val="14"/>
        <color theme="1"/>
        <rFont val="Calibri"/>
        <family val="2"/>
        <scheme val="minor"/>
      </rPr>
      <t>Group Name Select</t>
    </r>
    <r>
      <rPr>
        <sz val="16"/>
        <color theme="1"/>
        <rFont val="Kruti Dev 010"/>
      </rPr>
      <t xml:space="preserve"> dj</t>
    </r>
    <r>
      <rPr>
        <sz val="14"/>
        <color theme="1"/>
        <rFont val="Calibri"/>
        <family val="2"/>
        <scheme val="minor"/>
      </rPr>
      <t xml:space="preserve"> Submit</t>
    </r>
    <r>
      <rPr>
        <sz val="16"/>
        <color theme="1"/>
        <rFont val="Kruti Dev 010"/>
      </rPr>
      <t xml:space="preserve"> djsa</t>
    </r>
  </si>
  <si>
    <r>
      <t xml:space="preserve">vc vkids xzqi esa u;k dkfeZd </t>
    </r>
    <r>
      <rPr>
        <sz val="14"/>
        <color theme="1"/>
        <rFont val="Calibri"/>
        <family val="2"/>
        <scheme val="minor"/>
      </rPr>
      <t>Add</t>
    </r>
    <r>
      <rPr>
        <sz val="16"/>
        <color theme="1"/>
        <rFont val="Kruti Dev 010"/>
      </rPr>
      <t xml:space="preserve"> gks pqdk gS A</t>
    </r>
  </si>
  <si>
    <t>How can Add/Delete LIC/Loan Deduction</t>
  </si>
  <si>
    <t>;fn fdlh dkfeZd }kjk ,slk _.k fy;k x;k gS ftldh dVkSrh osru ls dh tkuh gS tSls&amp; jkT; chek _.k] lkekU; izko/kk;h fuf/k vLFkkbZ _.k] vkokl _.k vkfn] rks mldh dVkSfr;ka isesustj ls djus dh izfdz;k fHkUu izdkj ls gS A</t>
  </si>
  <si>
    <r>
      <t xml:space="preserve">mDr _.kksa dh dVkSfr;ka vki lh/ks </t>
    </r>
    <r>
      <rPr>
        <sz val="16"/>
        <color theme="1"/>
        <rFont val="Calibri"/>
        <family val="2"/>
        <scheme val="minor"/>
      </rPr>
      <t>Employee Pay Detail</t>
    </r>
    <r>
      <rPr>
        <sz val="16"/>
        <color theme="1"/>
        <rFont val="Kruti Dev 010"/>
      </rPr>
      <t xml:space="preserve"> esa tkdj </t>
    </r>
    <r>
      <rPr>
        <sz val="16"/>
        <color theme="1"/>
        <rFont val="Calibri"/>
        <family val="2"/>
        <scheme val="minor"/>
      </rPr>
      <t>Deduction</t>
    </r>
    <r>
      <rPr>
        <sz val="16"/>
        <color theme="1"/>
        <rFont val="Kruti Dev 010"/>
      </rPr>
      <t xml:space="preserve"> ls ugha dj ldrs ;fn vkius </t>
    </r>
    <r>
      <rPr>
        <sz val="16"/>
        <color theme="1"/>
        <rFont val="Calibri"/>
        <family val="2"/>
        <scheme val="minor"/>
      </rPr>
      <t>Pay Detail</t>
    </r>
    <r>
      <rPr>
        <sz val="16"/>
        <color theme="1"/>
        <rFont val="Kruti Dev 010"/>
      </rPr>
      <t xml:space="preserve"> esas </t>
    </r>
    <r>
      <rPr>
        <sz val="16"/>
        <color theme="1"/>
        <rFont val="Calibri"/>
        <family val="2"/>
        <scheme val="minor"/>
      </rPr>
      <t>Deduction</t>
    </r>
    <r>
      <rPr>
        <sz val="16"/>
        <color theme="1"/>
        <rFont val="Kruti Dev 010"/>
      </rPr>
      <t xml:space="preserve"> ls dVkSrh dh rks dVkSrh rks</t>
    </r>
    <r>
      <rPr>
        <sz val="16"/>
        <color theme="1"/>
        <rFont val="Calibri"/>
        <family val="2"/>
        <scheme val="minor"/>
      </rPr>
      <t xml:space="preserve"> Show</t>
    </r>
    <r>
      <rPr>
        <sz val="16"/>
        <color theme="1"/>
        <rFont val="Kruti Dev 010"/>
      </rPr>
      <t xml:space="preserve"> djsxh ysfdu </t>
    </r>
    <r>
      <rPr>
        <sz val="16"/>
        <color theme="1"/>
        <rFont val="Calibri"/>
        <family val="2"/>
        <scheme val="minor"/>
      </rPr>
      <t>Bill Objection</t>
    </r>
    <r>
      <rPr>
        <sz val="16"/>
        <color theme="1"/>
        <rFont val="Kruti Dev 010"/>
      </rPr>
      <t xml:space="preserve"> es vk tk;sxk A D;ksfd lh/ks dVkSfr </t>
    </r>
    <r>
      <rPr>
        <sz val="16"/>
        <color theme="1"/>
        <rFont val="Calibri"/>
        <family val="2"/>
        <scheme val="minor"/>
      </rPr>
      <t>Add</t>
    </r>
    <r>
      <rPr>
        <sz val="16"/>
        <color theme="1"/>
        <rFont val="Kruti Dev 010"/>
      </rPr>
      <t xml:space="preserve"> djus ls _.k [kkrk la[;k</t>
    </r>
    <r>
      <rPr>
        <sz val="16"/>
        <color theme="1"/>
        <rFont val="Calibri"/>
        <family val="2"/>
        <scheme val="minor"/>
      </rPr>
      <t xml:space="preserve"> Show</t>
    </r>
    <r>
      <rPr>
        <sz val="16"/>
        <color theme="1"/>
        <rFont val="Kruti Dev 010"/>
      </rPr>
      <t xml:space="preserve"> ugha djsxh vkSj vkidk _.k dc izkjEHk gqvk ,oa dc lekIr gksxk bldh tkudkjh feyuk vlaHko gks tk;sxk A</t>
    </r>
  </si>
  <si>
    <r>
      <rPr>
        <sz val="16"/>
        <color theme="1"/>
        <rFont val="Calibri"/>
        <family val="2"/>
        <scheme val="minor"/>
      </rPr>
      <t>Loan and  LIC Add</t>
    </r>
    <r>
      <rPr>
        <sz val="16"/>
        <color theme="1"/>
        <rFont val="Kruti Dev 010"/>
      </rPr>
      <t xml:space="preserve"> djus ds nks </t>
    </r>
    <r>
      <rPr>
        <sz val="16"/>
        <color theme="1"/>
        <rFont val="Calibri"/>
        <family val="2"/>
        <scheme val="minor"/>
      </rPr>
      <t>Option</t>
    </r>
    <r>
      <rPr>
        <sz val="16"/>
        <color theme="1"/>
        <rFont val="Kruti Dev 010"/>
      </rPr>
      <t xml:space="preserve"> gSa&amp; 1- </t>
    </r>
    <r>
      <rPr>
        <sz val="16"/>
        <color theme="1"/>
        <rFont val="Calibri"/>
        <family val="2"/>
        <scheme val="minor"/>
      </rPr>
      <t>Employee Pay Detail</t>
    </r>
    <r>
      <rPr>
        <sz val="16"/>
        <color theme="1"/>
        <rFont val="Kruti Dev 010"/>
      </rPr>
      <t xml:space="preserve"> esa </t>
    </r>
    <r>
      <rPr>
        <sz val="16"/>
        <color theme="1"/>
        <rFont val="Calibri"/>
        <family val="2"/>
        <scheme val="minor"/>
      </rPr>
      <t>Add LIC and Add Loan</t>
    </r>
    <r>
      <rPr>
        <sz val="16"/>
        <color theme="1"/>
        <rFont val="Kruti Dev 010"/>
      </rPr>
      <t xml:space="preserve"> 2- </t>
    </r>
    <r>
      <rPr>
        <sz val="16"/>
        <color theme="1"/>
        <rFont val="Calibri"/>
        <family val="2"/>
        <scheme val="minor"/>
      </rPr>
      <t>Deduction Master in Master Data</t>
    </r>
    <r>
      <rPr>
        <sz val="16"/>
        <color theme="1"/>
        <rFont val="Kruti Dev 010"/>
      </rPr>
      <t xml:space="preserve"> ls A lh/ks </t>
    </r>
    <r>
      <rPr>
        <sz val="16"/>
        <color theme="1"/>
        <rFont val="Calibri"/>
        <family val="2"/>
        <scheme val="minor"/>
      </rPr>
      <t xml:space="preserve">Deductions </t>
    </r>
    <r>
      <rPr>
        <sz val="16"/>
        <color theme="1"/>
        <rFont val="Kruti Dev 010"/>
      </rPr>
      <t>ls ugha djsa A</t>
    </r>
  </si>
  <si>
    <r>
      <t>By Employee Pay Detail</t>
    </r>
    <r>
      <rPr>
        <sz val="16"/>
        <color rgb="FFFF0000"/>
        <rFont val="Calibri"/>
        <family val="2"/>
        <scheme val="minor"/>
      </rPr>
      <t>-</t>
    </r>
  </si>
  <si>
    <r>
      <rPr>
        <sz val="16"/>
        <color theme="1"/>
        <rFont val="Calibri"/>
        <family val="2"/>
        <scheme val="minor"/>
      </rPr>
      <t>Employee Pay Detail</t>
    </r>
    <r>
      <rPr>
        <sz val="16"/>
        <color theme="1"/>
        <rFont val="Kruti Dev 010"/>
      </rPr>
      <t xml:space="preserve"> esa uhps dh rjQ </t>
    </r>
    <r>
      <rPr>
        <sz val="16"/>
        <color theme="1"/>
        <rFont val="Calibri"/>
        <family val="2"/>
        <scheme val="minor"/>
      </rPr>
      <t xml:space="preserve">Tab </t>
    </r>
    <r>
      <rPr>
        <sz val="16"/>
        <color theme="1"/>
        <rFont val="Kruti Dev 010"/>
      </rPr>
      <t xml:space="preserve">nh gqbZ gSa muesa </t>
    </r>
    <r>
      <rPr>
        <sz val="16"/>
        <color theme="1"/>
        <rFont val="Calibri"/>
        <family val="2"/>
        <scheme val="minor"/>
      </rPr>
      <t>Add Lic</t>
    </r>
    <r>
      <rPr>
        <sz val="16"/>
        <color theme="1"/>
        <rFont val="Kruti Dev 010"/>
      </rPr>
      <t xml:space="preserve"> ij </t>
    </r>
    <r>
      <rPr>
        <sz val="16"/>
        <color theme="1"/>
        <rFont val="Calibri"/>
        <family val="2"/>
        <scheme val="minor"/>
      </rPr>
      <t>Click</t>
    </r>
    <r>
      <rPr>
        <sz val="16"/>
        <color theme="1"/>
        <rFont val="Kruti Dev 010"/>
      </rPr>
      <t xml:space="preserve"> djus ij ,d </t>
    </r>
    <r>
      <rPr>
        <sz val="16"/>
        <color theme="1"/>
        <rFont val="Calibri"/>
        <family val="2"/>
        <scheme val="minor"/>
      </rPr>
      <t xml:space="preserve">Pop-up Window </t>
    </r>
    <r>
      <rPr>
        <sz val="16"/>
        <color theme="1"/>
        <rFont val="Kruti Dev 010"/>
      </rPr>
      <t xml:space="preserve">[kqysxh ftlesa </t>
    </r>
    <r>
      <rPr>
        <sz val="16"/>
        <color theme="1"/>
        <rFont val="Calibri"/>
        <family val="2"/>
        <scheme val="minor"/>
      </rPr>
      <t>LIC No., LIC Amount, Start Date and End Date</t>
    </r>
    <r>
      <rPr>
        <sz val="16"/>
        <color theme="1"/>
        <rFont val="Kruti Dev 010"/>
      </rPr>
      <t xml:space="preserve"> Hkjsa ,oa</t>
    </r>
    <r>
      <rPr>
        <sz val="16"/>
        <color theme="1"/>
        <rFont val="Calibri"/>
        <family val="2"/>
        <scheme val="minor"/>
      </rPr>
      <t xml:space="preserve"> Submit</t>
    </r>
    <r>
      <rPr>
        <sz val="16"/>
        <color theme="1"/>
        <rFont val="Kruti Dev 010"/>
      </rPr>
      <t xml:space="preserve"> djsa A </t>
    </r>
    <r>
      <rPr>
        <sz val="16"/>
        <color theme="1"/>
        <rFont val="Calibri"/>
        <family val="2"/>
        <scheme val="minor"/>
      </rPr>
      <t>Loan Add</t>
    </r>
    <r>
      <rPr>
        <sz val="16"/>
        <color theme="1"/>
        <rFont val="Kruti Dev 010"/>
      </rPr>
      <t xml:space="preserve"> ds fy, </t>
    </r>
    <r>
      <rPr>
        <sz val="16"/>
        <color theme="1"/>
        <rFont val="Calibri"/>
        <family val="2"/>
        <scheme val="minor"/>
      </rPr>
      <t>Add Loan</t>
    </r>
    <r>
      <rPr>
        <sz val="16"/>
        <color theme="1"/>
        <rFont val="Kruti Dev 010"/>
      </rPr>
      <t xml:space="preserve"> ij </t>
    </r>
    <r>
      <rPr>
        <sz val="16"/>
        <color theme="1"/>
        <rFont val="Calibri"/>
        <family val="2"/>
        <scheme val="minor"/>
      </rPr>
      <t>Click</t>
    </r>
    <r>
      <rPr>
        <sz val="16"/>
        <color theme="1"/>
        <rFont val="Kruti Dev 010"/>
      </rPr>
      <t xml:space="preserve"> djsa ,d QkWeZ [kqysxk ftlesa </t>
    </r>
    <r>
      <rPr>
        <sz val="16"/>
        <color theme="1"/>
        <rFont val="Calibri"/>
        <family val="2"/>
        <scheme val="minor"/>
      </rPr>
      <t>Loan</t>
    </r>
    <r>
      <rPr>
        <sz val="16"/>
        <color theme="1"/>
        <rFont val="Kruti Dev 010"/>
      </rPr>
      <t xml:space="preserve"> dh </t>
    </r>
    <r>
      <rPr>
        <sz val="16"/>
        <color theme="1"/>
        <rFont val="Calibri"/>
        <family val="2"/>
        <scheme val="minor"/>
      </rPr>
      <t>Detai</t>
    </r>
    <r>
      <rPr>
        <sz val="16"/>
        <color theme="1"/>
        <rFont val="Kruti Dev 010"/>
      </rPr>
      <t xml:space="preserve"> Hkjsa] </t>
    </r>
    <r>
      <rPr>
        <sz val="16"/>
        <color theme="1"/>
        <rFont val="Calibri"/>
        <family val="2"/>
        <scheme val="minor"/>
      </rPr>
      <t>Account No</t>
    </r>
    <r>
      <rPr>
        <sz val="16"/>
        <color theme="1"/>
        <rFont val="Kruti Dev 010"/>
      </rPr>
      <t xml:space="preserve"> Hkjuk ugha Hkwysa vkSj</t>
    </r>
    <r>
      <rPr>
        <sz val="16"/>
        <color theme="1"/>
        <rFont val="Calibri"/>
        <family val="2"/>
        <scheme val="minor"/>
      </rPr>
      <t xml:space="preserve"> Submit</t>
    </r>
    <r>
      <rPr>
        <sz val="16"/>
        <color theme="1"/>
        <rFont val="Kruti Dev 010"/>
      </rPr>
      <t xml:space="preserve"> djsa A</t>
    </r>
  </si>
  <si>
    <r>
      <rPr>
        <u/>
        <sz val="16"/>
        <color rgb="FFFF0000"/>
        <rFont val="Calibri"/>
        <family val="2"/>
        <scheme val="minor"/>
      </rPr>
      <t>By Deduction Master</t>
    </r>
    <r>
      <rPr>
        <sz val="16"/>
        <color theme="1"/>
        <rFont val="Calibri"/>
        <family val="2"/>
        <scheme val="minor"/>
      </rPr>
      <t>-</t>
    </r>
  </si>
  <si>
    <r>
      <rPr>
        <sz val="16"/>
        <color theme="1"/>
        <rFont val="Calibri"/>
        <family val="2"/>
        <scheme val="minor"/>
      </rPr>
      <t>Master</t>
    </r>
    <r>
      <rPr>
        <sz val="16"/>
        <color theme="1"/>
        <rFont val="Kruti Dev 010"/>
      </rPr>
      <t xml:space="preserve"> esa </t>
    </r>
    <r>
      <rPr>
        <sz val="16"/>
        <color theme="1"/>
        <rFont val="Calibri"/>
        <family val="2"/>
        <scheme val="minor"/>
      </rPr>
      <t>Deduction Master</t>
    </r>
    <r>
      <rPr>
        <sz val="16"/>
        <color theme="1"/>
        <rFont val="Kruti Dev 010"/>
      </rPr>
      <t xml:space="preserve"> ij vkidks dbZ </t>
    </r>
    <r>
      <rPr>
        <sz val="16"/>
        <color theme="1"/>
        <rFont val="Calibri"/>
        <family val="2"/>
        <scheme val="minor"/>
      </rPr>
      <t>Option</t>
    </r>
    <r>
      <rPr>
        <sz val="16"/>
        <color theme="1"/>
        <rFont val="Kruti Dev 010"/>
      </rPr>
      <t xml:space="preserve"> fn[kkbZ nsaxs tSls&amp; </t>
    </r>
    <r>
      <rPr>
        <sz val="14"/>
        <color theme="1"/>
        <rFont val="Cambria"/>
        <family val="1"/>
        <scheme val="major"/>
      </rPr>
      <t>LIC Detail, Cooprative A/c Detail, Loan Detail</t>
    </r>
    <r>
      <rPr>
        <sz val="16"/>
        <color theme="1"/>
        <rFont val="Kruti Dev 010"/>
      </rPr>
      <t xml:space="preserve"> ftuls vki mDr dVkSfr;ksa dks </t>
    </r>
    <r>
      <rPr>
        <sz val="16"/>
        <color theme="1"/>
        <rFont val="Calibri"/>
        <family val="2"/>
        <scheme val="minor"/>
      </rPr>
      <t>Add</t>
    </r>
    <r>
      <rPr>
        <sz val="16"/>
        <color theme="1"/>
        <rFont val="Kruti Dev 010"/>
      </rPr>
      <t xml:space="preserve"> dj ldrs gS A</t>
    </r>
  </si>
  <si>
    <r>
      <t>LIC Detail</t>
    </r>
    <r>
      <rPr>
        <b/>
        <sz val="16"/>
        <color rgb="FFFF0000"/>
        <rFont val="Calibri"/>
        <family val="2"/>
        <scheme val="minor"/>
      </rPr>
      <t>-</t>
    </r>
  </si>
  <si>
    <r>
      <rPr>
        <sz val="16"/>
        <color theme="1"/>
        <rFont val="Calibri"/>
        <family val="2"/>
        <scheme val="minor"/>
      </rPr>
      <t>LiC Detail</t>
    </r>
    <r>
      <rPr>
        <sz val="16"/>
        <color theme="1"/>
        <rFont val="Kruti Dev 010"/>
      </rPr>
      <t xml:space="preserve"> ij </t>
    </r>
    <r>
      <rPr>
        <sz val="14"/>
        <color theme="1"/>
        <rFont val="Calibri"/>
        <family val="2"/>
        <scheme val="minor"/>
      </rPr>
      <t>Click</t>
    </r>
    <r>
      <rPr>
        <sz val="16"/>
        <color theme="1"/>
        <rFont val="Kruti Dev 010"/>
      </rPr>
      <t xml:space="preserve"> djus ij ,d QkWeZ [kqysxk ftlesa </t>
    </r>
    <r>
      <rPr>
        <sz val="14"/>
        <color theme="1"/>
        <rFont val="Calibri"/>
        <family val="2"/>
        <scheme val="minor"/>
      </rPr>
      <t>Employee</t>
    </r>
    <r>
      <rPr>
        <sz val="16"/>
        <color theme="1"/>
        <rFont val="Kruti Dev 010"/>
      </rPr>
      <t xml:space="preserve"> ds uke ds izFke nks v{kj fy[kus ij uhps dkfeZd dk uke fn[ksxk mlij </t>
    </r>
    <r>
      <rPr>
        <sz val="14"/>
        <color theme="1"/>
        <rFont val="Calibri"/>
        <family val="2"/>
        <scheme val="minor"/>
      </rPr>
      <t>Click</t>
    </r>
    <r>
      <rPr>
        <sz val="16"/>
        <color theme="1"/>
        <rFont val="Kruti Dev 010"/>
      </rPr>
      <t xml:space="preserve"> djrs gh dkfeZd dk uke] in] tUe frfFk fn[kkbZ nsxh mlds ckn </t>
    </r>
    <r>
      <rPr>
        <sz val="16"/>
        <color theme="1"/>
        <rFont val="Calibri"/>
        <family val="2"/>
        <scheme val="minor"/>
      </rPr>
      <t>Add</t>
    </r>
    <r>
      <rPr>
        <sz val="16"/>
        <color theme="1"/>
        <rFont val="Kruti Dev 010"/>
      </rPr>
      <t xml:space="preserve"> fn[kkbZ nsxk rFkk ;fn dkfeZd dh igys ls gh dksbZ </t>
    </r>
    <r>
      <rPr>
        <sz val="14"/>
        <color theme="1"/>
        <rFont val="Calibri"/>
        <family val="2"/>
        <scheme val="minor"/>
      </rPr>
      <t>Policy</t>
    </r>
    <r>
      <rPr>
        <sz val="16"/>
        <color theme="1"/>
        <rFont val="Kruti Dev 010"/>
      </rPr>
      <t xml:space="preserve"> py jgh gks mudh lwfp Hkh uhps fn[kkbZ nsxh vkSj </t>
    </r>
    <r>
      <rPr>
        <sz val="14"/>
        <color theme="1"/>
        <rFont val="Calibri"/>
        <family val="2"/>
        <scheme val="minor"/>
      </rPr>
      <t xml:space="preserve">Action </t>
    </r>
    <r>
      <rPr>
        <sz val="16"/>
        <color theme="1"/>
        <rFont val="Kruti Dev 010"/>
      </rPr>
      <t xml:space="preserve">esa </t>
    </r>
    <r>
      <rPr>
        <sz val="14"/>
        <color theme="1"/>
        <rFont val="Calibri"/>
        <family val="2"/>
        <scheme val="minor"/>
      </rPr>
      <t>Delete</t>
    </r>
    <r>
      <rPr>
        <sz val="16"/>
        <color theme="1"/>
        <rFont val="Kruti Dev 010"/>
      </rPr>
      <t xml:space="preserve"> dk </t>
    </r>
    <r>
      <rPr>
        <sz val="14"/>
        <color theme="1"/>
        <rFont val="Calibri"/>
        <family val="2"/>
        <scheme val="minor"/>
      </rPr>
      <t>Option</t>
    </r>
    <r>
      <rPr>
        <sz val="16"/>
        <color theme="1"/>
        <rFont val="Kruti Dev 010"/>
      </rPr>
      <t xml:space="preserve"> gksxk vki pkgs rks fdlh </t>
    </r>
    <r>
      <rPr>
        <sz val="14"/>
        <color theme="1"/>
        <rFont val="Calibri"/>
        <family val="2"/>
        <scheme val="minor"/>
      </rPr>
      <t>Policy</t>
    </r>
    <r>
      <rPr>
        <sz val="16"/>
        <color theme="1"/>
        <rFont val="Kruti Dev 010"/>
      </rPr>
      <t xml:space="preserve"> dks </t>
    </r>
    <r>
      <rPr>
        <sz val="14"/>
        <color theme="1"/>
        <rFont val="Calibri"/>
        <family val="2"/>
        <scheme val="minor"/>
      </rPr>
      <t>Delete</t>
    </r>
    <r>
      <rPr>
        <sz val="16"/>
        <color theme="1"/>
        <rFont val="Kruti Dev 010"/>
      </rPr>
      <t xml:space="preserve"> dj ldrs gS A</t>
    </r>
  </si>
  <si>
    <r>
      <rPr>
        <sz val="14"/>
        <color theme="1"/>
        <rFont val="Calibri"/>
        <family val="2"/>
        <scheme val="minor"/>
      </rPr>
      <t>Add</t>
    </r>
    <r>
      <rPr>
        <sz val="16"/>
        <color theme="1"/>
        <rFont val="Kruti Dev 010"/>
      </rPr>
      <t xml:space="preserve"> ij </t>
    </r>
    <r>
      <rPr>
        <sz val="14"/>
        <color theme="1"/>
        <rFont val="Calibri"/>
        <family val="2"/>
        <scheme val="minor"/>
      </rPr>
      <t xml:space="preserve">Click </t>
    </r>
    <r>
      <rPr>
        <sz val="16"/>
        <color theme="1"/>
        <rFont val="Kruti Dev 010"/>
      </rPr>
      <t xml:space="preserve">djus ds ckn ,d </t>
    </r>
    <r>
      <rPr>
        <sz val="14"/>
        <color theme="1"/>
        <rFont val="Calibri"/>
        <family val="2"/>
        <scheme val="minor"/>
      </rPr>
      <t>Pop-up Window</t>
    </r>
    <r>
      <rPr>
        <sz val="16"/>
        <color theme="1"/>
        <rFont val="Kruti Dev 010"/>
      </rPr>
      <t xml:space="preserve"> [kqysxh ftlesa </t>
    </r>
    <r>
      <rPr>
        <sz val="14"/>
        <color theme="1"/>
        <rFont val="Calibri"/>
        <family val="2"/>
        <scheme val="minor"/>
      </rPr>
      <t xml:space="preserve">Policy No. Amount, Start Date &amp; End Date </t>
    </r>
    <r>
      <rPr>
        <sz val="16"/>
        <color theme="1"/>
        <rFont val="Kruti Dev 010"/>
      </rPr>
      <t>Hkjuh gS vkSj</t>
    </r>
    <r>
      <rPr>
        <sz val="14"/>
        <color theme="1"/>
        <rFont val="Calibri"/>
        <family val="2"/>
        <scheme val="minor"/>
      </rPr>
      <t xml:space="preserve"> Submit</t>
    </r>
    <r>
      <rPr>
        <sz val="16"/>
        <color theme="1"/>
        <rFont val="Kruti Dev 010"/>
      </rPr>
      <t xml:space="preserve"> djuk gS A</t>
    </r>
  </si>
  <si>
    <r>
      <rPr>
        <sz val="14"/>
        <color theme="1"/>
        <rFont val="Calibri"/>
        <family val="2"/>
        <scheme val="minor"/>
      </rPr>
      <t>Pay Detail</t>
    </r>
    <r>
      <rPr>
        <sz val="16"/>
        <color theme="1"/>
        <rFont val="Kruti Dev 010"/>
      </rPr>
      <t xml:space="preserve"> esa </t>
    </r>
    <r>
      <rPr>
        <sz val="14"/>
        <color theme="1"/>
        <rFont val="Calibri"/>
        <family val="2"/>
        <scheme val="minor"/>
      </rPr>
      <t>Automatic LIC</t>
    </r>
    <r>
      <rPr>
        <sz val="16"/>
        <color theme="1"/>
        <rFont val="Kruti Dev 010"/>
      </rPr>
      <t xml:space="preserve"> dh dVkSfr </t>
    </r>
    <r>
      <rPr>
        <sz val="14"/>
        <color theme="1"/>
        <rFont val="Calibri"/>
        <family val="2"/>
        <scheme val="minor"/>
      </rPr>
      <t>Add</t>
    </r>
    <r>
      <rPr>
        <sz val="16"/>
        <color theme="1"/>
        <rFont val="Kruti Dev 010"/>
      </rPr>
      <t xml:space="preserve"> gks tk;sxh ;fn iwoZ ls </t>
    </r>
    <r>
      <rPr>
        <sz val="14"/>
        <color theme="1"/>
        <rFont val="Calibri"/>
        <family val="2"/>
        <scheme val="minor"/>
      </rPr>
      <t>LIC</t>
    </r>
    <r>
      <rPr>
        <sz val="16"/>
        <color theme="1"/>
        <rFont val="Kruti Dev 010"/>
      </rPr>
      <t xml:space="preserve"> dh dVkSfr </t>
    </r>
    <r>
      <rPr>
        <sz val="14"/>
        <color theme="1"/>
        <rFont val="Calibri"/>
        <family val="2"/>
        <scheme val="minor"/>
      </rPr>
      <t>Add</t>
    </r>
    <r>
      <rPr>
        <sz val="16"/>
        <color theme="1"/>
        <rFont val="Kruti Dev 010"/>
      </rPr>
      <t xml:space="preserve"> gS rks jkf'k esa o`f} gks tk;sxh </t>
    </r>
  </si>
  <si>
    <r>
      <rPr>
        <b/>
        <u/>
        <sz val="16"/>
        <color rgb="FFFF0000"/>
        <rFont val="Calibri"/>
        <family val="2"/>
        <scheme val="minor"/>
      </rPr>
      <t>Loan Detail</t>
    </r>
    <r>
      <rPr>
        <b/>
        <sz val="16"/>
        <color rgb="FFFF0000"/>
        <rFont val="Calibri"/>
        <family val="2"/>
        <scheme val="minor"/>
      </rPr>
      <t>-</t>
    </r>
  </si>
  <si>
    <t>Select Bill Name/ Group Name and Enter Employee Name's first two letter</t>
  </si>
  <si>
    <r>
      <t>uhps dkfeZd dk iwjk uke fn[ksxk mls</t>
    </r>
    <r>
      <rPr>
        <sz val="16"/>
        <color theme="1"/>
        <rFont val="Calibri"/>
        <family val="2"/>
        <scheme val="minor"/>
      </rPr>
      <t xml:space="preserve"> Select</t>
    </r>
    <r>
      <rPr>
        <sz val="16"/>
        <color theme="1"/>
        <rFont val="Kruti Dev 010"/>
      </rPr>
      <t xml:space="preserve"> djsa ,d u;k QkWeZ [kqysxk&amp;</t>
    </r>
  </si>
  <si>
    <r>
      <t xml:space="preserve">;fn dkfeZd dk igys ls gh dksbZ yksu py jgk gS rks mldk iwjk fooj.k uhps fn[kkbZ nsxk ftlesa </t>
    </r>
    <r>
      <rPr>
        <sz val="16"/>
        <color theme="1"/>
        <rFont val="Calibri"/>
        <family val="2"/>
        <scheme val="minor"/>
      </rPr>
      <t>Edit/Delete</t>
    </r>
    <r>
      <rPr>
        <sz val="16"/>
        <color theme="1"/>
        <rFont val="Kruti Dev 010"/>
      </rPr>
      <t xml:space="preserve"> dj ldrs gS ;fn vkidk yksu iwjk gks pqdk gks rks vki </t>
    </r>
    <r>
      <rPr>
        <sz val="16"/>
        <color theme="1"/>
        <rFont val="Calibri"/>
        <family val="2"/>
        <scheme val="minor"/>
      </rPr>
      <t>Delete</t>
    </r>
    <r>
      <rPr>
        <sz val="16"/>
        <color theme="1"/>
        <rFont val="Kruti Dev 010"/>
      </rPr>
      <t xml:space="preserve"> dj ldrs gS A </t>
    </r>
  </si>
  <si>
    <t>Add Loan Detail-</t>
  </si>
  <si>
    <t>Select Deduction- GPF Loan/SI Loan/HBA Old and others</t>
  </si>
  <si>
    <t>Fill Loan A/C No, Drawn Date, Loan Amount, Total Installment,Last Bill Month, Last Bill Year, State, District, Bank Name, Bank Branch etc and Submit</t>
  </si>
  <si>
    <t>tc fdlh dkfeZd dks fuyafcr fd;k tkrk gS rks dkfeZd dks fuyacu dky esa iw.kZ osru ugha fn;k tkdj dsoy fuokZg HkRrk ns; gksrk gS tks fuyacu vkns'k esa of.kZr gksrk gS A</t>
  </si>
  <si>
    <r>
      <t xml:space="preserve">fuyafcr dkfeZd dks ns; fuokZg HkRrs ds Hkqxrku gsrw </t>
    </r>
    <r>
      <rPr>
        <sz val="16"/>
        <color theme="1"/>
        <rFont val="Calibri"/>
        <family val="2"/>
        <scheme val="minor"/>
      </rPr>
      <t>Paymanager</t>
    </r>
    <r>
      <rPr>
        <sz val="16"/>
        <color theme="1"/>
        <rFont val="Kruti Dev 010"/>
      </rPr>
      <t xml:space="preserve"> ij </t>
    </r>
    <r>
      <rPr>
        <sz val="16"/>
        <color theme="1"/>
        <rFont val="Calibri"/>
        <family val="2"/>
        <scheme val="minor"/>
      </rPr>
      <t>Bill</t>
    </r>
    <r>
      <rPr>
        <sz val="16"/>
        <color theme="1"/>
        <rFont val="Kruti Dev 010"/>
      </rPr>
      <t xml:space="preserve"> cukus dh izfdz;k fuEukuqlkj gS&amp;</t>
    </r>
  </si>
  <si>
    <r>
      <t xml:space="preserve">loZizFke </t>
    </r>
    <r>
      <rPr>
        <sz val="16"/>
        <color theme="1"/>
        <rFont val="Calibri"/>
        <family val="2"/>
        <scheme val="minor"/>
      </rPr>
      <t>Monthly Salary Bill</t>
    </r>
    <r>
      <rPr>
        <sz val="16"/>
        <color theme="1"/>
        <rFont val="Kruti Dev 010"/>
      </rPr>
      <t xml:space="preserve"> dh rjg </t>
    </r>
    <r>
      <rPr>
        <sz val="16"/>
        <color theme="1"/>
        <rFont val="Calibri"/>
        <family val="2"/>
        <scheme val="minor"/>
      </rPr>
      <t>Bill Allocation</t>
    </r>
    <r>
      <rPr>
        <sz val="16"/>
        <color theme="1"/>
        <rFont val="Kruti Dev 010"/>
      </rPr>
      <t xml:space="preserve"> djsa A</t>
    </r>
  </si>
  <si>
    <r>
      <rPr>
        <sz val="16"/>
        <color theme="1"/>
        <rFont val="Calibri"/>
        <family val="2"/>
        <scheme val="minor"/>
      </rPr>
      <t>Bill Allocation</t>
    </r>
    <r>
      <rPr>
        <sz val="16"/>
        <color theme="1"/>
        <rFont val="Kruti Dev 010"/>
      </rPr>
      <t xml:space="preserve"> ds ckn </t>
    </r>
    <r>
      <rPr>
        <u/>
        <sz val="16"/>
        <color rgb="FFFF0000"/>
        <rFont val="Calibri"/>
        <family val="2"/>
        <scheme val="minor"/>
      </rPr>
      <t>Employee Pay Detail</t>
    </r>
    <r>
      <rPr>
        <sz val="16"/>
        <color theme="1"/>
        <rFont val="Kruti Dev 010"/>
      </rPr>
      <t xml:space="preserve"> esa tk;sa&amp;</t>
    </r>
  </si>
  <si>
    <r>
      <rPr>
        <sz val="16"/>
        <color theme="1"/>
        <rFont val="Calibri"/>
        <family val="2"/>
        <scheme val="minor"/>
      </rPr>
      <t xml:space="preserve">Select Month, Year </t>
    </r>
    <r>
      <rPr>
        <sz val="16"/>
        <color theme="1"/>
        <rFont val="Kruti Dev 010"/>
      </rPr>
      <t>ftl ekg dk fcy cuk jgsa gSa ,oa</t>
    </r>
    <r>
      <rPr>
        <sz val="16"/>
        <color theme="1"/>
        <rFont val="Calibri"/>
        <family val="2"/>
        <scheme val="minor"/>
      </rPr>
      <t xml:space="preserve"> Select Bill Group and Employee Name</t>
    </r>
  </si>
  <si>
    <r>
      <t xml:space="preserve">dkfeZd dh </t>
    </r>
    <r>
      <rPr>
        <sz val="16"/>
        <color theme="1"/>
        <rFont val="Calibri"/>
        <family val="2"/>
        <scheme val="minor"/>
      </rPr>
      <t>Pay Detail</t>
    </r>
    <r>
      <rPr>
        <sz val="16"/>
        <color theme="1"/>
        <rFont val="Kruti Dev 010"/>
      </rPr>
      <t xml:space="preserve"> esa uhps dh rjQ</t>
    </r>
    <r>
      <rPr>
        <sz val="16"/>
        <color theme="1"/>
        <rFont val="Calibri"/>
        <family val="2"/>
        <scheme val="minor"/>
      </rPr>
      <t xml:space="preserve"> </t>
    </r>
    <r>
      <rPr>
        <b/>
        <u/>
        <sz val="16"/>
        <color rgb="FFFF0000"/>
        <rFont val="Calibri"/>
        <family val="2"/>
        <scheme val="minor"/>
      </rPr>
      <t>Suspand</t>
    </r>
    <r>
      <rPr>
        <sz val="16"/>
        <color theme="1"/>
        <rFont val="Kruti Dev 010"/>
      </rPr>
      <t xml:space="preserve"> ij </t>
    </r>
    <r>
      <rPr>
        <sz val="16"/>
        <color theme="1"/>
        <rFont val="Calibri"/>
        <family val="2"/>
        <scheme val="minor"/>
      </rPr>
      <t>Click</t>
    </r>
    <r>
      <rPr>
        <sz val="16"/>
        <color theme="1"/>
        <rFont val="Kruti Dev 010"/>
      </rPr>
      <t xml:space="preserve"> djsa] ,d </t>
    </r>
    <r>
      <rPr>
        <sz val="16"/>
        <color theme="1"/>
        <rFont val="Calibri"/>
        <family val="2"/>
        <scheme val="minor"/>
      </rPr>
      <t>Pop-up Window Open</t>
    </r>
    <r>
      <rPr>
        <sz val="16"/>
        <color theme="1"/>
        <rFont val="Kruti Dev 010"/>
      </rPr>
      <t xml:space="preserve"> gksxh ftlesa fuyacu vkns'k dzekad o fnukad fy[ks] fuyacu vof/k rFkk fuyacu dky esa ns; fuokZg HkRrs dh nj </t>
    </r>
    <r>
      <rPr>
        <sz val="16"/>
        <color theme="1"/>
        <rFont val="Calibri"/>
        <family val="2"/>
        <scheme val="minor"/>
      </rPr>
      <t>Fill</t>
    </r>
    <r>
      <rPr>
        <sz val="16"/>
        <color theme="1"/>
        <rFont val="Kruti Dev 010"/>
      </rPr>
      <t xml:space="preserve"> djsa] </t>
    </r>
    <r>
      <rPr>
        <sz val="16"/>
        <color theme="1"/>
        <rFont val="Calibri"/>
        <family val="2"/>
        <scheme val="minor"/>
      </rPr>
      <t xml:space="preserve">Remark </t>
    </r>
    <r>
      <rPr>
        <sz val="16"/>
        <color theme="1"/>
        <rFont val="Kruti Dev 010"/>
      </rPr>
      <t>esa fuokZg HkRrs dh fVIi.kh djsa ,oa</t>
    </r>
    <r>
      <rPr>
        <sz val="16"/>
        <color theme="1"/>
        <rFont val="Calibri"/>
        <family val="2"/>
        <scheme val="minor"/>
      </rPr>
      <t xml:space="preserve"> Submit</t>
    </r>
    <r>
      <rPr>
        <sz val="16"/>
        <color theme="1"/>
        <rFont val="Kruti Dev 010"/>
      </rPr>
      <t xml:space="preserve"> djsa A</t>
    </r>
  </si>
  <si>
    <r>
      <t>fuyacu dky esa izFke 6 ekg esa nj&amp;</t>
    </r>
    <r>
      <rPr>
        <sz val="16"/>
        <color theme="1"/>
        <rFont val="Calibri"/>
        <family val="2"/>
        <scheme val="minor"/>
      </rPr>
      <t>50%</t>
    </r>
    <r>
      <rPr>
        <sz val="16"/>
        <color theme="1"/>
        <rFont val="Kruti Dev 010"/>
      </rPr>
      <t xml:space="preserve"> ,oa 6 ekg ds ckn ls </t>
    </r>
    <r>
      <rPr>
        <sz val="16"/>
        <color theme="1"/>
        <rFont val="Calibri"/>
        <family val="2"/>
        <scheme val="minor"/>
      </rPr>
      <t>75%</t>
    </r>
    <r>
      <rPr>
        <sz val="16"/>
        <color theme="1"/>
        <rFont val="Kruti Dev 010"/>
      </rPr>
      <t xml:space="preserve"> ;fn dky esa o`f} dk;kZy; dh dfe ls gks rks vU;Fkk nj esa dfe dh tkrh gS A</t>
    </r>
  </si>
  <si>
    <r>
      <t>vc</t>
    </r>
    <r>
      <rPr>
        <sz val="16"/>
        <color theme="1"/>
        <rFont val="Calibri"/>
        <family val="2"/>
        <scheme val="minor"/>
      </rPr>
      <t xml:space="preserve"> Salary Process </t>
    </r>
    <r>
      <rPr>
        <sz val="16"/>
        <color theme="1"/>
        <rFont val="Kruti Dev 010"/>
      </rPr>
      <t>djsa ,oa vkxs dh izfdz;k lkekU; osru fcy dh rjg gh viuk;sa A</t>
    </r>
  </si>
  <si>
    <r>
      <rPr>
        <sz val="16"/>
        <color theme="1"/>
        <rFont val="Calibri"/>
        <family val="2"/>
        <scheme val="minor"/>
      </rPr>
      <t>HRA</t>
    </r>
    <r>
      <rPr>
        <sz val="16"/>
        <color theme="1"/>
        <rFont val="Kruti Dev 010"/>
      </rPr>
      <t xml:space="preserve"> dh nj fuyacu dky ds eq[;ky; ij ns; nj ds leku gksxh A</t>
    </r>
  </si>
  <si>
    <t>dkfeZd dks fuyacu dky esa fdlh vU; izdkj ds fu;kstu] O;kikj] O;olk; ;k /kU/ks esa ugha gksus dk izek.k i= nsuk gksxk A</t>
  </si>
  <si>
    <r>
      <t xml:space="preserve">fuokZg HkRrs ls vk;dj o jkT; chek _.k] vxzhe _.k dh </t>
    </r>
    <r>
      <rPr>
        <sz val="16"/>
        <color theme="1"/>
        <rFont val="Calibri"/>
        <family val="2"/>
        <scheme val="minor"/>
      </rPr>
      <t>Premium</t>
    </r>
    <r>
      <rPr>
        <sz val="16"/>
        <color theme="1"/>
        <rFont val="Kruti Dev 010"/>
      </rPr>
      <t xml:space="preserve"> dh dVkSfr vfuok;Zr% dh tkrh gS ,oa </t>
    </r>
    <r>
      <rPr>
        <sz val="14"/>
        <color theme="1"/>
        <rFont val="Calibri"/>
        <family val="2"/>
        <scheme val="minor"/>
      </rPr>
      <t>LIC, Cooperative Loan, GPF Loan</t>
    </r>
    <r>
      <rPr>
        <sz val="16"/>
        <color theme="1"/>
        <rFont val="Kruti Dev 010"/>
      </rPr>
      <t xml:space="preserve"> dh dVkSfr;ka dkfeZd dh lgefr ls gh tk;sxh vU;Fkk ugha A</t>
    </r>
  </si>
  <si>
    <t>fuokZg HkRrk fcy cukuk</t>
  </si>
  <si>
    <t>Change Basic Pay By DDO</t>
  </si>
  <si>
    <t>IFMS- Budget &amp; Post</t>
  </si>
  <si>
    <t>Rajkosh- Expenditure Download</t>
  </si>
  <si>
    <t>किसी भी प्रकार की त्रुटी, समस्या या सुझाव हेतु आप मेरे Whatsapp पर मेसेज कर सकते है कृपया फ़ोन नही करे आपकी समस्या का समधान 100 प्रतिशत किया जायेगा ।</t>
  </si>
  <si>
    <t>lacaf/kr cVu ij fDyd djsa</t>
  </si>
  <si>
    <t>dkfeZd Ø0 la0 ntZ djsa</t>
  </si>
  <si>
    <r>
      <t>Designed &amp; Developed By</t>
    </r>
    <r>
      <rPr>
        <b/>
        <sz val="13"/>
        <color theme="0"/>
        <rFont val="Georgia"/>
        <family val="1"/>
      </rPr>
      <t>-</t>
    </r>
  </si>
  <si>
    <t>izekf.kr fd;k tkrk gS fd Jh@Jhefr</t>
  </si>
  <si>
    <t>vr% Jh@Jhefr</t>
  </si>
  <si>
    <t>dkfeZd dk dzekad fy[ksa&amp;</t>
  </si>
  <si>
    <r>
      <t xml:space="preserve">bl 'khV ij fy[kus ds fy, dsoy </t>
    </r>
    <r>
      <rPr>
        <b/>
        <sz val="14"/>
        <color theme="0"/>
        <rFont val="Calibri"/>
        <family val="2"/>
        <scheme val="minor"/>
      </rPr>
      <t>Google Hindi Tolls</t>
    </r>
    <r>
      <rPr>
        <b/>
        <sz val="14"/>
        <color theme="0"/>
        <rFont val="Kruti Dev 010"/>
      </rPr>
      <t xml:space="preserve"> dk gh mi;ksx djsa</t>
    </r>
  </si>
  <si>
    <t>ds vuqlkj prqFkZ Js.kh deZpkfj;ksa dks onhZ ds LFkku ij onhZ HkRrk Lohd`fr ds vkns'k gksus ds dkj.k bl</t>
  </si>
  <si>
    <r>
      <t>Mob.No.-</t>
    </r>
    <r>
      <rPr>
        <b/>
        <i/>
        <sz val="14"/>
        <color rgb="FF7030A0"/>
        <rFont val="Calibri"/>
        <family val="2"/>
        <scheme val="minor"/>
      </rPr>
      <t xml:space="preserve"> 9829303549</t>
    </r>
  </si>
  <si>
    <t>izHkkj ,oa Hk.Mkj laca/kh izi=</t>
  </si>
  <si>
    <t xml:space="preserve">37&amp;ofnZ;k rFkk vU; lqfo/kk,W 
</t>
  </si>
  <si>
    <t>Add Bulk Allowances &amp; Deductions</t>
  </si>
  <si>
    <t>E-Grass Challan &amp; Minus Expenditure</t>
  </si>
  <si>
    <t>Recovery By ROP</t>
  </si>
  <si>
    <t>Bonus Bill</t>
  </si>
  <si>
    <t>jkT; ljdkj ds ,sls vjktif=r LFkkbZ dkfeZd tks is ysoy&amp;12 ;k mlls de ij dk;Zjr gS mUgs fiNys foRr o"kZ dk cksul ns; gksrk gS ;fn os fiNys foRr o"kZ esa 6 ekg ;k mlls vf/kd le; ls dk;Zjr gks A</t>
  </si>
  <si>
    <t>jkT; ljdkj }kjk cksul dh ?kks"k.kk djus ij cksul fcy fuEukuqlkj cuk;k tkrk gS&amp;</t>
  </si>
  <si>
    <t>Bill Allocation-</t>
  </si>
  <si>
    <r>
      <t xml:space="preserve">Select Bill Type- </t>
    </r>
    <r>
      <rPr>
        <sz val="16"/>
        <color rgb="FF7030A0"/>
        <rFont val="Calibri"/>
        <family val="2"/>
        <scheme val="minor"/>
      </rPr>
      <t>Bonus</t>
    </r>
  </si>
  <si>
    <t>Object Head- 01, Select Pay Month,Year,Date, Bill No- Manually, Bill Name &amp; Submit</t>
  </si>
  <si>
    <t>Bill Processing-</t>
  </si>
  <si>
    <t>Other Bill                                                  Bonus Detail</t>
  </si>
  <si>
    <r>
      <t xml:space="preserve">Select Pay Year, Pay Month, Bill Name, Bill No, Order No- </t>
    </r>
    <r>
      <rPr>
        <sz val="16"/>
        <color theme="1"/>
        <rFont val="Kruti Dev 010"/>
      </rPr>
      <t>foRr foHkkx }kjk tkjh orZeku o"kZ dk vkns'k dzekad</t>
    </r>
    <r>
      <rPr>
        <sz val="16"/>
        <color theme="1"/>
        <rFont val="Calibri"/>
        <family val="2"/>
        <scheme val="minor"/>
      </rPr>
      <t xml:space="preserve"> Select</t>
    </r>
    <r>
      <rPr>
        <sz val="16"/>
        <color theme="1"/>
        <rFont val="Kruti Dev 010"/>
      </rPr>
      <t xml:space="preserve"> djsa ,oa</t>
    </r>
    <r>
      <rPr>
        <sz val="16"/>
        <color theme="1"/>
        <rFont val="Calibri"/>
        <family val="2"/>
        <scheme val="minor"/>
      </rPr>
      <t xml:space="preserve"> Show </t>
    </r>
    <r>
      <rPr>
        <sz val="16"/>
        <color theme="1"/>
        <rFont val="Kruti Dev 010"/>
      </rPr>
      <t xml:space="preserve">ij </t>
    </r>
    <r>
      <rPr>
        <sz val="16"/>
        <color theme="1"/>
        <rFont val="Calibri"/>
        <family val="2"/>
        <scheme val="minor"/>
      </rPr>
      <t>Click</t>
    </r>
    <r>
      <rPr>
        <sz val="16"/>
        <color theme="1"/>
        <rFont val="Kruti Dev 010"/>
      </rPr>
      <t xml:space="preserve"> djsa A</t>
    </r>
  </si>
  <si>
    <r>
      <t xml:space="preserve">uhps </t>
    </r>
    <r>
      <rPr>
        <sz val="16"/>
        <color theme="1"/>
        <rFont val="Calibri"/>
        <family val="2"/>
        <scheme val="minor"/>
      </rPr>
      <t>Eligible</t>
    </r>
    <r>
      <rPr>
        <sz val="16"/>
        <color theme="1"/>
        <rFont val="Kruti Dev 010"/>
      </rPr>
      <t xml:space="preserve"> dkfeZdksa dh lwfp iznf'kZr gksxh </t>
    </r>
    <r>
      <rPr>
        <sz val="16"/>
        <color theme="1"/>
        <rFont val="Calibri"/>
        <family val="2"/>
        <scheme val="minor"/>
      </rPr>
      <t>Filter</t>
    </r>
    <r>
      <rPr>
        <sz val="16"/>
        <color theme="1"/>
        <rFont val="Kruti Dev 010"/>
      </rPr>
      <t xml:space="preserve"> esa </t>
    </r>
    <r>
      <rPr>
        <sz val="16"/>
        <color theme="1"/>
        <rFont val="Calibri"/>
        <family val="2"/>
        <scheme val="minor"/>
      </rPr>
      <t>Individual</t>
    </r>
    <r>
      <rPr>
        <sz val="16"/>
        <color theme="1"/>
        <rFont val="Kruti Dev 010"/>
      </rPr>
      <t xml:space="preserve"> ij </t>
    </r>
    <r>
      <rPr>
        <sz val="16"/>
        <color theme="1"/>
        <rFont val="Calibri"/>
        <family val="2"/>
        <scheme val="minor"/>
      </rPr>
      <t>Checkmark</t>
    </r>
    <r>
      <rPr>
        <sz val="16"/>
        <color theme="1"/>
        <rFont val="Kruti Dev 010"/>
      </rPr>
      <t xml:space="preserve"> djsa ,oa ftu dkfeZdksa dk </t>
    </r>
    <r>
      <rPr>
        <sz val="16"/>
        <color theme="1"/>
        <rFont val="Calibri"/>
        <family val="2"/>
        <scheme val="minor"/>
      </rPr>
      <t xml:space="preserve">Bonus Bill Process </t>
    </r>
    <r>
      <rPr>
        <sz val="16"/>
        <color theme="1"/>
        <rFont val="Kruti Dev 010"/>
      </rPr>
      <t xml:space="preserve">djuk pkgrs gS muds uke ds igys </t>
    </r>
    <r>
      <rPr>
        <sz val="16"/>
        <color theme="1"/>
        <rFont val="Calibri"/>
        <family val="2"/>
        <scheme val="minor"/>
      </rPr>
      <t>Chechmark</t>
    </r>
    <r>
      <rPr>
        <sz val="16"/>
        <color theme="1"/>
        <rFont val="Kruti Dev 010"/>
      </rPr>
      <t xml:space="preserve"> dj </t>
    </r>
    <r>
      <rPr>
        <sz val="16"/>
        <color theme="1"/>
        <rFont val="Calibri"/>
        <family val="2"/>
        <scheme val="minor"/>
      </rPr>
      <t xml:space="preserve">Process </t>
    </r>
    <r>
      <rPr>
        <sz val="16"/>
        <color theme="1"/>
        <rFont val="Kruti Dev 010"/>
      </rPr>
      <t xml:space="preserve">ij </t>
    </r>
    <r>
      <rPr>
        <sz val="16"/>
        <color theme="1"/>
        <rFont val="Calibri"/>
        <family val="2"/>
        <scheme val="minor"/>
      </rPr>
      <t>Click</t>
    </r>
    <r>
      <rPr>
        <sz val="16"/>
        <color theme="1"/>
        <rFont val="Kruti Dev 010"/>
      </rPr>
      <t xml:space="preserve"> djsa A</t>
    </r>
  </si>
  <si>
    <r>
      <t xml:space="preserve">vkidk </t>
    </r>
    <r>
      <rPr>
        <sz val="14"/>
        <color theme="1"/>
        <rFont val="Calibri"/>
        <family val="2"/>
        <scheme val="minor"/>
      </rPr>
      <t>Bonus Bill Process</t>
    </r>
    <r>
      <rPr>
        <sz val="16"/>
        <color theme="1"/>
        <rFont val="Kruti Dev 010"/>
      </rPr>
      <t xml:space="preserve"> gks pqdk gS </t>
    </r>
    <r>
      <rPr>
        <sz val="16"/>
        <color rgb="FF7030A0"/>
        <rFont val="Kruti Dev 010"/>
      </rPr>
      <t xml:space="preserve">¼;fn fdlh dkfeZd dk vkaf'kd cksul cukuk gks rks uhps dh izfdz;k ds ckn gh </t>
    </r>
    <r>
      <rPr>
        <sz val="14"/>
        <color rgb="FF7030A0"/>
        <rFont val="Calibri"/>
        <family val="2"/>
        <scheme val="minor"/>
      </rPr>
      <t>DDO Forward</t>
    </r>
    <r>
      <rPr>
        <sz val="16"/>
        <color rgb="FF7030A0"/>
        <rFont val="Kruti Dev 010"/>
      </rPr>
      <t xml:space="preserve"> djsa½</t>
    </r>
    <r>
      <rPr>
        <sz val="16"/>
        <color theme="1"/>
        <rFont val="Kruti Dev 010"/>
      </rPr>
      <t xml:space="preserve"> vc vki vko';d nLrkost </t>
    </r>
    <r>
      <rPr>
        <sz val="14"/>
        <color theme="1"/>
        <rFont val="Calibri"/>
        <family val="2"/>
        <scheme val="minor"/>
      </rPr>
      <t>Upload</t>
    </r>
    <r>
      <rPr>
        <sz val="16"/>
        <color theme="1"/>
        <rFont val="Kruti Dev 010"/>
      </rPr>
      <t xml:space="preserve"> dj vkxs dh izfdz;k tSls&amp;</t>
    </r>
    <r>
      <rPr>
        <sz val="14"/>
        <color theme="1"/>
        <rFont val="Calibri"/>
        <family val="2"/>
        <scheme val="minor"/>
      </rPr>
      <t>DDO Forward</t>
    </r>
    <r>
      <rPr>
        <sz val="16"/>
        <color theme="1"/>
        <rFont val="Kruti Dev 010"/>
      </rPr>
      <t>------------vkfn djsa</t>
    </r>
  </si>
  <si>
    <t>Partial Bonus Process-</t>
  </si>
  <si>
    <r>
      <t xml:space="preserve">;fn fdlh dkfeZd dk vkaf'kd </t>
    </r>
    <r>
      <rPr>
        <sz val="16"/>
        <color theme="1"/>
        <rFont val="Calibri"/>
        <family val="2"/>
        <scheme val="minor"/>
      </rPr>
      <t>Bonus</t>
    </r>
    <r>
      <rPr>
        <sz val="16"/>
        <color theme="1"/>
        <rFont val="Kruti Dev 010"/>
      </rPr>
      <t xml:space="preserve"> cukuk pkgrs gS rks mijksDrkuqlkj </t>
    </r>
    <r>
      <rPr>
        <sz val="16"/>
        <color theme="1"/>
        <rFont val="Calibri"/>
        <family val="2"/>
        <scheme val="minor"/>
      </rPr>
      <t>Bonus Bill Process</t>
    </r>
    <r>
      <rPr>
        <sz val="16"/>
        <color theme="1"/>
        <rFont val="Kruti Dev 010"/>
      </rPr>
      <t xml:space="preserve"> ds ckn fuEu izfdz;k viuk;sa vkSj mlds ckn gh vxyh izfdz;k viuk;sa&amp;</t>
    </r>
  </si>
  <si>
    <r>
      <t xml:space="preserve">Other Bill </t>
    </r>
    <r>
      <rPr>
        <sz val="16"/>
        <color theme="1"/>
        <rFont val="Kruti Dev 010"/>
      </rPr>
      <t>esa</t>
    </r>
    <r>
      <rPr>
        <sz val="16"/>
        <color theme="1"/>
        <rFont val="Calibri"/>
        <family val="2"/>
        <scheme val="minor"/>
      </rPr>
      <t xml:space="preserve"> Bonus Updation</t>
    </r>
    <r>
      <rPr>
        <sz val="16"/>
        <color theme="1"/>
        <rFont val="Kruti Dev 010"/>
      </rPr>
      <t xml:space="preserve"> ij </t>
    </r>
    <r>
      <rPr>
        <sz val="16"/>
        <color theme="1"/>
        <rFont val="Calibri"/>
        <family val="2"/>
        <scheme val="minor"/>
      </rPr>
      <t xml:space="preserve">Click </t>
    </r>
    <r>
      <rPr>
        <sz val="16"/>
        <color theme="1"/>
        <rFont val="Kruti Dev 010"/>
      </rPr>
      <t xml:space="preserve">djsa&amp; </t>
    </r>
  </si>
  <si>
    <r>
      <t xml:space="preserve">Select Pay Year, Pay Month, Bill Name, Bill No, Order No- </t>
    </r>
    <r>
      <rPr>
        <sz val="16"/>
        <color theme="1"/>
        <rFont val="Kruti Dev 010"/>
      </rPr>
      <t>foRr foHkkx }kjk tkjh orZeku o"kZ dk vkns'k dzekad</t>
    </r>
    <r>
      <rPr>
        <sz val="16"/>
        <color theme="1"/>
        <rFont val="Calibri"/>
        <family val="2"/>
        <scheme val="minor"/>
      </rPr>
      <t xml:space="preserve"> Select </t>
    </r>
    <r>
      <rPr>
        <sz val="16"/>
        <color theme="1"/>
        <rFont val="Kruti Dev 010"/>
      </rPr>
      <t>djsa</t>
    </r>
    <r>
      <rPr>
        <sz val="16"/>
        <color theme="1"/>
        <rFont val="Calibri"/>
        <family val="2"/>
        <scheme val="minor"/>
      </rPr>
      <t xml:space="preserve"> </t>
    </r>
    <r>
      <rPr>
        <sz val="16"/>
        <color theme="1"/>
        <rFont val="Kruti Dev 010"/>
      </rPr>
      <t>,oa</t>
    </r>
    <r>
      <rPr>
        <sz val="16"/>
        <color theme="1"/>
        <rFont val="Calibri"/>
        <family val="2"/>
        <scheme val="minor"/>
      </rPr>
      <t xml:space="preserve"> Show </t>
    </r>
    <r>
      <rPr>
        <sz val="16"/>
        <color theme="1"/>
        <rFont val="Kruti Dev 010"/>
      </rPr>
      <t>ij</t>
    </r>
    <r>
      <rPr>
        <sz val="16"/>
        <color theme="1"/>
        <rFont val="Calibri"/>
        <family val="2"/>
        <scheme val="minor"/>
      </rPr>
      <t xml:space="preserve"> Click </t>
    </r>
    <r>
      <rPr>
        <sz val="16"/>
        <color theme="1"/>
        <rFont val="Kruti Dev 010"/>
      </rPr>
      <t>djsa A</t>
    </r>
  </si>
  <si>
    <r>
      <t xml:space="preserve">iwoZ esa vkius ftrus dkfeZdksa dk </t>
    </r>
    <r>
      <rPr>
        <sz val="14"/>
        <color theme="1"/>
        <rFont val="Calibri"/>
        <family val="2"/>
        <scheme val="minor"/>
      </rPr>
      <t>Bonus Process</t>
    </r>
    <r>
      <rPr>
        <sz val="16"/>
        <color theme="1"/>
        <rFont val="Kruti Dev 010"/>
      </rPr>
      <t xml:space="preserve"> fd;k Fkk mudh lwfp iznf'kZr gksxh] ukeksa ds vUr esa</t>
    </r>
    <r>
      <rPr>
        <sz val="14"/>
        <color theme="1"/>
        <rFont val="Calibri"/>
        <family val="2"/>
        <scheme val="minor"/>
      </rPr>
      <t xml:space="preserve"> Delete</t>
    </r>
    <r>
      <rPr>
        <sz val="16"/>
        <color theme="1"/>
        <rFont val="Kruti Dev 010"/>
      </rPr>
      <t xml:space="preserve"> dk </t>
    </r>
    <r>
      <rPr>
        <sz val="14"/>
        <color theme="1"/>
        <rFont val="Calibri"/>
        <family val="2"/>
        <scheme val="minor"/>
      </rPr>
      <t>Option</t>
    </r>
    <r>
      <rPr>
        <sz val="16"/>
        <color theme="1"/>
        <rFont val="Kruti Dev 010"/>
      </rPr>
      <t xml:space="preserve"> gS </t>
    </r>
    <r>
      <rPr>
        <sz val="14"/>
        <color theme="1"/>
        <rFont val="Calibri"/>
        <family val="2"/>
        <scheme val="minor"/>
      </rPr>
      <t>Delete</t>
    </r>
    <r>
      <rPr>
        <sz val="16"/>
        <color theme="1"/>
        <rFont val="Kruti Dev 010"/>
      </rPr>
      <t xml:space="preserve"> ij </t>
    </r>
    <r>
      <rPr>
        <sz val="14"/>
        <color theme="1"/>
        <rFont val="Calibri"/>
        <family val="2"/>
        <scheme val="minor"/>
      </rPr>
      <t>Click</t>
    </r>
    <r>
      <rPr>
        <sz val="16"/>
        <color theme="1"/>
        <rFont val="Kruti Dev 010"/>
      </rPr>
      <t xml:space="preserve"> djus ij dkfeZd </t>
    </r>
    <r>
      <rPr>
        <sz val="14"/>
        <color theme="1"/>
        <rFont val="Calibri"/>
        <family val="2"/>
        <scheme val="minor"/>
      </rPr>
      <t>Bonus Bill</t>
    </r>
    <r>
      <rPr>
        <sz val="16"/>
        <color theme="1"/>
        <rFont val="Kruti Dev 010"/>
      </rPr>
      <t xml:space="preserve"> ls </t>
    </r>
    <r>
      <rPr>
        <sz val="14"/>
        <color theme="1"/>
        <rFont val="Calibri"/>
        <family val="2"/>
        <scheme val="minor"/>
      </rPr>
      <t>Delete</t>
    </r>
    <r>
      <rPr>
        <sz val="16"/>
        <color theme="1"/>
        <rFont val="Kruti Dev 010"/>
      </rPr>
      <t xml:space="preserve"> gks tk;sxk] </t>
    </r>
    <r>
      <rPr>
        <sz val="14"/>
        <color theme="1"/>
        <rFont val="Calibri"/>
        <family val="2"/>
        <scheme val="minor"/>
      </rPr>
      <t>Bonus Update</t>
    </r>
    <r>
      <rPr>
        <sz val="16"/>
        <color theme="1"/>
        <rFont val="Kruti Dev 010"/>
      </rPr>
      <t xml:space="preserve"> ds fy, dkfeZd ds uke ij </t>
    </r>
    <r>
      <rPr>
        <sz val="14"/>
        <color theme="1"/>
        <rFont val="Calibri"/>
        <family val="2"/>
        <scheme val="minor"/>
      </rPr>
      <t>Click</t>
    </r>
    <r>
      <rPr>
        <sz val="16"/>
        <color theme="1"/>
        <rFont val="Kruti Dev 010"/>
      </rPr>
      <t xml:space="preserve"> djsa&amp;</t>
    </r>
  </si>
  <si>
    <r>
      <t xml:space="preserve">uhps dkfeZd dk cksul tks iwoZ esa </t>
    </r>
    <r>
      <rPr>
        <sz val="16"/>
        <color theme="1"/>
        <rFont val="Calibri"/>
        <family val="2"/>
        <scheme val="minor"/>
      </rPr>
      <t xml:space="preserve">Process </t>
    </r>
    <r>
      <rPr>
        <sz val="16"/>
        <color theme="1"/>
        <rFont val="Kruti Dev 010"/>
      </rPr>
      <t>fd;k Fkk oks</t>
    </r>
    <r>
      <rPr>
        <sz val="16"/>
        <color theme="1"/>
        <rFont val="Calibri"/>
        <family val="2"/>
        <scheme val="minor"/>
      </rPr>
      <t xml:space="preserve"> Show</t>
    </r>
    <r>
      <rPr>
        <sz val="16"/>
        <color theme="1"/>
        <rFont val="Kruti Dev 010"/>
      </rPr>
      <t xml:space="preserve"> gksxk A</t>
    </r>
  </si>
  <si>
    <r>
      <rPr>
        <sz val="16"/>
        <color theme="1"/>
        <rFont val="Calibri"/>
        <family val="2"/>
        <scheme val="minor"/>
      </rPr>
      <t>Edit Allowance</t>
    </r>
    <r>
      <rPr>
        <sz val="16"/>
        <color theme="1"/>
        <rFont val="Kruti Dev 010"/>
      </rPr>
      <t xml:space="preserve"> ij </t>
    </r>
    <r>
      <rPr>
        <sz val="16"/>
        <color theme="1"/>
        <rFont val="Calibri"/>
        <family val="2"/>
        <scheme val="minor"/>
      </rPr>
      <t>Click</t>
    </r>
    <r>
      <rPr>
        <sz val="16"/>
        <color theme="1"/>
        <rFont val="Kruti Dev 010"/>
      </rPr>
      <t xml:space="preserve"> djsa&amp;</t>
    </r>
  </si>
  <si>
    <r>
      <rPr>
        <sz val="14"/>
        <color theme="1"/>
        <rFont val="Calibri"/>
        <family val="2"/>
        <scheme val="minor"/>
      </rPr>
      <t>Pop Up Window</t>
    </r>
    <r>
      <rPr>
        <sz val="16"/>
        <color theme="1"/>
        <rFont val="Kruti Dev 010"/>
      </rPr>
      <t xml:space="preserve"> [kqysxh ftlesa </t>
    </r>
    <r>
      <rPr>
        <sz val="14"/>
        <color theme="1"/>
        <rFont val="Calibri"/>
        <family val="2"/>
        <scheme val="minor"/>
      </rPr>
      <t>Enter New Amount</t>
    </r>
    <r>
      <rPr>
        <sz val="16"/>
        <color theme="1"/>
        <rFont val="Kruti Dev 010"/>
      </rPr>
      <t xml:space="preserve"> esa tks vkaf'kd cksul vki Mkyuk pkgrs gS oks Hkjsa ,oa</t>
    </r>
    <r>
      <rPr>
        <sz val="14"/>
        <color theme="1"/>
        <rFont val="Calibri"/>
        <family val="2"/>
        <scheme val="minor"/>
      </rPr>
      <t xml:space="preserve"> Submit</t>
    </r>
    <r>
      <rPr>
        <sz val="16"/>
        <color theme="1"/>
        <rFont val="Kruti Dev 010"/>
      </rPr>
      <t xml:space="preserve"> djsa A</t>
    </r>
  </si>
  <si>
    <r>
      <t xml:space="preserve">vc vkidk </t>
    </r>
    <r>
      <rPr>
        <sz val="14"/>
        <color theme="1"/>
        <rFont val="Calibri"/>
        <family val="2"/>
        <scheme val="minor"/>
      </rPr>
      <t>Bonus Amount</t>
    </r>
    <r>
      <rPr>
        <sz val="16"/>
        <color theme="1"/>
        <rFont val="Kruti Dev 010"/>
      </rPr>
      <t xml:space="preserve"> cny pqdk gS A vc osru fcy dh rjg ossru izksls'k ds vkxs dh izfdz;k viuk;sa</t>
    </r>
  </si>
  <si>
    <t>Add Nominee-</t>
  </si>
  <si>
    <r>
      <t xml:space="preserve">              ;fn cksul dk Hkqxrku dkfeZd ds uksfeuh dks djuk gks rks </t>
    </r>
    <r>
      <rPr>
        <sz val="14"/>
        <color rgb="FF7030A0"/>
        <rFont val="Calibri"/>
        <family val="2"/>
        <scheme val="minor"/>
      </rPr>
      <t>Click on Add Nominee</t>
    </r>
    <r>
      <rPr>
        <sz val="16"/>
        <color theme="1"/>
        <rFont val="Kruti Dev 010"/>
      </rPr>
      <t xml:space="preserve"> ,d </t>
    </r>
    <r>
      <rPr>
        <sz val="14"/>
        <color theme="1"/>
        <rFont val="Calibri"/>
        <family val="2"/>
        <scheme val="minor"/>
      </rPr>
      <t>Pop-up Window</t>
    </r>
    <r>
      <rPr>
        <sz val="16"/>
        <color theme="1"/>
        <rFont val="Kruti Dev 010"/>
      </rPr>
      <t xml:space="preserve"> [kqysxh ftlesa</t>
    </r>
    <r>
      <rPr>
        <sz val="14"/>
        <color theme="1"/>
        <rFont val="Calibri"/>
        <family val="2"/>
        <scheme val="minor"/>
      </rPr>
      <t xml:space="preserve"> Select Nominee</t>
    </r>
    <r>
      <rPr>
        <sz val="16"/>
        <color theme="1"/>
        <rFont val="Kruti Dev 010"/>
      </rPr>
      <t xml:space="preserve"> ¼uksfeuh o mldh cSad </t>
    </r>
    <r>
      <rPr>
        <sz val="14"/>
        <color theme="1"/>
        <rFont val="Calibri"/>
        <family val="2"/>
        <scheme val="minor"/>
      </rPr>
      <t>Detail</t>
    </r>
    <r>
      <rPr>
        <sz val="16"/>
        <color theme="1"/>
        <rFont val="Kruti Dev 010"/>
      </rPr>
      <t xml:space="preserve"> iwoZ esa </t>
    </r>
    <r>
      <rPr>
        <sz val="14"/>
        <color theme="1"/>
        <rFont val="Calibri"/>
        <family val="2"/>
        <scheme val="minor"/>
      </rPr>
      <t>ADD</t>
    </r>
    <r>
      <rPr>
        <sz val="16"/>
        <color theme="1"/>
        <rFont val="Kruti Dev 010"/>
      </rPr>
      <t xml:space="preserve"> gksuk pkfg;s½ djsa ,oa ftruh jkf'k dk Hkqxrku uksfeuh dks djuk Hkjsa rFkk</t>
    </r>
    <r>
      <rPr>
        <sz val="14"/>
        <color theme="1"/>
        <rFont val="Calibri"/>
        <family val="2"/>
        <scheme val="minor"/>
      </rPr>
      <t xml:space="preserve"> Submit</t>
    </r>
    <r>
      <rPr>
        <sz val="16"/>
        <color theme="1"/>
        <rFont val="Kruti Dev 010"/>
      </rPr>
      <t xml:space="preserve"> djsa A</t>
    </r>
  </si>
  <si>
    <r>
      <t xml:space="preserve">                </t>
    </r>
    <r>
      <rPr>
        <sz val="16"/>
        <color theme="1"/>
        <rFont val="Calibri"/>
        <family val="2"/>
        <scheme val="minor"/>
      </rPr>
      <t>Document Upload</t>
    </r>
    <r>
      <rPr>
        <sz val="16"/>
        <color theme="1"/>
        <rFont val="Kruti Dev 010"/>
      </rPr>
      <t xml:space="preserve"> esa dk;kZy; dk cksul Lohd`fRr vkns'k ,oa vU; ;fn ykxw gks] viyksM djsa A</t>
    </r>
  </si>
  <si>
    <t>Print Report-</t>
  </si>
  <si>
    <t xml:space="preserve">                    Reports                     Other Bill Report                      Bonus Report      </t>
  </si>
  <si>
    <r>
      <t xml:space="preserve">Bonus Inner, Bonus Outer, Bonus Salary Detail Download </t>
    </r>
    <r>
      <rPr>
        <sz val="16"/>
        <color theme="1"/>
        <rFont val="Kruti Dev 010"/>
      </rPr>
      <t>djsa</t>
    </r>
  </si>
  <si>
    <t>Change in Pay Detail without HOD Approved</t>
  </si>
  <si>
    <r>
      <t xml:space="preserve">iseSustj ds os dkfeZd ftuds ewy osru esa </t>
    </r>
    <r>
      <rPr>
        <sz val="16"/>
        <color theme="1"/>
        <rFont val="Calibri"/>
        <family val="2"/>
        <scheme val="minor"/>
      </rPr>
      <t xml:space="preserve">ACP/DPC/Pay Fixation/Other </t>
    </r>
    <r>
      <rPr>
        <sz val="16"/>
        <color theme="1"/>
        <rFont val="Kruti Dev 010"/>
      </rPr>
      <t xml:space="preserve">ds dkj.k ifjorZu gksus ij </t>
    </r>
    <r>
      <rPr>
        <sz val="16"/>
        <color rgb="FFFF0000"/>
        <rFont val="Kruti Dev 010"/>
      </rPr>
      <t>fcuk</t>
    </r>
    <r>
      <rPr>
        <sz val="16"/>
        <color theme="1"/>
        <rFont val="Kruti Dev 010"/>
      </rPr>
      <t xml:space="preserve"> </t>
    </r>
    <r>
      <rPr>
        <sz val="14"/>
        <color rgb="FFFF0000"/>
        <rFont val="Calibri"/>
        <family val="2"/>
        <scheme val="minor"/>
      </rPr>
      <t xml:space="preserve">HOD Approve </t>
    </r>
    <r>
      <rPr>
        <sz val="16"/>
        <color theme="1"/>
        <rFont val="Kruti Dev 010"/>
      </rPr>
      <t xml:space="preserve">djok;s </t>
    </r>
    <r>
      <rPr>
        <sz val="14"/>
        <color theme="1"/>
        <rFont val="Calibri"/>
        <family val="2"/>
        <scheme val="minor"/>
      </rPr>
      <t>Pay Detail</t>
    </r>
    <r>
      <rPr>
        <sz val="16"/>
        <color theme="1"/>
        <rFont val="Kruti Dev 010"/>
      </rPr>
      <t xml:space="preserve"> esa </t>
    </r>
    <r>
      <rPr>
        <sz val="14"/>
        <color theme="1"/>
        <rFont val="Cambria"/>
        <family val="1"/>
        <scheme val="major"/>
      </rPr>
      <t>Change</t>
    </r>
    <r>
      <rPr>
        <sz val="16"/>
        <color theme="1"/>
        <rFont val="Kruti Dev 010"/>
      </rPr>
      <t xml:space="preserve"> djus dh izfdz;k fuEukuqlkj gS&amp;</t>
    </r>
  </si>
  <si>
    <t>Employee Pay Detail Update-</t>
  </si>
  <si>
    <t>Authorization                               Employee Details Updation                   Employee Pay Detail Update</t>
  </si>
  <si>
    <r>
      <t>dkfeZd dks</t>
    </r>
    <r>
      <rPr>
        <sz val="16"/>
        <color theme="1"/>
        <rFont val="Calibri"/>
        <family val="2"/>
        <scheme val="minor"/>
      </rPr>
      <t xml:space="preserve"> Search</t>
    </r>
    <r>
      <rPr>
        <sz val="16"/>
        <color theme="1"/>
        <rFont val="Kruti Dev 010"/>
      </rPr>
      <t xml:space="preserve"> djus nks </t>
    </r>
    <r>
      <rPr>
        <sz val="16"/>
        <color theme="1"/>
        <rFont val="Calibri"/>
        <family val="2"/>
        <scheme val="minor"/>
      </rPr>
      <t>Options</t>
    </r>
    <r>
      <rPr>
        <sz val="16"/>
        <color theme="1"/>
        <rFont val="Kruti Dev 010"/>
      </rPr>
      <t xml:space="preserve"> gS  </t>
    </r>
    <r>
      <rPr>
        <sz val="16"/>
        <color theme="1"/>
        <rFont val="Calibri"/>
        <family val="2"/>
        <scheme val="minor"/>
      </rPr>
      <t>1- Selection By- Bill Name</t>
    </r>
    <r>
      <rPr>
        <sz val="16"/>
        <color theme="1"/>
        <rFont val="Kruti Dev 010"/>
      </rPr>
      <t xml:space="preserve">          </t>
    </r>
    <r>
      <rPr>
        <sz val="16"/>
        <color theme="1"/>
        <rFont val="Calibri"/>
        <family val="2"/>
        <scheme val="minor"/>
      </rPr>
      <t>2- Selection By-By Search</t>
    </r>
  </si>
  <si>
    <t>A-Selection By- Bill Name</t>
  </si>
  <si>
    <r>
      <t xml:space="preserve">Select Bill Name---- </t>
    </r>
    <r>
      <rPr>
        <sz val="16"/>
        <color theme="1"/>
        <rFont val="Kruti Dev 010"/>
      </rPr>
      <t xml:space="preserve">uhps nka;h rjQ lHkh dkfeZdksa dh lwfp iznf'kZr gksxh ftlesa ls lacaf/kr dkfeZd ds uke ij </t>
    </r>
    <r>
      <rPr>
        <sz val="14"/>
        <color theme="1"/>
        <rFont val="Calibri"/>
        <family val="2"/>
        <scheme val="minor"/>
      </rPr>
      <t>Click</t>
    </r>
    <r>
      <rPr>
        <sz val="16"/>
        <color theme="1"/>
        <rFont val="Kruti Dev 010"/>
      </rPr>
      <t xml:space="preserve"> djsa </t>
    </r>
  </si>
  <si>
    <r>
      <rPr>
        <sz val="16"/>
        <color theme="1"/>
        <rFont val="Calibri"/>
        <family val="2"/>
        <scheme val="minor"/>
      </rPr>
      <t>Side</t>
    </r>
    <r>
      <rPr>
        <sz val="16"/>
        <color theme="1"/>
        <rFont val="Kruti Dev 010"/>
      </rPr>
      <t xml:space="preserve"> esa dkfeZd ds</t>
    </r>
    <r>
      <rPr>
        <sz val="14"/>
        <color theme="1"/>
        <rFont val="Calibri"/>
        <family val="2"/>
        <scheme val="minor"/>
      </rPr>
      <t xml:space="preserve"> Existing Data</t>
    </r>
    <r>
      <rPr>
        <sz val="16"/>
        <color theme="1"/>
        <rFont val="Kruti Dev 010"/>
      </rPr>
      <t xml:space="preserve"> fn[kkbZs nsaxs</t>
    </r>
  </si>
  <si>
    <r>
      <t>lcls mij</t>
    </r>
    <r>
      <rPr>
        <sz val="14"/>
        <color theme="1"/>
        <rFont val="Calibri"/>
        <family val="2"/>
        <scheme val="minor"/>
      </rPr>
      <t xml:space="preserve"> Select Fixation Type-ACP/ Promotion/Advance Increament, Fill Sanction/Promotion Date and fill Effectve Date</t>
    </r>
  </si>
  <si>
    <t>Select New Pay Commission, New Pay Level and New Basic Pay, Select File in PDF and Click on Update</t>
  </si>
  <si>
    <t>B-Selection By- By Search</t>
  </si>
  <si>
    <r>
      <t xml:space="preserve">          uhps </t>
    </r>
    <r>
      <rPr>
        <sz val="14"/>
        <color theme="1"/>
        <rFont val="Calibri"/>
        <family val="2"/>
        <scheme val="minor"/>
      </rPr>
      <t>Employee ID, Name, Belt No, A/c No</t>
    </r>
    <r>
      <rPr>
        <sz val="16"/>
        <color theme="1"/>
        <rFont val="Kruti Dev 010"/>
      </rPr>
      <t xml:space="preserve"> esa ls </t>
    </r>
    <r>
      <rPr>
        <sz val="14"/>
        <color theme="1"/>
        <rFont val="Calibri"/>
        <family val="2"/>
        <scheme val="minor"/>
      </rPr>
      <t>Name</t>
    </r>
    <r>
      <rPr>
        <sz val="16"/>
        <color theme="1"/>
        <rFont val="Kruti Dev 010"/>
      </rPr>
      <t xml:space="preserve"> ls igys </t>
    </r>
    <r>
      <rPr>
        <sz val="14"/>
        <color theme="1"/>
        <rFont val="Calibri"/>
        <family val="2"/>
        <scheme val="minor"/>
      </rPr>
      <t>Checkmark</t>
    </r>
    <r>
      <rPr>
        <sz val="16"/>
        <color theme="1"/>
        <rFont val="Kruti Dev 010"/>
      </rPr>
      <t xml:space="preserve"> yxk;sa ,oa [kkyh </t>
    </r>
    <r>
      <rPr>
        <sz val="14"/>
        <color theme="1"/>
        <rFont val="Calibri"/>
        <family val="2"/>
        <scheme val="minor"/>
      </rPr>
      <t>Column</t>
    </r>
    <r>
      <rPr>
        <sz val="16"/>
        <color theme="1"/>
        <rFont val="Kruti Dev 010"/>
      </rPr>
      <t xml:space="preserve"> esa dkfeZd ds uke ds nks v{kj </t>
    </r>
    <r>
      <rPr>
        <sz val="14"/>
        <color theme="1"/>
        <rFont val="Calibri"/>
        <family val="2"/>
        <scheme val="minor"/>
      </rPr>
      <t>Type</t>
    </r>
    <r>
      <rPr>
        <sz val="16"/>
        <color theme="1"/>
        <rFont val="Kruti Dev 010"/>
      </rPr>
      <t xml:space="preserve"> djrs gh </t>
    </r>
    <r>
      <rPr>
        <sz val="14"/>
        <color theme="1"/>
        <rFont val="Calibri"/>
        <family val="2"/>
        <scheme val="minor"/>
      </rPr>
      <t>Drop Down</t>
    </r>
    <r>
      <rPr>
        <sz val="16"/>
        <color theme="1"/>
        <rFont val="Kruti Dev 010"/>
      </rPr>
      <t xml:space="preserve"> esa ls dkfeZd ds uke dks</t>
    </r>
    <r>
      <rPr>
        <sz val="14"/>
        <color theme="1"/>
        <rFont val="Calibri"/>
        <family val="2"/>
        <scheme val="minor"/>
      </rPr>
      <t xml:space="preserve"> Select</t>
    </r>
    <r>
      <rPr>
        <sz val="16"/>
        <color theme="1"/>
        <rFont val="Kruti Dev 010"/>
      </rPr>
      <t xml:space="preserve"> djsa </t>
    </r>
  </si>
  <si>
    <r>
      <t xml:space="preserve">nka;h rjQ dkfeZd dk uke iznf'kZr gksxk mlij </t>
    </r>
    <r>
      <rPr>
        <sz val="16"/>
        <color theme="1"/>
        <rFont val="Calibri"/>
        <family val="2"/>
        <scheme val="minor"/>
      </rPr>
      <t xml:space="preserve">Click </t>
    </r>
    <r>
      <rPr>
        <sz val="16"/>
        <color theme="1"/>
        <rFont val="Kruti Dev 010"/>
      </rPr>
      <t>djsa</t>
    </r>
  </si>
  <si>
    <r>
      <t xml:space="preserve">vc mijksDrkuqlkj dk;Zokgh djs ,oa </t>
    </r>
    <r>
      <rPr>
        <sz val="16"/>
        <color theme="1"/>
        <rFont val="Calibri"/>
        <family val="2"/>
        <scheme val="minor"/>
      </rPr>
      <t>Update</t>
    </r>
    <r>
      <rPr>
        <sz val="16"/>
        <color theme="1"/>
        <rFont val="Kruti Dev 010"/>
      </rPr>
      <t xml:space="preserve"> ij </t>
    </r>
    <r>
      <rPr>
        <sz val="16"/>
        <color theme="1"/>
        <rFont val="Calibri"/>
        <family val="2"/>
        <scheme val="minor"/>
      </rPr>
      <t>Click</t>
    </r>
    <r>
      <rPr>
        <sz val="16"/>
        <color theme="1"/>
        <rFont val="Kruti Dev 010"/>
      </rPr>
      <t xml:space="preserve"> djsa A dkfeZd dh </t>
    </r>
    <r>
      <rPr>
        <sz val="16"/>
        <color theme="1"/>
        <rFont val="Calibri"/>
        <family val="2"/>
        <scheme val="minor"/>
      </rPr>
      <t>Pay Detail Change</t>
    </r>
    <r>
      <rPr>
        <sz val="16"/>
        <color theme="1"/>
        <rFont val="Kruti Dev 010"/>
      </rPr>
      <t xml:space="preserve"> gks pqdh gS A</t>
    </r>
  </si>
  <si>
    <t>Download Sanctioned Budget &amp; Post From IFMS</t>
  </si>
  <si>
    <r>
      <rPr>
        <sz val="14"/>
        <color theme="1"/>
        <rFont val="Calibri"/>
        <family val="2"/>
        <scheme val="minor"/>
      </rPr>
      <t>IFMS</t>
    </r>
    <r>
      <rPr>
        <sz val="16"/>
        <color theme="1"/>
        <rFont val="Kruti Dev 010"/>
      </rPr>
      <t xml:space="preserve"> ij </t>
    </r>
    <r>
      <rPr>
        <sz val="14"/>
        <color theme="1"/>
        <rFont val="Calibri"/>
        <family val="2"/>
        <scheme val="minor"/>
      </rPr>
      <t>Budget Module</t>
    </r>
    <r>
      <rPr>
        <sz val="16"/>
        <color theme="1"/>
        <rFont val="Kruti Dev 010"/>
      </rPr>
      <t xml:space="preserve"> ls </t>
    </r>
    <r>
      <rPr>
        <sz val="14"/>
        <color theme="1"/>
        <rFont val="Calibri"/>
        <family val="2"/>
        <scheme val="minor"/>
      </rPr>
      <t xml:space="preserve">DDOWise Sanctioned Post, Sanctioned Budget </t>
    </r>
    <r>
      <rPr>
        <sz val="16"/>
        <color theme="1"/>
        <rFont val="Kruti Dev 010"/>
      </rPr>
      <t xml:space="preserve">,oa </t>
    </r>
    <r>
      <rPr>
        <sz val="14"/>
        <color theme="1"/>
        <rFont val="Calibri"/>
        <family val="2"/>
        <scheme val="minor"/>
      </rPr>
      <t>Expenditure</t>
    </r>
    <r>
      <rPr>
        <sz val="16"/>
        <color theme="1"/>
        <rFont val="Kruti Dev 010"/>
      </rPr>
      <t xml:space="preserve"> dh tkudkjh </t>
    </r>
    <r>
      <rPr>
        <sz val="14"/>
        <color theme="1"/>
        <rFont val="Calibri"/>
        <family val="2"/>
        <scheme val="minor"/>
      </rPr>
      <t>Download</t>
    </r>
    <r>
      <rPr>
        <sz val="16"/>
        <color theme="1"/>
        <rFont val="Kruti Dev 010"/>
      </rPr>
      <t xml:space="preserve"> dh tk ldrh gS</t>
    </r>
  </si>
  <si>
    <r>
      <t xml:space="preserve">blds fy, </t>
    </r>
    <r>
      <rPr>
        <sz val="14"/>
        <color theme="1"/>
        <rFont val="Calibri"/>
        <family val="2"/>
        <scheme val="minor"/>
      </rPr>
      <t>Username- guest and Password- Guest@321 Sequrity Code</t>
    </r>
    <r>
      <rPr>
        <sz val="16"/>
        <color theme="1"/>
        <rFont val="Kruti Dev 010"/>
      </rPr>
      <t xml:space="preserve"> Mkydj</t>
    </r>
    <r>
      <rPr>
        <sz val="14"/>
        <color theme="1"/>
        <rFont val="Calibri"/>
        <family val="2"/>
        <scheme val="minor"/>
      </rPr>
      <t xml:space="preserve"> Submit</t>
    </r>
    <r>
      <rPr>
        <sz val="16"/>
        <color theme="1"/>
        <rFont val="Kruti Dev 010"/>
      </rPr>
      <t xml:space="preserve"> djsa A</t>
    </r>
  </si>
  <si>
    <t>Download Sanctioned Budget-</t>
  </si>
  <si>
    <t>Finance                           Budget Distribution                 Report                  Letest Budget Balance in Passbook Formate</t>
  </si>
  <si>
    <t>Select Financial Year------------        Enter Office ID----------------------</t>
  </si>
  <si>
    <r>
      <t xml:space="preserve">Report Type </t>
    </r>
    <r>
      <rPr>
        <sz val="16"/>
        <color theme="1"/>
        <rFont val="Kruti Dev 010"/>
      </rPr>
      <t>esa</t>
    </r>
    <r>
      <rPr>
        <sz val="14"/>
        <color theme="1"/>
        <rFont val="Calibri"/>
        <family val="2"/>
        <scheme val="minor"/>
      </rPr>
      <t xml:space="preserve"> Detail of Allocation</t>
    </r>
    <r>
      <rPr>
        <sz val="16"/>
        <color theme="1"/>
        <rFont val="Kruti Dev 010"/>
      </rPr>
      <t xml:space="preserve"> ij </t>
    </r>
    <r>
      <rPr>
        <sz val="14"/>
        <color theme="1"/>
        <rFont val="Calibri"/>
        <family val="2"/>
        <scheme val="minor"/>
      </rPr>
      <t xml:space="preserve">Checkmark </t>
    </r>
    <r>
      <rPr>
        <sz val="16"/>
        <color theme="1"/>
        <rFont val="Kruti Dev 010"/>
      </rPr>
      <t>djsa</t>
    </r>
    <r>
      <rPr>
        <sz val="14"/>
        <color theme="1"/>
        <rFont val="Calibri"/>
        <family val="2"/>
        <scheme val="minor"/>
      </rPr>
      <t xml:space="preserve">  </t>
    </r>
    <r>
      <rPr>
        <sz val="16"/>
        <color theme="1"/>
        <rFont val="Kruti Dev 010"/>
      </rPr>
      <t xml:space="preserve">ckfd lHkh </t>
    </r>
    <r>
      <rPr>
        <sz val="14"/>
        <color theme="1"/>
        <rFont val="Calibri"/>
        <family val="2"/>
        <scheme val="minor"/>
      </rPr>
      <t>Options</t>
    </r>
    <r>
      <rPr>
        <sz val="16"/>
        <color theme="1"/>
        <rFont val="Kruti Dev 010"/>
      </rPr>
      <t xml:space="preserve"> dks [kkyh NksM nsaos ,oa</t>
    </r>
    <r>
      <rPr>
        <sz val="14"/>
        <color theme="1"/>
        <rFont val="Calibri"/>
        <family val="2"/>
        <scheme val="minor"/>
      </rPr>
      <t xml:space="preserve"> Show</t>
    </r>
    <r>
      <rPr>
        <sz val="16"/>
        <color theme="1"/>
        <rFont val="Kruti Dev 010"/>
      </rPr>
      <t xml:space="preserve"> </t>
    </r>
    <r>
      <rPr>
        <sz val="14"/>
        <color theme="1"/>
        <rFont val="Calibri"/>
        <family val="2"/>
        <scheme val="minor"/>
      </rPr>
      <t>Report</t>
    </r>
    <r>
      <rPr>
        <sz val="16"/>
        <color theme="1"/>
        <rFont val="Kruti Dev 010"/>
      </rPr>
      <t xml:space="preserve"> ij </t>
    </r>
    <r>
      <rPr>
        <sz val="14"/>
        <color theme="1"/>
        <rFont val="Calibri"/>
        <family val="2"/>
        <scheme val="minor"/>
      </rPr>
      <t>Click</t>
    </r>
    <r>
      <rPr>
        <sz val="16"/>
        <color theme="1"/>
        <rFont val="Kruti Dev 010"/>
      </rPr>
      <t xml:space="preserve"> djsa  vkids </t>
    </r>
    <r>
      <rPr>
        <sz val="14"/>
        <color theme="1"/>
        <rFont val="Calibri"/>
        <family val="2"/>
        <scheme val="minor"/>
      </rPr>
      <t>DDO Code</t>
    </r>
    <r>
      <rPr>
        <sz val="16"/>
        <color theme="1"/>
        <rFont val="Kruti Dev 010"/>
      </rPr>
      <t xml:space="preserve"> ls lacaf/kr lHkh </t>
    </r>
    <r>
      <rPr>
        <sz val="14"/>
        <color theme="1"/>
        <rFont val="Calibri"/>
        <family val="2"/>
        <scheme val="minor"/>
      </rPr>
      <t>Heads</t>
    </r>
    <r>
      <rPr>
        <sz val="16"/>
        <color theme="1"/>
        <rFont val="Kruti Dev 010"/>
      </rPr>
      <t xml:space="preserve"> esa Lohd`r ctV dk fooj.k izkIr gks tk;sxk A</t>
    </r>
  </si>
  <si>
    <r>
      <t xml:space="preserve">;fn vki izR;sd </t>
    </r>
    <r>
      <rPr>
        <sz val="14"/>
        <color rgb="FF7030A0"/>
        <rFont val="Calibri"/>
        <family val="2"/>
        <scheme val="minor"/>
      </rPr>
      <t>Head</t>
    </r>
    <r>
      <rPr>
        <sz val="16"/>
        <color rgb="FF7030A0"/>
        <rFont val="Kruti Dev 010"/>
      </rPr>
      <t xml:space="preserve"> dk</t>
    </r>
    <r>
      <rPr>
        <sz val="14"/>
        <color rgb="FF7030A0"/>
        <rFont val="Calibri"/>
        <family val="2"/>
        <scheme val="minor"/>
      </rPr>
      <t xml:space="preserve"> Sanctioned Budget</t>
    </r>
    <r>
      <rPr>
        <sz val="16"/>
        <color rgb="FF7030A0"/>
        <rFont val="Kruti Dev 010"/>
      </rPr>
      <t xml:space="preserve"> i`Fkd&amp;i`Fkd izkIr djuk pkgrsa gS rks </t>
    </r>
    <r>
      <rPr>
        <sz val="14"/>
        <color rgb="FF7030A0"/>
        <rFont val="Calibri"/>
        <family val="2"/>
        <scheme val="minor"/>
      </rPr>
      <t>Budget Head</t>
    </r>
    <r>
      <rPr>
        <sz val="16"/>
        <color rgb="FF7030A0"/>
        <rFont val="Kruti Dev 010"/>
      </rPr>
      <t xml:space="preserve"> esa </t>
    </r>
    <r>
      <rPr>
        <sz val="14"/>
        <color rgb="FF7030A0"/>
        <rFont val="Cambria"/>
        <family val="1"/>
        <scheme val="major"/>
      </rPr>
      <t>Budget Head-</t>
    </r>
    <r>
      <rPr>
        <sz val="16"/>
        <color rgb="FF7030A0"/>
        <rFont val="Kruti Dev 010"/>
      </rPr>
      <t>tSls</t>
    </r>
    <r>
      <rPr>
        <sz val="14"/>
        <color rgb="FF7030A0"/>
        <rFont val="Cambria"/>
        <family val="1"/>
        <scheme val="major"/>
      </rPr>
      <t xml:space="preserve">  2202-02-109-01-00</t>
    </r>
    <r>
      <rPr>
        <sz val="16"/>
        <color rgb="FF7030A0"/>
        <rFont val="Kruti Dev 010"/>
      </rPr>
      <t xml:space="preserve"> ,sls gh vyx&amp;vyx gsM Mkydj </t>
    </r>
    <r>
      <rPr>
        <sz val="14"/>
        <color rgb="FF7030A0"/>
        <rFont val="Calibri"/>
        <family val="2"/>
        <scheme val="minor"/>
      </rPr>
      <t>Report Download</t>
    </r>
    <r>
      <rPr>
        <sz val="16"/>
        <color rgb="FF7030A0"/>
        <rFont val="Kruti Dev 010"/>
      </rPr>
      <t xml:space="preserve"> dj ldrs gS A </t>
    </r>
  </si>
  <si>
    <t>Download Sanctioned, Total Expediture &amp; Balance Budget-</t>
  </si>
  <si>
    <r>
      <t xml:space="preserve">;fn vki </t>
    </r>
    <r>
      <rPr>
        <sz val="14"/>
        <color theme="1"/>
        <rFont val="Calibri"/>
        <family val="2"/>
        <scheme val="minor"/>
      </rPr>
      <t>Report Type</t>
    </r>
    <r>
      <rPr>
        <sz val="16"/>
        <color theme="1"/>
        <rFont val="Kruti Dev 010"/>
      </rPr>
      <t xml:space="preserve"> esa</t>
    </r>
    <r>
      <rPr>
        <sz val="14"/>
        <color theme="1"/>
        <rFont val="Calibri"/>
        <family val="2"/>
        <scheme val="minor"/>
      </rPr>
      <t xml:space="preserve"> Summary with Exp</t>
    </r>
    <r>
      <rPr>
        <sz val="16"/>
        <color theme="1"/>
        <rFont val="Kruti Dev 010"/>
      </rPr>
      <t xml:space="preserve"> ij </t>
    </r>
    <r>
      <rPr>
        <sz val="14"/>
        <color theme="1"/>
        <rFont val="Calibri"/>
        <family val="2"/>
        <scheme val="minor"/>
      </rPr>
      <t>Checkmark</t>
    </r>
    <r>
      <rPr>
        <sz val="16"/>
        <color theme="1"/>
        <rFont val="Kruti Dev 010"/>
      </rPr>
      <t xml:space="preserve"> yxkrs gS rks vkidks </t>
    </r>
    <r>
      <rPr>
        <sz val="14"/>
        <color theme="1"/>
        <rFont val="Calibri"/>
        <family val="2"/>
        <scheme val="minor"/>
      </rPr>
      <t>Budget Head</t>
    </r>
    <r>
      <rPr>
        <sz val="16"/>
        <color theme="1"/>
        <rFont val="Kruti Dev 010"/>
      </rPr>
      <t xml:space="preserve"> Hkjuk vfuok;Z gksxk vkSSj 'ks"k </t>
    </r>
    <r>
      <rPr>
        <sz val="14"/>
        <color theme="1"/>
        <rFont val="Calibri"/>
        <family val="2"/>
        <scheme val="minor"/>
      </rPr>
      <t>column</t>
    </r>
    <r>
      <rPr>
        <sz val="16"/>
        <color theme="1"/>
        <rFont val="Kruti Dev 010"/>
      </rPr>
      <t xml:space="preserve"> dks [kkyh NksMuk gS</t>
    </r>
    <r>
      <rPr>
        <sz val="14"/>
        <color theme="1"/>
        <rFont val="Calibri"/>
        <family val="2"/>
        <scheme val="minor"/>
      </rPr>
      <t xml:space="preserve"> Show Report</t>
    </r>
    <r>
      <rPr>
        <sz val="16"/>
        <color theme="1"/>
        <rFont val="Kruti Dev 010"/>
      </rPr>
      <t xml:space="preserve"> ij </t>
    </r>
    <r>
      <rPr>
        <sz val="14"/>
        <color theme="1"/>
        <rFont val="Calibri"/>
        <family val="2"/>
        <scheme val="minor"/>
      </rPr>
      <t>Click</t>
    </r>
    <r>
      <rPr>
        <sz val="16"/>
        <color theme="1"/>
        <rFont val="Kruti Dev 010"/>
      </rPr>
      <t xml:space="preserve"> djsa </t>
    </r>
  </si>
  <si>
    <t>Download Sanctioned Post-</t>
  </si>
  <si>
    <t>Finance                           Centralized Distribution/Withdraw                 Post Detail Officewise</t>
  </si>
  <si>
    <r>
      <rPr>
        <sz val="16"/>
        <color theme="1"/>
        <rFont val="Calibri"/>
        <family val="2"/>
        <scheme val="minor"/>
      </rPr>
      <t>Budget Head and Office ID</t>
    </r>
    <r>
      <rPr>
        <sz val="16"/>
        <color theme="1"/>
        <rFont val="Kruti Dev 010"/>
      </rPr>
      <t xml:space="preserve"> Mkysa ,oa</t>
    </r>
    <r>
      <rPr>
        <sz val="16"/>
        <color theme="1"/>
        <rFont val="Calibri"/>
        <family val="2"/>
        <scheme val="minor"/>
      </rPr>
      <t xml:space="preserve"> Show Report</t>
    </r>
    <r>
      <rPr>
        <sz val="16"/>
        <color theme="1"/>
        <rFont val="Kruti Dev 010"/>
      </rPr>
      <t xml:space="preserve"> ij </t>
    </r>
    <r>
      <rPr>
        <sz val="16"/>
        <color theme="1"/>
        <rFont val="Calibri"/>
        <family val="2"/>
        <scheme val="minor"/>
      </rPr>
      <t>Click</t>
    </r>
    <r>
      <rPr>
        <sz val="16"/>
        <color theme="1"/>
        <rFont val="Kruti Dev 010"/>
      </rPr>
      <t xml:space="preserve"> djsa A</t>
    </r>
  </si>
  <si>
    <r>
      <t xml:space="preserve">bl izdkj lacaf/kr </t>
    </r>
    <r>
      <rPr>
        <sz val="16"/>
        <color theme="1"/>
        <rFont val="Calibri"/>
        <family val="2"/>
        <scheme val="minor"/>
      </rPr>
      <t>Budget Head</t>
    </r>
    <r>
      <rPr>
        <sz val="16"/>
        <color theme="1"/>
        <rFont val="Kruti Dev 010"/>
      </rPr>
      <t xml:space="preserve"> esa Lohd`r </t>
    </r>
    <r>
      <rPr>
        <sz val="16"/>
        <color theme="1"/>
        <rFont val="Calibri"/>
        <family val="2"/>
        <scheme val="minor"/>
      </rPr>
      <t>Post</t>
    </r>
    <r>
      <rPr>
        <sz val="16"/>
        <color theme="1"/>
        <rFont val="Kruti Dev 010"/>
      </rPr>
      <t xml:space="preserve"> dk uke ,o dqy Lohd`r inksa dh la[;k dh tkudkjh izkIr dh tk ldrh gS A blh fjiksVZ ds vuqlkj vki </t>
    </r>
    <r>
      <rPr>
        <sz val="16"/>
        <color theme="1"/>
        <rFont val="Calibri"/>
        <family val="2"/>
        <scheme val="minor"/>
      </rPr>
      <t>Paymanger</t>
    </r>
    <r>
      <rPr>
        <sz val="16"/>
        <color theme="1"/>
        <rFont val="Kruti Dev 010"/>
      </rPr>
      <t xml:space="preserve"> ij izRlsd </t>
    </r>
    <r>
      <rPr>
        <sz val="16"/>
        <color theme="1"/>
        <rFont val="Calibri"/>
        <family val="2"/>
        <scheme val="minor"/>
      </rPr>
      <t>Group</t>
    </r>
    <r>
      <rPr>
        <sz val="16"/>
        <color theme="1"/>
        <rFont val="Kruti Dev 010"/>
      </rPr>
      <t xml:space="preserve"> esa dkfeZdksa dk p;u djsaxs A</t>
    </r>
  </si>
  <si>
    <t>Download Expenditure Report From Rajkosh</t>
  </si>
  <si>
    <r>
      <rPr>
        <sz val="16"/>
        <color theme="1"/>
        <rFont val="Calibri"/>
        <family val="2"/>
        <scheme val="minor"/>
      </rPr>
      <t>IFMS</t>
    </r>
    <r>
      <rPr>
        <sz val="16"/>
        <color theme="1"/>
        <rFont val="Kruti Dev 010"/>
      </rPr>
      <t xml:space="preserve"> ij </t>
    </r>
    <r>
      <rPr>
        <sz val="16"/>
        <color theme="1"/>
        <rFont val="Calibri"/>
        <family val="2"/>
        <scheme val="minor"/>
      </rPr>
      <t>Rajkosh Module</t>
    </r>
    <r>
      <rPr>
        <sz val="16"/>
        <color theme="1"/>
        <rFont val="Kruti Dev 010"/>
      </rPr>
      <t xml:space="preserve"> ls MhMhvks }kjk izR;sd </t>
    </r>
    <r>
      <rPr>
        <sz val="16"/>
        <color theme="1"/>
        <rFont val="Calibri"/>
        <family val="2"/>
        <scheme val="minor"/>
      </rPr>
      <t>Budget Headwise</t>
    </r>
    <r>
      <rPr>
        <sz val="16"/>
        <color theme="1"/>
        <rFont val="Kruti Dev 010"/>
      </rPr>
      <t xml:space="preserve"> izR;sd fofRr; o"kZ dk </t>
    </r>
    <r>
      <rPr>
        <sz val="16"/>
        <color theme="1"/>
        <rFont val="Calibri"/>
        <family val="2"/>
        <scheme val="minor"/>
      </rPr>
      <t>Expenditure</t>
    </r>
    <r>
      <rPr>
        <sz val="16"/>
        <color theme="1"/>
        <rFont val="Kruti Dev 010"/>
      </rPr>
      <t xml:space="preserve"> ,oa </t>
    </r>
    <r>
      <rPr>
        <sz val="16"/>
        <color theme="1"/>
        <rFont val="Calibri"/>
        <family val="2"/>
        <scheme val="minor"/>
      </rPr>
      <t>Billwise TV No Download</t>
    </r>
    <r>
      <rPr>
        <sz val="16"/>
        <color theme="1"/>
        <rFont val="Kruti Dev 010"/>
      </rPr>
      <t xml:space="preserve"> fd;k tk ldrk gS A</t>
    </r>
  </si>
  <si>
    <r>
      <rPr>
        <sz val="16"/>
        <color theme="1"/>
        <rFont val="Calibri"/>
        <family val="2"/>
        <scheme val="minor"/>
      </rPr>
      <t>Rajkosh</t>
    </r>
    <r>
      <rPr>
        <sz val="16"/>
        <color theme="1"/>
        <rFont val="Kruti Dev 010"/>
      </rPr>
      <t xml:space="preserve"> ij </t>
    </r>
    <r>
      <rPr>
        <sz val="16"/>
        <color theme="1"/>
        <rFont val="Calibri"/>
        <family val="2"/>
        <scheme val="minor"/>
      </rPr>
      <t>Username- guest and Password- guest, Sequrity Code</t>
    </r>
    <r>
      <rPr>
        <sz val="16"/>
        <color theme="1"/>
        <rFont val="Kruti Dev 010"/>
      </rPr>
      <t xml:space="preserve"> Mkydj </t>
    </r>
    <r>
      <rPr>
        <sz val="16"/>
        <color theme="1"/>
        <rFont val="Calibri"/>
        <family val="2"/>
        <scheme val="minor"/>
      </rPr>
      <t>Login</t>
    </r>
    <r>
      <rPr>
        <sz val="16"/>
        <color theme="1"/>
        <rFont val="Kruti Dev 010"/>
      </rPr>
      <t xml:space="preserve"> djsa A</t>
    </r>
  </si>
  <si>
    <t>Transaction Status                                              DDOWise Report (Expenditure)</t>
  </si>
  <si>
    <t>Select From Date---------- To Date--------------------District Treasury</t>
  </si>
  <si>
    <t>Fill Complete Budget Head-------------- Select DDO Code in Criteria On-----------   Value- DDO Code</t>
  </si>
  <si>
    <r>
      <t xml:space="preserve">Object Head, BFC Type, Head Type </t>
    </r>
    <r>
      <rPr>
        <sz val="16"/>
        <color theme="1"/>
        <rFont val="Kruti Dev 010"/>
      </rPr>
      <t>esa dqN ugha djsa</t>
    </r>
  </si>
  <si>
    <r>
      <rPr>
        <sz val="16"/>
        <color theme="1"/>
        <rFont val="Calibri"/>
        <family val="2"/>
        <scheme val="minor"/>
      </rPr>
      <t>Report View</t>
    </r>
    <r>
      <rPr>
        <sz val="16"/>
        <color theme="1"/>
        <rFont val="Kruti Dev 010"/>
      </rPr>
      <t xml:space="preserve"> esa </t>
    </r>
    <r>
      <rPr>
        <sz val="16"/>
        <color theme="1"/>
        <rFont val="Calibri"/>
        <family val="2"/>
        <scheme val="minor"/>
      </rPr>
      <t>PDF</t>
    </r>
    <r>
      <rPr>
        <sz val="16"/>
        <color theme="1"/>
        <rFont val="Kruti Dev 010"/>
      </rPr>
      <t xml:space="preserve"> ij </t>
    </r>
    <r>
      <rPr>
        <sz val="16"/>
        <color theme="1"/>
        <rFont val="Calibri"/>
        <family val="2"/>
        <scheme val="minor"/>
      </rPr>
      <t>Checkmark</t>
    </r>
    <r>
      <rPr>
        <sz val="16"/>
        <color theme="1"/>
        <rFont val="Kruti Dev 010"/>
      </rPr>
      <t xml:space="preserve"> yxk;sa vkSj</t>
    </r>
    <r>
      <rPr>
        <sz val="16"/>
        <color theme="1"/>
        <rFont val="Calibri"/>
        <family val="2"/>
        <scheme val="minor"/>
      </rPr>
      <t xml:space="preserve"> Submit</t>
    </r>
    <r>
      <rPr>
        <sz val="16"/>
        <color theme="1"/>
        <rFont val="Kruti Dev 010"/>
      </rPr>
      <t xml:space="preserve"> ij </t>
    </r>
    <r>
      <rPr>
        <sz val="16"/>
        <color theme="1"/>
        <rFont val="Calibri"/>
        <family val="2"/>
        <scheme val="minor"/>
      </rPr>
      <t>Click</t>
    </r>
    <r>
      <rPr>
        <sz val="16"/>
        <color theme="1"/>
        <rFont val="Kruti Dev 010"/>
      </rPr>
      <t xml:space="preserve"> djsa A</t>
    </r>
  </si>
  <si>
    <r>
      <t xml:space="preserve">Report </t>
    </r>
    <r>
      <rPr>
        <sz val="16"/>
        <color theme="1"/>
        <rFont val="Kruti Dev 010"/>
      </rPr>
      <t>esa</t>
    </r>
    <r>
      <rPr>
        <sz val="16"/>
        <color theme="1"/>
        <rFont val="Calibri"/>
        <family val="2"/>
        <scheme val="minor"/>
      </rPr>
      <t xml:space="preserve"> Bill No &amp; Date, Budget Head, TV No &amp; Date, Cash Amount, Gross Amount and Total Expediture of Head </t>
    </r>
    <r>
      <rPr>
        <sz val="16"/>
        <color theme="1"/>
        <rFont val="Kruti Dev 010"/>
      </rPr>
      <t>dh leLr tkudkjh feysxh A</t>
    </r>
  </si>
  <si>
    <t xml:space="preserve">          ,d ckj esa dsoy ,d gh foRr o"kZ dh vof/k dh frfFk;ka Mkysa tSls&amp; 01-04-20 ls 31-03-21 rd A</t>
  </si>
  <si>
    <r>
      <t xml:space="preserve">;fn olwyh mlh foRr o"kZ esa dh tkrh gS ftlesa vf/kd Hkqxrku fd;k x;k gS rks olwyh nks izdkj ls dh tk ldrh gS </t>
    </r>
    <r>
      <rPr>
        <sz val="16"/>
        <color theme="1"/>
        <rFont val="Calibri"/>
        <family val="2"/>
        <scheme val="minor"/>
      </rPr>
      <t xml:space="preserve">1- </t>
    </r>
    <r>
      <rPr>
        <sz val="14"/>
        <color theme="1"/>
        <rFont val="Calibri"/>
        <family val="2"/>
        <scheme val="minor"/>
      </rPr>
      <t>Minus Expenditure</t>
    </r>
    <r>
      <rPr>
        <sz val="16"/>
        <color theme="1"/>
        <rFont val="Kruti Dev 010"/>
      </rPr>
      <t xml:space="preserve"> }kjk mlh </t>
    </r>
    <r>
      <rPr>
        <sz val="14"/>
        <color theme="1"/>
        <rFont val="Calibri"/>
        <family val="2"/>
        <scheme val="minor"/>
      </rPr>
      <t>Budget Head</t>
    </r>
    <r>
      <rPr>
        <sz val="16"/>
        <color theme="1"/>
        <rFont val="Kruti Dev 010"/>
      </rPr>
      <t xml:space="preserve"> ls ftlls jkf'k vkgfjr dh xbZ gks </t>
    </r>
    <r>
      <rPr>
        <sz val="16"/>
        <color theme="1"/>
        <rFont val="Calibri"/>
        <family val="2"/>
        <scheme val="minor"/>
      </rPr>
      <t>2-</t>
    </r>
    <r>
      <rPr>
        <sz val="16"/>
        <color theme="1"/>
        <rFont val="Kruti Dev 010"/>
      </rPr>
      <t xml:space="preserve"> </t>
    </r>
    <r>
      <rPr>
        <sz val="16"/>
        <color theme="1"/>
        <rFont val="Calibri"/>
        <family val="2"/>
        <scheme val="minor"/>
      </rPr>
      <t>ROP</t>
    </r>
    <r>
      <rPr>
        <sz val="16"/>
        <color theme="1"/>
        <rFont val="Kruti Dev 010"/>
      </rPr>
      <t xml:space="preserve"> }kjk</t>
    </r>
  </si>
  <si>
    <r>
      <rPr>
        <b/>
        <u/>
        <sz val="16"/>
        <color rgb="FFFF0000"/>
        <rFont val="Calibri"/>
        <family val="2"/>
        <scheme val="minor"/>
      </rPr>
      <t>ROP</t>
    </r>
    <r>
      <rPr>
        <b/>
        <u/>
        <sz val="16"/>
        <color theme="1"/>
        <rFont val="Kruti Dev 010"/>
      </rPr>
      <t xml:space="preserve"> </t>
    </r>
    <r>
      <rPr>
        <b/>
        <u/>
        <sz val="16"/>
        <color rgb="FFFF0000"/>
        <rFont val="Kruti Dev 010"/>
      </rPr>
      <t>ls olwyh</t>
    </r>
    <r>
      <rPr>
        <sz val="16"/>
        <color rgb="FFFF0000"/>
        <rFont val="Kruti Dev 010"/>
      </rPr>
      <t xml:space="preserve"> </t>
    </r>
    <r>
      <rPr>
        <sz val="16"/>
        <color theme="1"/>
        <rFont val="Kruti Dev 010"/>
      </rPr>
      <t>djus dh izfdz;k fuEukuqlkj gS&amp;</t>
    </r>
  </si>
  <si>
    <t>loZizFke MhMhvks }kjk olwyh dk dk;kZy; vkns'k fudkydj olwyh dk fu/kkZj.k fd;k tk;sxk</t>
  </si>
  <si>
    <t>Bill Processing                                         Salary Preparation                                      Employee Pay Detail</t>
  </si>
  <si>
    <r>
      <t xml:space="preserve">Select Bill Month- </t>
    </r>
    <r>
      <rPr>
        <b/>
        <sz val="16"/>
        <color rgb="FF7030A0"/>
        <rFont val="Kruti Dev 010"/>
      </rPr>
      <t>ftl ekg dk osru fcy vc cuk;k tkuk gS</t>
    </r>
  </si>
  <si>
    <r>
      <t xml:space="preserve">Select Year &amp; Bill Group- </t>
    </r>
    <r>
      <rPr>
        <b/>
        <sz val="16"/>
        <color rgb="FF7030A0"/>
        <rFont val="Kruti Dev 010"/>
      </rPr>
      <t>ftl xzqi esa lacaf/kr dkfeZd gS</t>
    </r>
  </si>
  <si>
    <r>
      <t xml:space="preserve">uhps nka;ha rjQ xzqi ds dkfeZdksa dh lwfp iznf'kZr gksxh ftlesa lacaf/kr dkfeZd ds uke ij </t>
    </r>
    <r>
      <rPr>
        <sz val="14"/>
        <color theme="1"/>
        <rFont val="Calibri"/>
        <family val="2"/>
        <scheme val="minor"/>
      </rPr>
      <t>Click</t>
    </r>
    <r>
      <rPr>
        <sz val="16"/>
        <color theme="1"/>
        <rFont val="Kruti Dev 010"/>
      </rPr>
      <t xml:space="preserve"> djsa ftlls </t>
    </r>
    <r>
      <rPr>
        <sz val="14"/>
        <color theme="1"/>
        <rFont val="Calibri"/>
        <family val="2"/>
        <scheme val="minor"/>
      </rPr>
      <t>ROP</t>
    </r>
    <r>
      <rPr>
        <sz val="16"/>
        <color theme="1"/>
        <rFont val="Kruti Dev 010"/>
      </rPr>
      <t xml:space="preserve"> djuh gSa A</t>
    </r>
  </si>
  <si>
    <r>
      <t>uhps dkfeZd dh</t>
    </r>
    <r>
      <rPr>
        <sz val="14"/>
        <color theme="1"/>
        <rFont val="Calibri"/>
        <family val="2"/>
        <scheme val="minor"/>
      </rPr>
      <t xml:space="preserve"> Pay Detail</t>
    </r>
    <r>
      <rPr>
        <sz val="16"/>
        <color theme="1"/>
        <rFont val="Kruti Dev 010"/>
      </rPr>
      <t xml:space="preserve"> iznf'kZr gksxh ,oa mlds uhps </t>
    </r>
    <r>
      <rPr>
        <sz val="14"/>
        <color theme="1"/>
        <rFont val="Calibri"/>
        <family val="2"/>
        <scheme val="minor"/>
      </rPr>
      <t>ADD Allowances</t>
    </r>
    <r>
      <rPr>
        <sz val="16"/>
        <color theme="1"/>
        <rFont val="Kruti Dev 010"/>
      </rPr>
      <t xml:space="preserve"> ij </t>
    </r>
    <r>
      <rPr>
        <sz val="14"/>
        <color theme="1"/>
        <rFont val="Calibri"/>
        <family val="2"/>
        <scheme val="minor"/>
      </rPr>
      <t>Click</t>
    </r>
    <r>
      <rPr>
        <sz val="16"/>
        <color theme="1"/>
        <rFont val="Kruti Dev 010"/>
      </rPr>
      <t xml:space="preserve"> djusa ij ,d </t>
    </r>
    <r>
      <rPr>
        <sz val="14"/>
        <color theme="1"/>
        <rFont val="Calibri"/>
        <family val="2"/>
        <scheme val="minor"/>
      </rPr>
      <t>Pop-up window</t>
    </r>
    <r>
      <rPr>
        <sz val="16"/>
        <color theme="1"/>
        <rFont val="Kruti Dev 010"/>
      </rPr>
      <t xml:space="preserve"> [kqysxh</t>
    </r>
  </si>
  <si>
    <r>
      <rPr>
        <sz val="14"/>
        <color theme="1"/>
        <rFont val="Calibri"/>
        <family val="2"/>
        <scheme val="minor"/>
      </rPr>
      <t>Select Allowance</t>
    </r>
    <r>
      <rPr>
        <sz val="16"/>
        <color theme="1"/>
        <rFont val="Kruti Dev 010"/>
      </rPr>
      <t xml:space="preserve"> esa ls </t>
    </r>
    <r>
      <rPr>
        <sz val="14"/>
        <color theme="1"/>
        <rFont val="Calibri"/>
        <family val="2"/>
        <scheme val="minor"/>
      </rPr>
      <t>ROP-123</t>
    </r>
    <r>
      <rPr>
        <sz val="16"/>
        <color theme="1"/>
        <rFont val="Kruti Dev 010"/>
      </rPr>
      <t xml:space="preserve"> dks] </t>
    </r>
    <r>
      <rPr>
        <sz val="14"/>
        <color theme="1"/>
        <rFont val="Calibri"/>
        <family val="2"/>
        <scheme val="minor"/>
      </rPr>
      <t>Type</t>
    </r>
    <r>
      <rPr>
        <sz val="16"/>
        <color theme="1"/>
        <rFont val="Kruti Dev 010"/>
      </rPr>
      <t xml:space="preserve"> esa </t>
    </r>
    <r>
      <rPr>
        <sz val="14"/>
        <color theme="1"/>
        <rFont val="Calibri"/>
        <family val="2"/>
        <scheme val="minor"/>
      </rPr>
      <t>Amount</t>
    </r>
    <r>
      <rPr>
        <sz val="16"/>
        <color theme="1"/>
        <rFont val="Kruti Dev 010"/>
      </rPr>
      <t xml:space="preserve"> dks </t>
    </r>
    <r>
      <rPr>
        <sz val="14"/>
        <color theme="1"/>
        <rFont val="Calibri"/>
        <family val="2"/>
        <scheme val="minor"/>
      </rPr>
      <t xml:space="preserve"> Select</t>
    </r>
    <r>
      <rPr>
        <sz val="16"/>
        <color theme="1"/>
        <rFont val="Kruti Dev 010"/>
      </rPr>
      <t xml:space="preserve"> djsa ,oa </t>
    </r>
    <r>
      <rPr>
        <sz val="14"/>
        <color theme="1"/>
        <rFont val="Calibri"/>
        <family val="2"/>
        <scheme val="minor"/>
      </rPr>
      <t>Amount</t>
    </r>
    <r>
      <rPr>
        <sz val="16"/>
        <color theme="1"/>
        <rFont val="Kruti Dev 010"/>
      </rPr>
      <t xml:space="preserve"> esa olwyh dh jkf'k o </t>
    </r>
    <r>
      <rPr>
        <sz val="14"/>
        <color theme="1"/>
        <rFont val="Calibri"/>
        <family val="2"/>
        <scheme val="minor"/>
      </rPr>
      <t>Reason</t>
    </r>
    <r>
      <rPr>
        <sz val="16"/>
        <color theme="1"/>
        <rFont val="Kruti Dev 010"/>
      </rPr>
      <t xml:space="preserve"> esa olwyh dk fooj.k fy[ksa vkSj</t>
    </r>
    <r>
      <rPr>
        <sz val="14"/>
        <color theme="1"/>
        <rFont val="Calibri"/>
        <family val="2"/>
        <scheme val="minor"/>
      </rPr>
      <t xml:space="preserve"> Submit</t>
    </r>
    <r>
      <rPr>
        <sz val="16"/>
        <color theme="1"/>
        <rFont val="Kruti Dev 010"/>
      </rPr>
      <t xml:space="preserve"> djsa A</t>
    </r>
  </si>
  <si>
    <r>
      <t xml:space="preserve">dkfeZd ds </t>
    </r>
    <r>
      <rPr>
        <sz val="16"/>
        <color theme="1"/>
        <rFont val="Calibri"/>
        <family val="2"/>
        <scheme val="minor"/>
      </rPr>
      <t>Allowances</t>
    </r>
    <r>
      <rPr>
        <sz val="16"/>
        <color theme="1"/>
        <rFont val="Kruti Dev 010"/>
      </rPr>
      <t xml:space="preserve"> esa </t>
    </r>
    <r>
      <rPr>
        <sz val="16"/>
        <color theme="1"/>
        <rFont val="Calibri"/>
        <family val="2"/>
        <scheme val="minor"/>
      </rPr>
      <t xml:space="preserve">ROP </t>
    </r>
    <r>
      <rPr>
        <sz val="16"/>
        <color theme="1"/>
        <rFont val="Kruti Dev 010"/>
      </rPr>
      <t xml:space="preserve">dh jkf'k ¼&amp;½ esa iznf'kZr gksxh vkSj mldh </t>
    </r>
    <r>
      <rPr>
        <sz val="16"/>
        <color theme="1"/>
        <rFont val="Calibri"/>
        <family val="2"/>
        <scheme val="minor"/>
      </rPr>
      <t>Gross Salary</t>
    </r>
    <r>
      <rPr>
        <sz val="16"/>
        <color theme="1"/>
        <rFont val="Kruti Dev 010"/>
      </rPr>
      <t xml:space="preserve"> de gks tk;sxh A</t>
    </r>
  </si>
  <si>
    <r>
      <t>vc vki</t>
    </r>
    <r>
      <rPr>
        <sz val="16"/>
        <color theme="1"/>
        <rFont val="Calibri"/>
        <family val="2"/>
        <scheme val="minor"/>
      </rPr>
      <t xml:space="preserve"> Salary Process</t>
    </r>
    <r>
      <rPr>
        <sz val="16"/>
        <color theme="1"/>
        <rFont val="Kruti Dev 010"/>
      </rPr>
      <t xml:space="preserve"> djsa ,oa vkxs dh izfdz;k djsa rFkk </t>
    </r>
    <r>
      <rPr>
        <sz val="16"/>
        <color theme="1"/>
        <rFont val="Calibri"/>
        <family val="2"/>
        <scheme val="minor"/>
      </rPr>
      <t xml:space="preserve">ROP </t>
    </r>
    <r>
      <rPr>
        <sz val="16"/>
        <color theme="1"/>
        <rFont val="Kruti Dev 010"/>
      </rPr>
      <t xml:space="preserve">dh </t>
    </r>
    <r>
      <rPr>
        <sz val="16"/>
        <color theme="1"/>
        <rFont val="Calibri"/>
        <family val="2"/>
        <scheme val="minor"/>
      </rPr>
      <t xml:space="preserve"> Schedule</t>
    </r>
    <r>
      <rPr>
        <sz val="16"/>
        <color theme="1"/>
        <rFont val="Kruti Dev 010"/>
      </rPr>
      <t xml:space="preserve"> dks dkfeZd dh </t>
    </r>
    <r>
      <rPr>
        <sz val="16"/>
        <color theme="1"/>
        <rFont val="Calibri"/>
        <family val="2"/>
        <scheme val="minor"/>
      </rPr>
      <t>PF</t>
    </r>
    <r>
      <rPr>
        <sz val="16"/>
        <color theme="1"/>
        <rFont val="Kruti Dev 010"/>
      </rPr>
      <t xml:space="preserve"> esa yxkuh gSa A</t>
    </r>
  </si>
  <si>
    <r>
      <rPr>
        <sz val="16"/>
        <color theme="1"/>
        <rFont val="Calibri"/>
        <family val="2"/>
        <scheme val="minor"/>
      </rPr>
      <t>Salary ECS</t>
    </r>
    <r>
      <rPr>
        <sz val="16"/>
        <color theme="1"/>
        <rFont val="Kruti Dev 010"/>
      </rPr>
      <t xml:space="preserve"> gks tkus ,oa </t>
    </r>
    <r>
      <rPr>
        <sz val="16"/>
        <color theme="1"/>
        <rFont val="Calibri"/>
        <family val="2"/>
        <scheme val="minor"/>
      </rPr>
      <t>TV No Generate</t>
    </r>
    <r>
      <rPr>
        <sz val="16"/>
        <color theme="1"/>
        <rFont val="Kruti Dev 010"/>
      </rPr>
      <t xml:space="preserve"> gkus ds ckn </t>
    </r>
    <r>
      <rPr>
        <sz val="16"/>
        <color theme="1"/>
        <rFont val="Calibri"/>
        <family val="2"/>
        <scheme val="minor"/>
      </rPr>
      <t xml:space="preserve">ROP </t>
    </r>
    <r>
      <rPr>
        <sz val="16"/>
        <color theme="1"/>
        <rFont val="Kruti Dev 010"/>
      </rPr>
      <t xml:space="preserve">dks dkfeZd dh </t>
    </r>
    <r>
      <rPr>
        <sz val="16"/>
        <color theme="1"/>
        <rFont val="Calibri"/>
        <family val="2"/>
        <scheme val="minor"/>
      </rPr>
      <t>Pay Detail</t>
    </r>
    <r>
      <rPr>
        <sz val="16"/>
        <color theme="1"/>
        <rFont val="Kruti Dev 010"/>
      </rPr>
      <t xml:space="preserve"> ls </t>
    </r>
    <r>
      <rPr>
        <sz val="16"/>
        <color theme="1"/>
        <rFont val="Calibri"/>
        <family val="2"/>
        <scheme val="minor"/>
      </rPr>
      <t>Delete</t>
    </r>
    <r>
      <rPr>
        <sz val="16"/>
        <color theme="1"/>
        <rFont val="Kruti Dev 010"/>
      </rPr>
      <t xml:space="preserve"> dj nsaos A</t>
    </r>
  </si>
  <si>
    <t>Bulk Allowances &amp; Deductions</t>
  </si>
  <si>
    <r>
      <rPr>
        <sz val="16"/>
        <color theme="1"/>
        <rFont val="Calibri"/>
        <family val="2"/>
        <scheme val="minor"/>
      </rPr>
      <t>Paymanger</t>
    </r>
    <r>
      <rPr>
        <sz val="16"/>
        <color theme="1"/>
        <rFont val="Kruti Dev 010"/>
      </rPr>
      <t xml:space="preserve"> ij igys ls gh ekstwn dkfeZd ds osru] HkRrs] dVkSfr;ksa vkfn dh jkf'k esa ifjorZu ;k u;s HkRrs@dVkSfr;ksa dks tksMus ds fy, </t>
    </r>
    <r>
      <rPr>
        <sz val="16"/>
        <color theme="1"/>
        <rFont val="Calibri"/>
        <family val="2"/>
        <scheme val="minor"/>
      </rPr>
      <t>Bulk Allowances/Deduction</t>
    </r>
    <r>
      <rPr>
        <sz val="16"/>
        <color theme="1"/>
        <rFont val="Kruti Dev 010"/>
      </rPr>
      <t xml:space="preserve"> dk iz;ksx fd;k tkrk gS A</t>
    </r>
  </si>
  <si>
    <t>Bulk Allowances-</t>
  </si>
  <si>
    <t>Bill Processing                        Salary Preparation                               Bulk Allowances</t>
  </si>
  <si>
    <t>Allowances- Select   Desired Allowance Name</t>
  </si>
  <si>
    <t>Type- Select Formula/Amount</t>
  </si>
  <si>
    <r>
      <t xml:space="preserve">;fn vkius </t>
    </r>
    <r>
      <rPr>
        <sz val="16"/>
        <color theme="1"/>
        <rFont val="Calibri"/>
        <family val="2"/>
        <scheme val="minor"/>
      </rPr>
      <t>Formula Select</t>
    </r>
    <r>
      <rPr>
        <sz val="16"/>
        <color theme="1"/>
        <rFont val="Kruti Dev 010"/>
      </rPr>
      <t xml:space="preserve"> fd;k gS rks jkf'k ugha Hkjuh gS</t>
    </r>
  </si>
  <si>
    <r>
      <t xml:space="preserve">Amount- </t>
    </r>
    <r>
      <rPr>
        <sz val="16"/>
        <color theme="1"/>
        <rFont val="Kruti Dev 010"/>
      </rPr>
      <t>og jkf'k Hkfj;s tks vki pkgrs gS</t>
    </r>
  </si>
  <si>
    <r>
      <rPr>
        <sz val="16"/>
        <color theme="1"/>
        <rFont val="Kruti Dev 010"/>
      </rPr>
      <t xml:space="preserve">lkeus dkfeZdksa dh lwfp esa ls ml dkfeZd ;k lHkh dkfeZdksa ds vkxs </t>
    </r>
    <r>
      <rPr>
        <sz val="16"/>
        <color theme="1"/>
        <rFont val="Calibri"/>
        <family val="2"/>
        <scheme val="minor"/>
      </rPr>
      <t>Checkmark</t>
    </r>
    <r>
      <rPr>
        <sz val="16"/>
        <color theme="1"/>
        <rFont val="Kruti Dev 010"/>
      </rPr>
      <t xml:space="preserve"> yxk;sa vkSj</t>
    </r>
    <r>
      <rPr>
        <sz val="16"/>
        <color theme="1"/>
        <rFont val="Calibri"/>
        <family val="2"/>
        <scheme val="minor"/>
      </rPr>
      <t xml:space="preserve"> Submit</t>
    </r>
    <r>
      <rPr>
        <sz val="16"/>
        <color theme="1"/>
        <rFont val="Kruti Dev 010"/>
      </rPr>
      <t xml:space="preserve"> djsa A</t>
    </r>
  </si>
  <si>
    <r>
      <t xml:space="preserve">blizdkj vkids dkfeZdksa@dkfeZd dh </t>
    </r>
    <r>
      <rPr>
        <sz val="16"/>
        <color theme="1"/>
        <rFont val="Calibri"/>
        <family val="2"/>
        <scheme val="minor"/>
      </rPr>
      <t>Pay Detail</t>
    </r>
    <r>
      <rPr>
        <sz val="16"/>
        <color theme="1"/>
        <rFont val="Kruti Dev 010"/>
      </rPr>
      <t xml:space="preserve"> esa lacaf/kr HkRrs dh jkf'k c&lt;@?kV tk;sxh A</t>
    </r>
  </si>
  <si>
    <t>Bulk Deductions-</t>
  </si>
  <si>
    <t>Bill Processing                        Salary Preparation                               Bulk Deductions</t>
  </si>
  <si>
    <t>Deduction- Select   Desired Deductions Name</t>
  </si>
  <si>
    <r>
      <t xml:space="preserve">blizdkj vkids dkfeZdksa@dkfeZd dh </t>
    </r>
    <r>
      <rPr>
        <sz val="16"/>
        <color theme="1"/>
        <rFont val="Calibri"/>
        <family val="2"/>
        <scheme val="minor"/>
      </rPr>
      <t>Pay Detail</t>
    </r>
    <r>
      <rPr>
        <sz val="16"/>
        <color theme="1"/>
        <rFont val="Kruti Dev 010"/>
      </rPr>
      <t xml:space="preserve"> esa lacaf/kr dVkSfr dh jkf'k c&lt;@?kV tk;sxh A</t>
    </r>
  </si>
  <si>
    <r>
      <t xml:space="preserve">fjiksVZ es lacaf/kr </t>
    </r>
    <r>
      <rPr>
        <sz val="14"/>
        <color theme="1"/>
        <rFont val="Calibri"/>
        <family val="2"/>
        <scheme val="minor"/>
      </rPr>
      <t>Head</t>
    </r>
    <r>
      <rPr>
        <sz val="16"/>
        <color theme="1"/>
        <rFont val="Kruti Dev 010"/>
      </rPr>
      <t xml:space="preserve"> dk </t>
    </r>
    <r>
      <rPr>
        <sz val="14"/>
        <color theme="1"/>
        <rFont val="Calibri"/>
        <family val="2"/>
        <scheme val="minor"/>
      </rPr>
      <t>Sanctioned Budget,</t>
    </r>
    <r>
      <rPr>
        <sz val="16"/>
        <color theme="1"/>
        <rFont val="Kruti Dev 010"/>
      </rPr>
      <t xml:space="preserve"> vc rd dk dqy </t>
    </r>
    <r>
      <rPr>
        <sz val="14"/>
        <color theme="1"/>
        <rFont val="Calibri"/>
        <family val="2"/>
        <scheme val="minor"/>
      </rPr>
      <t>Expenditure</t>
    </r>
    <r>
      <rPr>
        <sz val="16"/>
        <color theme="1"/>
        <rFont val="Kruti Dev 010"/>
      </rPr>
      <t xml:space="preserve"> ,oa </t>
    </r>
    <r>
      <rPr>
        <sz val="14"/>
        <color theme="1"/>
        <rFont val="Calibri"/>
        <family val="2"/>
        <scheme val="minor"/>
      </rPr>
      <t>Balance Amount Show</t>
    </r>
    <r>
      <rPr>
        <sz val="16"/>
        <color theme="1"/>
        <rFont val="Kruti Dev 010"/>
      </rPr>
      <t xml:space="preserve"> gksxk A</t>
    </r>
  </si>
  <si>
    <r>
      <t xml:space="preserve">;fn fdlh dkfeZd dks =qfVol@Hkwyol osru@HkRrs@vU; jkf'k dk vf/kd Hkqxrku gks tkrk gS rks lk-fo-ys-fu ds vuqlkj MhMhvks }kjk vf/kd Hkqxrku dh </t>
    </r>
    <r>
      <rPr>
        <sz val="16"/>
        <color theme="1"/>
        <rFont val="Calibri"/>
        <family val="2"/>
        <scheme val="minor"/>
      </rPr>
      <t>Recovery</t>
    </r>
    <r>
      <rPr>
        <sz val="16"/>
        <color theme="1"/>
        <rFont val="Kruti Dev 010"/>
      </rPr>
      <t xml:space="preserve"> djus dk izko/kku gS A </t>
    </r>
    <r>
      <rPr>
        <sz val="16"/>
        <color rgb="FFFF0000"/>
        <rFont val="Calibri"/>
        <family val="2"/>
        <scheme val="minor"/>
      </rPr>
      <t>ROP- Recovery of Payment</t>
    </r>
  </si>
  <si>
    <t>उप निदेशक माध्यमिक शिक्षा अजमेर]  के आदेश क्रमांक&amp;</t>
  </si>
  <si>
    <t>How can Prepare Salary Arear Bill</t>
  </si>
  <si>
    <r>
      <t xml:space="preserve">;fn fdlh dkfeZd dk </t>
    </r>
    <r>
      <rPr>
        <sz val="14"/>
        <color theme="1"/>
        <rFont val="Calibri"/>
        <family val="2"/>
        <scheme val="minor"/>
      </rPr>
      <t>Pay Fixation/ACP/DPC/Other</t>
    </r>
    <r>
      <rPr>
        <sz val="16"/>
        <color theme="1"/>
        <rFont val="Kruti Dev 010"/>
      </rPr>
      <t xml:space="preserve"> ds dkj.k osru@HkRrs dk Hkqxrku 'ks"k gksus ij</t>
    </r>
    <r>
      <rPr>
        <sz val="14"/>
        <color theme="1"/>
        <rFont val="Calibri"/>
        <family val="2"/>
        <scheme val="minor"/>
      </rPr>
      <t xml:space="preserve"> Salary Arear</t>
    </r>
    <r>
      <rPr>
        <sz val="16"/>
        <color theme="1"/>
        <rFont val="Kruti Dev 010"/>
      </rPr>
      <t xml:space="preserve"> cukus dh </t>
    </r>
    <r>
      <rPr>
        <sz val="14"/>
        <color theme="1"/>
        <rFont val="Calibri"/>
        <family val="2"/>
        <scheme val="minor"/>
      </rPr>
      <t>Paymanger</t>
    </r>
    <r>
      <rPr>
        <sz val="16"/>
        <color theme="1"/>
        <rFont val="Kruti Dev 010"/>
      </rPr>
      <t xml:space="preserve"> ij vyx ls O;oLFkk gS A</t>
    </r>
  </si>
  <si>
    <r>
      <rPr>
        <sz val="14"/>
        <color theme="1"/>
        <rFont val="Calibri"/>
        <family val="2"/>
        <scheme val="minor"/>
      </rPr>
      <t>Salary Arear</t>
    </r>
    <r>
      <rPr>
        <sz val="16"/>
        <color theme="1"/>
        <rFont val="Kruti Dev 010"/>
      </rPr>
      <t xml:space="preserve"> cukus ls iwoZ dkfeZd dh</t>
    </r>
    <r>
      <rPr>
        <sz val="14"/>
        <color theme="1"/>
        <rFont val="Calibri"/>
        <family val="2"/>
        <scheme val="minor"/>
      </rPr>
      <t xml:space="preserve"> Salary Arear Defference Sheet</t>
    </r>
    <r>
      <rPr>
        <sz val="16"/>
        <color theme="1"/>
        <rFont val="Kruti Dev 010"/>
      </rPr>
      <t xml:space="preserve"> cukuk vfuok;Z gS rkfd </t>
    </r>
    <r>
      <rPr>
        <sz val="14"/>
        <color theme="1"/>
        <rFont val="Calibri"/>
        <family val="2"/>
        <scheme val="minor"/>
      </rPr>
      <t>Paymanger</t>
    </r>
    <r>
      <rPr>
        <sz val="16"/>
        <color theme="1"/>
        <rFont val="Kruti Dev 010"/>
      </rPr>
      <t xml:space="preserve"> ij cus </t>
    </r>
    <r>
      <rPr>
        <sz val="14"/>
        <color theme="1"/>
        <rFont val="Calibri"/>
        <family val="2"/>
        <scheme val="minor"/>
      </rPr>
      <t>Arear</t>
    </r>
    <r>
      <rPr>
        <sz val="16"/>
        <color theme="1"/>
        <rFont val="Kruti Dev 010"/>
      </rPr>
      <t xml:space="preserve"> dk feyku lqfuf'pr fd;k tk lds A</t>
    </r>
  </si>
  <si>
    <r>
      <t xml:space="preserve">Select Bill Type- </t>
    </r>
    <r>
      <rPr>
        <sz val="14"/>
        <color rgb="FF7030A0"/>
        <rFont val="Calibri"/>
        <family val="2"/>
        <scheme val="minor"/>
      </rPr>
      <t>Salary Arear</t>
    </r>
  </si>
  <si>
    <r>
      <t xml:space="preserve">Bill Sub Type- </t>
    </r>
    <r>
      <rPr>
        <sz val="14"/>
        <color rgb="FF7030A0"/>
        <rFont val="Calibri"/>
        <family val="2"/>
        <scheme val="minor"/>
      </rPr>
      <t>Salary Arear</t>
    </r>
  </si>
  <si>
    <r>
      <t xml:space="preserve">Object Head- </t>
    </r>
    <r>
      <rPr>
        <sz val="14"/>
        <color rgb="FF7030A0"/>
        <rFont val="Calibri"/>
        <family val="2"/>
        <scheme val="minor"/>
      </rPr>
      <t>01</t>
    </r>
  </si>
  <si>
    <r>
      <t xml:space="preserve">Pay Month- </t>
    </r>
    <r>
      <rPr>
        <sz val="14"/>
        <color rgb="FF7030A0"/>
        <rFont val="Calibri"/>
        <family val="2"/>
        <scheme val="minor"/>
      </rPr>
      <t>Current Month</t>
    </r>
  </si>
  <si>
    <r>
      <t xml:space="preserve">Year- </t>
    </r>
    <r>
      <rPr>
        <sz val="14"/>
        <color rgb="FF7030A0"/>
        <rFont val="Calibri"/>
        <family val="2"/>
        <scheme val="minor"/>
      </rPr>
      <t>Current Year</t>
    </r>
  </si>
  <si>
    <r>
      <t>Bill Date-</t>
    </r>
    <r>
      <rPr>
        <sz val="14"/>
        <color rgb="FF7030A0"/>
        <rFont val="Calibri"/>
        <family val="2"/>
        <scheme val="minor"/>
      </rPr>
      <t>----------</t>
    </r>
  </si>
  <si>
    <r>
      <t>Bill No-</t>
    </r>
    <r>
      <rPr>
        <sz val="14"/>
        <color rgb="FF7030A0"/>
        <rFont val="Calibri"/>
        <family val="2"/>
        <scheme val="minor"/>
      </rPr>
      <t>----------</t>
    </r>
  </si>
  <si>
    <r>
      <t>Bill Name-</t>
    </r>
    <r>
      <rPr>
        <sz val="14"/>
        <color rgb="FF7030A0"/>
        <rFont val="Calibri"/>
        <family val="2"/>
        <scheme val="minor"/>
      </rPr>
      <t>Concerned Group and Click on SUBMIT</t>
    </r>
  </si>
  <si>
    <t>Bill Processing-                           Salary Preparation                                   Salary Arear</t>
  </si>
  <si>
    <r>
      <rPr>
        <sz val="14"/>
        <color theme="1"/>
        <rFont val="Calibri"/>
        <family val="2"/>
        <scheme val="minor"/>
      </rPr>
      <t>Salary Arear</t>
    </r>
    <r>
      <rPr>
        <sz val="16"/>
        <color theme="1"/>
        <rFont val="Kruti Dev 010"/>
      </rPr>
      <t xml:space="preserve"> ij </t>
    </r>
    <r>
      <rPr>
        <sz val="14"/>
        <color theme="1"/>
        <rFont val="Calibri"/>
        <family val="2"/>
        <scheme val="minor"/>
      </rPr>
      <t>Click</t>
    </r>
    <r>
      <rPr>
        <sz val="16"/>
        <color theme="1"/>
        <rFont val="Kruti Dev 010"/>
      </rPr>
      <t xml:space="preserve"> djrs gh ,d ubZ</t>
    </r>
    <r>
      <rPr>
        <sz val="14"/>
        <color theme="1"/>
        <rFont val="Calibri"/>
        <family val="2"/>
        <scheme val="minor"/>
      </rPr>
      <t xml:space="preserve"> Window</t>
    </r>
    <r>
      <rPr>
        <sz val="16"/>
        <color theme="1"/>
        <rFont val="Kruti Dev 010"/>
      </rPr>
      <t xml:space="preserve"> [kqysxh ftlesa&amp;</t>
    </r>
  </si>
  <si>
    <t xml:space="preserve">Select Pay Month, Pay Year, Bill Name, Bill No, Enter Reason- Salary Arear/ACP/DPC/Other, Checkmark on Name </t>
  </si>
  <si>
    <r>
      <t xml:space="preserve">uke ds dkWye esa dkfeZd ds uke dk izFke v{kj Mkyrs gh </t>
    </r>
    <r>
      <rPr>
        <sz val="14"/>
        <color theme="1"/>
        <rFont val="Calibri"/>
        <family val="2"/>
        <scheme val="minor"/>
      </rPr>
      <t>Drop Down</t>
    </r>
    <r>
      <rPr>
        <sz val="16"/>
        <color theme="1"/>
        <rFont val="Kruti Dev 010"/>
      </rPr>
      <t xml:space="preserve"> esa iwjk uke</t>
    </r>
    <r>
      <rPr>
        <sz val="14"/>
        <color theme="1"/>
        <rFont val="Calibri"/>
        <family val="2"/>
        <scheme val="minor"/>
      </rPr>
      <t xml:space="preserve"> Show </t>
    </r>
    <r>
      <rPr>
        <sz val="16"/>
        <color theme="1"/>
        <rFont val="Kruti Dev 010"/>
      </rPr>
      <t>gksxk ml</t>
    </r>
    <r>
      <rPr>
        <sz val="14"/>
        <color theme="1"/>
        <rFont val="Kruti Dev 010"/>
      </rPr>
      <t>s</t>
    </r>
    <r>
      <rPr>
        <sz val="14"/>
        <color theme="1"/>
        <rFont val="Calibri"/>
        <family val="2"/>
        <scheme val="minor"/>
      </rPr>
      <t xml:space="preserve"> Select</t>
    </r>
    <r>
      <rPr>
        <sz val="16"/>
        <color theme="1"/>
        <rFont val="Kruti Dev 010"/>
      </rPr>
      <t xml:space="preserve"> djrsa gh dkfeZd dk uke uhps nka;h rjQ </t>
    </r>
    <r>
      <rPr>
        <sz val="14"/>
        <color theme="1"/>
        <rFont val="Calibri"/>
        <family val="2"/>
        <scheme val="minor"/>
      </rPr>
      <t>Add</t>
    </r>
    <r>
      <rPr>
        <sz val="16"/>
        <color theme="1"/>
        <rFont val="Kruti Dev 010"/>
      </rPr>
      <t xml:space="preserve"> gks tk;sxk] blh izdkj vU; dkfeZdksa ds uke Hkh tksM ldrsa gS A</t>
    </r>
  </si>
  <si>
    <r>
      <t xml:space="preserve">lwph esa ls fdlh ,d dkfeZd ds uke ij </t>
    </r>
    <r>
      <rPr>
        <sz val="14"/>
        <color theme="1"/>
        <rFont val="Calibri"/>
        <family val="2"/>
        <scheme val="minor"/>
      </rPr>
      <t>Click</t>
    </r>
    <r>
      <rPr>
        <sz val="16"/>
        <color theme="1"/>
        <rFont val="Kruti Dev 010"/>
      </rPr>
      <t xml:space="preserve"> djrs gh uhps dkfeZd dk uke] in] ewy osru] xzqi dk uke] [kkrk la- vkfn iznf'kZr gksaxs uhps dh rjQ </t>
    </r>
    <r>
      <rPr>
        <b/>
        <sz val="14"/>
        <color rgb="FFFF0000"/>
        <rFont val="Calibri"/>
        <family val="2"/>
        <scheme val="minor"/>
      </rPr>
      <t>Add Allowance</t>
    </r>
    <r>
      <rPr>
        <b/>
        <sz val="16"/>
        <color rgb="FFFF0000"/>
        <rFont val="Kruti Dev 010"/>
      </rPr>
      <t xml:space="preserve"> ij </t>
    </r>
    <r>
      <rPr>
        <b/>
        <sz val="14"/>
        <color rgb="FFFF0000"/>
        <rFont val="Calibri"/>
        <family val="2"/>
        <scheme val="minor"/>
      </rPr>
      <t>Click</t>
    </r>
    <r>
      <rPr>
        <sz val="16"/>
        <color theme="1"/>
        <rFont val="Kruti Dev 010"/>
      </rPr>
      <t xml:space="preserve"> djsa ,d </t>
    </r>
    <r>
      <rPr>
        <sz val="14"/>
        <color theme="1"/>
        <rFont val="Calibri"/>
        <family val="2"/>
        <scheme val="minor"/>
      </rPr>
      <t>Pop up Window</t>
    </r>
    <r>
      <rPr>
        <sz val="16"/>
        <color theme="1"/>
        <rFont val="Kruti Dev 010"/>
      </rPr>
      <t xml:space="preserve"> [kqysxh ftlesa&amp;</t>
    </r>
  </si>
  <si>
    <r>
      <rPr>
        <sz val="14"/>
        <color theme="1"/>
        <rFont val="Calibri"/>
        <family val="2"/>
        <scheme val="minor"/>
      </rPr>
      <t>Fill From Date To Date-</t>
    </r>
    <r>
      <rPr>
        <sz val="16"/>
        <color theme="1"/>
        <rFont val="Kruti Dev 010"/>
      </rPr>
      <t xml:space="preserve"> esa ftl frfFk ls ,fj;j cdk;k gS ls ,d foRr o"kZ ds vUr rd ;fn gks rks Hkjsa ojuk tgka rd ,fj;j nsuk gS Hkjsa A ;fn foRr o"kZ ds ckn dk Hkh cdk;k gS rks nqckjk blh en dks vxyh frfFk ls Hkjsa A</t>
    </r>
  </si>
  <si>
    <r>
      <t xml:space="preserve">HkRrs dhs ensa&amp; </t>
    </r>
    <r>
      <rPr>
        <sz val="14"/>
        <color theme="1"/>
        <rFont val="Calibri"/>
        <family val="2"/>
        <scheme val="minor"/>
      </rPr>
      <t xml:space="preserve">Basic </t>
    </r>
    <r>
      <rPr>
        <sz val="16"/>
        <color theme="1"/>
        <rFont val="Kruti Dev 010"/>
      </rPr>
      <t>vkfn dks</t>
    </r>
    <r>
      <rPr>
        <sz val="14"/>
        <color theme="1"/>
        <rFont val="Calibri"/>
        <family val="2"/>
        <scheme val="minor"/>
      </rPr>
      <t xml:space="preserve"> Select</t>
    </r>
    <r>
      <rPr>
        <sz val="16"/>
        <color theme="1"/>
        <rFont val="Kruti Dev 010"/>
      </rPr>
      <t xml:space="preserve"> djrs gh ftrus ekg dh vof/k mij Hkjh Fkh mrus dkWye uhps [kqy tk;saxs ftuesa ekg o o"kZ Hkjs gq, gksaxs vkidks lHkh dkWye esa vUrj fooj.k i= ls </t>
    </r>
    <r>
      <rPr>
        <sz val="14"/>
        <color theme="1"/>
        <rFont val="Calibri"/>
        <family val="2"/>
        <scheme val="minor"/>
      </rPr>
      <t>Already Drawn Amount and Difference Amount</t>
    </r>
    <r>
      <rPr>
        <sz val="16"/>
        <color theme="1"/>
        <rFont val="Kruti Dev 010"/>
      </rPr>
      <t xml:space="preserve"> Hkjdj</t>
    </r>
    <r>
      <rPr>
        <sz val="14"/>
        <color theme="1"/>
        <rFont val="Calibri"/>
        <family val="2"/>
        <scheme val="minor"/>
      </rPr>
      <t xml:space="preserve"> Submit</t>
    </r>
    <r>
      <rPr>
        <sz val="16"/>
        <color theme="1"/>
        <rFont val="Kruti Dev 010"/>
      </rPr>
      <t xml:space="preserve"> djuk gS] ;fn foRr o"kZ ds ckn dk Hkh cdk;k gS rks nqckjk blh en dks vxyh frfFk ls Hkjsa</t>
    </r>
  </si>
  <si>
    <r>
      <t xml:space="preserve">blh izdkj ;fn </t>
    </r>
    <r>
      <rPr>
        <sz val="14"/>
        <color theme="1"/>
        <rFont val="Calibri"/>
        <family val="2"/>
        <scheme val="minor"/>
      </rPr>
      <t xml:space="preserve">DA and HRA </t>
    </r>
    <r>
      <rPr>
        <sz val="16"/>
        <color theme="1"/>
        <rFont val="Kruti Dev 010"/>
      </rPr>
      <t>ns; gks rks ckjh&amp;ckjh ls mijksDrkuqlkj izfdz;k djsa A</t>
    </r>
  </si>
  <si>
    <r>
      <t xml:space="preserve">vc </t>
    </r>
    <r>
      <rPr>
        <b/>
        <sz val="14"/>
        <color rgb="FFFF0000"/>
        <rFont val="Calibri"/>
        <family val="2"/>
        <scheme val="minor"/>
      </rPr>
      <t>Add Deduction</t>
    </r>
    <r>
      <rPr>
        <b/>
        <sz val="16"/>
        <color rgb="FFFF0000"/>
        <rFont val="Kruti Dev 010"/>
      </rPr>
      <t xml:space="preserve"> ij </t>
    </r>
    <r>
      <rPr>
        <b/>
        <sz val="14"/>
        <color rgb="FFFF0000"/>
        <rFont val="Calibri"/>
        <family val="2"/>
        <scheme val="minor"/>
      </rPr>
      <t>Click</t>
    </r>
    <r>
      <rPr>
        <sz val="16"/>
        <color theme="1"/>
        <rFont val="Kruti Dev 010"/>
      </rPr>
      <t xml:space="preserve"> djsa ,d </t>
    </r>
    <r>
      <rPr>
        <sz val="14"/>
        <color theme="1"/>
        <rFont val="Calibri"/>
        <family val="2"/>
        <scheme val="minor"/>
      </rPr>
      <t xml:space="preserve">Pop up Window </t>
    </r>
    <r>
      <rPr>
        <sz val="16"/>
        <color theme="1"/>
        <rFont val="Kruti Dev 010"/>
      </rPr>
      <t>[kqysxh ftlesa&amp;</t>
    </r>
  </si>
  <si>
    <r>
      <t>vof/k Hkjsa ,oa tks dVkSfr;ka ,fj;j ls djuh gS tSls&amp;</t>
    </r>
    <r>
      <rPr>
        <sz val="14"/>
        <color theme="1"/>
        <rFont val="Calibri"/>
        <family val="2"/>
        <scheme val="minor"/>
      </rPr>
      <t xml:space="preserve"> SI/GPF/RPMF/CePenf/Itax</t>
    </r>
    <r>
      <rPr>
        <sz val="16"/>
        <color theme="1"/>
        <rFont val="Kruti Dev 010"/>
      </rPr>
      <t xml:space="preserve"> vkfn dks ckjh&amp;ckjh ls pqudj </t>
    </r>
    <r>
      <rPr>
        <sz val="14"/>
        <color theme="1"/>
        <rFont val="Calibri"/>
        <family val="2"/>
        <scheme val="minor"/>
      </rPr>
      <t>Add</t>
    </r>
    <r>
      <rPr>
        <sz val="16"/>
        <color theme="1"/>
        <rFont val="Kruti Dev 010"/>
      </rPr>
      <t xml:space="preserve"> djsa tSls&amp; </t>
    </r>
    <r>
      <rPr>
        <sz val="14"/>
        <color theme="1"/>
        <rFont val="Calibri"/>
        <family val="2"/>
        <scheme val="minor"/>
      </rPr>
      <t>Add Allowance</t>
    </r>
    <r>
      <rPr>
        <sz val="16"/>
        <color theme="1"/>
        <rFont val="Kruti Dev 010"/>
      </rPr>
      <t xml:space="preserve"> esa fd;k Fkk A</t>
    </r>
  </si>
  <si>
    <r>
      <t xml:space="preserve">vc dkfeZd dk </t>
    </r>
    <r>
      <rPr>
        <sz val="14"/>
        <color theme="1"/>
        <rFont val="Cambria"/>
        <family val="1"/>
        <scheme val="major"/>
      </rPr>
      <t>Total Allowances, Total Deductions and Payable Salary</t>
    </r>
    <r>
      <rPr>
        <sz val="16"/>
        <color theme="1"/>
        <rFont val="Kruti Dev 010"/>
      </rPr>
      <t xml:space="preserve"> dh jkf'k uhps iznf'kZr gksxh ftldh Hkyh Hkkafr ls </t>
    </r>
    <r>
      <rPr>
        <sz val="14"/>
        <color theme="1"/>
        <rFont val="Cambria"/>
        <family val="1"/>
        <scheme val="major"/>
      </rPr>
      <t>Arear Sheet</t>
    </r>
    <r>
      <rPr>
        <sz val="16"/>
        <color theme="1"/>
        <rFont val="Kruti Dev 010"/>
      </rPr>
      <t xml:space="preserve"> ls dj ysos A</t>
    </r>
  </si>
  <si>
    <r>
      <t xml:space="preserve">okafNr </t>
    </r>
    <r>
      <rPr>
        <sz val="14"/>
        <color theme="1"/>
        <rFont val="Calibri"/>
        <family val="2"/>
        <scheme val="minor"/>
      </rPr>
      <t>Documents Upload</t>
    </r>
    <r>
      <rPr>
        <sz val="16"/>
        <color theme="1"/>
        <rFont val="Kruti Dev 010"/>
      </rPr>
      <t xml:space="preserve"> djsa] vkxs dh izfdz;k vU; fcyksa dh rjg leku :i ls viuk;sa A</t>
    </r>
  </si>
  <si>
    <t>Leave Encashment on Retire/Death</t>
  </si>
  <si>
    <r>
      <t xml:space="preserve">fdlh dkfeZd dh lsokfo`fRr ;k e`R;q gks tkus ij dkfeZd ds vodk'k [kkrs esa vuqi;ksftr vodk'k dk udn Hkqxrku djus ds fy, </t>
    </r>
    <r>
      <rPr>
        <sz val="14"/>
        <color theme="1"/>
        <rFont val="Calibri"/>
        <family val="2"/>
        <scheme val="minor"/>
      </rPr>
      <t>Paymanger</t>
    </r>
    <r>
      <rPr>
        <sz val="16"/>
        <color theme="1"/>
        <rFont val="Kruti Dev 010"/>
      </rPr>
      <t xml:space="preserve"> ij vyx ls izfdz;k fu/kkZfjr gS A</t>
    </r>
  </si>
  <si>
    <r>
      <t xml:space="preserve">lsokfuo`fRr@e`R;q ij mikftZr vodk'k dk Hkqxrku rHkh fd;k tk ldrk gS tc dkfeZd dks </t>
    </r>
    <r>
      <rPr>
        <sz val="14"/>
        <color theme="1"/>
        <rFont val="Calibri"/>
        <family val="2"/>
        <scheme val="minor"/>
      </rPr>
      <t>PPO No</t>
    </r>
    <r>
      <rPr>
        <sz val="16"/>
        <color theme="1"/>
        <rFont val="Kruti Dev 010"/>
      </rPr>
      <t xml:space="preserve"> tkjh gksus ds ckn ,oa </t>
    </r>
    <r>
      <rPr>
        <sz val="14"/>
        <color theme="1"/>
        <rFont val="Calibri"/>
        <family val="2"/>
        <scheme val="minor"/>
      </rPr>
      <t>Budget</t>
    </r>
    <r>
      <rPr>
        <sz val="16"/>
        <color theme="1"/>
        <rFont val="Kruti Dev 010"/>
      </rPr>
      <t xml:space="preserve"> </t>
    </r>
    <r>
      <rPr>
        <sz val="14"/>
        <color theme="1"/>
        <rFont val="Calibri"/>
        <family val="2"/>
        <scheme val="minor"/>
      </rPr>
      <t>Head-2071-01-115-01-01</t>
    </r>
    <r>
      <rPr>
        <sz val="16"/>
        <color theme="1"/>
        <rFont val="Kruti Dev 010"/>
      </rPr>
      <t xml:space="preserve"> esa ctV izkIr gks tk;s A</t>
    </r>
  </si>
  <si>
    <t>Group Allocation-</t>
  </si>
  <si>
    <r>
      <t xml:space="preserve">Group Name-     </t>
    </r>
    <r>
      <rPr>
        <b/>
        <sz val="16"/>
        <color rgb="FF0070C0"/>
        <rFont val="Calibri"/>
        <family val="2"/>
        <scheme val="minor"/>
      </rPr>
      <t>As your wish</t>
    </r>
  </si>
  <si>
    <r>
      <t xml:space="preserve">Budget Head- </t>
    </r>
    <r>
      <rPr>
        <b/>
        <sz val="16"/>
        <color rgb="FF0070C0"/>
        <rFont val="Calibri"/>
        <family val="2"/>
        <scheme val="minor"/>
      </rPr>
      <t xml:space="preserve"> 2071-01-115-01-01</t>
    </r>
  </si>
  <si>
    <r>
      <t xml:space="preserve">Object Head-     </t>
    </r>
    <r>
      <rPr>
        <b/>
        <sz val="16"/>
        <color rgb="FF0070C0"/>
        <rFont val="Calibri"/>
        <family val="2"/>
        <scheme val="minor"/>
      </rPr>
      <t>84</t>
    </r>
  </si>
  <si>
    <r>
      <t xml:space="preserve">                                  Submit </t>
    </r>
    <r>
      <rPr>
        <sz val="16"/>
        <color rgb="FFFF0000"/>
        <rFont val="Kruti Dev 010"/>
      </rPr>
      <t xml:space="preserve">                     bl xzqi esa fdlh Hkh dkfeZd dks </t>
    </r>
    <r>
      <rPr>
        <sz val="14"/>
        <color rgb="FFFF0000"/>
        <rFont val="Calibri"/>
        <family val="2"/>
        <scheme val="minor"/>
      </rPr>
      <t>Tranfer</t>
    </r>
    <r>
      <rPr>
        <sz val="16"/>
        <color rgb="FFFF0000"/>
        <rFont val="Kruti Dev 010"/>
      </rPr>
      <t xml:space="preserve"> ugha djuk gS A</t>
    </r>
  </si>
  <si>
    <r>
      <t xml:space="preserve">Select Bill Type- </t>
    </r>
    <r>
      <rPr>
        <sz val="16"/>
        <color rgb="FF0070C0"/>
        <rFont val="Calibri"/>
        <family val="2"/>
        <scheme val="minor"/>
      </rPr>
      <t>Lave Encashment on Retirement</t>
    </r>
  </si>
  <si>
    <r>
      <t xml:space="preserve">Select sub Type- </t>
    </r>
    <r>
      <rPr>
        <sz val="16"/>
        <color rgb="FF0070C0"/>
        <rFont val="Calibri"/>
        <family val="2"/>
        <scheme val="minor"/>
      </rPr>
      <t>Freezed</t>
    </r>
  </si>
  <si>
    <r>
      <t xml:space="preserve">Select Object Head- </t>
    </r>
    <r>
      <rPr>
        <sz val="14"/>
        <color rgb="FF0070C0"/>
        <rFont val="Calibri"/>
        <family val="2"/>
        <scheme val="minor"/>
      </rPr>
      <t>84</t>
    </r>
  </si>
  <si>
    <r>
      <t xml:space="preserve">Select Bill Name- </t>
    </r>
    <r>
      <rPr>
        <sz val="16"/>
        <color rgb="FF0070C0"/>
        <rFont val="Calibri"/>
        <family val="2"/>
        <scheme val="minor"/>
      </rPr>
      <t xml:space="preserve">Bill Group </t>
    </r>
    <r>
      <rPr>
        <sz val="16"/>
        <color rgb="FF0070C0"/>
        <rFont val="Kruti Dev 010"/>
      </rPr>
      <t>dk p;u djsa ftl</t>
    </r>
    <r>
      <rPr>
        <sz val="16"/>
        <color rgb="FF0070C0"/>
        <rFont val="Calibri"/>
        <family val="2"/>
        <scheme val="minor"/>
      </rPr>
      <t xml:space="preserve"> Group </t>
    </r>
    <r>
      <rPr>
        <sz val="16"/>
        <color rgb="FF0070C0"/>
        <rFont val="Kruti Dev 010"/>
      </rPr>
      <t xml:space="preserve">dks vkius vHkh mij cuk;k gSa </t>
    </r>
  </si>
  <si>
    <t>Leave Encashment Process-</t>
  </si>
  <si>
    <t xml:space="preserve">Bill Processing                Leave Encashment Preparation              Leave Encashment Retirement          </t>
  </si>
  <si>
    <r>
      <t>Select Year, Month,Group-</t>
    </r>
    <r>
      <rPr>
        <sz val="14"/>
        <color rgb="FFFF0000"/>
        <rFont val="Calibri"/>
        <family val="2"/>
        <scheme val="minor"/>
      </rPr>
      <t>New Created</t>
    </r>
    <r>
      <rPr>
        <sz val="14"/>
        <color theme="1"/>
        <rFont val="Calibri"/>
        <family val="2"/>
        <scheme val="minor"/>
      </rPr>
      <t>,Bill No,Order- DA Rate/Pay commission</t>
    </r>
  </si>
  <si>
    <r>
      <t xml:space="preserve">Fill No of Days- </t>
    </r>
    <r>
      <rPr>
        <sz val="16"/>
        <color rgb="FF7030A0"/>
        <rFont val="Kruti Dev 010"/>
      </rPr>
      <t>dkfeZd ds vodk'k [kkrs esa vo'ks"k mikftZr vodk'kksa dh la[;k</t>
    </r>
  </si>
  <si>
    <r>
      <t xml:space="preserve">Sanction date- </t>
    </r>
    <r>
      <rPr>
        <sz val="16"/>
        <color rgb="FF7030A0"/>
        <rFont val="Kruti Dev 010"/>
      </rPr>
      <t>dk;kZy; Lohd`fr vkns'k fnukad</t>
    </r>
  </si>
  <si>
    <r>
      <rPr>
        <sz val="14"/>
        <color theme="1"/>
        <rFont val="Cambria"/>
        <family val="1"/>
        <scheme val="major"/>
      </rPr>
      <t xml:space="preserve">Search- Checkmark on Name, </t>
    </r>
    <r>
      <rPr>
        <sz val="16"/>
        <color theme="1"/>
        <rFont val="Kruti Dev 010"/>
      </rPr>
      <t xml:space="preserve">dkfeZd ds uke dk izFke v{kj Mkyrs gh </t>
    </r>
    <r>
      <rPr>
        <sz val="14"/>
        <color theme="1"/>
        <rFont val="Calibri"/>
        <family val="2"/>
        <scheme val="minor"/>
      </rPr>
      <t>dropDown</t>
    </r>
    <r>
      <rPr>
        <sz val="16"/>
        <color theme="1"/>
        <rFont val="Kruti Dev 010"/>
      </rPr>
      <t xml:space="preserve"> esa dkfeZd dk uke iznf'kZr gksxk ij </t>
    </r>
    <r>
      <rPr>
        <sz val="14"/>
        <color theme="1"/>
        <rFont val="Calibri"/>
        <family val="2"/>
        <scheme val="minor"/>
      </rPr>
      <t>Click</t>
    </r>
    <r>
      <rPr>
        <sz val="16"/>
        <color theme="1"/>
        <rFont val="Kruti Dev 010"/>
      </rPr>
      <t xml:space="preserve"> djsa ,oa </t>
    </r>
    <r>
      <rPr>
        <sz val="14"/>
        <color theme="1"/>
        <rFont val="Cambria"/>
        <family val="1"/>
        <scheme val="major"/>
      </rPr>
      <t>Add</t>
    </r>
    <r>
      <rPr>
        <sz val="16"/>
        <color theme="1"/>
        <rFont val="Kruti Dev 010"/>
      </rPr>
      <t xml:space="preserve"> ij Click djsa A</t>
    </r>
  </si>
  <si>
    <t>uhps dkfeZd dk uke] ewy osru] HkRrk ,oa dqy jkf'k iznf'kZr gksxh] d`i;k x.kuk djds iw.kZr;k lUrq"V gksus ij gh vkxs dh izfdz;k djsa A</t>
  </si>
  <si>
    <r>
      <t xml:space="preserve">              ;fn jkf'k dk Hkqxrku dkfeZd ds uksfeuh dks djuk gks rks </t>
    </r>
    <r>
      <rPr>
        <sz val="14"/>
        <color rgb="FF7030A0"/>
        <rFont val="Calibri"/>
        <family val="2"/>
        <scheme val="minor"/>
      </rPr>
      <t>Click on Add Nominee</t>
    </r>
    <r>
      <rPr>
        <sz val="16"/>
        <color theme="1"/>
        <rFont val="Kruti Dev 010"/>
      </rPr>
      <t xml:space="preserve"> ,d </t>
    </r>
    <r>
      <rPr>
        <sz val="14"/>
        <color theme="1"/>
        <rFont val="Calibri"/>
        <family val="2"/>
        <scheme val="minor"/>
      </rPr>
      <t>Pop-up Window</t>
    </r>
    <r>
      <rPr>
        <sz val="16"/>
        <color theme="1"/>
        <rFont val="Kruti Dev 010"/>
      </rPr>
      <t xml:space="preserve"> [kqysxh ftlesa</t>
    </r>
    <r>
      <rPr>
        <sz val="14"/>
        <color theme="1"/>
        <rFont val="Calibri"/>
        <family val="2"/>
        <scheme val="minor"/>
      </rPr>
      <t xml:space="preserve"> Select Nominee</t>
    </r>
    <r>
      <rPr>
        <sz val="16"/>
        <color theme="1"/>
        <rFont val="Kruti Dev 010"/>
      </rPr>
      <t xml:space="preserve"> ¼uksfeuh o mldh cSad </t>
    </r>
    <r>
      <rPr>
        <sz val="14"/>
        <color theme="1"/>
        <rFont val="Calibri"/>
        <family val="2"/>
        <scheme val="minor"/>
      </rPr>
      <t>Detail</t>
    </r>
    <r>
      <rPr>
        <sz val="16"/>
        <color theme="1"/>
        <rFont val="Kruti Dev 010"/>
      </rPr>
      <t xml:space="preserve"> iwoZ esa </t>
    </r>
    <r>
      <rPr>
        <sz val="14"/>
        <color theme="1"/>
        <rFont val="Calibri"/>
        <family val="2"/>
        <scheme val="minor"/>
      </rPr>
      <t>ADD</t>
    </r>
    <r>
      <rPr>
        <sz val="16"/>
        <color theme="1"/>
        <rFont val="Kruti Dev 010"/>
      </rPr>
      <t xml:space="preserve"> gksuk pkfg;s½ djsa ,oa ftruh jkf'k dk Hkqxrku uksfeuh dks djuk gS Hkjsa rFkk</t>
    </r>
    <r>
      <rPr>
        <sz val="14"/>
        <color theme="1"/>
        <rFont val="Calibri"/>
        <family val="2"/>
        <scheme val="minor"/>
      </rPr>
      <t xml:space="preserve"> Submit</t>
    </r>
    <r>
      <rPr>
        <sz val="16"/>
        <color theme="1"/>
        <rFont val="Kruti Dev 010"/>
      </rPr>
      <t xml:space="preserve"> djsa A</t>
    </r>
  </si>
  <si>
    <r>
      <t xml:space="preserve">dkfeZd dk lsokfuo`fRr@lsoklekfIr vkns'k] dk;kZy; dk dk;ZeqfDr vkns'k] vodk'k Hkqxrku Lohd`fRr vkns'k] vodk'k [kkrs dh QksVks izfr vkfn nLrkost </t>
    </r>
    <r>
      <rPr>
        <sz val="14"/>
        <color theme="1"/>
        <rFont val="Cambria"/>
        <family val="1"/>
        <scheme val="major"/>
      </rPr>
      <t>Upload</t>
    </r>
    <r>
      <rPr>
        <sz val="16"/>
        <color theme="1"/>
        <rFont val="Kruti Dev 010"/>
      </rPr>
      <t xml:space="preserve"> djsa</t>
    </r>
  </si>
  <si>
    <t xml:space="preserve">         vkxs dh izfdz;k osru fcy ds leku gS A</t>
  </si>
  <si>
    <t>PL Surrender Bill</t>
  </si>
  <si>
    <t>jktLFkku lsok fu;e ds fu;e&amp;91 , ds rgr ,d jkT; dkfeZd dks mlds }kjk vkosnu djus ij 15 fnu ds mikftZr vodk'k ds leZi.k ds cnys udn Hkqxrku fd;k tkrk gS A</t>
  </si>
  <si>
    <t>15 fnol ds mikftZr vodk'k ds Hkqxrku dh izfdz;k fuEukuqlkj gS A</t>
  </si>
  <si>
    <r>
      <t xml:space="preserve">Select Bill Type- </t>
    </r>
    <r>
      <rPr>
        <sz val="14"/>
        <color rgb="FF7030A0"/>
        <rFont val="Calibri"/>
        <family val="2"/>
        <scheme val="minor"/>
      </rPr>
      <t>Serrender 15 Days</t>
    </r>
  </si>
  <si>
    <r>
      <t>Bill Name-</t>
    </r>
    <r>
      <rPr>
        <sz val="14"/>
        <color rgb="FF7030A0"/>
        <rFont val="Calibri"/>
        <family val="2"/>
        <scheme val="minor"/>
      </rPr>
      <t>Concerned Group</t>
    </r>
  </si>
  <si>
    <t>Click Bill Processing                   Surrender(15 Days) Preparation                       Surrender 15 Days</t>
  </si>
  <si>
    <t>Select Month, Year, Bill Name, Financial Year, Bill no, Order No- DA Rate/Pay commission</t>
  </si>
  <si>
    <t>Sanction- Pl Sanction Order Date, Checkmark on Individual and Chechmark on Search by Name</t>
  </si>
  <si>
    <r>
      <rPr>
        <sz val="14"/>
        <color theme="1"/>
        <rFont val="Calibri"/>
        <family val="2"/>
        <scheme val="minor"/>
      </rPr>
      <t>Employee Name</t>
    </r>
    <r>
      <rPr>
        <sz val="16"/>
        <color theme="1"/>
        <rFont val="Kruti Dev 010"/>
      </rPr>
      <t xml:space="preserve"> esa dkfeZd ds uke dk izFke v{kj Mkyrs gh </t>
    </r>
    <r>
      <rPr>
        <sz val="14"/>
        <color theme="1"/>
        <rFont val="Calibri"/>
        <family val="2"/>
        <scheme val="minor"/>
      </rPr>
      <t>Drop Down</t>
    </r>
    <r>
      <rPr>
        <sz val="16"/>
        <color theme="1"/>
        <rFont val="Kruti Dev 010"/>
      </rPr>
      <t xml:space="preserve"> esa iwjk uke</t>
    </r>
    <r>
      <rPr>
        <sz val="14"/>
        <color theme="1"/>
        <rFont val="Calibri"/>
        <family val="2"/>
        <scheme val="minor"/>
      </rPr>
      <t xml:space="preserve"> Show </t>
    </r>
    <r>
      <rPr>
        <sz val="16"/>
        <color theme="1"/>
        <rFont val="Kruti Dev 010"/>
      </rPr>
      <t xml:space="preserve">gksxk mlij </t>
    </r>
    <r>
      <rPr>
        <sz val="14"/>
        <color theme="1"/>
        <rFont val="Calibri"/>
        <family val="2"/>
        <scheme val="minor"/>
      </rPr>
      <t>Click</t>
    </r>
    <r>
      <rPr>
        <sz val="16"/>
        <color theme="1"/>
        <rFont val="Kruti Dev 010"/>
      </rPr>
      <t xml:space="preserve"> djsa </t>
    </r>
  </si>
  <si>
    <r>
      <rPr>
        <sz val="14"/>
        <color theme="1"/>
        <rFont val="Calibri"/>
        <family val="2"/>
        <scheme val="minor"/>
      </rPr>
      <t>Enter Days</t>
    </r>
    <r>
      <rPr>
        <sz val="16"/>
        <color theme="1"/>
        <rFont val="Kruti Dev 010"/>
      </rPr>
      <t xml:space="preserve"> esa 15 </t>
    </r>
    <r>
      <rPr>
        <sz val="14"/>
        <color theme="1"/>
        <rFont val="Calibri"/>
        <family val="2"/>
        <scheme val="minor"/>
      </rPr>
      <t>Days Pre Filled</t>
    </r>
    <r>
      <rPr>
        <sz val="16"/>
        <color theme="1"/>
        <rFont val="Kruti Dev 010"/>
      </rPr>
      <t xml:space="preserve"> feysxk </t>
    </r>
    <r>
      <rPr>
        <sz val="14"/>
        <color theme="1"/>
        <rFont val="Calibri"/>
        <family val="2"/>
        <scheme val="minor"/>
      </rPr>
      <t>Add</t>
    </r>
    <r>
      <rPr>
        <sz val="16"/>
        <color theme="1"/>
        <rFont val="Kruti Dev 010"/>
      </rPr>
      <t xml:space="preserve"> ij </t>
    </r>
    <r>
      <rPr>
        <sz val="14"/>
        <color theme="1"/>
        <rFont val="Calibri"/>
        <family val="2"/>
        <scheme val="minor"/>
      </rPr>
      <t>Click</t>
    </r>
    <r>
      <rPr>
        <sz val="16"/>
        <color theme="1"/>
        <rFont val="Kruti Dev 010"/>
      </rPr>
      <t xml:space="preserve"> djsa </t>
    </r>
  </si>
  <si>
    <r>
      <t>uhps dkfeZd dk uke] osru] HkRrk o dqy jkf'k</t>
    </r>
    <r>
      <rPr>
        <sz val="14"/>
        <color theme="1"/>
        <rFont val="Calibri"/>
        <family val="2"/>
        <scheme val="minor"/>
      </rPr>
      <t xml:space="preserve"> Show </t>
    </r>
    <r>
      <rPr>
        <sz val="16"/>
        <color theme="1"/>
        <rFont val="Kruti Dev 010"/>
      </rPr>
      <t>gksxh A</t>
    </r>
  </si>
  <si>
    <r>
      <t xml:space="preserve">blh izdkj xzqi ds vU; dkfeZdksa dks Hkh </t>
    </r>
    <r>
      <rPr>
        <sz val="14"/>
        <color theme="1"/>
        <rFont val="Calibri"/>
        <family val="2"/>
        <scheme val="minor"/>
      </rPr>
      <t xml:space="preserve">Add </t>
    </r>
    <r>
      <rPr>
        <sz val="16"/>
        <color theme="1"/>
        <rFont val="Kruti Dev 010"/>
      </rPr>
      <t>dj ldrs gSa A</t>
    </r>
  </si>
  <si>
    <t>Documents Uploads-</t>
  </si>
  <si>
    <r>
      <t xml:space="preserve">lefiZr vodk'k ds dk;kZy; Lohd`fRr vkns'k dks </t>
    </r>
    <r>
      <rPr>
        <sz val="14"/>
        <color theme="1"/>
        <rFont val="Calibri"/>
        <family val="2"/>
        <scheme val="minor"/>
      </rPr>
      <t>Documents Upload</t>
    </r>
    <r>
      <rPr>
        <sz val="16"/>
        <color theme="1"/>
        <rFont val="Kruti Dev 010"/>
      </rPr>
      <t xml:space="preserve"> esa tkdj </t>
    </r>
    <r>
      <rPr>
        <sz val="14"/>
        <color theme="1"/>
        <rFont val="Calibri"/>
        <family val="2"/>
        <scheme val="minor"/>
      </rPr>
      <t>Upload</t>
    </r>
    <r>
      <rPr>
        <sz val="16"/>
        <color theme="1"/>
        <rFont val="Kruti Dev 010"/>
      </rPr>
      <t xml:space="preserve"> djsa A</t>
    </r>
  </si>
  <si>
    <r>
      <t xml:space="preserve">fcy dks </t>
    </r>
    <r>
      <rPr>
        <sz val="14"/>
        <color theme="1"/>
        <rFont val="Calibri"/>
        <family val="2"/>
        <scheme val="minor"/>
      </rPr>
      <t>DDO Forward</t>
    </r>
    <r>
      <rPr>
        <sz val="16"/>
        <color theme="1"/>
        <rFont val="Kruti Dev 010"/>
      </rPr>
      <t xml:space="preserve"> djsa A</t>
    </r>
  </si>
  <si>
    <t>Report Download-</t>
  </si>
  <si>
    <r>
      <rPr>
        <sz val="14"/>
        <color theme="1"/>
        <rFont val="Calibri"/>
        <family val="2"/>
        <scheme val="minor"/>
      </rPr>
      <t>Reports</t>
    </r>
    <r>
      <rPr>
        <sz val="16"/>
        <color theme="1"/>
        <rFont val="Kruti Dev 010"/>
      </rPr>
      <t xml:space="preserve"> esa tkdj </t>
    </r>
    <r>
      <rPr>
        <sz val="14"/>
        <color theme="1"/>
        <rFont val="Calibri"/>
        <family val="2"/>
        <scheme val="minor"/>
      </rPr>
      <t xml:space="preserve"> Surrender Report Download</t>
    </r>
    <r>
      <rPr>
        <sz val="16"/>
        <color theme="1"/>
        <rFont val="Kruti Dev 010"/>
      </rPr>
      <t xml:space="preserve"> djsa] </t>
    </r>
    <r>
      <rPr>
        <sz val="14"/>
        <color theme="1"/>
        <rFont val="Cambria"/>
        <family val="1"/>
        <scheme val="major"/>
      </rPr>
      <t>Documents E-Sign</t>
    </r>
    <r>
      <rPr>
        <sz val="16"/>
        <color theme="1"/>
        <rFont val="Kruti Dev 010"/>
      </rPr>
      <t xml:space="preserve"> dj </t>
    </r>
    <r>
      <rPr>
        <sz val="14"/>
        <color theme="1"/>
        <rFont val="Cambria"/>
        <family val="1"/>
        <scheme val="major"/>
      </rPr>
      <t>Bill Treasuty Forward</t>
    </r>
    <r>
      <rPr>
        <sz val="16"/>
        <color theme="1"/>
        <rFont val="Kruti Dev 010"/>
      </rPr>
      <t xml:space="preserve"> djsa A</t>
    </r>
  </si>
  <si>
    <r>
      <rPr>
        <b/>
        <i/>
        <u/>
        <sz val="20"/>
        <color rgb="FFFF0000"/>
        <rFont val="Calibri"/>
        <family val="2"/>
        <scheme val="minor"/>
      </rPr>
      <t>EGRASS-</t>
    </r>
    <r>
      <rPr>
        <b/>
        <i/>
        <u/>
        <sz val="20"/>
        <color rgb="FF7030A0"/>
        <rFont val="Calibri"/>
        <family val="2"/>
        <scheme val="minor"/>
      </rPr>
      <t xml:space="preserve">Generate Challan &amp; </t>
    </r>
    <r>
      <rPr>
        <b/>
        <i/>
        <u/>
        <sz val="20"/>
        <color rgb="FFFF0000"/>
        <rFont val="Calibri"/>
        <family val="2"/>
        <scheme val="minor"/>
      </rPr>
      <t>Minus Expanditure (Recovery Challan)</t>
    </r>
  </si>
  <si>
    <r>
      <t xml:space="preserve">fdlh dkfeZd dks osru] HkRrs] ;k=k O;;] fpfdRlk O;;] cksul ;k vU; en esa vf/kd Hkqxrku ;k lgou ls Hkqxrku gks tkrk gS rks lk-fo-ys-fu- ds vuqlkj olwyh dh tkuh vfuok;Z gS tks pkyku ;k </t>
    </r>
    <r>
      <rPr>
        <sz val="14"/>
        <color theme="1"/>
        <rFont val="Calibri"/>
        <family val="2"/>
        <scheme val="minor"/>
      </rPr>
      <t>ROP</t>
    </r>
    <r>
      <rPr>
        <sz val="16"/>
        <color theme="1"/>
        <rFont val="Kruti Dev 010"/>
      </rPr>
      <t xml:space="preserve"> ls olwyh dh tk;sxh ¼iwoZ foRr o"kZ dh pkyku ls ,oa orZeku foRr o"kZ dh </t>
    </r>
    <r>
      <rPr>
        <sz val="14"/>
        <color theme="1"/>
        <rFont val="Calibri"/>
        <family val="2"/>
        <scheme val="minor"/>
      </rPr>
      <t xml:space="preserve">ROP </t>
    </r>
    <r>
      <rPr>
        <sz val="16"/>
        <color theme="1"/>
        <rFont val="Kruti Dev 010"/>
      </rPr>
      <t>ls½</t>
    </r>
  </si>
  <si>
    <r>
      <t>;fn vf/kd Hkqxrku dh olwyh pkyku ls dh tkuh gS rks loZizFke ;g lqfuf'pr djuk gS fd olwyh orZeku foRr o"kZ dh gS ;k iwoZ ds foRr o"kZ dh gS nksuksa ds</t>
    </r>
    <r>
      <rPr>
        <sz val="14"/>
        <color theme="1"/>
        <rFont val="Calibri"/>
        <family val="2"/>
        <scheme val="minor"/>
      </rPr>
      <t xml:space="preserve"> Challan Head</t>
    </r>
    <r>
      <rPr>
        <sz val="16"/>
        <color theme="1"/>
        <rFont val="Kruti Dev 010"/>
      </rPr>
      <t xml:space="preserve"> vyx vyx gksaxs A</t>
    </r>
  </si>
  <si>
    <r>
      <t xml:space="preserve">;fn vf/kd Hkqxrku dh olwyh orZeku foRr o"kZ dh gS rks pkyku mlh ctV gsM esa cusxk ftl gsM ls jkf'k vkgfjr dh xbZ gS rFkk olwyh iwoZ ds foRr o"kZ dh gS rks pkyku gsM ek/;0 f'k{kk&amp; </t>
    </r>
    <r>
      <rPr>
        <sz val="14"/>
        <color rgb="FFFF0000"/>
        <rFont val="Calibri"/>
        <family val="2"/>
        <scheme val="minor"/>
      </rPr>
      <t>2202-02-911-01-01-98</t>
    </r>
    <r>
      <rPr>
        <sz val="12"/>
        <color theme="1"/>
        <rFont val="Calibri"/>
        <family val="2"/>
        <scheme val="minor"/>
      </rPr>
      <t xml:space="preserve"> </t>
    </r>
    <r>
      <rPr>
        <sz val="16"/>
        <color theme="1"/>
        <rFont val="Kruti Dev 010"/>
      </rPr>
      <t>izk0 f'k{kk&amp;</t>
    </r>
    <r>
      <rPr>
        <sz val="12"/>
        <color theme="1"/>
        <rFont val="Calibri"/>
        <family val="2"/>
        <scheme val="minor"/>
      </rPr>
      <t xml:space="preserve"> </t>
    </r>
    <r>
      <rPr>
        <sz val="14"/>
        <color rgb="FFFF0000"/>
        <rFont val="Calibri"/>
        <family val="2"/>
        <scheme val="minor"/>
      </rPr>
      <t>2202-01-911-01-00-98</t>
    </r>
    <r>
      <rPr>
        <sz val="12"/>
        <color theme="1"/>
        <rFont val="Calibri"/>
        <family val="2"/>
        <scheme val="minor"/>
      </rPr>
      <t xml:space="preserve"> </t>
    </r>
    <r>
      <rPr>
        <sz val="16"/>
        <color theme="1"/>
        <rFont val="Kruti Dev 010"/>
      </rPr>
      <t>esa cusxk A</t>
    </r>
  </si>
  <si>
    <r>
      <rPr>
        <sz val="14"/>
        <color theme="1"/>
        <rFont val="Calibri"/>
        <family val="2"/>
        <scheme val="minor"/>
      </rPr>
      <t>Egrass</t>
    </r>
    <r>
      <rPr>
        <sz val="16"/>
        <color theme="1"/>
        <rFont val="Kruti Dev 010"/>
      </rPr>
      <t xml:space="preserve"> ij izR;sd dk;kZy; }kjk </t>
    </r>
    <r>
      <rPr>
        <sz val="14"/>
        <color theme="1"/>
        <rFont val="Calibri"/>
        <family val="2"/>
        <scheme val="minor"/>
      </rPr>
      <t>Profile Create</t>
    </r>
    <r>
      <rPr>
        <sz val="16"/>
        <color theme="1"/>
        <rFont val="Kruti Dev 010"/>
      </rPr>
      <t xml:space="preserve"> djds </t>
    </r>
    <r>
      <rPr>
        <sz val="14"/>
        <color theme="1"/>
        <rFont val="Calibri"/>
        <family val="2"/>
        <scheme val="minor"/>
      </rPr>
      <t>ID</t>
    </r>
    <r>
      <rPr>
        <sz val="16"/>
        <color theme="1"/>
        <rFont val="Kruti Dev 010"/>
      </rPr>
      <t xml:space="preserve"> cukbZ gksrh gS </t>
    </r>
    <r>
      <rPr>
        <b/>
        <u/>
        <sz val="16"/>
        <color rgb="FFFF0000"/>
        <rFont val="Kruti Dev 010"/>
      </rPr>
      <t>;gka ij ;g /;ku nsus ;ksX; gS</t>
    </r>
    <r>
      <rPr>
        <sz val="16"/>
        <color theme="1"/>
        <rFont val="Kruti Dev 010"/>
      </rPr>
      <t xml:space="preserve"> fd ;fn vkidks </t>
    </r>
    <r>
      <rPr>
        <sz val="14"/>
        <color theme="1"/>
        <rFont val="Calibri"/>
        <family val="2"/>
        <scheme val="minor"/>
      </rPr>
      <t xml:space="preserve">Egrass </t>
    </r>
    <r>
      <rPr>
        <sz val="16"/>
        <color theme="1"/>
        <rFont val="Kruti Dev 010"/>
      </rPr>
      <t xml:space="preserve">ij </t>
    </r>
    <r>
      <rPr>
        <sz val="14"/>
        <color theme="1"/>
        <rFont val="Calibri"/>
        <family val="2"/>
        <scheme val="minor"/>
      </rPr>
      <t xml:space="preserve">Login ID </t>
    </r>
    <r>
      <rPr>
        <sz val="16"/>
        <color theme="1"/>
        <rFont val="Kruti Dev 010"/>
      </rPr>
      <t xml:space="preserve">dsoy </t>
    </r>
    <r>
      <rPr>
        <sz val="14"/>
        <color theme="1"/>
        <rFont val="Calibri"/>
        <family val="2"/>
        <scheme val="minor"/>
      </rPr>
      <t>DDO ID</t>
    </r>
    <r>
      <rPr>
        <sz val="16"/>
        <color theme="1"/>
        <rFont val="Kruti Dev 010"/>
      </rPr>
      <t xml:space="preserve"> ls gh cukuh gS ojuk </t>
    </r>
    <r>
      <rPr>
        <sz val="14"/>
        <color theme="1"/>
        <rFont val="Calibri"/>
        <family val="2"/>
        <scheme val="minor"/>
      </rPr>
      <t>Minus Expenditure</t>
    </r>
    <r>
      <rPr>
        <sz val="16"/>
        <color theme="1"/>
        <rFont val="Kruti Dev 010"/>
      </rPr>
      <t xml:space="preserve"> dk </t>
    </r>
    <r>
      <rPr>
        <sz val="14"/>
        <color theme="1"/>
        <rFont val="Calibri"/>
        <family val="2"/>
        <scheme val="minor"/>
      </rPr>
      <t>Option</t>
    </r>
    <r>
      <rPr>
        <sz val="16"/>
        <color theme="1"/>
        <rFont val="Kruti Dev 010"/>
      </rPr>
      <t xml:space="preserve"> ugha vk;sxk ;fn iwoZ esa ,slh </t>
    </r>
    <r>
      <rPr>
        <sz val="14"/>
        <color theme="1"/>
        <rFont val="Calibri"/>
        <family val="2"/>
        <scheme val="minor"/>
      </rPr>
      <t>ID</t>
    </r>
    <r>
      <rPr>
        <sz val="16"/>
        <color theme="1"/>
        <rFont val="Kruti Dev 010"/>
      </rPr>
      <t xml:space="preserve"> ugha cuh gqbZ gS rks fuEu izfdz;k djsa&amp;</t>
    </r>
  </si>
  <si>
    <r>
      <rPr>
        <sz val="14"/>
        <color rgb="FFFF0000"/>
        <rFont val="Calibri"/>
        <family val="2"/>
        <scheme val="minor"/>
      </rPr>
      <t>Egrass Module</t>
    </r>
    <r>
      <rPr>
        <sz val="16"/>
        <color rgb="FFFF0000"/>
        <rFont val="Kruti Dev 010"/>
      </rPr>
      <t xml:space="preserve"> ds</t>
    </r>
    <r>
      <rPr>
        <sz val="14"/>
        <color rgb="FFFF0000"/>
        <rFont val="Calibri"/>
        <family val="2"/>
        <scheme val="minor"/>
      </rPr>
      <t xml:space="preserve"> Sign in</t>
    </r>
    <r>
      <rPr>
        <sz val="16"/>
        <color rgb="FFFF0000"/>
        <rFont val="Kruti Dev 010"/>
      </rPr>
      <t xml:space="preserve"> esa</t>
    </r>
    <r>
      <rPr>
        <sz val="16"/>
        <color rgb="FFFF0000"/>
        <rFont val="Calibri"/>
        <family val="2"/>
        <scheme val="minor"/>
      </rPr>
      <t xml:space="preserve"> Username- Your DDO Code and Password- Sun@123 Enter Captcha and Submit</t>
    </r>
  </si>
  <si>
    <r>
      <t>,d ubZ</t>
    </r>
    <r>
      <rPr>
        <sz val="14"/>
        <color theme="1"/>
        <rFont val="Calibri"/>
        <family val="2"/>
        <scheme val="minor"/>
      </rPr>
      <t xml:space="preserve"> window </t>
    </r>
    <r>
      <rPr>
        <sz val="16"/>
        <color theme="1"/>
        <rFont val="Kruti Dev 010"/>
      </rPr>
      <t xml:space="preserve">[kysxh ftlesa </t>
    </r>
    <r>
      <rPr>
        <sz val="14"/>
        <color theme="1"/>
        <rFont val="Calibri"/>
        <family val="2"/>
        <scheme val="minor"/>
      </rPr>
      <t>Old Password- Sun@123 and New Password- Minimum 6 Character password Enter</t>
    </r>
    <r>
      <rPr>
        <sz val="16"/>
        <color theme="1"/>
        <rFont val="Kruti Dev 010"/>
      </rPr>
      <t xml:space="preserve"> djsa ,oa </t>
    </r>
    <r>
      <rPr>
        <sz val="14"/>
        <color theme="1"/>
        <rFont val="Calibri"/>
        <family val="2"/>
        <scheme val="minor"/>
      </rPr>
      <t>Confirm Passwrd</t>
    </r>
    <r>
      <rPr>
        <sz val="16"/>
        <color theme="1"/>
        <rFont val="Kruti Dev 010"/>
      </rPr>
      <t xml:space="preserve"> ogh u;s</t>
    </r>
    <r>
      <rPr>
        <sz val="14"/>
        <color theme="1"/>
        <rFont val="Calibri"/>
        <family val="2"/>
        <scheme val="minor"/>
      </rPr>
      <t xml:space="preserve"> Password</t>
    </r>
    <r>
      <rPr>
        <sz val="16"/>
        <color theme="1"/>
        <rFont val="Kruti Dev 010"/>
      </rPr>
      <t xml:space="preserve"> Mkys vkSj</t>
    </r>
    <r>
      <rPr>
        <sz val="14"/>
        <color theme="1"/>
        <rFont val="Calibri"/>
        <family val="2"/>
        <scheme val="minor"/>
      </rPr>
      <t xml:space="preserve"> Submit</t>
    </r>
    <r>
      <rPr>
        <sz val="16"/>
        <color theme="1"/>
        <rFont val="Kruti Dev 010"/>
      </rPr>
      <t xml:space="preserve"> djsa A</t>
    </r>
  </si>
  <si>
    <r>
      <t xml:space="preserve">vc </t>
    </r>
    <r>
      <rPr>
        <sz val="14"/>
        <color theme="1"/>
        <rFont val="Calibri"/>
        <family val="2"/>
        <scheme val="minor"/>
      </rPr>
      <t>DDO</t>
    </r>
    <r>
      <rPr>
        <sz val="16"/>
        <color theme="1"/>
        <rFont val="Kruti Dev 010"/>
      </rPr>
      <t xml:space="preserve"> dh </t>
    </r>
    <r>
      <rPr>
        <sz val="14"/>
        <color theme="1"/>
        <rFont val="Calibri"/>
        <family val="2"/>
        <scheme val="minor"/>
      </rPr>
      <t>Profile Create</t>
    </r>
    <r>
      <rPr>
        <sz val="16"/>
        <color theme="1"/>
        <rFont val="Kruti Dev 010"/>
      </rPr>
      <t xml:space="preserve"> djokbZ tk;sxh ftlesa </t>
    </r>
    <r>
      <rPr>
        <sz val="16"/>
        <color theme="1"/>
        <rFont val="Calibri"/>
        <family val="2"/>
        <scheme val="minor"/>
      </rPr>
      <t>Ddo</t>
    </r>
    <r>
      <rPr>
        <sz val="16"/>
        <color theme="1"/>
        <rFont val="Kruti Dev 010"/>
      </rPr>
      <t xml:space="preserve"> dh lEiw.kZ tkudkjh Hkjsa ,oa</t>
    </r>
    <r>
      <rPr>
        <sz val="16"/>
        <color theme="1"/>
        <rFont val="Calibri"/>
        <family val="2"/>
        <scheme val="minor"/>
      </rPr>
      <t xml:space="preserve"> Submit </t>
    </r>
    <r>
      <rPr>
        <sz val="16"/>
        <color theme="1"/>
        <rFont val="Kruti Dev 010"/>
      </rPr>
      <t xml:space="preserve">djsa A </t>
    </r>
    <r>
      <rPr>
        <sz val="16"/>
        <color rgb="FFFF0000"/>
        <rFont val="Kruti Dev 010"/>
      </rPr>
      <t xml:space="preserve">vki pkgsa rks vU; pkyku Hkh blh </t>
    </r>
    <r>
      <rPr>
        <sz val="16"/>
        <color rgb="FFFF0000"/>
        <rFont val="Calibri"/>
        <family val="2"/>
        <scheme val="minor"/>
      </rPr>
      <t>ID</t>
    </r>
    <r>
      <rPr>
        <sz val="16"/>
        <color rgb="FFFF0000"/>
        <rFont val="Kruti Dev 010"/>
      </rPr>
      <t xml:space="preserve"> ls cuk ldrs gS tSls&amp; f'k{kk] Qhl o vU; A</t>
    </r>
  </si>
  <si>
    <t>Create Minus Expenditure Profile for last year Recovery-</t>
  </si>
  <si>
    <r>
      <t xml:space="preserve">tSls gh vki u;s </t>
    </r>
    <r>
      <rPr>
        <sz val="16"/>
        <color theme="1"/>
        <rFont val="Calibri"/>
        <family val="2"/>
        <scheme val="minor"/>
      </rPr>
      <t>Username and Password</t>
    </r>
    <r>
      <rPr>
        <sz val="16"/>
        <color theme="1"/>
        <rFont val="Kruti Dev 010"/>
      </rPr>
      <t xml:space="preserve"> ls </t>
    </r>
    <r>
      <rPr>
        <sz val="16"/>
        <color theme="1"/>
        <rFont val="Calibri"/>
        <family val="2"/>
        <scheme val="minor"/>
      </rPr>
      <t>Login</t>
    </r>
    <r>
      <rPr>
        <sz val="16"/>
        <color theme="1"/>
        <rFont val="Kruti Dev 010"/>
      </rPr>
      <t xml:space="preserve"> djsaxs eq[; ist ij mij dh rjQ </t>
    </r>
    <r>
      <rPr>
        <sz val="14"/>
        <color theme="1"/>
        <rFont val="Calibri"/>
        <family val="2"/>
        <scheme val="minor"/>
      </rPr>
      <t>Minus Expenditure</t>
    </r>
    <r>
      <rPr>
        <sz val="16"/>
        <color theme="1"/>
        <rFont val="Kruti Dev 010"/>
      </rPr>
      <t xml:space="preserve"> dk </t>
    </r>
    <r>
      <rPr>
        <sz val="14"/>
        <color theme="1"/>
        <rFont val="Calibri"/>
        <family val="2"/>
        <scheme val="minor"/>
      </rPr>
      <t>Option</t>
    </r>
    <r>
      <rPr>
        <sz val="16"/>
        <color theme="1"/>
        <rFont val="Kruti Dev 010"/>
      </rPr>
      <t xml:space="preserve"> fn[kkbZ nsxk ftlij </t>
    </r>
    <r>
      <rPr>
        <sz val="14"/>
        <color theme="1"/>
        <rFont val="Calibri"/>
        <family val="2"/>
        <scheme val="minor"/>
      </rPr>
      <t>Click</t>
    </r>
    <r>
      <rPr>
        <sz val="16"/>
        <color theme="1"/>
        <rFont val="Kruti Dev 010"/>
      </rPr>
      <t xml:space="preserve"> djusa ij ubZ</t>
    </r>
    <r>
      <rPr>
        <sz val="14"/>
        <color theme="1"/>
        <rFont val="Calibri"/>
        <family val="2"/>
        <scheme val="minor"/>
      </rPr>
      <t xml:space="preserve"> window </t>
    </r>
    <r>
      <rPr>
        <sz val="16"/>
        <color theme="1"/>
        <rFont val="Kruti Dev 010"/>
      </rPr>
      <t>[kqysxh A</t>
    </r>
  </si>
  <si>
    <r>
      <rPr>
        <sz val="16"/>
        <color theme="1"/>
        <rFont val="Calibri"/>
        <family val="2"/>
        <scheme val="minor"/>
      </rPr>
      <t>Regular</t>
    </r>
    <r>
      <rPr>
        <sz val="16"/>
        <color theme="1"/>
        <rFont val="Kruti Dev 010"/>
      </rPr>
      <t xml:space="preserve"> ,oa </t>
    </r>
    <r>
      <rPr>
        <sz val="16"/>
        <color theme="1"/>
        <rFont val="Calibri"/>
        <family val="2"/>
        <scheme val="minor"/>
      </rPr>
      <t>Minus Expenditure</t>
    </r>
    <r>
      <rPr>
        <sz val="16"/>
        <color theme="1"/>
        <rFont val="Kruti Dev 010"/>
      </rPr>
      <t xml:space="preserve"> esa ls </t>
    </r>
    <r>
      <rPr>
        <sz val="16"/>
        <color theme="1"/>
        <rFont val="Calibri"/>
        <family val="2"/>
        <scheme val="minor"/>
      </rPr>
      <t>Minus Expenditure</t>
    </r>
    <r>
      <rPr>
        <sz val="16"/>
        <color theme="1"/>
        <rFont val="Kruti Dev 010"/>
      </rPr>
      <t xml:space="preserve"> ij </t>
    </r>
    <r>
      <rPr>
        <sz val="16"/>
        <color theme="1"/>
        <rFont val="Calibri"/>
        <family val="2"/>
        <scheme val="minor"/>
      </rPr>
      <t>Checkmark</t>
    </r>
    <r>
      <rPr>
        <sz val="16"/>
        <color theme="1"/>
        <rFont val="Kruti Dev 010"/>
      </rPr>
      <t xml:space="preserve"> djsa </t>
    </r>
  </si>
  <si>
    <r>
      <rPr>
        <sz val="16"/>
        <color theme="1"/>
        <rFont val="Calibri"/>
        <family val="2"/>
        <scheme val="minor"/>
      </rPr>
      <t>Create Profile</t>
    </r>
    <r>
      <rPr>
        <sz val="16"/>
        <color theme="1"/>
        <rFont val="Kruti Dev 010"/>
      </rPr>
      <t xml:space="preserve"> ij </t>
    </r>
    <r>
      <rPr>
        <sz val="16"/>
        <color theme="1"/>
        <rFont val="Calibri"/>
        <family val="2"/>
        <scheme val="minor"/>
      </rPr>
      <t>Click</t>
    </r>
    <r>
      <rPr>
        <sz val="16"/>
        <color theme="1"/>
        <rFont val="Kruti Dev 010"/>
      </rPr>
      <t xml:space="preserve"> djsa </t>
    </r>
  </si>
  <si>
    <r>
      <rPr>
        <sz val="16"/>
        <color theme="1"/>
        <rFont val="Calibri"/>
        <family val="2"/>
        <scheme val="minor"/>
      </rPr>
      <t>Department</t>
    </r>
    <r>
      <rPr>
        <sz val="16"/>
        <color theme="1"/>
        <rFont val="Kruti Dev 010"/>
      </rPr>
      <t xml:space="preserve"> esa </t>
    </r>
    <r>
      <rPr>
        <sz val="16"/>
        <color theme="1"/>
        <rFont val="Calibri"/>
        <family val="2"/>
        <scheme val="minor"/>
      </rPr>
      <t>70-Secondary Education Department Select</t>
    </r>
    <r>
      <rPr>
        <sz val="16"/>
        <color theme="1"/>
        <rFont val="Kruti Dev 010"/>
      </rPr>
      <t xml:space="preserve"> djsa] </t>
    </r>
    <r>
      <rPr>
        <sz val="16"/>
        <color theme="1"/>
        <rFont val="Calibri"/>
        <family val="2"/>
        <scheme val="minor"/>
      </rPr>
      <t>Major Head</t>
    </r>
    <r>
      <rPr>
        <sz val="16"/>
        <color theme="1"/>
        <rFont val="Kruti Dev 010"/>
      </rPr>
      <t xml:space="preserve"> esa 2202&amp;lkekU; f'k{kk</t>
    </r>
    <r>
      <rPr>
        <sz val="16"/>
        <color theme="1"/>
        <rFont val="Calibri"/>
        <family val="2"/>
        <scheme val="minor"/>
      </rPr>
      <t xml:space="preserve"> Select</t>
    </r>
    <r>
      <rPr>
        <sz val="16"/>
        <color theme="1"/>
        <rFont val="Kruti Dev 010"/>
      </rPr>
      <t xml:space="preserve"> djsa </t>
    </r>
  </si>
  <si>
    <t>Create Minus Expenditure Profile for Current year Recovery-</t>
  </si>
  <si>
    <t>Create Regular Profile for Challan-</t>
  </si>
  <si>
    <r>
      <rPr>
        <sz val="16"/>
        <color theme="1"/>
        <rFont val="Calibri"/>
        <family val="2"/>
        <scheme val="minor"/>
      </rPr>
      <t>Regular</t>
    </r>
    <r>
      <rPr>
        <sz val="16"/>
        <color theme="1"/>
        <rFont val="Kruti Dev 010"/>
      </rPr>
      <t xml:space="preserve"> ,oa </t>
    </r>
    <r>
      <rPr>
        <sz val="16"/>
        <color theme="1"/>
        <rFont val="Calibri"/>
        <family val="2"/>
        <scheme val="minor"/>
      </rPr>
      <t>Minus Expenditure</t>
    </r>
    <r>
      <rPr>
        <sz val="16"/>
        <color theme="1"/>
        <rFont val="Kruti Dev 010"/>
      </rPr>
      <t xml:space="preserve"> esa ls </t>
    </r>
    <r>
      <rPr>
        <sz val="16"/>
        <color theme="1"/>
        <rFont val="Calibri"/>
        <family val="2"/>
        <scheme val="minor"/>
      </rPr>
      <t>Regular</t>
    </r>
    <r>
      <rPr>
        <sz val="16"/>
        <color theme="1"/>
        <rFont val="Kruti Dev 010"/>
      </rPr>
      <t xml:space="preserve"> ij </t>
    </r>
    <r>
      <rPr>
        <sz val="16"/>
        <color theme="1"/>
        <rFont val="Calibri"/>
        <family val="2"/>
        <scheme val="minor"/>
      </rPr>
      <t>Checkmark</t>
    </r>
    <r>
      <rPr>
        <sz val="16"/>
        <color theme="1"/>
        <rFont val="Kruti Dev 010"/>
      </rPr>
      <t xml:space="preserve"> djsa </t>
    </r>
  </si>
  <si>
    <r>
      <rPr>
        <sz val="14"/>
        <color theme="1"/>
        <rFont val="Calibri"/>
        <family val="2"/>
        <scheme val="minor"/>
      </rPr>
      <t>Department</t>
    </r>
    <r>
      <rPr>
        <sz val="14"/>
        <color theme="1"/>
        <rFont val="Kruti Dev 010"/>
      </rPr>
      <t xml:space="preserve"> esa </t>
    </r>
    <r>
      <rPr>
        <sz val="14"/>
        <color theme="1"/>
        <rFont val="Calibri"/>
        <family val="2"/>
        <scheme val="minor"/>
      </rPr>
      <t>70-Secondary Education Department Select</t>
    </r>
    <r>
      <rPr>
        <sz val="16"/>
        <color theme="1"/>
        <rFont val="Kruti Dev 010"/>
      </rPr>
      <t xml:space="preserve"> djsa] </t>
    </r>
    <r>
      <rPr>
        <sz val="14"/>
        <color theme="1"/>
        <rFont val="Calibri"/>
        <family val="2"/>
        <scheme val="minor"/>
      </rPr>
      <t>Major Head</t>
    </r>
    <r>
      <rPr>
        <sz val="16"/>
        <color theme="1"/>
        <rFont val="Kruti Dev 010"/>
      </rPr>
      <t xml:space="preserve"> esa 0202&amp;f'k{kk] [ksydwn] dyk o laLd`fr</t>
    </r>
    <r>
      <rPr>
        <sz val="16"/>
        <color theme="1"/>
        <rFont val="Calibri"/>
        <family val="2"/>
        <scheme val="minor"/>
      </rPr>
      <t xml:space="preserve"> Select</t>
    </r>
    <r>
      <rPr>
        <sz val="16"/>
        <color theme="1"/>
        <rFont val="Kruti Dev 010"/>
      </rPr>
      <t xml:space="preserve"> djsa  </t>
    </r>
  </si>
  <si>
    <t>Recovery Minus Expenditure Challan for Last Year-</t>
  </si>
  <si>
    <r>
      <t xml:space="preserve">E-Challan Open </t>
    </r>
    <r>
      <rPr>
        <sz val="16"/>
        <color theme="1"/>
        <rFont val="Kruti Dev 010"/>
      </rPr>
      <t>gksxk</t>
    </r>
    <r>
      <rPr>
        <sz val="14"/>
        <color theme="1"/>
        <rFont val="Calibri"/>
        <family val="2"/>
        <scheme val="minor"/>
      </rPr>
      <t xml:space="preserve"> Select Year(Period)-Financial Year of Recovery, Period- Select One Time, Fill FromDate- To Date </t>
    </r>
    <r>
      <rPr>
        <sz val="16"/>
        <color theme="1"/>
        <rFont val="Kruti Dev 010"/>
      </rPr>
      <t>ftl ekg esa vf/kd Hkqxrku gqvk gS</t>
    </r>
    <r>
      <rPr>
        <sz val="14"/>
        <color theme="1"/>
        <rFont val="Calibri"/>
        <family val="2"/>
        <scheme val="minor"/>
      </rPr>
      <t xml:space="preserve">  Amount </t>
    </r>
    <r>
      <rPr>
        <sz val="16"/>
        <color theme="1"/>
        <rFont val="Kruti Dev 010"/>
      </rPr>
      <t>esa</t>
    </r>
    <r>
      <rPr>
        <sz val="14"/>
        <color theme="1"/>
        <rFont val="Calibri"/>
        <family val="2"/>
        <scheme val="minor"/>
      </rPr>
      <t xml:space="preserve"> Recovery Amount </t>
    </r>
    <r>
      <rPr>
        <sz val="16"/>
        <color theme="1"/>
        <rFont val="Kruti Dev 010"/>
      </rPr>
      <t>Mkysa A</t>
    </r>
  </si>
  <si>
    <t>Select DDO and Bank, Checkmark on Cash/Cheque</t>
  </si>
  <si>
    <r>
      <rPr>
        <sz val="14"/>
        <color theme="1"/>
        <rFont val="Calibri"/>
        <family val="2"/>
        <scheme val="minor"/>
      </rPr>
      <t>Remark</t>
    </r>
    <r>
      <rPr>
        <sz val="16"/>
        <color theme="1"/>
        <rFont val="Kruti Dev 010"/>
      </rPr>
      <t xml:space="preserve"> esa dkfeZd dk uke] in] </t>
    </r>
    <r>
      <rPr>
        <sz val="14"/>
        <color theme="1"/>
        <rFont val="Calibri"/>
        <family val="2"/>
        <scheme val="minor"/>
      </rPr>
      <t>Employee ID, Amount</t>
    </r>
    <r>
      <rPr>
        <sz val="16"/>
        <color theme="1"/>
        <rFont val="Kruti Dev 010"/>
      </rPr>
      <t xml:space="preserve"> vkSj olwyh dk laf{kIr fooj.k fy[ksa rFkk</t>
    </r>
    <r>
      <rPr>
        <sz val="14"/>
        <color theme="1"/>
        <rFont val="Calibri"/>
        <family val="2"/>
        <scheme val="minor"/>
      </rPr>
      <t xml:space="preserve"> Submit</t>
    </r>
    <r>
      <rPr>
        <sz val="16"/>
        <color theme="1"/>
        <rFont val="Kruti Dev 010"/>
      </rPr>
      <t xml:space="preserve"> djsa </t>
    </r>
  </si>
  <si>
    <t>Download Challan and Deposite in the concerned bank</t>
  </si>
  <si>
    <t>Recovery Minus Expenditure Challan for Current Year-</t>
  </si>
  <si>
    <r>
      <t xml:space="preserve">mijksDr </t>
    </r>
    <r>
      <rPr>
        <sz val="14"/>
        <color theme="1"/>
        <rFont val="Calibri"/>
        <family val="2"/>
        <scheme val="minor"/>
      </rPr>
      <t>Minus Expenditure Challan for last year</t>
    </r>
    <r>
      <rPr>
        <sz val="16"/>
        <color theme="1"/>
        <rFont val="Kruti Dev 010"/>
      </rPr>
      <t xml:space="preserve"> dh Hkkafr </t>
    </r>
    <r>
      <rPr>
        <sz val="14"/>
        <color theme="1"/>
        <rFont val="Calibri"/>
        <family val="2"/>
        <scheme val="minor"/>
      </rPr>
      <t>Profile Select</t>
    </r>
    <r>
      <rPr>
        <sz val="16"/>
        <color theme="1"/>
        <rFont val="Kruti Dev 010"/>
      </rPr>
      <t xml:space="preserve"> dj pkyku </t>
    </r>
    <r>
      <rPr>
        <sz val="14"/>
        <color theme="1"/>
        <rFont val="Calibri"/>
        <family val="2"/>
        <scheme val="minor"/>
      </rPr>
      <t>Generate</t>
    </r>
    <r>
      <rPr>
        <sz val="16"/>
        <color theme="1"/>
        <rFont val="Kruti Dev 010"/>
      </rPr>
      <t xml:space="preserve"> djsa cSad esa tek djok;sa A</t>
    </r>
  </si>
  <si>
    <r>
      <t xml:space="preserve">pkyw o"kZ dh </t>
    </r>
    <r>
      <rPr>
        <sz val="14"/>
        <color theme="1"/>
        <rFont val="Calibri"/>
        <family val="2"/>
        <scheme val="minor"/>
      </rPr>
      <t>Recovery</t>
    </r>
    <r>
      <rPr>
        <sz val="16"/>
        <color theme="1"/>
        <rFont val="Kruti Dev 010"/>
      </rPr>
      <t xml:space="preserve"> dks vkxkeh ekg ds osru fcy ls </t>
    </r>
    <r>
      <rPr>
        <sz val="14"/>
        <color theme="1"/>
        <rFont val="Calibri"/>
        <family val="2"/>
        <scheme val="minor"/>
      </rPr>
      <t>ROP</t>
    </r>
    <r>
      <rPr>
        <sz val="16"/>
        <color theme="1"/>
        <rFont val="Kruti Dev 010"/>
      </rPr>
      <t xml:space="preserve"> djds Hkh tek djok;k tk ldrk gS A</t>
    </r>
  </si>
  <si>
    <t>Generate Regular Challan-</t>
  </si>
  <si>
    <t>Select District, Office Name with Ddo Code, Treasury Name, Year and Period- Annual/Half Yearly/One Time</t>
  </si>
  <si>
    <r>
      <t xml:space="preserve">lacaf/kr en ds lkeus okys </t>
    </r>
    <r>
      <rPr>
        <sz val="14"/>
        <color theme="1"/>
        <rFont val="Calibri"/>
        <family val="2"/>
        <scheme val="minor"/>
      </rPr>
      <t>Column</t>
    </r>
    <r>
      <rPr>
        <sz val="16"/>
        <color theme="1"/>
        <rFont val="Kruti Dev 010"/>
      </rPr>
      <t xml:space="preserve"> esa jkf'k Mkysa </t>
    </r>
  </si>
  <si>
    <r>
      <rPr>
        <sz val="14"/>
        <color theme="1"/>
        <rFont val="Calibri"/>
        <family val="2"/>
        <scheme val="minor"/>
      </rPr>
      <t>Select Manual, E-Banking, Debit/Credit Card</t>
    </r>
    <r>
      <rPr>
        <sz val="16"/>
        <color theme="1"/>
        <rFont val="Kruti Dev 010"/>
      </rPr>
      <t xml:space="preserve"> vkfn esa ls dksbZ ,d A</t>
    </r>
  </si>
  <si>
    <r>
      <rPr>
        <sz val="14"/>
        <color theme="1"/>
        <rFont val="Calibri"/>
        <family val="2"/>
        <scheme val="minor"/>
      </rPr>
      <t>Manual Banking and E-Banking</t>
    </r>
    <r>
      <rPr>
        <sz val="16"/>
        <color theme="1"/>
        <rFont val="Kruti Dev 010"/>
      </rPr>
      <t xml:space="preserve"> esa </t>
    </r>
    <r>
      <rPr>
        <sz val="14"/>
        <color theme="1"/>
        <rFont val="Calibri"/>
        <family val="2"/>
        <scheme val="minor"/>
      </rPr>
      <t xml:space="preserve">Bank Select </t>
    </r>
    <r>
      <rPr>
        <sz val="16"/>
        <color theme="1"/>
        <rFont val="Kruti Dev 010"/>
      </rPr>
      <t xml:space="preserve">djsaA </t>
    </r>
    <r>
      <rPr>
        <sz val="14"/>
        <color theme="1"/>
        <rFont val="Calibri"/>
        <family val="2"/>
        <scheme val="minor"/>
      </rPr>
      <t>Manual</t>
    </r>
    <r>
      <rPr>
        <sz val="16"/>
        <color theme="1"/>
        <rFont val="Kruti Dev 010"/>
      </rPr>
      <t xml:space="preserve"> ls dj jgs gS rks</t>
    </r>
    <r>
      <rPr>
        <sz val="14"/>
        <color theme="1"/>
        <rFont val="Calibri"/>
        <family val="2"/>
        <scheme val="minor"/>
      </rPr>
      <t xml:space="preserve"> Cash/Cheque </t>
    </r>
    <r>
      <rPr>
        <sz val="16"/>
        <color theme="1"/>
        <rFont val="Kruti Dev 010"/>
      </rPr>
      <t xml:space="preserve">ij </t>
    </r>
    <r>
      <rPr>
        <sz val="14"/>
        <color theme="1"/>
        <rFont val="Calibri"/>
        <family val="2"/>
        <scheme val="minor"/>
      </rPr>
      <t>Checkmark</t>
    </r>
    <r>
      <rPr>
        <sz val="16"/>
        <color theme="1"/>
        <rFont val="Kruti Dev 010"/>
      </rPr>
      <t xml:space="preserve"> djsa A</t>
    </r>
  </si>
  <si>
    <r>
      <rPr>
        <sz val="14"/>
        <color theme="1"/>
        <rFont val="Calibri"/>
        <family val="2"/>
        <scheme val="minor"/>
      </rPr>
      <t>Remark</t>
    </r>
    <r>
      <rPr>
        <sz val="16"/>
        <color theme="1"/>
        <rFont val="Kruti Dev 010"/>
      </rPr>
      <t xml:space="preserve"> esa pkyku dk iw.kZ fooj.k fy[ksa</t>
    </r>
    <r>
      <rPr>
        <sz val="14"/>
        <color theme="1"/>
        <rFont val="Calibri"/>
        <family val="2"/>
        <scheme val="minor"/>
      </rPr>
      <t xml:space="preserve"> Submit</t>
    </r>
    <r>
      <rPr>
        <sz val="16"/>
        <color theme="1"/>
        <rFont val="Kruti Dev 010"/>
      </rPr>
      <t xml:space="preserve"> djsa vkSj </t>
    </r>
    <r>
      <rPr>
        <sz val="14"/>
        <color theme="1"/>
        <rFont val="Calibri"/>
        <family val="2"/>
        <scheme val="minor"/>
      </rPr>
      <t>Download</t>
    </r>
    <r>
      <rPr>
        <sz val="16"/>
        <color theme="1"/>
        <rFont val="Kruti Dev 010"/>
      </rPr>
      <t xml:space="preserve"> djsa A</t>
    </r>
  </si>
  <si>
    <t>Important Challan Heads-</t>
  </si>
  <si>
    <r>
      <t xml:space="preserve">fofo/k&amp; </t>
    </r>
    <r>
      <rPr>
        <b/>
        <sz val="14"/>
        <color rgb="FF7030A0"/>
        <rFont val="Calibri"/>
        <family val="2"/>
        <scheme val="minor"/>
      </rPr>
      <t>0202-01-102-03-01</t>
    </r>
  </si>
  <si>
    <r>
      <t xml:space="preserve">f'k{k.k] Qhl o vU;&amp; </t>
    </r>
    <r>
      <rPr>
        <b/>
        <sz val="14"/>
        <color rgb="FF7030A0"/>
        <rFont val="Calibri"/>
        <family val="2"/>
        <scheme val="minor"/>
      </rPr>
      <t>0202-01-102-01-00  TC, Admission</t>
    </r>
  </si>
  <si>
    <r>
      <t xml:space="preserve">Nk=o`fRr@lkbZfdy 'ks"k jkf'k&amp; </t>
    </r>
    <r>
      <rPr>
        <b/>
        <sz val="14"/>
        <color rgb="FF7030A0"/>
        <rFont val="Calibri"/>
        <family val="2"/>
        <scheme val="minor"/>
      </rPr>
      <t>0202-01-102-03-01</t>
    </r>
  </si>
  <si>
    <r>
      <t xml:space="preserve">ikB~;iqLrdksa dh fuykeh ls vk;&amp; </t>
    </r>
    <r>
      <rPr>
        <b/>
        <sz val="14"/>
        <color rgb="FF7030A0"/>
        <rFont val="Calibri"/>
        <family val="2"/>
        <scheme val="minor"/>
      </rPr>
      <t>0202-01-102-02-00</t>
    </r>
  </si>
  <si>
    <r>
      <t xml:space="preserve">vuqi;ksxh okguksa dh fuykeh&amp; </t>
    </r>
    <r>
      <rPr>
        <b/>
        <sz val="14"/>
        <color rgb="FF7030A0"/>
        <rFont val="Calibri"/>
        <family val="2"/>
        <scheme val="minor"/>
      </rPr>
      <t>0202-01-102-50-01</t>
    </r>
  </si>
  <si>
    <r>
      <t xml:space="preserve">vuqi;ksxh@udkjk lkekuksa ds fuLrkj.k ls vk;&amp; </t>
    </r>
    <r>
      <rPr>
        <b/>
        <sz val="14"/>
        <color rgb="FF7030A0"/>
        <rFont val="Calibri"/>
        <family val="2"/>
        <scheme val="minor"/>
      </rPr>
      <t>0202-01-102-50-02</t>
    </r>
  </si>
  <si>
    <r>
      <t xml:space="preserve">va'knku o o`fRr;ksa ls vk;&amp; </t>
    </r>
    <r>
      <rPr>
        <b/>
        <sz val="14"/>
        <color rgb="FF7030A0"/>
        <rFont val="Calibri"/>
        <family val="2"/>
        <scheme val="minor"/>
      </rPr>
      <t>0202-01-102-03-03</t>
    </r>
  </si>
  <si>
    <r>
      <t xml:space="preserve">u;k f'k{kd] f'kfojk if=dk&amp; </t>
    </r>
    <r>
      <rPr>
        <b/>
        <sz val="14"/>
        <color rgb="FF7030A0"/>
        <rFont val="Calibri"/>
        <family val="2"/>
        <scheme val="minor"/>
      </rPr>
      <t>0202-01-102-03-05</t>
    </r>
  </si>
  <si>
    <r>
      <t xml:space="preserve">vf/kd Hkqxrkuksa dh olwyh ek/;0 f'k{kk&amp; </t>
    </r>
    <r>
      <rPr>
        <b/>
        <sz val="14"/>
        <color rgb="FF7030A0"/>
        <rFont val="Calibri"/>
        <family val="2"/>
        <scheme val="minor"/>
      </rPr>
      <t>2202-02-911-01-01-98</t>
    </r>
  </si>
  <si>
    <r>
      <t xml:space="preserve">vf/kd Hkqxrkuksa dh olwyh izk0 f'k{kk&amp; </t>
    </r>
    <r>
      <rPr>
        <b/>
        <sz val="14"/>
        <color rgb="FF7030A0"/>
        <rFont val="Calibri"/>
        <family val="2"/>
        <scheme val="minor"/>
      </rPr>
      <t>2202-01-911-01-00-98</t>
    </r>
  </si>
  <si>
    <r>
      <t xml:space="preserve">isa'ku ,oa lsokfuo`fRr ifjykHk&amp; </t>
    </r>
    <r>
      <rPr>
        <b/>
        <sz val="14"/>
        <color rgb="FF7030A0"/>
        <rFont val="Calibri"/>
        <family val="2"/>
        <scheme val="minor"/>
      </rPr>
      <t>2071-01-115-01-01 Object Head-84 Demand No-15</t>
    </r>
  </si>
  <si>
    <r>
      <t>lkewfgd nq?kZVuk chek@</t>
    </r>
    <r>
      <rPr>
        <b/>
        <sz val="14"/>
        <color rgb="FF7030A0"/>
        <rFont val="Calibri"/>
        <family val="2"/>
        <scheme val="minor"/>
      </rPr>
      <t>GIS</t>
    </r>
    <r>
      <rPr>
        <b/>
        <sz val="16"/>
        <color rgb="FF7030A0"/>
        <rFont val="Kruti Dev 010"/>
      </rPr>
      <t xml:space="preserve">&amp; </t>
    </r>
    <r>
      <rPr>
        <b/>
        <sz val="14"/>
        <color rgb="FF7030A0"/>
        <rFont val="Calibri"/>
        <family val="2"/>
        <scheme val="minor"/>
      </rPr>
      <t xml:space="preserve">8011-00-107-01-00 </t>
    </r>
  </si>
  <si>
    <t>Change DDO Information &amp; DSC Certificate</t>
  </si>
  <si>
    <t>To Change Old DDO and DSC Process</t>
  </si>
  <si>
    <r>
      <t xml:space="preserve">;fn fdlh dk;kZy; ls vkgj.k forj.k vf/kdkjh dk LFkkukUrj.k@inkSUufr@lsokfuo`fRr@vU; dkj.k ls </t>
    </r>
    <r>
      <rPr>
        <sz val="14"/>
        <color theme="1"/>
        <rFont val="Calibri"/>
        <family val="2"/>
        <scheme val="minor"/>
      </rPr>
      <t xml:space="preserve">DDO </t>
    </r>
    <r>
      <rPr>
        <sz val="16"/>
        <color theme="1"/>
        <rFont val="Kruti Dev 010"/>
      </rPr>
      <t xml:space="preserve">dk izHkkj u;s@vU; </t>
    </r>
    <r>
      <rPr>
        <sz val="14"/>
        <color theme="1"/>
        <rFont val="Calibri"/>
        <family val="2"/>
        <scheme val="minor"/>
      </rPr>
      <t xml:space="preserve">DDO </t>
    </r>
    <r>
      <rPr>
        <sz val="16"/>
        <color theme="1"/>
        <rFont val="Kruti Dev 010"/>
      </rPr>
      <t>dks LFkkukUrfjr gks tkrk gS rks</t>
    </r>
    <r>
      <rPr>
        <sz val="14"/>
        <color theme="1"/>
        <rFont val="Cambria"/>
        <family val="1"/>
        <scheme val="major"/>
      </rPr>
      <t xml:space="preserve"> Paymanager </t>
    </r>
    <r>
      <rPr>
        <sz val="16"/>
        <color theme="1"/>
        <rFont val="Kruti Dev 010"/>
      </rPr>
      <t xml:space="preserve">ij </t>
    </r>
    <r>
      <rPr>
        <sz val="14"/>
        <color theme="1"/>
        <rFont val="Cambria"/>
        <family val="1"/>
        <scheme val="major"/>
      </rPr>
      <t>Change DDO Information and DSC Dongle Registration</t>
    </r>
    <r>
      <rPr>
        <sz val="16"/>
        <color theme="1"/>
        <rFont val="Kruti Dev 010"/>
      </rPr>
      <t xml:space="preserve"> djuk vfuok;Z gS A</t>
    </r>
  </si>
  <si>
    <t>Process on Office Level-</t>
  </si>
  <si>
    <r>
      <t xml:space="preserve">;fn MhMhvks dk in fjDr gks tk;s rks 03 </t>
    </r>
    <r>
      <rPr>
        <sz val="12"/>
        <color theme="1"/>
        <rFont val="Cambria"/>
        <family val="1"/>
        <scheme val="major"/>
      </rPr>
      <t>Power</t>
    </r>
    <r>
      <rPr>
        <sz val="16"/>
        <color theme="1"/>
        <rFont val="Kruti Dev 010"/>
      </rPr>
      <t xml:space="preserve"> fdlh vU; vf/kdkjh ds uke tkjh djok;sa ,oa mudk </t>
    </r>
    <r>
      <rPr>
        <sz val="12"/>
        <color theme="1"/>
        <rFont val="Cambria"/>
        <family val="1"/>
        <scheme val="major"/>
      </rPr>
      <t>DSC Dongle Class III</t>
    </r>
    <r>
      <rPr>
        <sz val="16"/>
        <color theme="1"/>
        <rFont val="Kruti Dev 010"/>
      </rPr>
      <t xml:space="preserve"> dk cuok;sa</t>
    </r>
  </si>
  <si>
    <r>
      <t xml:space="preserve">;fn vkids MhMhvks dk LFkkukUrj.k gks tk;s rks vkidk orZeku </t>
    </r>
    <r>
      <rPr>
        <sz val="12"/>
        <color theme="1"/>
        <rFont val="Calibri"/>
        <family val="2"/>
        <scheme val="minor"/>
      </rPr>
      <t>DSC Dongle</t>
    </r>
    <r>
      <rPr>
        <sz val="16"/>
        <color theme="1"/>
        <rFont val="Kruti Dev 010"/>
      </rPr>
      <t xml:space="preserve"> mUgsa lqiqnZ dj nsa ,oa vius </t>
    </r>
    <r>
      <rPr>
        <sz val="12"/>
        <color theme="1"/>
        <rFont val="Calibri"/>
        <family val="2"/>
        <scheme val="minor"/>
      </rPr>
      <t>Computer/Laptop</t>
    </r>
    <r>
      <rPr>
        <sz val="16"/>
        <color theme="1"/>
        <rFont val="Kruti Dev 010"/>
      </rPr>
      <t xml:space="preserve"> ls </t>
    </r>
    <r>
      <rPr>
        <sz val="12"/>
        <color theme="1"/>
        <rFont val="Calibri"/>
        <family val="2"/>
        <scheme val="minor"/>
      </rPr>
      <t>DSC Dongle</t>
    </r>
    <r>
      <rPr>
        <sz val="16"/>
        <color theme="1"/>
        <rFont val="Kruti Dev 010"/>
      </rPr>
      <t xml:space="preserve"> dks </t>
    </r>
    <r>
      <rPr>
        <sz val="12"/>
        <color theme="1"/>
        <rFont val="Calibri"/>
        <family val="2"/>
        <scheme val="minor"/>
      </rPr>
      <t>Uninstall</t>
    </r>
    <r>
      <rPr>
        <sz val="16"/>
        <color theme="1"/>
        <rFont val="Kruti Dev 010"/>
      </rPr>
      <t xml:space="preserve"> djsa] vkids dks"k@midks"k dk;kZy; dks iqjkus </t>
    </r>
    <r>
      <rPr>
        <sz val="12"/>
        <color theme="1"/>
        <rFont val="Calibri"/>
        <family val="2"/>
        <scheme val="minor"/>
      </rPr>
      <t>DSC Dongle</t>
    </r>
    <r>
      <rPr>
        <sz val="16"/>
        <color theme="1"/>
        <rFont val="Kruti Dev 010"/>
      </rPr>
      <t xml:space="preserve"> dks </t>
    </r>
    <r>
      <rPr>
        <sz val="12"/>
        <color theme="1"/>
        <rFont val="Cambria"/>
        <family val="1"/>
        <scheme val="major"/>
      </rPr>
      <t>Deactivate</t>
    </r>
    <r>
      <rPr>
        <sz val="16"/>
        <color theme="1"/>
        <rFont val="Kruti Dev 010"/>
      </rPr>
      <t xml:space="preserve"> djokus ds fy, i= fy[ksa u, </t>
    </r>
    <r>
      <rPr>
        <sz val="12"/>
        <color theme="1"/>
        <rFont val="Cambria"/>
        <family val="1"/>
        <scheme val="major"/>
      </rPr>
      <t>DDO</t>
    </r>
    <r>
      <rPr>
        <sz val="16"/>
        <color theme="1"/>
        <rFont val="Kruti Dev 010"/>
      </rPr>
      <t xml:space="preserve"> ls mudk </t>
    </r>
    <r>
      <rPr>
        <sz val="12"/>
        <color theme="1"/>
        <rFont val="Cambria"/>
        <family val="1"/>
        <scheme val="major"/>
      </rPr>
      <t>DSC Dongle</t>
    </r>
    <r>
      <rPr>
        <sz val="16"/>
        <color theme="1"/>
        <rFont val="Kruti Dev 010"/>
      </rPr>
      <t xml:space="preserve"> izkIr djsa lkFk gh mudh fiNyh </t>
    </r>
    <r>
      <rPr>
        <sz val="12"/>
        <color theme="1"/>
        <rFont val="Cambria"/>
        <family val="1"/>
        <scheme val="major"/>
      </rPr>
      <t>Treasury</t>
    </r>
    <r>
      <rPr>
        <sz val="16"/>
        <color theme="1"/>
        <rFont val="Kruti Dev 010"/>
      </rPr>
      <t xml:space="preserve"> ls muds </t>
    </r>
    <r>
      <rPr>
        <sz val="12"/>
        <color theme="1"/>
        <rFont val="Cambria"/>
        <family val="1"/>
        <scheme val="major"/>
      </rPr>
      <t>DSC Dongle</t>
    </r>
    <r>
      <rPr>
        <sz val="16"/>
        <color theme="1"/>
        <rFont val="Kruti Dev 010"/>
      </rPr>
      <t xml:space="preserve"> dks Hkh iqjkus dk;kZy; }kjk </t>
    </r>
    <r>
      <rPr>
        <sz val="12"/>
        <color theme="1"/>
        <rFont val="Cambria"/>
        <family val="1"/>
        <scheme val="major"/>
      </rPr>
      <t>Deactivate</t>
    </r>
    <r>
      <rPr>
        <sz val="16"/>
        <color theme="1"/>
        <rFont val="Kruti Dev 010"/>
      </rPr>
      <t xml:space="preserve"> djok;sa</t>
    </r>
  </si>
  <si>
    <t>Uninstall Old DSC Process-</t>
  </si>
  <si>
    <t xml:space="preserve">                                                Go to Controll Panel Click on Programs                                               Programs &amp; Features</t>
  </si>
  <si>
    <r>
      <t xml:space="preserve">vkidks iqjkus </t>
    </r>
    <r>
      <rPr>
        <sz val="14"/>
        <color theme="1"/>
        <rFont val="Calibri"/>
        <family val="2"/>
        <scheme val="minor"/>
      </rPr>
      <t xml:space="preserve">DSC </t>
    </r>
    <r>
      <rPr>
        <sz val="16"/>
        <color theme="1"/>
        <rFont val="Kruti Dev 010"/>
      </rPr>
      <t xml:space="preserve">dks </t>
    </r>
    <r>
      <rPr>
        <sz val="12"/>
        <color theme="1"/>
        <rFont val="Cambria"/>
        <family val="1"/>
        <scheme val="major"/>
      </rPr>
      <t>Uninstall</t>
    </r>
    <r>
      <rPr>
        <sz val="16"/>
        <color theme="1"/>
        <rFont val="Kruti Dev 010"/>
      </rPr>
      <t xml:space="preserve"> dsoy </t>
    </r>
    <r>
      <rPr>
        <sz val="12"/>
        <color theme="1"/>
        <rFont val="Cambria"/>
        <family val="1"/>
        <scheme val="major"/>
      </rPr>
      <t>Controll Panel</t>
    </r>
    <r>
      <rPr>
        <sz val="16"/>
        <color theme="1"/>
        <rFont val="Kruti Dev 010"/>
      </rPr>
      <t xml:space="preserve"> ls gh djuk gS iqjkus</t>
    </r>
    <r>
      <rPr>
        <sz val="14"/>
        <color theme="1"/>
        <rFont val="Calibri"/>
        <family val="2"/>
        <scheme val="minor"/>
      </rPr>
      <t xml:space="preserve"> DSC </t>
    </r>
    <r>
      <rPr>
        <sz val="16"/>
        <color theme="1"/>
        <rFont val="Kruti Dev 010"/>
      </rPr>
      <t xml:space="preserve">ds uke ij </t>
    </r>
    <r>
      <rPr>
        <sz val="12"/>
        <color theme="1"/>
        <rFont val="Cambria"/>
        <family val="1"/>
        <scheme val="major"/>
      </rPr>
      <t>Right Click</t>
    </r>
    <r>
      <rPr>
        <sz val="16"/>
        <color theme="1"/>
        <rFont val="Kruti Dev 010"/>
      </rPr>
      <t xml:space="preserve"> djds </t>
    </r>
    <r>
      <rPr>
        <sz val="12"/>
        <color theme="1"/>
        <rFont val="Cambria"/>
        <family val="1"/>
        <scheme val="major"/>
      </rPr>
      <t>Unistall</t>
    </r>
    <r>
      <rPr>
        <sz val="16"/>
        <color theme="1"/>
        <rFont val="Kruti Dev 010"/>
      </rPr>
      <t xml:space="preserve"> ij </t>
    </r>
    <r>
      <rPr>
        <sz val="12"/>
        <color theme="1"/>
        <rFont val="Cambria"/>
        <family val="1"/>
        <scheme val="major"/>
      </rPr>
      <t>Click</t>
    </r>
    <r>
      <rPr>
        <sz val="16"/>
        <color theme="1"/>
        <rFont val="Kruti Dev 010"/>
      </rPr>
      <t xml:space="preserve"> djsa </t>
    </r>
  </si>
  <si>
    <t>Update New DDO Information on Paymanager-</t>
  </si>
  <si>
    <t>Login to Paymanager with DDO Code &amp; Click on                           Master                                      DDO Information</t>
  </si>
  <si>
    <r>
      <t xml:space="preserve">uhps iqjkus </t>
    </r>
    <r>
      <rPr>
        <sz val="14"/>
        <color theme="1"/>
        <rFont val="Cambria"/>
        <family val="1"/>
        <scheme val="major"/>
      </rPr>
      <t>DDO</t>
    </r>
    <r>
      <rPr>
        <sz val="16"/>
        <color theme="1"/>
        <rFont val="Kruti Dev 010"/>
      </rPr>
      <t xml:space="preserve"> dh </t>
    </r>
    <r>
      <rPr>
        <sz val="14"/>
        <color theme="1"/>
        <rFont val="Cambria"/>
        <family val="1"/>
        <scheme val="major"/>
      </rPr>
      <t>Information</t>
    </r>
    <r>
      <rPr>
        <sz val="16"/>
        <color theme="1"/>
        <rFont val="Kruti Dev 010"/>
      </rPr>
      <t xml:space="preserve"> fn[kkbZ nsxh mls </t>
    </r>
    <r>
      <rPr>
        <sz val="14"/>
        <color theme="1"/>
        <rFont val="Cambria"/>
        <family val="1"/>
        <scheme val="major"/>
      </rPr>
      <t>Delete</t>
    </r>
    <r>
      <rPr>
        <sz val="16"/>
        <color theme="1"/>
        <rFont val="Kruti Dev 010"/>
      </rPr>
      <t xml:space="preserve"> djsa ,oa </t>
    </r>
    <r>
      <rPr>
        <sz val="14"/>
        <color theme="1"/>
        <rFont val="Cambria"/>
        <family val="1"/>
        <scheme val="major"/>
      </rPr>
      <t>Paymanger Employee</t>
    </r>
    <r>
      <rPr>
        <sz val="16"/>
        <color theme="1"/>
        <rFont val="Kruti Dev 010"/>
      </rPr>
      <t xml:space="preserve"> ij </t>
    </r>
    <r>
      <rPr>
        <sz val="14"/>
        <color theme="1"/>
        <rFont val="Cambria"/>
        <family val="1"/>
        <scheme val="major"/>
      </rPr>
      <t>Checkmark</t>
    </r>
    <r>
      <rPr>
        <sz val="16"/>
        <color theme="1"/>
        <rFont val="Kruti Dev 010"/>
      </rPr>
      <t xml:space="preserve"> yxk;sa]</t>
    </r>
    <r>
      <rPr>
        <sz val="14"/>
        <color theme="1"/>
        <rFont val="Cambria"/>
        <family val="1"/>
        <scheme val="major"/>
      </rPr>
      <t xml:space="preserve"> Search Employee</t>
    </r>
    <r>
      <rPr>
        <sz val="16"/>
        <color theme="1"/>
        <rFont val="Kruti Dev 010"/>
      </rPr>
      <t xml:space="preserve"> ds dkWye esa u;sa </t>
    </r>
    <r>
      <rPr>
        <sz val="14"/>
        <color theme="1"/>
        <rFont val="Cambria"/>
        <family val="1"/>
        <scheme val="major"/>
      </rPr>
      <t>DDO</t>
    </r>
    <r>
      <rPr>
        <sz val="16"/>
        <color theme="1"/>
        <rFont val="Kruti Dev 010"/>
      </rPr>
      <t xml:space="preserve"> ds uke dk izFke v{kj fy[krs gh </t>
    </r>
    <r>
      <rPr>
        <sz val="14"/>
        <color theme="1"/>
        <rFont val="Cambria"/>
        <family val="1"/>
        <scheme val="major"/>
      </rPr>
      <t>Drop Down</t>
    </r>
    <r>
      <rPr>
        <sz val="16"/>
        <color theme="1"/>
        <rFont val="Kruti Dev 010"/>
      </rPr>
      <t xml:space="preserve"> esa iwjk uke fn[kkbZ nsxk mls </t>
    </r>
    <r>
      <rPr>
        <sz val="14"/>
        <color theme="1"/>
        <rFont val="Cambria"/>
        <family val="1"/>
        <scheme val="major"/>
      </rPr>
      <t>Click</t>
    </r>
    <r>
      <rPr>
        <sz val="16"/>
        <color theme="1"/>
        <rFont val="Kruti Dev 010"/>
      </rPr>
      <t xml:space="preserve"> djus ckn </t>
    </r>
    <r>
      <rPr>
        <sz val="14"/>
        <color theme="1"/>
        <rFont val="Cambria"/>
        <family val="1"/>
        <scheme val="major"/>
      </rPr>
      <t>DDO</t>
    </r>
    <r>
      <rPr>
        <sz val="16"/>
        <color theme="1"/>
        <rFont val="Kruti Dev 010"/>
      </rPr>
      <t xml:space="preserve"> dh </t>
    </r>
    <r>
      <rPr>
        <sz val="14"/>
        <color theme="1"/>
        <rFont val="Cambria"/>
        <family val="1"/>
        <scheme val="major"/>
      </rPr>
      <t>Comlete Information Show</t>
    </r>
    <r>
      <rPr>
        <sz val="16"/>
        <color theme="1"/>
        <rFont val="Kruti Dev 010"/>
      </rPr>
      <t xml:space="preserve"> djsxh uhps</t>
    </r>
    <r>
      <rPr>
        <sz val="14"/>
        <color theme="1"/>
        <rFont val="Cambria"/>
        <family val="1"/>
        <scheme val="major"/>
      </rPr>
      <t xml:space="preserve"> Submit</t>
    </r>
    <r>
      <rPr>
        <sz val="16"/>
        <color theme="1"/>
        <rFont val="Kruti Dev 010"/>
      </rPr>
      <t xml:space="preserve"> ij </t>
    </r>
    <r>
      <rPr>
        <sz val="14"/>
        <color theme="1"/>
        <rFont val="Cambria"/>
        <family val="1"/>
        <scheme val="major"/>
      </rPr>
      <t>Click</t>
    </r>
    <r>
      <rPr>
        <sz val="16"/>
        <color theme="1"/>
        <rFont val="Kruti Dev 010"/>
      </rPr>
      <t xml:space="preserve"> djsa A </t>
    </r>
    <r>
      <rPr>
        <sz val="14"/>
        <color theme="1"/>
        <rFont val="Cambria"/>
        <family val="1"/>
        <scheme val="major"/>
      </rPr>
      <t>DDO Information Add</t>
    </r>
    <r>
      <rPr>
        <sz val="16"/>
        <color theme="1"/>
        <rFont val="Kruti Dev 010"/>
      </rPr>
      <t xml:space="preserve"> gks pqdh gS A</t>
    </r>
  </si>
  <si>
    <r>
      <t xml:space="preserve">mijksDr izfdz;k vki rHkh dj ldrs gS tc u;s </t>
    </r>
    <r>
      <rPr>
        <sz val="14"/>
        <color theme="1"/>
        <rFont val="Calibri"/>
        <family val="2"/>
        <scheme val="minor"/>
      </rPr>
      <t>DDO</t>
    </r>
    <r>
      <rPr>
        <sz val="16"/>
        <color theme="1"/>
        <rFont val="Kruti Dev 010"/>
      </rPr>
      <t xml:space="preserve"> dh </t>
    </r>
    <r>
      <rPr>
        <sz val="14"/>
        <color theme="1"/>
        <rFont val="Cambria"/>
        <family val="1"/>
        <scheme val="major"/>
      </rPr>
      <t>Paymanger ID</t>
    </r>
    <r>
      <rPr>
        <sz val="16"/>
        <color theme="1"/>
        <rFont val="Kruti Dev 010"/>
      </rPr>
      <t xml:space="preserve"> dks vkids </t>
    </r>
    <r>
      <rPr>
        <sz val="14"/>
        <color theme="1"/>
        <rFont val="Cambria"/>
        <family val="1"/>
        <scheme val="major"/>
      </rPr>
      <t>DDO Code</t>
    </r>
    <r>
      <rPr>
        <sz val="16"/>
        <color theme="1"/>
        <rFont val="Kruti Dev 010"/>
      </rPr>
      <t xml:space="preserve"> ij </t>
    </r>
    <r>
      <rPr>
        <sz val="14"/>
        <color theme="1"/>
        <rFont val="Cambria"/>
        <family val="1"/>
        <scheme val="major"/>
      </rPr>
      <t>Tranfer</t>
    </r>
    <r>
      <rPr>
        <sz val="16"/>
        <color theme="1"/>
        <rFont val="Kruti Dev 010"/>
      </rPr>
      <t xml:space="preserve"> dj fn;k x;k gks ,oa vkids }kjk </t>
    </r>
    <r>
      <rPr>
        <sz val="14"/>
        <color theme="1"/>
        <rFont val="Cambria"/>
        <family val="1"/>
        <scheme val="major"/>
      </rPr>
      <t>Accept</t>
    </r>
    <r>
      <rPr>
        <sz val="16"/>
        <color theme="1"/>
        <rFont val="Kruti Dev 010"/>
      </rPr>
      <t xml:space="preserve"> dj fy;k x;k gks ;fn u;k </t>
    </r>
    <r>
      <rPr>
        <sz val="14"/>
        <color theme="1"/>
        <rFont val="Cambria"/>
        <family val="1"/>
        <scheme val="major"/>
      </rPr>
      <t>DDO</t>
    </r>
    <r>
      <rPr>
        <sz val="16"/>
        <color theme="1"/>
        <rFont val="Kruti Dev 010"/>
      </rPr>
      <t xml:space="preserve"> vkids dk;kZy; dk dkfeZd ugha gS rks fuEu izfdz;k viuk;sa&amp; </t>
    </r>
  </si>
  <si>
    <r>
      <rPr>
        <sz val="14"/>
        <color theme="1"/>
        <rFont val="Cambria"/>
        <family val="1"/>
        <scheme val="major"/>
      </rPr>
      <t>Master</t>
    </r>
    <r>
      <rPr>
        <sz val="16"/>
        <color theme="1"/>
        <rFont val="Kruti Dev 010"/>
      </rPr>
      <t xml:space="preserve"> esa </t>
    </r>
    <r>
      <rPr>
        <sz val="14"/>
        <color theme="1"/>
        <rFont val="Cambria"/>
        <family val="1"/>
        <scheme val="major"/>
      </rPr>
      <t xml:space="preserve">Other DDO Information </t>
    </r>
    <r>
      <rPr>
        <sz val="16"/>
        <color theme="1"/>
        <rFont val="Kruti Dev 010"/>
      </rPr>
      <t xml:space="preserve">ij </t>
    </r>
    <r>
      <rPr>
        <sz val="14"/>
        <color theme="1"/>
        <rFont val="Cambria"/>
        <family val="1"/>
        <scheme val="major"/>
      </rPr>
      <t>Click</t>
    </r>
    <r>
      <rPr>
        <sz val="16"/>
        <color theme="1"/>
        <rFont val="Kruti Dev 010"/>
      </rPr>
      <t xml:space="preserve"> dj </t>
    </r>
    <r>
      <rPr>
        <sz val="14"/>
        <color theme="1"/>
        <rFont val="Cambria"/>
        <family val="1"/>
        <scheme val="major"/>
      </rPr>
      <t>Name of DDO, Aadhar No, Contact No,Email Id</t>
    </r>
    <r>
      <rPr>
        <sz val="16"/>
        <color theme="1"/>
        <rFont val="Kruti Dev 010"/>
      </rPr>
      <t xml:space="preserve"> Hkjsa vkSj</t>
    </r>
    <r>
      <rPr>
        <sz val="14"/>
        <color theme="1"/>
        <rFont val="Cambria"/>
        <family val="1"/>
        <scheme val="major"/>
      </rPr>
      <t xml:space="preserve"> Submit</t>
    </r>
    <r>
      <rPr>
        <sz val="16"/>
        <color theme="1"/>
        <rFont val="Kruti Dev 010"/>
      </rPr>
      <t xml:space="preserve"> djsa A</t>
    </r>
  </si>
  <si>
    <t>DDO Certificate Registration-</t>
  </si>
  <si>
    <r>
      <t xml:space="preserve">loZizFke vius </t>
    </r>
    <r>
      <rPr>
        <sz val="14"/>
        <color theme="1"/>
        <rFont val="Cambria"/>
        <family val="1"/>
        <scheme val="major"/>
      </rPr>
      <t>Computer</t>
    </r>
    <r>
      <rPr>
        <sz val="16"/>
        <color theme="1"/>
        <rFont val="Kruti Dev 010"/>
      </rPr>
      <t xml:space="preserve"> esa u;s </t>
    </r>
    <r>
      <rPr>
        <sz val="14"/>
        <color theme="1"/>
        <rFont val="Cambria"/>
        <family val="1"/>
        <scheme val="major"/>
      </rPr>
      <t>DDO</t>
    </r>
    <r>
      <rPr>
        <sz val="16"/>
        <color theme="1"/>
        <rFont val="Kruti Dev 010"/>
      </rPr>
      <t xml:space="preserve"> ds </t>
    </r>
    <r>
      <rPr>
        <sz val="14"/>
        <color theme="1"/>
        <rFont val="Cambria"/>
        <family val="1"/>
        <scheme val="major"/>
      </rPr>
      <t>DSC Dongle</t>
    </r>
    <r>
      <rPr>
        <sz val="16"/>
        <color theme="1"/>
        <rFont val="Kruti Dev 010"/>
      </rPr>
      <t xml:space="preserve"> dks </t>
    </r>
    <r>
      <rPr>
        <sz val="14"/>
        <color theme="1"/>
        <rFont val="Cambria"/>
        <family val="1"/>
        <scheme val="major"/>
      </rPr>
      <t>Incert</t>
    </r>
    <r>
      <rPr>
        <sz val="16"/>
        <color theme="1"/>
        <rFont val="Kruti Dev 010"/>
      </rPr>
      <t xml:space="preserve"> djsa A</t>
    </r>
  </si>
  <si>
    <r>
      <rPr>
        <sz val="14"/>
        <color theme="1"/>
        <rFont val="Cambria"/>
        <family val="1"/>
        <scheme val="major"/>
      </rPr>
      <t>Master</t>
    </r>
    <r>
      <rPr>
        <sz val="16"/>
        <color theme="1"/>
        <rFont val="Kruti Dev 010"/>
      </rPr>
      <t xml:space="preserve"> esa </t>
    </r>
    <r>
      <rPr>
        <sz val="14"/>
        <color theme="1"/>
        <rFont val="Cambria"/>
        <family val="1"/>
        <scheme val="major"/>
      </rPr>
      <t>DDO Certificate Registration</t>
    </r>
    <r>
      <rPr>
        <sz val="16"/>
        <color theme="1"/>
        <rFont val="Kruti Dev 010"/>
      </rPr>
      <t xml:space="preserve"> ij </t>
    </r>
    <r>
      <rPr>
        <sz val="14"/>
        <color theme="1"/>
        <rFont val="Cambria"/>
        <family val="1"/>
        <scheme val="major"/>
      </rPr>
      <t>Click</t>
    </r>
    <r>
      <rPr>
        <sz val="16"/>
        <color theme="1"/>
        <rFont val="Kruti Dev 010"/>
      </rPr>
      <t xml:space="preserve"> djus ij vkidks </t>
    </r>
    <r>
      <rPr>
        <sz val="14"/>
        <color theme="1"/>
        <rFont val="Cambria"/>
        <family val="1"/>
        <scheme val="major"/>
      </rPr>
      <t>DDO</t>
    </r>
    <r>
      <rPr>
        <sz val="16"/>
        <color theme="1"/>
        <rFont val="Kruti Dev 010"/>
      </rPr>
      <t xml:space="preserve"> dk uke ,oa </t>
    </r>
    <r>
      <rPr>
        <sz val="14"/>
        <color theme="1"/>
        <rFont val="Cambria"/>
        <family val="1"/>
        <scheme val="major"/>
      </rPr>
      <t>Mobile No</t>
    </r>
    <r>
      <rPr>
        <sz val="16"/>
        <color theme="1"/>
        <rFont val="Kruti Dev 010"/>
      </rPr>
      <t xml:space="preserve"> Hkjs gq, feysaxs </t>
    </r>
    <r>
      <rPr>
        <sz val="14"/>
        <color theme="1"/>
        <rFont val="Cambria"/>
        <family val="1"/>
        <scheme val="major"/>
      </rPr>
      <t>Verify Contact</t>
    </r>
    <r>
      <rPr>
        <sz val="16"/>
        <color theme="1"/>
        <rFont val="Kruti Dev 010"/>
      </rPr>
      <t xml:space="preserve"> ij </t>
    </r>
    <r>
      <rPr>
        <sz val="14"/>
        <color theme="1"/>
        <rFont val="Cambria"/>
        <family val="1"/>
        <scheme val="major"/>
      </rPr>
      <t>Click</t>
    </r>
    <r>
      <rPr>
        <sz val="16"/>
        <color theme="1"/>
        <rFont val="Kruti Dev 010"/>
      </rPr>
      <t xml:space="preserve"> dj izkIr </t>
    </r>
    <r>
      <rPr>
        <sz val="14"/>
        <color theme="1"/>
        <rFont val="Cambria"/>
        <family val="1"/>
        <scheme val="major"/>
      </rPr>
      <t>OTP</t>
    </r>
    <r>
      <rPr>
        <sz val="16"/>
        <color theme="1"/>
        <rFont val="Kruti Dev 010"/>
      </rPr>
      <t xml:space="preserve"> Mkydj</t>
    </r>
    <r>
      <rPr>
        <sz val="14"/>
        <color theme="1"/>
        <rFont val="Cambria"/>
        <family val="1"/>
        <scheme val="major"/>
      </rPr>
      <t xml:space="preserve"> Show Certificate </t>
    </r>
    <r>
      <rPr>
        <sz val="16"/>
        <color theme="1"/>
        <rFont val="Kruti Dev 010"/>
      </rPr>
      <t xml:space="preserve">ij </t>
    </r>
    <r>
      <rPr>
        <sz val="14"/>
        <color theme="1"/>
        <rFont val="Cambria"/>
        <family val="1"/>
        <scheme val="major"/>
      </rPr>
      <t>Click</t>
    </r>
    <r>
      <rPr>
        <sz val="16"/>
        <color theme="1"/>
        <rFont val="Kruti Dev 010"/>
      </rPr>
      <t xml:space="preserve"> djsa A </t>
    </r>
  </si>
  <si>
    <r>
      <rPr>
        <sz val="14"/>
        <color theme="1"/>
        <rFont val="Cambria"/>
        <family val="1"/>
        <scheme val="major"/>
      </rPr>
      <t>Left Side</t>
    </r>
    <r>
      <rPr>
        <sz val="16"/>
        <color theme="1"/>
        <rFont val="Kruti Dev 010"/>
      </rPr>
      <t xml:space="preserve"> esa mij </t>
    </r>
    <r>
      <rPr>
        <sz val="14"/>
        <color theme="1"/>
        <rFont val="Cambria"/>
        <family val="1"/>
        <scheme val="major"/>
      </rPr>
      <t>Certificate</t>
    </r>
    <r>
      <rPr>
        <sz val="16"/>
        <color theme="1"/>
        <rFont val="Kruti Dev 010"/>
      </rPr>
      <t xml:space="preserve"> fn[kkbZ nsxk</t>
    </r>
    <r>
      <rPr>
        <sz val="14"/>
        <color theme="1"/>
        <rFont val="Cambria"/>
        <family val="1"/>
        <scheme val="major"/>
      </rPr>
      <t xml:space="preserve"> OK</t>
    </r>
    <r>
      <rPr>
        <sz val="16"/>
        <color theme="1"/>
        <rFont val="Kruti Dev 010"/>
      </rPr>
      <t xml:space="preserve"> ij </t>
    </r>
    <r>
      <rPr>
        <sz val="14"/>
        <color theme="1"/>
        <rFont val="Cambria"/>
        <family val="1"/>
        <scheme val="major"/>
      </rPr>
      <t>Click</t>
    </r>
    <r>
      <rPr>
        <sz val="16"/>
        <color theme="1"/>
        <rFont val="Kruti Dev 010"/>
      </rPr>
      <t xml:space="preserve"> dj</t>
    </r>
    <r>
      <rPr>
        <sz val="14"/>
        <color theme="1"/>
        <rFont val="Cambria"/>
        <family val="1"/>
        <scheme val="major"/>
      </rPr>
      <t xml:space="preserve"> </t>
    </r>
    <r>
      <rPr>
        <sz val="16"/>
        <color theme="1"/>
        <rFont val="Cambria"/>
        <family val="1"/>
        <scheme val="major"/>
      </rPr>
      <t>S</t>
    </r>
    <r>
      <rPr>
        <sz val="14"/>
        <color theme="1"/>
        <rFont val="Cambria"/>
        <family val="1"/>
        <scheme val="major"/>
      </rPr>
      <t>ubmit</t>
    </r>
    <r>
      <rPr>
        <sz val="16"/>
        <color theme="1"/>
        <rFont val="Kruti Dev 010"/>
      </rPr>
      <t xml:space="preserve"> djus ij ,d</t>
    </r>
    <r>
      <rPr>
        <sz val="14"/>
        <color theme="1"/>
        <rFont val="Cambria"/>
        <family val="1"/>
        <scheme val="major"/>
      </rPr>
      <t xml:space="preserve"> Succesfully</t>
    </r>
    <r>
      <rPr>
        <sz val="16"/>
        <color theme="1"/>
        <rFont val="Kruti Dev 010"/>
      </rPr>
      <t xml:space="preserve"> dk </t>
    </r>
    <r>
      <rPr>
        <sz val="14"/>
        <color theme="1"/>
        <rFont val="Cambria"/>
        <family val="1"/>
        <scheme val="major"/>
      </rPr>
      <t>Massage</t>
    </r>
    <r>
      <rPr>
        <sz val="16"/>
        <color theme="1"/>
        <rFont val="Kruti Dev 010"/>
      </rPr>
      <t xml:space="preserve"> vk;sxk A</t>
    </r>
  </si>
  <si>
    <r>
      <t xml:space="preserve">vc vkidks viuh </t>
    </r>
    <r>
      <rPr>
        <sz val="14"/>
        <color theme="1"/>
        <rFont val="Cambria"/>
        <family val="1"/>
        <scheme val="major"/>
      </rPr>
      <t>Treasury</t>
    </r>
    <r>
      <rPr>
        <sz val="16"/>
        <color theme="1"/>
        <rFont val="Kruti Dev 010"/>
      </rPr>
      <t xml:space="preserve"> dks </t>
    </r>
    <r>
      <rPr>
        <sz val="14"/>
        <color theme="1"/>
        <rFont val="Cambria"/>
        <family val="1"/>
        <scheme val="major"/>
      </rPr>
      <t>Dongle Activate</t>
    </r>
    <r>
      <rPr>
        <sz val="16"/>
        <color theme="1"/>
        <rFont val="Kruti Dev 010"/>
      </rPr>
      <t xml:space="preserve"> djokus ds fy, vkosnu djuk gksxk A</t>
    </r>
  </si>
  <si>
    <r>
      <rPr>
        <sz val="14"/>
        <color theme="1"/>
        <rFont val="Cambria"/>
        <family val="1"/>
        <scheme val="major"/>
      </rPr>
      <t>Treasury</t>
    </r>
    <r>
      <rPr>
        <sz val="16"/>
        <color theme="1"/>
        <rFont val="Kruti Dev 010"/>
      </rPr>
      <t xml:space="preserve"> ls vkidk </t>
    </r>
    <r>
      <rPr>
        <sz val="14"/>
        <color theme="1"/>
        <rFont val="Cambria"/>
        <family val="1"/>
        <scheme val="major"/>
      </rPr>
      <t>Dongle Activate</t>
    </r>
    <r>
      <rPr>
        <sz val="16"/>
        <color theme="1"/>
        <rFont val="Kruti Dev 010"/>
      </rPr>
      <t xml:space="preserve"> gksus ds ckn vki </t>
    </r>
    <r>
      <rPr>
        <sz val="14"/>
        <color theme="1"/>
        <rFont val="Cambria"/>
        <family val="1"/>
        <scheme val="major"/>
      </rPr>
      <t>Paymanager Generated Bills</t>
    </r>
    <r>
      <rPr>
        <sz val="16"/>
        <color theme="1"/>
        <rFont val="Kruti Dev 010"/>
      </rPr>
      <t xml:space="preserve"> ij </t>
    </r>
    <r>
      <rPr>
        <sz val="14"/>
        <color theme="1"/>
        <rFont val="Cambria"/>
        <family val="1"/>
        <scheme val="major"/>
      </rPr>
      <t>E-Sign</t>
    </r>
    <r>
      <rPr>
        <sz val="16"/>
        <color theme="1"/>
        <rFont val="Kruti Dev 010"/>
      </rPr>
      <t xml:space="preserve"> dj ldrs gS A</t>
    </r>
  </si>
  <si>
    <t>Pull/Add DDO Role in SSO ID</t>
  </si>
  <si>
    <r>
      <t xml:space="preserve">;fn fdlh dk;kZy; ls vkgj.k forj.k vf/kdkjh dk LFkkukUrj.k@inkSUufr@lsokfuo`fRr@vU; dkj.k ls </t>
    </r>
    <r>
      <rPr>
        <sz val="14"/>
        <color theme="1"/>
        <rFont val="Calibri"/>
        <family val="2"/>
        <scheme val="minor"/>
      </rPr>
      <t xml:space="preserve">DDO </t>
    </r>
    <r>
      <rPr>
        <sz val="16"/>
        <color theme="1"/>
        <rFont val="Kruti Dev 010"/>
      </rPr>
      <t xml:space="preserve">dk izHkkj u;s@vU; </t>
    </r>
    <r>
      <rPr>
        <sz val="14"/>
        <color theme="1"/>
        <rFont val="Calibri"/>
        <family val="2"/>
        <scheme val="minor"/>
      </rPr>
      <t xml:space="preserve">DDO </t>
    </r>
    <r>
      <rPr>
        <sz val="16"/>
        <color theme="1"/>
        <rFont val="Kruti Dev 010"/>
      </rPr>
      <t>dks LFkkukUrfjr gks tkrk gS rks</t>
    </r>
    <r>
      <rPr>
        <sz val="14"/>
        <color theme="1"/>
        <rFont val="Cambria"/>
        <family val="1"/>
        <scheme val="major"/>
      </rPr>
      <t xml:space="preserve"> SIPF </t>
    </r>
    <r>
      <rPr>
        <sz val="16"/>
        <color theme="1"/>
        <rFont val="Kruti Dev 010"/>
      </rPr>
      <t xml:space="preserve">}kjk tkjh </t>
    </r>
    <r>
      <rPr>
        <sz val="14"/>
        <color theme="1"/>
        <rFont val="Cambria"/>
        <family val="1"/>
        <scheme val="major"/>
      </rPr>
      <t>DDO ID</t>
    </r>
    <r>
      <rPr>
        <sz val="16"/>
        <color theme="1"/>
        <rFont val="Kruti Dev 010"/>
      </rPr>
      <t xml:space="preserve"> dks Hkh u;s </t>
    </r>
    <r>
      <rPr>
        <sz val="14"/>
        <color theme="1"/>
        <rFont val="Cambria"/>
        <family val="1"/>
        <scheme val="major"/>
      </rPr>
      <t>DDO</t>
    </r>
    <r>
      <rPr>
        <sz val="16"/>
        <color theme="1"/>
        <rFont val="Kruti Dev 010"/>
      </rPr>
      <t xml:space="preserve"> dh</t>
    </r>
    <r>
      <rPr>
        <sz val="14"/>
        <color theme="1"/>
        <rFont val="Calibri"/>
        <family val="2"/>
        <scheme val="minor"/>
      </rPr>
      <t xml:space="preserve"> SSO ID</t>
    </r>
    <r>
      <rPr>
        <sz val="16"/>
        <color theme="1"/>
        <rFont val="Kruti Dev 010"/>
      </rPr>
      <t xml:space="preserve"> ij </t>
    </r>
    <r>
      <rPr>
        <sz val="14"/>
        <color theme="1"/>
        <rFont val="Calibri"/>
        <family val="2"/>
        <scheme val="minor"/>
      </rPr>
      <t>Pull/Add</t>
    </r>
    <r>
      <rPr>
        <sz val="16"/>
        <color theme="1"/>
        <rFont val="Kruti Dev 010"/>
      </rPr>
      <t xml:space="preserve"> djuk vfuok;Z gS A</t>
    </r>
  </si>
  <si>
    <t>Pull/Add DDO ID on SSO Portal-</t>
  </si>
  <si>
    <r>
      <t xml:space="preserve">loZizFke u;s </t>
    </r>
    <r>
      <rPr>
        <sz val="14"/>
        <color theme="1"/>
        <rFont val="Cambria"/>
        <family val="1"/>
        <scheme val="major"/>
      </rPr>
      <t>DDO</t>
    </r>
    <r>
      <rPr>
        <sz val="16"/>
        <color theme="1"/>
        <rFont val="Kruti Dev 010"/>
      </rPr>
      <t xml:space="preserve"> dh</t>
    </r>
    <r>
      <rPr>
        <sz val="14"/>
        <color theme="1"/>
        <rFont val="Calibri"/>
        <family val="2"/>
        <scheme val="minor"/>
      </rPr>
      <t xml:space="preserve"> SSO ID</t>
    </r>
    <r>
      <rPr>
        <sz val="16"/>
        <color theme="1"/>
        <rFont val="Kruti Dev 010"/>
      </rPr>
      <t xml:space="preserve"> ls</t>
    </r>
    <r>
      <rPr>
        <sz val="14"/>
        <color theme="1"/>
        <rFont val="Calibri"/>
        <family val="2"/>
        <scheme val="minor"/>
      </rPr>
      <t xml:space="preserve"> SSO Portal Login</t>
    </r>
    <r>
      <rPr>
        <sz val="16"/>
        <color theme="1"/>
        <rFont val="Kruti Dev 010"/>
      </rPr>
      <t xml:space="preserve"> djsa </t>
    </r>
  </si>
  <si>
    <r>
      <rPr>
        <sz val="14"/>
        <color theme="1"/>
        <rFont val="Calibri"/>
        <family val="2"/>
        <scheme val="minor"/>
      </rPr>
      <t xml:space="preserve">SIPF </t>
    </r>
    <r>
      <rPr>
        <sz val="16"/>
        <color theme="1"/>
        <rFont val="Kruti Dev 010"/>
      </rPr>
      <t xml:space="preserve">ij </t>
    </r>
    <r>
      <rPr>
        <sz val="14"/>
        <color theme="1"/>
        <rFont val="Cambria"/>
        <family val="1"/>
        <scheme val="major"/>
      </rPr>
      <t>Click</t>
    </r>
    <r>
      <rPr>
        <sz val="16"/>
        <color theme="1"/>
        <rFont val="Kruti Dev 010"/>
      </rPr>
      <t xml:space="preserve"> djus ij ,d ubZ</t>
    </r>
    <r>
      <rPr>
        <sz val="14"/>
        <color theme="1"/>
        <rFont val="Cambria"/>
        <family val="1"/>
        <scheme val="major"/>
      </rPr>
      <t xml:space="preserve"> Sight</t>
    </r>
    <r>
      <rPr>
        <sz val="16"/>
        <color theme="1"/>
        <rFont val="Kruti Dev 010"/>
      </rPr>
      <t xml:space="preserve"> ij </t>
    </r>
    <r>
      <rPr>
        <sz val="14"/>
        <color theme="1"/>
        <rFont val="Cambria"/>
        <family val="1"/>
        <scheme val="major"/>
      </rPr>
      <t>Redirect</t>
    </r>
    <r>
      <rPr>
        <sz val="16"/>
        <color theme="1"/>
        <rFont val="Kruti Dev 010"/>
      </rPr>
      <t xml:space="preserve"> fd;k tk;sxk ftlij mij nka;h rjQ dkfeZd ds uke ij </t>
    </r>
    <r>
      <rPr>
        <sz val="14"/>
        <color theme="1"/>
        <rFont val="Cambria"/>
        <family val="1"/>
        <scheme val="major"/>
      </rPr>
      <t>Click</t>
    </r>
    <r>
      <rPr>
        <sz val="16"/>
        <color theme="1"/>
        <rFont val="Kruti Dev 010"/>
      </rPr>
      <t xml:space="preserve"> djus ij uhps dqN </t>
    </r>
    <r>
      <rPr>
        <sz val="14"/>
        <color theme="1"/>
        <rFont val="Calibri"/>
        <family val="2"/>
        <scheme val="minor"/>
      </rPr>
      <t>Options</t>
    </r>
    <r>
      <rPr>
        <sz val="16"/>
        <color theme="1"/>
        <rFont val="Kruti Dev 010"/>
      </rPr>
      <t xml:space="preserve"> fn[kkbZ nsaxs muesa ls </t>
    </r>
    <r>
      <rPr>
        <sz val="14"/>
        <color theme="1"/>
        <rFont val="Cambria"/>
        <family val="1"/>
        <scheme val="major"/>
      </rPr>
      <t>Add DDO Role</t>
    </r>
    <r>
      <rPr>
        <sz val="16"/>
        <color theme="1"/>
        <rFont val="Kruti Dev 010"/>
      </rPr>
      <t xml:space="preserve"> ij </t>
    </r>
    <r>
      <rPr>
        <sz val="14"/>
        <color theme="1"/>
        <rFont val="Cambria"/>
        <family val="1"/>
        <scheme val="major"/>
      </rPr>
      <t>Click</t>
    </r>
    <r>
      <rPr>
        <sz val="16"/>
        <color theme="1"/>
        <rFont val="Kruti Dev 010"/>
      </rPr>
      <t xml:space="preserve"> djsa A</t>
    </r>
  </si>
  <si>
    <r>
      <t>,d ubZ</t>
    </r>
    <r>
      <rPr>
        <sz val="14"/>
        <color theme="1"/>
        <rFont val="Cambria"/>
        <family val="1"/>
        <scheme val="major"/>
      </rPr>
      <t xml:space="preserve"> Window </t>
    </r>
    <r>
      <rPr>
        <sz val="16"/>
        <color theme="1"/>
        <rFont val="Kruti Dev 010"/>
      </rPr>
      <t xml:space="preserve">[kqysxh </t>
    </r>
    <r>
      <rPr>
        <b/>
        <u/>
        <sz val="14"/>
        <color rgb="FFFF0000"/>
        <rFont val="Cambria"/>
        <family val="1"/>
        <scheme val="major"/>
      </rPr>
      <t>Pull DDO Role-</t>
    </r>
  </si>
  <si>
    <r>
      <rPr>
        <sz val="14"/>
        <color theme="1"/>
        <rFont val="Cambria"/>
        <family val="1"/>
        <scheme val="major"/>
      </rPr>
      <t>DDO Code</t>
    </r>
    <r>
      <rPr>
        <sz val="16"/>
        <color theme="1"/>
        <rFont val="Kruti Dev 010"/>
      </rPr>
      <t xml:space="preserve"> esa</t>
    </r>
    <r>
      <rPr>
        <sz val="14"/>
        <color theme="1"/>
        <rFont val="Cambria"/>
        <family val="1"/>
        <scheme val="major"/>
      </rPr>
      <t xml:space="preserve"> SIPF Office</t>
    </r>
    <r>
      <rPr>
        <sz val="16"/>
        <color theme="1"/>
        <rFont val="Kruti Dev 010"/>
      </rPr>
      <t xml:space="preserve"> }kjk tkjh </t>
    </r>
    <r>
      <rPr>
        <sz val="14"/>
        <color theme="1"/>
        <rFont val="Cambria"/>
        <family val="1"/>
        <scheme val="major"/>
      </rPr>
      <t>Username And DDO Password</t>
    </r>
    <r>
      <rPr>
        <sz val="16"/>
        <color theme="1"/>
        <rFont val="Kruti Dev 010"/>
      </rPr>
      <t xml:space="preserve"> esa vkids }kjk iqoZ esa cuk;s x;s </t>
    </r>
    <r>
      <rPr>
        <sz val="14"/>
        <color theme="1"/>
        <rFont val="Cambria"/>
        <family val="1"/>
        <scheme val="major"/>
      </rPr>
      <t>Password</t>
    </r>
    <r>
      <rPr>
        <sz val="16"/>
        <color theme="1"/>
        <rFont val="Kruti Dev 010"/>
      </rPr>
      <t xml:space="preserve"> Mkydj</t>
    </r>
    <r>
      <rPr>
        <sz val="14"/>
        <color theme="1"/>
        <rFont val="Cambria"/>
        <family val="1"/>
        <scheme val="major"/>
      </rPr>
      <t xml:space="preserve"> Submit</t>
    </r>
    <r>
      <rPr>
        <sz val="16"/>
        <color theme="1"/>
        <rFont val="Kruti Dev 010"/>
      </rPr>
      <t xml:space="preserve"> djsa A ,d </t>
    </r>
    <r>
      <rPr>
        <sz val="14"/>
        <color theme="1"/>
        <rFont val="Cambria"/>
        <family val="1"/>
        <scheme val="major"/>
      </rPr>
      <t>DDO Role Added Succesfully</t>
    </r>
    <r>
      <rPr>
        <sz val="16"/>
        <color theme="1"/>
        <rFont val="Kruti Dev 010"/>
      </rPr>
      <t xml:space="preserve"> dk </t>
    </r>
    <r>
      <rPr>
        <sz val="14"/>
        <color theme="1"/>
        <rFont val="Cambria"/>
        <family val="1"/>
        <scheme val="major"/>
      </rPr>
      <t xml:space="preserve">Massage </t>
    </r>
    <r>
      <rPr>
        <sz val="16"/>
        <color theme="1"/>
        <rFont val="Kruti Dev 010"/>
      </rPr>
      <t>vk;sxk A</t>
    </r>
  </si>
  <si>
    <r>
      <t xml:space="preserve">vc vki </t>
    </r>
    <r>
      <rPr>
        <sz val="14"/>
        <color theme="1"/>
        <rFont val="Cambria"/>
        <family val="1"/>
        <scheme val="major"/>
      </rPr>
      <t>Home</t>
    </r>
    <r>
      <rPr>
        <sz val="16"/>
        <color theme="1"/>
        <rFont val="Kruti Dev 010"/>
      </rPr>
      <t xml:space="preserve"> ij </t>
    </r>
    <r>
      <rPr>
        <sz val="14"/>
        <color theme="1"/>
        <rFont val="Cambria"/>
        <family val="1"/>
        <scheme val="major"/>
      </rPr>
      <t>Click</t>
    </r>
    <r>
      <rPr>
        <sz val="16"/>
        <color theme="1"/>
        <rFont val="Kruti Dev 010"/>
      </rPr>
      <t xml:space="preserve"> djsa mlds ckn nka;h vksj mij </t>
    </r>
    <r>
      <rPr>
        <sz val="14"/>
        <color theme="1"/>
        <rFont val="Cambria"/>
        <family val="1"/>
        <scheme val="major"/>
      </rPr>
      <t>Customer</t>
    </r>
    <r>
      <rPr>
        <sz val="16"/>
        <color theme="1"/>
        <rFont val="Kruti Dev 010"/>
      </rPr>
      <t xml:space="preserve"> ij </t>
    </r>
    <r>
      <rPr>
        <sz val="14"/>
        <color theme="1"/>
        <rFont val="Cambria"/>
        <family val="1"/>
        <scheme val="major"/>
      </rPr>
      <t>Click</t>
    </r>
    <r>
      <rPr>
        <sz val="16"/>
        <color theme="1"/>
        <rFont val="Kruti Dev 010"/>
      </rPr>
      <t xml:space="preserve"> djusa ij vkidks </t>
    </r>
    <r>
      <rPr>
        <sz val="14"/>
        <color theme="1"/>
        <rFont val="Cambria"/>
        <family val="1"/>
        <scheme val="major"/>
      </rPr>
      <t>DDO</t>
    </r>
    <r>
      <rPr>
        <sz val="16"/>
        <color theme="1"/>
        <rFont val="Kruti Dev 010"/>
      </rPr>
      <t xml:space="preserve"> dksM fn[kkbZ nsxk mlij </t>
    </r>
    <r>
      <rPr>
        <sz val="14"/>
        <color theme="1"/>
        <rFont val="Cambria"/>
        <family val="1"/>
        <scheme val="major"/>
      </rPr>
      <t>Click</t>
    </r>
    <r>
      <rPr>
        <sz val="16"/>
        <color theme="1"/>
        <rFont val="Kruti Dev 010"/>
      </rPr>
      <t xml:space="preserve"> dj </t>
    </r>
    <r>
      <rPr>
        <sz val="14"/>
        <color theme="1"/>
        <rFont val="Cambria"/>
        <family val="1"/>
        <scheme val="major"/>
      </rPr>
      <t xml:space="preserve">DDO </t>
    </r>
    <r>
      <rPr>
        <sz val="16"/>
        <color theme="1"/>
        <rFont val="Kruti Dev 010"/>
      </rPr>
      <t>ls lacaf/kr dk;Z dj ldrs gSa A</t>
    </r>
  </si>
  <si>
    <r>
      <t xml:space="preserve">         ;fn vki</t>
    </r>
    <r>
      <rPr>
        <sz val="14"/>
        <color rgb="FF7030A0"/>
        <rFont val="Cambria"/>
        <family val="1"/>
        <scheme val="major"/>
      </rPr>
      <t xml:space="preserve"> SIPF Office</t>
    </r>
    <r>
      <rPr>
        <sz val="16"/>
        <color rgb="FF7030A0"/>
        <rFont val="Kruti Dev 010"/>
      </rPr>
      <t xml:space="preserve"> }kjk tkjh </t>
    </r>
    <r>
      <rPr>
        <sz val="14"/>
        <color rgb="FF7030A0"/>
        <rFont val="Cambria"/>
        <family val="1"/>
        <scheme val="major"/>
      </rPr>
      <t>ID</t>
    </r>
    <r>
      <rPr>
        <sz val="16"/>
        <color rgb="FF7030A0"/>
        <rFont val="Kruti Dev 010"/>
      </rPr>
      <t xml:space="preserve"> Hkwy x;sa gSa rks vkidh </t>
    </r>
    <r>
      <rPr>
        <sz val="14"/>
        <color rgb="FF7030A0"/>
        <rFont val="Cambria"/>
        <family val="1"/>
        <scheme val="major"/>
      </rPr>
      <t xml:space="preserve">User ID </t>
    </r>
    <r>
      <rPr>
        <sz val="16"/>
        <color rgb="FF7030A0"/>
        <rFont val="Kruti Dev 010"/>
      </rPr>
      <t xml:space="preserve">vkids </t>
    </r>
    <r>
      <rPr>
        <sz val="14"/>
        <color rgb="FF7030A0"/>
        <rFont val="Cambria"/>
        <family val="1"/>
        <scheme val="major"/>
      </rPr>
      <t>DDO Code</t>
    </r>
    <r>
      <rPr>
        <sz val="16"/>
        <color rgb="FF7030A0"/>
        <rFont val="Kruti Dev 010"/>
      </rPr>
      <t xml:space="preserve"> ds ckn vkidh ftyk </t>
    </r>
    <r>
      <rPr>
        <sz val="14"/>
        <color rgb="FF7030A0"/>
        <rFont val="Cambria"/>
        <family val="1"/>
        <scheme val="major"/>
      </rPr>
      <t>Treasury</t>
    </r>
    <r>
      <rPr>
        <sz val="16"/>
        <color rgb="FF7030A0"/>
        <rFont val="Kruti Dev 010"/>
      </rPr>
      <t xml:space="preserve"> ds </t>
    </r>
    <r>
      <rPr>
        <sz val="14"/>
        <color rgb="FF7030A0"/>
        <rFont val="Cambria"/>
        <family val="1"/>
        <scheme val="major"/>
      </rPr>
      <t>Code</t>
    </r>
    <r>
      <rPr>
        <sz val="16"/>
        <color rgb="FF7030A0"/>
        <rFont val="Kruti Dev 010"/>
      </rPr>
      <t xml:space="preserve"> yxkus ij izkIr vad gSa vkSj ikloMZ ugha gS rks vkidks ftyk</t>
    </r>
    <r>
      <rPr>
        <sz val="14"/>
        <color rgb="FF7030A0"/>
        <rFont val="Calibri"/>
        <family val="2"/>
        <scheme val="minor"/>
      </rPr>
      <t xml:space="preserve"> SIPF </t>
    </r>
    <r>
      <rPr>
        <sz val="16"/>
        <color rgb="FF7030A0"/>
        <rFont val="Kruti Dev 010"/>
      </rPr>
      <t>lgk;d funs'kd dks i= fy[kdj</t>
    </r>
    <r>
      <rPr>
        <sz val="14"/>
        <color rgb="FF7030A0"/>
        <rFont val="Calibri"/>
        <family val="2"/>
        <scheme val="minor"/>
      </rPr>
      <t xml:space="preserve"> Password</t>
    </r>
    <r>
      <rPr>
        <sz val="16"/>
        <color rgb="FF7030A0"/>
        <rFont val="Kruti Dev 010"/>
      </rPr>
      <t xml:space="preserve"> izkIr dj ldrs gSa</t>
    </r>
  </si>
  <si>
    <t>jkt0 izkFk0 fo|k0 lqusyk]gkthiqjk</t>
  </si>
  <si>
    <t>i-5@5@izk-f'k@LFkk- dsEi@2018</t>
  </si>
  <si>
    <t>पूर्वान्ह</t>
  </si>
  <si>
    <r>
      <t xml:space="preserve">nksuksa gh fLFkfr;ksa esa </t>
    </r>
    <r>
      <rPr>
        <sz val="16"/>
        <color rgb="FFFF0000"/>
        <rFont val="Calibri"/>
        <family val="2"/>
        <scheme val="minor"/>
      </rPr>
      <t>Challan Minus Expenditure</t>
    </r>
    <r>
      <rPr>
        <sz val="16"/>
        <color theme="1"/>
        <rFont val="Kruti Dev 010"/>
      </rPr>
      <t xml:space="preserve"> esa cusxk A    </t>
    </r>
    <r>
      <rPr>
        <sz val="14"/>
        <color rgb="FF7030A0"/>
        <rFont val="Kruti Dev 010"/>
      </rPr>
      <t>vk; O;;d vuqHkkx t;iqj ds }kjk tkjh ifji= fnukad 03-07-2018 vuqlkj</t>
    </r>
  </si>
  <si>
    <t>Click on Minus Expediture  -&gt; Chechmark on Minus Expenditure  -&gt;         Select Desired Profile-&gt;         Click on Continue</t>
  </si>
  <si>
    <t>Click on Minus Expediture-&gt;        Chechmark on Regular-&gt;          Select Desired Profile-&gt;            Chechmark on E-Banking/ Manual Banking-&gt;                  Click on Continue</t>
  </si>
  <si>
    <r>
      <t xml:space="preserve">uhps cka;h rjQ ,d lwph iznf'kZr gksxh ftlesa lHkh izdkj ds </t>
    </r>
    <r>
      <rPr>
        <sz val="14"/>
        <color theme="1"/>
        <rFont val="Calibri"/>
        <family val="2"/>
        <scheme val="minor"/>
      </rPr>
      <t>Budget Head-Primary and Secondary Education</t>
    </r>
    <r>
      <rPr>
        <sz val="16"/>
        <color theme="1"/>
        <rFont val="Kruti Dev 010"/>
      </rPr>
      <t xml:space="preserve"> ds fn[kkbZ nsaxs ftuesa ge osru fcy cukrs gS lkFk gh ek/;0 f'k{kk&amp; </t>
    </r>
    <r>
      <rPr>
        <sz val="14"/>
        <color theme="1"/>
        <rFont val="Calibri"/>
        <family val="2"/>
        <scheme val="minor"/>
      </rPr>
      <t>2202-02-911-01-01-98</t>
    </r>
    <r>
      <rPr>
        <sz val="16"/>
        <color theme="1"/>
        <rFont val="Kruti Dev 010"/>
      </rPr>
      <t xml:space="preserve"> izk0 f'k{kk&amp; </t>
    </r>
    <r>
      <rPr>
        <sz val="14"/>
        <color theme="1"/>
        <rFont val="Calibri"/>
        <family val="2"/>
        <scheme val="minor"/>
      </rPr>
      <t>2202-02-911-01-01-98</t>
    </r>
    <r>
      <rPr>
        <sz val="16"/>
        <color theme="1"/>
        <rFont val="Kruti Dev 010"/>
      </rPr>
      <t xml:space="preserve"> Hkh nksuksa esa ls ftl foHkkx dh fiNys o"kZ dh olwyh djuh gS ml ij </t>
    </r>
    <r>
      <rPr>
        <sz val="14"/>
        <color theme="1"/>
        <rFont val="Calibri"/>
        <family val="2"/>
        <scheme val="minor"/>
      </rPr>
      <t>Click</t>
    </r>
    <r>
      <rPr>
        <sz val="16"/>
        <color theme="1"/>
        <rFont val="Kruti Dev 010"/>
      </rPr>
      <t xml:space="preserve"> djds chp esa </t>
    </r>
    <r>
      <rPr>
        <sz val="14"/>
        <color theme="1"/>
        <rFont val="Calibri"/>
        <family val="2"/>
        <scheme val="minor"/>
      </rPr>
      <t xml:space="preserve">Arrow </t>
    </r>
    <r>
      <rPr>
        <sz val="16"/>
        <color theme="1"/>
        <rFont val="Kruti Dev 010"/>
      </rPr>
      <t xml:space="preserve">ds fpUg ij </t>
    </r>
    <r>
      <rPr>
        <sz val="14"/>
        <color theme="1"/>
        <rFont val="Calibri"/>
        <family val="2"/>
        <scheme val="minor"/>
      </rPr>
      <t>Click</t>
    </r>
    <r>
      <rPr>
        <sz val="16"/>
        <color theme="1"/>
        <rFont val="Kruti Dev 010"/>
      </rPr>
      <t xml:space="preserve"> djus ls lacaf/kr </t>
    </r>
    <r>
      <rPr>
        <sz val="14"/>
        <color theme="1"/>
        <rFont val="Calibri"/>
        <family val="2"/>
        <scheme val="minor"/>
      </rPr>
      <t>Head</t>
    </r>
    <r>
      <rPr>
        <sz val="16"/>
        <color theme="1"/>
        <rFont val="Kruti Dev 010"/>
      </rPr>
      <t xml:space="preserve"> nwljs </t>
    </r>
    <r>
      <rPr>
        <sz val="14"/>
        <color theme="1"/>
        <rFont val="Calibri"/>
        <family val="2"/>
        <scheme val="minor"/>
      </rPr>
      <t>Column</t>
    </r>
    <r>
      <rPr>
        <sz val="16"/>
        <color theme="1"/>
        <rFont val="Kruti Dev 010"/>
      </rPr>
      <t xml:space="preserve"> esa vk tk;sxk A</t>
    </r>
  </si>
  <si>
    <r>
      <t xml:space="preserve">uhps cka;h rjQ </t>
    </r>
    <r>
      <rPr>
        <sz val="14"/>
        <color theme="1"/>
        <rFont val="Calibri"/>
        <family val="2"/>
        <scheme val="minor"/>
      </rPr>
      <t xml:space="preserve">Profile Name- As your wish </t>
    </r>
    <r>
      <rPr>
        <sz val="16"/>
        <color theme="1"/>
        <rFont val="Kruti Dev 010"/>
      </rPr>
      <t>Mkysa]</t>
    </r>
    <r>
      <rPr>
        <sz val="14"/>
        <color theme="1"/>
        <rFont val="Calibri"/>
        <family val="2"/>
        <scheme val="minor"/>
      </rPr>
      <t xml:space="preserve"> Object Head-</t>
    </r>
    <r>
      <rPr>
        <sz val="16"/>
        <color theme="1"/>
        <rFont val="Kruti Dev 010"/>
      </rPr>
      <t xml:space="preserve"> 98&amp;?kVkbZ;s</t>
    </r>
    <r>
      <rPr>
        <sz val="14"/>
        <color theme="1"/>
        <rFont val="Calibri"/>
        <family val="2"/>
        <scheme val="minor"/>
      </rPr>
      <t xml:space="preserve"> Select</t>
    </r>
    <r>
      <rPr>
        <sz val="16"/>
        <color theme="1"/>
        <rFont val="Kruti Dev 010"/>
      </rPr>
      <t xml:space="preserve"> djsa] </t>
    </r>
    <r>
      <rPr>
        <sz val="14"/>
        <color theme="1"/>
        <rFont val="Calibri"/>
        <family val="2"/>
        <scheme val="minor"/>
      </rPr>
      <t>Plan/Non Plan- SF/CA/NA</t>
    </r>
    <r>
      <rPr>
        <sz val="16"/>
        <color theme="1"/>
        <rFont val="Kruti Dev 010"/>
      </rPr>
      <t xml:space="preserve"> ij </t>
    </r>
    <r>
      <rPr>
        <sz val="14"/>
        <color theme="1"/>
        <rFont val="Calibri"/>
        <family val="2"/>
        <scheme val="minor"/>
      </rPr>
      <t>Checkmark</t>
    </r>
    <r>
      <rPr>
        <sz val="16"/>
        <color theme="1"/>
        <rFont val="Kruti Dev 010"/>
      </rPr>
      <t xml:space="preserve"> yxk;sa] </t>
    </r>
    <r>
      <rPr>
        <sz val="14"/>
        <color theme="1"/>
        <rFont val="Calibri"/>
        <family val="2"/>
        <scheme val="minor"/>
      </rPr>
      <t>Voted</t>
    </r>
    <r>
      <rPr>
        <sz val="16"/>
        <color theme="1"/>
        <rFont val="Kruti Dev 010"/>
      </rPr>
      <t xml:space="preserve"> ij </t>
    </r>
    <r>
      <rPr>
        <sz val="14"/>
        <color theme="1"/>
        <rFont val="Calibri"/>
        <family val="2"/>
        <scheme val="minor"/>
      </rPr>
      <t>Checkmark</t>
    </r>
    <r>
      <rPr>
        <sz val="16"/>
        <color theme="1"/>
        <rFont val="Kruti Dev 010"/>
      </rPr>
      <t xml:space="preserve"> yxk;sa vkSj</t>
    </r>
    <r>
      <rPr>
        <sz val="14"/>
        <color theme="1"/>
        <rFont val="Calibri"/>
        <family val="2"/>
        <scheme val="minor"/>
      </rPr>
      <t xml:space="preserve"> Submit</t>
    </r>
    <r>
      <rPr>
        <sz val="16"/>
        <color theme="1"/>
        <rFont val="Kruti Dev 010"/>
      </rPr>
      <t xml:space="preserve"> ij </t>
    </r>
    <r>
      <rPr>
        <sz val="14"/>
        <color theme="1"/>
        <rFont val="Calibri"/>
        <family val="2"/>
        <scheme val="minor"/>
      </rPr>
      <t>Click</t>
    </r>
    <r>
      <rPr>
        <sz val="16"/>
        <color theme="1"/>
        <rFont val="Kruti Dev 010"/>
      </rPr>
      <t xml:space="preserve"> djsa A</t>
    </r>
  </si>
  <si>
    <r>
      <t xml:space="preserve">uhps cka;h rjQ ,d lwph iznf'kZr gksxh ftlesa lHkh izdkj ds </t>
    </r>
    <r>
      <rPr>
        <sz val="14"/>
        <color theme="1"/>
        <rFont val="Calibri"/>
        <family val="2"/>
        <scheme val="minor"/>
      </rPr>
      <t>Budget Head-Primary and Secondary Education</t>
    </r>
    <r>
      <rPr>
        <sz val="16"/>
        <color theme="1"/>
        <rFont val="Kruti Dev 010"/>
      </rPr>
      <t xml:space="preserve"> ds fn[kkbZ nsaxs ftuesa ge osru fcy cukrs gS] ftl</t>
    </r>
    <r>
      <rPr>
        <sz val="14"/>
        <color theme="1"/>
        <rFont val="Calibri"/>
        <family val="2"/>
        <scheme val="minor"/>
      </rPr>
      <t xml:space="preserve"> Head</t>
    </r>
    <r>
      <rPr>
        <sz val="16"/>
        <color theme="1"/>
        <rFont val="Kruti Dev 010"/>
      </rPr>
      <t xml:space="preserve"> dh orZeku o"kZ dh olwyh djuh gS ml ij </t>
    </r>
    <r>
      <rPr>
        <sz val="14"/>
        <color theme="1"/>
        <rFont val="Calibri"/>
        <family val="2"/>
        <scheme val="minor"/>
      </rPr>
      <t>Click</t>
    </r>
    <r>
      <rPr>
        <sz val="16"/>
        <color theme="1"/>
        <rFont val="Kruti Dev 010"/>
      </rPr>
      <t xml:space="preserve"> djds chp esa </t>
    </r>
    <r>
      <rPr>
        <sz val="14"/>
        <color theme="1"/>
        <rFont val="Calibri"/>
        <family val="2"/>
        <scheme val="minor"/>
      </rPr>
      <t xml:space="preserve">Arrow </t>
    </r>
    <r>
      <rPr>
        <sz val="16"/>
        <color theme="1"/>
        <rFont val="Kruti Dev 010"/>
      </rPr>
      <t xml:space="preserve">ds fpUg ij </t>
    </r>
    <r>
      <rPr>
        <sz val="14"/>
        <color theme="1"/>
        <rFont val="Calibri"/>
        <family val="2"/>
        <scheme val="minor"/>
      </rPr>
      <t>Click</t>
    </r>
    <r>
      <rPr>
        <sz val="16"/>
        <color theme="1"/>
        <rFont val="Kruti Dev 010"/>
      </rPr>
      <t xml:space="preserve"> djus ls lacaf/kr </t>
    </r>
    <r>
      <rPr>
        <sz val="14"/>
        <color theme="1"/>
        <rFont val="Calibri"/>
        <family val="2"/>
        <scheme val="minor"/>
      </rPr>
      <t>Head</t>
    </r>
    <r>
      <rPr>
        <sz val="16"/>
        <color theme="1"/>
        <rFont val="Kruti Dev 010"/>
      </rPr>
      <t xml:space="preserve"> nwljs </t>
    </r>
    <r>
      <rPr>
        <sz val="14"/>
        <color theme="1"/>
        <rFont val="Calibri"/>
        <family val="2"/>
        <scheme val="minor"/>
      </rPr>
      <t>Column</t>
    </r>
    <r>
      <rPr>
        <sz val="16"/>
        <color theme="1"/>
        <rFont val="Kruti Dev 010"/>
      </rPr>
      <t xml:space="preserve"> esa vk tk;sxk A</t>
    </r>
  </si>
  <si>
    <r>
      <t xml:space="preserve">uhps cka;h rjQ </t>
    </r>
    <r>
      <rPr>
        <sz val="14"/>
        <color theme="1"/>
        <rFont val="Calibri"/>
        <family val="2"/>
        <scheme val="minor"/>
      </rPr>
      <t xml:space="preserve">Profile Name- As your wish </t>
    </r>
    <r>
      <rPr>
        <sz val="16"/>
        <color theme="1"/>
        <rFont val="Kruti Dev 010"/>
      </rPr>
      <t>Mkysa]</t>
    </r>
    <r>
      <rPr>
        <sz val="14"/>
        <color theme="1"/>
        <rFont val="Calibri"/>
        <family val="2"/>
        <scheme val="minor"/>
      </rPr>
      <t xml:space="preserve"> Object Head- </t>
    </r>
    <r>
      <rPr>
        <sz val="16"/>
        <color theme="1"/>
        <rFont val="Kruti Dev 010"/>
      </rPr>
      <t xml:space="preserve">ftl </t>
    </r>
    <r>
      <rPr>
        <sz val="14"/>
        <color theme="1"/>
        <rFont val="Calibri"/>
        <family val="2"/>
        <scheme val="minor"/>
      </rPr>
      <t>Object Head</t>
    </r>
    <r>
      <rPr>
        <sz val="16"/>
        <color theme="1"/>
        <rFont val="Kruti Dev 010"/>
      </rPr>
      <t xml:space="preserve"> esa vf/kd Hkqxrku gqvk gS </t>
    </r>
    <r>
      <rPr>
        <sz val="14"/>
        <color theme="1"/>
        <rFont val="Calibri"/>
        <family val="2"/>
        <scheme val="minor"/>
      </rPr>
      <t xml:space="preserve"> Select</t>
    </r>
    <r>
      <rPr>
        <sz val="16"/>
        <color theme="1"/>
        <rFont val="Kruti Dev 010"/>
      </rPr>
      <t xml:space="preserve"> djsa] </t>
    </r>
    <r>
      <rPr>
        <sz val="14"/>
        <color theme="1"/>
        <rFont val="Calibri"/>
        <family val="2"/>
        <scheme val="minor"/>
      </rPr>
      <t>Plan/Non Plan- SF/CA/NA</t>
    </r>
    <r>
      <rPr>
        <sz val="16"/>
        <color theme="1"/>
        <rFont val="Kruti Dev 010"/>
      </rPr>
      <t xml:space="preserve"> ij </t>
    </r>
    <r>
      <rPr>
        <sz val="14"/>
        <color theme="1"/>
        <rFont val="Calibri"/>
        <family val="2"/>
        <scheme val="minor"/>
      </rPr>
      <t>Checkmark</t>
    </r>
    <r>
      <rPr>
        <sz val="16"/>
        <color theme="1"/>
        <rFont val="Kruti Dev 010"/>
      </rPr>
      <t xml:space="preserve"> yxk;sa] </t>
    </r>
    <r>
      <rPr>
        <sz val="14"/>
        <color theme="1"/>
        <rFont val="Calibri"/>
        <family val="2"/>
        <scheme val="minor"/>
      </rPr>
      <t>Voted</t>
    </r>
    <r>
      <rPr>
        <sz val="16"/>
        <color theme="1"/>
        <rFont val="Kruti Dev 010"/>
      </rPr>
      <t xml:space="preserve"> ij </t>
    </r>
    <r>
      <rPr>
        <sz val="14"/>
        <color theme="1"/>
        <rFont val="Calibri"/>
        <family val="2"/>
        <scheme val="minor"/>
      </rPr>
      <t>Checkmark</t>
    </r>
    <r>
      <rPr>
        <sz val="16"/>
        <color theme="1"/>
        <rFont val="Kruti Dev 010"/>
      </rPr>
      <t xml:space="preserve"> yxk;sa vkSj</t>
    </r>
    <r>
      <rPr>
        <sz val="14"/>
        <color theme="1"/>
        <rFont val="Calibri"/>
        <family val="2"/>
        <scheme val="minor"/>
      </rPr>
      <t xml:space="preserve"> Submit</t>
    </r>
    <r>
      <rPr>
        <sz val="16"/>
        <color theme="1"/>
        <rFont val="Kruti Dev 010"/>
      </rPr>
      <t xml:space="preserve"> ij </t>
    </r>
    <r>
      <rPr>
        <sz val="14"/>
        <color theme="1"/>
        <rFont val="Calibri"/>
        <family val="2"/>
        <scheme val="minor"/>
      </rPr>
      <t>Click</t>
    </r>
    <r>
      <rPr>
        <sz val="16"/>
        <color theme="1"/>
        <rFont val="Kruti Dev 010"/>
      </rPr>
      <t xml:space="preserve"> djsa A</t>
    </r>
  </si>
  <si>
    <r>
      <t xml:space="preserve">uhps cka;h rjQ ,d lwph iznf'kZr gksxh ftlesa lHkh izdkj fofHkUu </t>
    </r>
    <r>
      <rPr>
        <sz val="14"/>
        <color theme="1"/>
        <rFont val="Calibri"/>
        <family val="2"/>
        <scheme val="minor"/>
      </rPr>
      <t>Head</t>
    </r>
    <r>
      <rPr>
        <sz val="16"/>
        <color theme="1"/>
        <rFont val="Kruti Dev 010"/>
      </rPr>
      <t xml:space="preserve"> fn[kkbZ nsaxs ftuesa ls dk;kZy; esa dke esa vkus okys lHkh</t>
    </r>
    <r>
      <rPr>
        <sz val="14"/>
        <color theme="1"/>
        <rFont val="Calibri"/>
        <family val="2"/>
        <scheme val="minor"/>
      </rPr>
      <t xml:space="preserve"> Heads</t>
    </r>
    <r>
      <rPr>
        <sz val="16"/>
        <color theme="1"/>
        <rFont val="Kruti Dev 010"/>
      </rPr>
      <t xml:space="preserve"> dks ckjh ckjh ls</t>
    </r>
    <r>
      <rPr>
        <sz val="14"/>
        <color theme="1"/>
        <rFont val="Calibri"/>
        <family val="2"/>
        <scheme val="minor"/>
      </rPr>
      <t xml:space="preserve"> Select</t>
    </r>
    <r>
      <rPr>
        <sz val="16"/>
        <color theme="1"/>
        <rFont val="Kruti Dev 010"/>
      </rPr>
      <t xml:space="preserve"> djds chp esa </t>
    </r>
    <r>
      <rPr>
        <sz val="14"/>
        <color theme="1"/>
        <rFont val="Calibri"/>
        <family val="2"/>
        <scheme val="minor"/>
      </rPr>
      <t xml:space="preserve">Arrow </t>
    </r>
    <r>
      <rPr>
        <sz val="16"/>
        <color theme="1"/>
        <rFont val="Kruti Dev 010"/>
      </rPr>
      <t xml:space="preserve">ds fpUg ij </t>
    </r>
    <r>
      <rPr>
        <sz val="14"/>
        <color theme="1"/>
        <rFont val="Calibri"/>
        <family val="2"/>
        <scheme val="minor"/>
      </rPr>
      <t>Click</t>
    </r>
    <r>
      <rPr>
        <sz val="16"/>
        <color theme="1"/>
        <rFont val="Kruti Dev 010"/>
      </rPr>
      <t xml:space="preserve"> djus ls lacaf/kr </t>
    </r>
    <r>
      <rPr>
        <sz val="14"/>
        <color theme="1"/>
        <rFont val="Calibri"/>
        <family val="2"/>
        <scheme val="minor"/>
      </rPr>
      <t>Head</t>
    </r>
    <r>
      <rPr>
        <sz val="16"/>
        <color theme="1"/>
        <rFont val="Kruti Dev 010"/>
      </rPr>
      <t xml:space="preserve"> nwljs </t>
    </r>
    <r>
      <rPr>
        <sz val="14"/>
        <color theme="1"/>
        <rFont val="Calibri"/>
        <family val="2"/>
        <scheme val="minor"/>
      </rPr>
      <t>Column</t>
    </r>
    <r>
      <rPr>
        <sz val="16"/>
        <color theme="1"/>
        <rFont val="Kruti Dev 010"/>
      </rPr>
      <t xml:space="preserve"> esa vk tk;sxk A</t>
    </r>
  </si>
  <si>
    <r>
      <t xml:space="preserve">uhps cka;h rjQ </t>
    </r>
    <r>
      <rPr>
        <sz val="14"/>
        <color theme="1"/>
        <rFont val="Calibri"/>
        <family val="2"/>
        <scheme val="minor"/>
      </rPr>
      <t xml:space="preserve">Profile Name- As your wish </t>
    </r>
    <r>
      <rPr>
        <sz val="16"/>
        <color theme="1"/>
        <rFont val="Kruti Dev 010"/>
      </rPr>
      <t>Mkysa vkSj</t>
    </r>
    <r>
      <rPr>
        <sz val="14"/>
        <color theme="1"/>
        <rFont val="Calibri"/>
        <family val="2"/>
        <scheme val="minor"/>
      </rPr>
      <t xml:space="preserve"> Submit</t>
    </r>
    <r>
      <rPr>
        <sz val="16"/>
        <color theme="1"/>
        <rFont val="Kruti Dev 010"/>
      </rPr>
      <t xml:space="preserve"> ij </t>
    </r>
    <r>
      <rPr>
        <sz val="14"/>
        <color theme="1"/>
        <rFont val="Calibri"/>
        <family val="2"/>
        <scheme val="minor"/>
      </rPr>
      <t>Click</t>
    </r>
    <r>
      <rPr>
        <sz val="16"/>
        <color theme="1"/>
        <rFont val="Kruti Dev 010"/>
      </rPr>
      <t xml:space="preserve"> djsa A</t>
    </r>
  </si>
  <si>
    <t>TA Bill Process</t>
  </si>
  <si>
    <t>;fn fdlh dkfeZd }kjk jktdh; dRrZO;ksa dk fuoZgu djus gsrw vius eq[;ky; ls 6 ?k.Vs ls vf/kd le; ds fy, vU;= ;k=k dh tkrh gS rks dkfeZd dks ;k=k O;; ,oa nSfud HkRrs dk fu;ekuqlkj Hkqxrku fd;k tkrk gS A</t>
  </si>
  <si>
    <r>
      <rPr>
        <sz val="14"/>
        <color theme="1"/>
        <rFont val="Cambria"/>
        <family val="1"/>
        <scheme val="major"/>
      </rPr>
      <t>Paymanager</t>
    </r>
    <r>
      <rPr>
        <sz val="16"/>
        <color theme="1"/>
        <rFont val="Kruti Dev 010"/>
      </rPr>
      <t xml:space="preserve"> ij </t>
    </r>
    <r>
      <rPr>
        <sz val="14"/>
        <color theme="1"/>
        <rFont val="Cambria"/>
        <family val="1"/>
        <scheme val="major"/>
      </rPr>
      <t>TA bill</t>
    </r>
    <r>
      <rPr>
        <sz val="16"/>
        <color theme="1"/>
        <rFont val="Kruti Dev 010"/>
      </rPr>
      <t xml:space="preserve"> cukus ds fy, dkfeZd dks Loa; dh </t>
    </r>
    <r>
      <rPr>
        <sz val="14"/>
        <color theme="1"/>
        <rFont val="Cambria"/>
        <family val="1"/>
        <scheme val="major"/>
      </rPr>
      <t>ID</t>
    </r>
    <r>
      <rPr>
        <sz val="16"/>
        <color theme="1"/>
        <rFont val="Kruti Dev 010"/>
      </rPr>
      <t xml:space="preserve"> ls fcy cukdj lacaf/kr </t>
    </r>
    <r>
      <rPr>
        <sz val="14"/>
        <color theme="1"/>
        <rFont val="Cambria"/>
        <family val="1"/>
        <scheme val="major"/>
      </rPr>
      <t>DDO</t>
    </r>
    <r>
      <rPr>
        <sz val="16"/>
        <color theme="1"/>
        <rFont val="Kruti Dev 010"/>
      </rPr>
      <t xml:space="preserve"> dks </t>
    </r>
    <r>
      <rPr>
        <sz val="14"/>
        <color theme="1"/>
        <rFont val="Cambria"/>
        <family val="1"/>
        <scheme val="major"/>
      </rPr>
      <t>Forward</t>
    </r>
    <r>
      <rPr>
        <sz val="16"/>
        <color theme="1"/>
        <rFont val="Kruti Dev 010"/>
      </rPr>
      <t xml:space="preserve"> fd;k tkrk gS ,oa tc </t>
    </r>
    <r>
      <rPr>
        <sz val="14"/>
        <color theme="1"/>
        <rFont val="Calibri"/>
        <family val="2"/>
        <scheme val="minor"/>
      </rPr>
      <t>TA Head</t>
    </r>
    <r>
      <rPr>
        <sz val="16"/>
        <color theme="1"/>
        <rFont val="Kruti Dev 010"/>
      </rPr>
      <t xml:space="preserve"> esa </t>
    </r>
    <r>
      <rPr>
        <sz val="14"/>
        <color theme="1"/>
        <rFont val="Cambria"/>
        <family val="1"/>
        <scheme val="major"/>
      </rPr>
      <t>Budget Allote</t>
    </r>
    <r>
      <rPr>
        <sz val="16"/>
        <color theme="1"/>
        <rFont val="Kruti Dev 010"/>
      </rPr>
      <t xml:space="preserve"> gksus ij </t>
    </r>
    <r>
      <rPr>
        <sz val="14"/>
        <color theme="1"/>
        <rFont val="Cambria"/>
        <family val="1"/>
        <scheme val="major"/>
      </rPr>
      <t>Bill Process</t>
    </r>
    <r>
      <rPr>
        <sz val="16"/>
        <color theme="1"/>
        <rFont val="Kruti Dev 010"/>
      </rPr>
      <t xml:space="preserve"> fd;k tkrk gS </t>
    </r>
  </si>
  <si>
    <r>
      <rPr>
        <sz val="14"/>
        <color theme="1"/>
        <rFont val="Cambria"/>
        <family val="1"/>
        <scheme val="major"/>
      </rPr>
      <t>Paymanager</t>
    </r>
    <r>
      <rPr>
        <sz val="16"/>
        <color theme="1"/>
        <rFont val="Kruti Dev 010"/>
      </rPr>
      <t xml:space="preserve"> ij </t>
    </r>
    <r>
      <rPr>
        <sz val="14"/>
        <color theme="1"/>
        <rFont val="Cambria"/>
        <family val="1"/>
        <scheme val="major"/>
      </rPr>
      <t>TA bill</t>
    </r>
    <r>
      <rPr>
        <sz val="16"/>
        <color theme="1"/>
        <rFont val="Kruti Dev 010"/>
      </rPr>
      <t xml:space="preserve"> cukus ds fy, </t>
    </r>
    <r>
      <rPr>
        <sz val="14"/>
        <color theme="1"/>
        <rFont val="Cambria"/>
        <family val="1"/>
        <scheme val="major"/>
      </rPr>
      <t>DDO Login</t>
    </r>
    <r>
      <rPr>
        <sz val="16"/>
        <color theme="1"/>
        <rFont val="Kruti Dev 010"/>
      </rPr>
      <t xml:space="preserve"> esas Hkh fcy cukus dh izfdz;k nh xbZ gS ijUrw tc rd  </t>
    </r>
    <r>
      <rPr>
        <sz val="14"/>
        <color theme="1"/>
        <rFont val="Calibri"/>
        <family val="2"/>
        <scheme val="minor"/>
      </rPr>
      <t>TA Head</t>
    </r>
    <r>
      <rPr>
        <sz val="16"/>
        <color theme="1"/>
        <rFont val="Kruti Dev 010"/>
      </rPr>
      <t xml:space="preserve"> esa </t>
    </r>
    <r>
      <rPr>
        <sz val="14"/>
        <color theme="1"/>
        <rFont val="Cambria"/>
        <family val="1"/>
        <scheme val="major"/>
      </rPr>
      <t>Budget Allote</t>
    </r>
    <r>
      <rPr>
        <sz val="16"/>
        <color theme="1"/>
        <rFont val="Kruti Dev 010"/>
      </rPr>
      <t xml:space="preserve"> ugha gks tkrk rc rd </t>
    </r>
    <r>
      <rPr>
        <sz val="14"/>
        <color theme="1"/>
        <rFont val="Cambria"/>
        <family val="1"/>
        <scheme val="major"/>
      </rPr>
      <t>Bill Allocation</t>
    </r>
    <r>
      <rPr>
        <sz val="16"/>
        <color theme="1"/>
        <rFont val="Kruti Dev 010"/>
      </rPr>
      <t xml:space="preserve"> ugha fd;k tk ldrk gS vr% ;gka dsoy dkfeZd dh </t>
    </r>
    <r>
      <rPr>
        <sz val="12"/>
        <color theme="1"/>
        <rFont val="Cambria"/>
        <family val="1"/>
        <scheme val="major"/>
      </rPr>
      <t xml:space="preserve">ID </t>
    </r>
    <r>
      <rPr>
        <sz val="16"/>
        <color theme="1"/>
        <rFont val="Kruti Dev 010"/>
      </rPr>
      <t>ls</t>
    </r>
    <r>
      <rPr>
        <sz val="12"/>
        <color theme="1"/>
        <rFont val="Cambria"/>
        <family val="1"/>
        <scheme val="major"/>
      </rPr>
      <t xml:space="preserve"> TA</t>
    </r>
    <r>
      <rPr>
        <sz val="16"/>
        <color theme="1"/>
        <rFont val="Kruti Dev 010"/>
      </rPr>
      <t xml:space="preserve"> fcy cukus dh izfdz;k ds ckjs esa crk;k tk;sxk A</t>
    </r>
  </si>
  <si>
    <r>
      <t xml:space="preserve">loZizFke dkfeZd dh </t>
    </r>
    <r>
      <rPr>
        <sz val="14"/>
        <color theme="1"/>
        <rFont val="Calibri"/>
        <family val="2"/>
        <scheme val="minor"/>
      </rPr>
      <t xml:space="preserve">Paymanager ID </t>
    </r>
    <r>
      <rPr>
        <sz val="16"/>
        <color theme="1"/>
        <rFont val="Kruti Dev 010"/>
      </rPr>
      <t xml:space="preserve">ls </t>
    </r>
    <r>
      <rPr>
        <sz val="14"/>
        <color theme="1"/>
        <rFont val="Calibri"/>
        <family val="2"/>
        <scheme val="minor"/>
      </rPr>
      <t>Login</t>
    </r>
    <r>
      <rPr>
        <sz val="16"/>
        <color theme="1"/>
        <rFont val="Kruti Dev 010"/>
      </rPr>
      <t xml:space="preserve"> djsa ;fn vkids ikl </t>
    </r>
    <r>
      <rPr>
        <sz val="14"/>
        <color theme="1"/>
        <rFont val="Calibri"/>
        <family val="2"/>
        <scheme val="minor"/>
      </rPr>
      <t>ID &amp; Password</t>
    </r>
    <r>
      <rPr>
        <sz val="16"/>
        <color theme="1"/>
        <rFont val="Kruti Dev 010"/>
      </rPr>
      <t xml:space="preserve"> ugha gS ;k Hkwy x;s gS rks dkfeZd dk </t>
    </r>
    <r>
      <rPr>
        <sz val="12"/>
        <color theme="1"/>
        <rFont val="Cambria"/>
        <family val="1"/>
        <scheme val="major"/>
      </rPr>
      <t>Username</t>
    </r>
    <r>
      <rPr>
        <sz val="16"/>
        <color theme="1"/>
        <rFont val="Kruti Dev 010"/>
      </rPr>
      <t xml:space="preserve"> mldh </t>
    </r>
    <r>
      <rPr>
        <sz val="12"/>
        <color theme="1"/>
        <rFont val="Calibri"/>
        <family val="2"/>
        <scheme val="minor"/>
      </rPr>
      <t>Employee ID</t>
    </r>
    <r>
      <rPr>
        <sz val="16"/>
        <color theme="1"/>
        <rFont val="Kruti Dev 010"/>
      </rPr>
      <t xml:space="preserve"> gksrh gS rFkk </t>
    </r>
    <r>
      <rPr>
        <sz val="12"/>
        <color theme="1"/>
        <rFont val="Cambria"/>
        <family val="1"/>
        <scheme val="major"/>
      </rPr>
      <t>Password</t>
    </r>
    <r>
      <rPr>
        <sz val="16"/>
        <color theme="1"/>
        <rFont val="Kruti Dev 010"/>
      </rPr>
      <t xml:space="preserve"> ds fy, vkidks </t>
    </r>
    <r>
      <rPr>
        <sz val="12"/>
        <color theme="1"/>
        <rFont val="Cambria"/>
        <family val="1"/>
        <scheme val="major"/>
      </rPr>
      <t>Paymanager</t>
    </r>
    <r>
      <rPr>
        <sz val="16"/>
        <color theme="1"/>
        <rFont val="Kruti Dev 010"/>
      </rPr>
      <t xml:space="preserve"> ds </t>
    </r>
    <r>
      <rPr>
        <sz val="12"/>
        <color theme="1"/>
        <rFont val="Cambria"/>
        <family val="1"/>
        <scheme val="major"/>
      </rPr>
      <t>Homepage</t>
    </r>
    <r>
      <rPr>
        <sz val="16"/>
        <color theme="1"/>
        <rFont val="Kruti Dev 010"/>
      </rPr>
      <t xml:space="preserve"> ij tkuk gksxk&amp;</t>
    </r>
  </si>
  <si>
    <t xml:space="preserve">Generate Employee Password- </t>
  </si>
  <si>
    <r>
      <rPr>
        <sz val="12"/>
        <color theme="1"/>
        <rFont val="Cambria"/>
        <family val="1"/>
        <scheme val="major"/>
      </rPr>
      <t>Paymanager Login Page</t>
    </r>
    <r>
      <rPr>
        <sz val="16"/>
        <color theme="1"/>
        <rFont val="Kruti Dev 010"/>
      </rPr>
      <t xml:space="preserve"> ij </t>
    </r>
    <r>
      <rPr>
        <sz val="12"/>
        <color theme="1"/>
        <rFont val="Cambria"/>
        <family val="1"/>
        <scheme val="major"/>
      </rPr>
      <t>Just Login</t>
    </r>
    <r>
      <rPr>
        <sz val="16"/>
        <color theme="1"/>
        <rFont val="Kruti Dev 010"/>
      </rPr>
      <t xml:space="preserve"> ds uhps </t>
    </r>
    <r>
      <rPr>
        <sz val="12"/>
        <color theme="1"/>
        <rFont val="Cambria"/>
        <family val="1"/>
        <scheme val="major"/>
      </rPr>
      <t>Forgote Password(Employee Login)</t>
    </r>
    <r>
      <rPr>
        <sz val="16"/>
        <color theme="1"/>
        <rFont val="Kruti Dev 010"/>
      </rPr>
      <t xml:space="preserve"> ij </t>
    </r>
    <r>
      <rPr>
        <sz val="12"/>
        <color theme="1"/>
        <rFont val="Cambria"/>
        <family val="1"/>
        <scheme val="major"/>
      </rPr>
      <t>Click</t>
    </r>
    <r>
      <rPr>
        <sz val="16"/>
        <color theme="1"/>
        <rFont val="Kruti Dev 010"/>
      </rPr>
      <t xml:space="preserve"> djsa</t>
    </r>
  </si>
  <si>
    <t>Fill Employee ID, Bank Account No, Date of Birth, Mobile No and Click on verify contact No</t>
  </si>
  <si>
    <r>
      <rPr>
        <sz val="12"/>
        <color theme="1"/>
        <rFont val="Cambria"/>
        <family val="1"/>
        <scheme val="major"/>
      </rPr>
      <t>Enter OTP and Click on Submit Details</t>
    </r>
    <r>
      <rPr>
        <sz val="16"/>
        <color theme="1"/>
        <rFont val="Kruti Dev 010"/>
      </rPr>
      <t xml:space="preserve"> uhps yky v{kjks esa </t>
    </r>
    <r>
      <rPr>
        <sz val="12"/>
        <color theme="1"/>
        <rFont val="Cambria"/>
        <family val="1"/>
        <scheme val="major"/>
      </rPr>
      <t>Password reset Successfully</t>
    </r>
    <r>
      <rPr>
        <sz val="16"/>
        <color theme="1"/>
        <rFont val="Kruti Dev 010"/>
      </rPr>
      <t xml:space="preserve"> fy[kk gksxk vc vki </t>
    </r>
    <r>
      <rPr>
        <sz val="12"/>
        <color theme="1"/>
        <rFont val="Cambria"/>
        <family val="1"/>
        <scheme val="major"/>
      </rPr>
      <t>Employee Login</t>
    </r>
    <r>
      <rPr>
        <sz val="16"/>
        <color theme="1"/>
        <rFont val="Kruti Dev 010"/>
      </rPr>
      <t xml:space="preserve"> djsa vkidk </t>
    </r>
    <r>
      <rPr>
        <sz val="12"/>
        <color theme="1"/>
        <rFont val="Cambria"/>
        <family val="1"/>
        <scheme val="major"/>
      </rPr>
      <t>Password Bank A/c no</t>
    </r>
    <r>
      <rPr>
        <sz val="16"/>
        <color theme="1"/>
        <rFont val="Kruti Dev 010"/>
      </rPr>
      <t xml:space="preserve"> ds </t>
    </r>
    <r>
      <rPr>
        <sz val="12"/>
        <color theme="1"/>
        <rFont val="Cambria"/>
        <family val="1"/>
        <scheme val="major"/>
      </rPr>
      <t>last 4 digit</t>
    </r>
    <r>
      <rPr>
        <sz val="16"/>
        <color theme="1"/>
        <rFont val="Kruti Dev 010"/>
      </rPr>
      <t xml:space="preserve"> gS A</t>
    </r>
  </si>
  <si>
    <r>
      <t xml:space="preserve">T;ksa gh vki </t>
    </r>
    <r>
      <rPr>
        <sz val="12"/>
        <color theme="1"/>
        <rFont val="Cambria"/>
        <family val="1"/>
        <scheme val="major"/>
      </rPr>
      <t>Login</t>
    </r>
    <r>
      <rPr>
        <sz val="16"/>
        <color theme="1"/>
        <rFont val="Kruti Dev 010"/>
      </rPr>
      <t xml:space="preserve"> djsaxsa </t>
    </r>
    <r>
      <rPr>
        <sz val="12"/>
        <color theme="1"/>
        <rFont val="Cambria"/>
        <family val="1"/>
        <scheme val="major"/>
      </rPr>
      <t>Password Change</t>
    </r>
    <r>
      <rPr>
        <sz val="16"/>
        <color theme="1"/>
        <rFont val="Kruti Dev 010"/>
      </rPr>
      <t xml:space="preserve"> dk QkWeZ [kqysxk ftlesa vki iqjkus ikloMZ esa cSad [kkrs ds 4 vad Mkyas ,oa u;s ikloMZ Mkys vkSj duQeZ dj lcfeV djsa nqckjk u;s ikloMZ ls ykWfxu djsa A</t>
    </r>
  </si>
  <si>
    <t>Employee TA Bill Process-</t>
  </si>
  <si>
    <t>Employee Corner--------------TA Medical Bill----------------------Employee TA Bill</t>
  </si>
  <si>
    <r>
      <t xml:space="preserve">Select Pay Commission, Category of Employee, Basic Pay and Click on </t>
    </r>
    <r>
      <rPr>
        <sz val="14"/>
        <color rgb="FFFF0000"/>
        <rFont val="Cambria"/>
        <family val="1"/>
        <scheme val="major"/>
      </rPr>
      <t>New Bill</t>
    </r>
  </si>
  <si>
    <r>
      <t xml:space="preserve">Select TA Bill Sub Type- </t>
    </r>
    <r>
      <rPr>
        <sz val="14"/>
        <color rgb="FF0070C0"/>
        <rFont val="Cambria"/>
        <family val="1"/>
        <scheme val="major"/>
      </rPr>
      <t>TA Bill/Transfer Bill/Adjustment TA Bill/Advance TA Bill/Foreign Journey</t>
    </r>
  </si>
  <si>
    <t>Fill Sanction/Order No, Sanction Date  and Click on Add Journey</t>
  </si>
  <si>
    <r>
      <t>,d QkWeZ [kqysxk ftlesa fuEufyf[kr fooj.k Hkjsa ,oa</t>
    </r>
    <r>
      <rPr>
        <sz val="14"/>
        <color theme="1"/>
        <rFont val="Cambria"/>
        <family val="1"/>
        <scheme val="major"/>
      </rPr>
      <t xml:space="preserve"> Submit</t>
    </r>
    <r>
      <rPr>
        <sz val="16"/>
        <color theme="1"/>
        <rFont val="Kruti Dev 010"/>
      </rPr>
      <t xml:space="preserve"> djsa&amp;</t>
    </r>
  </si>
  <si>
    <r>
      <rPr>
        <sz val="14"/>
        <color theme="1"/>
        <rFont val="Cambria"/>
        <family val="1"/>
        <scheme val="major"/>
      </rPr>
      <t>Departure Place-</t>
    </r>
    <r>
      <rPr>
        <sz val="16"/>
        <color theme="1"/>
        <rFont val="Kruti Dev 010"/>
      </rPr>
      <t xml:space="preserve"> </t>
    </r>
    <r>
      <rPr>
        <sz val="16"/>
        <color rgb="FF0070C0"/>
        <rFont val="Kruti Dev 010"/>
      </rPr>
      <t>vius eq[;ky; dk uke fy[ksa A</t>
    </r>
  </si>
  <si>
    <r>
      <rPr>
        <sz val="14"/>
        <color theme="1"/>
        <rFont val="Cambria"/>
        <family val="1"/>
        <scheme val="major"/>
      </rPr>
      <t>Start Date/Time-</t>
    </r>
    <r>
      <rPr>
        <sz val="16"/>
        <color theme="1"/>
        <rFont val="Kruti Dev 010"/>
      </rPr>
      <t xml:space="preserve"> </t>
    </r>
    <r>
      <rPr>
        <sz val="16"/>
        <color rgb="FF0070C0"/>
        <rFont val="Kruti Dev 010"/>
      </rPr>
      <t>vius eq[;ky; ls ;k=k ij izLFkku dh fnukad ,oa le; fy[ksa A</t>
    </r>
  </si>
  <si>
    <r>
      <rPr>
        <sz val="14"/>
        <color theme="1"/>
        <rFont val="Cambria"/>
        <family val="1"/>
        <scheme val="major"/>
      </rPr>
      <t>Arival Place-</t>
    </r>
    <r>
      <rPr>
        <sz val="16"/>
        <color theme="1"/>
        <rFont val="Kruti Dev 010"/>
      </rPr>
      <t xml:space="preserve"> </t>
    </r>
    <r>
      <rPr>
        <sz val="16"/>
        <color rgb="FF0070C0"/>
        <rFont val="Kruti Dev 010"/>
      </rPr>
      <t>tgka ds fy, ;k=k dj jgsa gS ml LFkku dk uke fy[ksa A</t>
    </r>
  </si>
  <si>
    <r>
      <rPr>
        <sz val="14"/>
        <color theme="1"/>
        <rFont val="Cambria"/>
        <family val="1"/>
        <scheme val="major"/>
      </rPr>
      <t>Arival Date/Time-</t>
    </r>
    <r>
      <rPr>
        <sz val="16"/>
        <color theme="1"/>
        <rFont val="Kruti Dev 010"/>
      </rPr>
      <t xml:space="preserve"> </t>
    </r>
    <r>
      <rPr>
        <sz val="16"/>
        <color rgb="FF0070C0"/>
        <rFont val="Kruti Dev 010"/>
      </rPr>
      <t>tgka ds fy, ;k=k dh gS ml LFkku ij iagqpus dh fnukad o le; fy[ksa A</t>
    </r>
  </si>
  <si>
    <r>
      <rPr>
        <sz val="14"/>
        <color theme="1"/>
        <rFont val="Cambria"/>
        <family val="1"/>
        <scheme val="major"/>
      </rPr>
      <t>Headquarter-</t>
    </r>
    <r>
      <rPr>
        <sz val="16"/>
        <color theme="1"/>
        <rFont val="Kruti Dev 010"/>
      </rPr>
      <t xml:space="preserve"> </t>
    </r>
    <r>
      <rPr>
        <sz val="16"/>
        <color rgb="FF0070C0"/>
        <rFont val="Kruti Dev 010"/>
      </rPr>
      <t>vius eq[;ky; dk uke fy[ksa A</t>
    </r>
  </si>
  <si>
    <r>
      <t xml:space="preserve">Travel Mode- </t>
    </r>
    <r>
      <rPr>
        <sz val="14"/>
        <color rgb="FF0070C0"/>
        <rFont val="Cambria"/>
        <family val="1"/>
        <scheme val="major"/>
      </rPr>
      <t>Bus/Car/Train/Scooter/Motor Cycle</t>
    </r>
  </si>
  <si>
    <r>
      <rPr>
        <sz val="14"/>
        <color theme="1"/>
        <rFont val="Cambria"/>
        <family val="1"/>
        <scheme val="major"/>
      </rPr>
      <t>State Destination-</t>
    </r>
    <r>
      <rPr>
        <sz val="16"/>
        <color theme="1"/>
        <rFont val="Kruti Dev 010"/>
      </rPr>
      <t xml:space="preserve"> </t>
    </r>
    <r>
      <rPr>
        <sz val="16"/>
        <color rgb="FF0070C0"/>
        <rFont val="Kruti Dev 010"/>
      </rPr>
      <t>tgka ds fy, ;k=k dh gS ml LFkku dk jkT; pqusaA</t>
    </r>
  </si>
  <si>
    <r>
      <t xml:space="preserve">Destination City- </t>
    </r>
    <r>
      <rPr>
        <sz val="14"/>
        <color rgb="FF0070C0"/>
        <rFont val="Cambria"/>
        <family val="1"/>
        <scheme val="major"/>
      </rPr>
      <t>Capital/other than capital</t>
    </r>
  </si>
  <si>
    <r>
      <t xml:space="preserve">Ticket Class/No- </t>
    </r>
    <r>
      <rPr>
        <sz val="14"/>
        <color rgb="FF0070C0"/>
        <rFont val="Cambria"/>
        <family val="1"/>
        <scheme val="major"/>
      </rPr>
      <t>--------------</t>
    </r>
  </si>
  <si>
    <r>
      <t>Distance-</t>
    </r>
    <r>
      <rPr>
        <sz val="14"/>
        <color rgb="FF0070C0"/>
        <rFont val="Cambria"/>
        <family val="1"/>
        <scheme val="major"/>
      </rPr>
      <t>Fill Actual Distance</t>
    </r>
  </si>
  <si>
    <r>
      <t xml:space="preserve">Fare- </t>
    </r>
    <r>
      <rPr>
        <sz val="14"/>
        <color rgb="FF0070C0"/>
        <rFont val="Cambria"/>
        <family val="1"/>
        <scheme val="major"/>
      </rPr>
      <t>Fill Actual Fare</t>
    </r>
  </si>
  <si>
    <r>
      <rPr>
        <sz val="14"/>
        <color theme="1"/>
        <rFont val="Cambria"/>
        <family val="1"/>
        <scheme val="major"/>
      </rPr>
      <t>Other Expenditure-</t>
    </r>
    <r>
      <rPr>
        <sz val="16"/>
        <color theme="1"/>
        <rFont val="Kruti Dev 010"/>
      </rPr>
      <t xml:space="preserve"> </t>
    </r>
    <r>
      <rPr>
        <sz val="16"/>
        <color rgb="FF0070C0"/>
        <rFont val="Kruti Dev 010"/>
      </rPr>
      <t>vU; O;; fy[ksa ;fn dksbZ gk</t>
    </r>
    <r>
      <rPr>
        <sz val="16"/>
        <color theme="1"/>
        <rFont val="Kruti Dev 010"/>
      </rPr>
      <t>s</t>
    </r>
    <r>
      <rPr>
        <sz val="16"/>
        <color rgb="FF0070C0"/>
        <rFont val="Kruti Dev 010"/>
      </rPr>
      <t>A</t>
    </r>
  </si>
  <si>
    <r>
      <rPr>
        <sz val="14"/>
        <color theme="1"/>
        <rFont val="Cambria"/>
        <family val="1"/>
        <scheme val="major"/>
      </rPr>
      <t>Travel Reason-</t>
    </r>
    <r>
      <rPr>
        <sz val="16"/>
        <color theme="1"/>
        <rFont val="Kruti Dev 010"/>
      </rPr>
      <t xml:space="preserve"> </t>
    </r>
    <r>
      <rPr>
        <sz val="16"/>
        <color rgb="FF0070C0"/>
        <rFont val="Kruti Dev 010"/>
      </rPr>
      <t>;k=k dk dkj.k pqusaA</t>
    </r>
  </si>
  <si>
    <t>Submit  Massage - Data Inserted Successfully.</t>
  </si>
  <si>
    <r>
      <t>uhps ;k=k ij tkus dk O;; fn[kkbZ nsxk] vc vkids lkeus tks</t>
    </r>
    <r>
      <rPr>
        <sz val="14"/>
        <color theme="1"/>
        <rFont val="Cambria"/>
        <family val="1"/>
        <scheme val="major"/>
      </rPr>
      <t xml:space="preserve"> Screen</t>
    </r>
    <r>
      <rPr>
        <sz val="16"/>
        <color theme="1"/>
        <rFont val="Kruti Dev 010"/>
      </rPr>
      <t xml:space="preserve"> gS mlh esa ;k=k ls okil tkus dk fooj.k mijksDrkuqlkj Hkjsa </t>
    </r>
    <r>
      <rPr>
        <sz val="12"/>
        <color theme="1"/>
        <rFont val="Cambria"/>
        <family val="1"/>
        <scheme val="major"/>
      </rPr>
      <t>Departure Place</t>
    </r>
    <r>
      <rPr>
        <sz val="16"/>
        <color theme="1"/>
        <rFont val="Kruti Dev 010"/>
      </rPr>
      <t xml:space="preserve"> fy[kk gqvk ,oa </t>
    </r>
    <r>
      <rPr>
        <sz val="12"/>
        <color theme="1"/>
        <rFont val="Cambria"/>
        <family val="1"/>
        <scheme val="major"/>
      </rPr>
      <t>Freezed</t>
    </r>
    <r>
      <rPr>
        <sz val="16"/>
        <color theme="1"/>
        <rFont val="Kruti Dev 010"/>
      </rPr>
      <t xml:space="preserve"> feysxk vkxs ds dkWyeksa dh iwfrZ dj</t>
    </r>
    <r>
      <rPr>
        <sz val="12"/>
        <color theme="1"/>
        <rFont val="Cambria"/>
        <family val="1"/>
        <scheme val="major"/>
      </rPr>
      <t xml:space="preserve"> Submit</t>
    </r>
    <r>
      <rPr>
        <sz val="16"/>
        <color theme="1"/>
        <rFont val="Kruti Dev 010"/>
      </rPr>
      <t xml:space="preserve"> djsa A</t>
    </r>
  </si>
  <si>
    <r>
      <t>uhps nks</t>
    </r>
    <r>
      <rPr>
        <sz val="12"/>
        <color theme="1"/>
        <rFont val="Cambria"/>
        <family val="1"/>
        <scheme val="major"/>
      </rPr>
      <t xml:space="preserve"> Row Show </t>
    </r>
    <r>
      <rPr>
        <sz val="16"/>
        <color theme="1"/>
        <rFont val="Kruti Dev 010"/>
      </rPr>
      <t>gksaxh ;fn vkius vU; fnukad o vU; LFkku dh ;k=k dk O;; Hkh blh es tksMuk pkgrs gS rks tksM ldrs gS</t>
    </r>
  </si>
  <si>
    <t>TA Annexure Download-</t>
  </si>
  <si>
    <t>Employee Corner--------------TA Medical Bill----------------------TA/Medical Annexure</t>
  </si>
  <si>
    <r>
      <t xml:space="preserve">Select Bill- </t>
    </r>
    <r>
      <rPr>
        <sz val="14"/>
        <color rgb="FF0070C0"/>
        <rFont val="Cambria"/>
        <family val="1"/>
        <scheme val="major"/>
      </rPr>
      <t>TA Bill</t>
    </r>
  </si>
  <si>
    <r>
      <t xml:space="preserve">uhps vkids }kjk cuk;s x;s </t>
    </r>
    <r>
      <rPr>
        <sz val="12"/>
        <color theme="1"/>
        <rFont val="Cambria"/>
        <family val="1"/>
        <scheme val="major"/>
      </rPr>
      <t>TA Bills</t>
    </r>
    <r>
      <rPr>
        <sz val="16"/>
        <color theme="1"/>
        <rFont val="Kruti Dev 010"/>
      </rPr>
      <t xml:space="preserve"> dh lwfp iznf'kZr gksxh ftlesa vkids fcy ls iwoZ </t>
    </r>
    <r>
      <rPr>
        <sz val="12"/>
        <color theme="1"/>
        <rFont val="Cambria"/>
        <family val="1"/>
        <scheme val="major"/>
      </rPr>
      <t>Checkmark</t>
    </r>
    <r>
      <rPr>
        <sz val="16"/>
        <color theme="1"/>
        <rFont val="Kruti Dev 010"/>
      </rPr>
      <t xml:space="preserve"> yxkdj uhps </t>
    </r>
    <r>
      <rPr>
        <sz val="12"/>
        <color theme="1"/>
        <rFont val="Cambria"/>
        <family val="1"/>
        <scheme val="major"/>
      </rPr>
      <t>TA Annexure</t>
    </r>
    <r>
      <rPr>
        <sz val="16"/>
        <color theme="1"/>
        <rFont val="Kruti Dev 010"/>
      </rPr>
      <t xml:space="preserve"> ij </t>
    </r>
    <r>
      <rPr>
        <sz val="12"/>
        <color theme="1"/>
        <rFont val="Cambria"/>
        <family val="1"/>
        <scheme val="major"/>
      </rPr>
      <t>Click</t>
    </r>
    <r>
      <rPr>
        <sz val="16"/>
        <color theme="1"/>
        <rFont val="Kruti Dev 010"/>
      </rPr>
      <t xml:space="preserve"> djus ij</t>
    </r>
    <r>
      <rPr>
        <sz val="12"/>
        <color theme="1"/>
        <rFont val="Cambria"/>
        <family val="1"/>
        <scheme val="major"/>
      </rPr>
      <t xml:space="preserve"> Schedule Download</t>
    </r>
    <r>
      <rPr>
        <sz val="16"/>
        <color theme="1"/>
        <rFont val="Kruti Dev 010"/>
      </rPr>
      <t xml:space="preserve"> gks tk;sxh ftlij dkfeZd dss gLrk{kj dj </t>
    </r>
    <r>
      <rPr>
        <sz val="12"/>
        <color theme="1"/>
        <rFont val="Cambria"/>
        <family val="1"/>
        <scheme val="major"/>
      </rPr>
      <t xml:space="preserve">DDO </t>
    </r>
    <r>
      <rPr>
        <sz val="16"/>
        <color theme="1"/>
        <rFont val="Kruti Dev 010"/>
      </rPr>
      <t>dks izLrqr djsa A</t>
    </r>
  </si>
  <si>
    <t>Bill DDO Forward-</t>
  </si>
  <si>
    <t>Employee Corner--------------TA Medical Bill----------------------Employee Bill Forward</t>
  </si>
  <si>
    <r>
      <t xml:space="preserve">Select Bill Type- </t>
    </r>
    <r>
      <rPr>
        <sz val="14"/>
        <color rgb="FF0070C0"/>
        <rFont val="Cambria"/>
        <family val="1"/>
        <scheme val="major"/>
      </rPr>
      <t>TA Bill</t>
    </r>
  </si>
  <si>
    <r>
      <t xml:space="preserve">Select Bill Sub Type- </t>
    </r>
    <r>
      <rPr>
        <sz val="14"/>
        <color rgb="FF0070C0"/>
        <rFont val="Cambria"/>
        <family val="1"/>
        <scheme val="major"/>
      </rPr>
      <t>TA Bill</t>
    </r>
  </si>
  <si>
    <r>
      <t xml:space="preserve">uhps ,d lwfp iznf'kZr gksxh ftlesa </t>
    </r>
    <r>
      <rPr>
        <sz val="14"/>
        <color theme="1"/>
        <rFont val="Cambria"/>
        <family val="1"/>
        <scheme val="major"/>
      </rPr>
      <t>Action</t>
    </r>
    <r>
      <rPr>
        <sz val="16"/>
        <color theme="1"/>
        <rFont val="Kruti Dev 010"/>
      </rPr>
      <t xml:space="preserve"> ij</t>
    </r>
    <r>
      <rPr>
        <sz val="14"/>
        <color theme="1"/>
        <rFont val="Cambria"/>
        <family val="1"/>
        <scheme val="major"/>
      </rPr>
      <t xml:space="preserve"> Checkmark</t>
    </r>
    <r>
      <rPr>
        <sz val="16"/>
        <color theme="1"/>
        <rFont val="Kruti Dev 010"/>
      </rPr>
      <t xml:space="preserve"> djds </t>
    </r>
    <r>
      <rPr>
        <sz val="14"/>
        <color theme="1"/>
        <rFont val="Cambria"/>
        <family val="1"/>
        <scheme val="major"/>
      </rPr>
      <t>Upload</t>
    </r>
    <r>
      <rPr>
        <sz val="16"/>
        <color theme="1"/>
        <rFont val="Kruti Dev 010"/>
      </rPr>
      <t xml:space="preserve"> ij </t>
    </r>
    <r>
      <rPr>
        <sz val="14"/>
        <color theme="1"/>
        <rFont val="Cambria"/>
        <family val="1"/>
        <scheme val="major"/>
      </rPr>
      <t>Click</t>
    </r>
    <r>
      <rPr>
        <sz val="16"/>
        <color theme="1"/>
        <rFont val="Kruti Dev 010"/>
      </rPr>
      <t xml:space="preserve"> djsa </t>
    </r>
    <r>
      <rPr>
        <sz val="14"/>
        <color theme="1"/>
        <rFont val="Cambria"/>
        <family val="1"/>
        <scheme val="major"/>
      </rPr>
      <t>Choose PDF File of Your Tour, Click on Submit Than Click on Forward</t>
    </r>
  </si>
  <si>
    <t>Check Bill Status by Employee-</t>
  </si>
  <si>
    <t>Employee Corner--------------Bills Status</t>
  </si>
  <si>
    <r>
      <t xml:space="preserve">Select Bill Year,Month and Bill Type- </t>
    </r>
    <r>
      <rPr>
        <sz val="14"/>
        <color rgb="FF0070C0"/>
        <rFont val="Cambria"/>
        <family val="1"/>
        <scheme val="major"/>
      </rPr>
      <t>TA Bill/Medical Bill/Salary etc</t>
    </r>
  </si>
  <si>
    <t>uhps fcy ua0 ,oa jkf'k rFkk fcy fLFkfr tkudkjh izkIr dh tk ldrh gSA</t>
  </si>
  <si>
    <t>Bill Process By DDO Login-</t>
  </si>
  <si>
    <r>
      <rPr>
        <sz val="14"/>
        <color theme="1"/>
        <rFont val="Cambria"/>
        <family val="1"/>
        <scheme val="major"/>
      </rPr>
      <t>TA Budget Head</t>
    </r>
    <r>
      <rPr>
        <sz val="16"/>
        <color theme="1"/>
        <rFont val="Kruti Dev 010"/>
      </rPr>
      <t xml:space="preserve"> esa </t>
    </r>
    <r>
      <rPr>
        <sz val="14"/>
        <color theme="1"/>
        <rFont val="Cambria"/>
        <family val="1"/>
        <scheme val="major"/>
      </rPr>
      <t>Budget Sanction</t>
    </r>
    <r>
      <rPr>
        <sz val="16"/>
        <color theme="1"/>
        <rFont val="Kruti Dev 010"/>
      </rPr>
      <t xml:space="preserve"> gksus ds ckn </t>
    </r>
    <r>
      <rPr>
        <sz val="14"/>
        <color theme="1"/>
        <rFont val="Cambria"/>
        <family val="1"/>
        <scheme val="major"/>
      </rPr>
      <t>Ddo</t>
    </r>
    <r>
      <rPr>
        <sz val="16"/>
        <color theme="1"/>
        <rFont val="Kruti Dev 010"/>
      </rPr>
      <t xml:space="preserve"> }kjk </t>
    </r>
    <r>
      <rPr>
        <sz val="14"/>
        <color theme="1"/>
        <rFont val="Cambria"/>
        <family val="1"/>
        <scheme val="major"/>
      </rPr>
      <t>TA Bill</t>
    </r>
    <r>
      <rPr>
        <sz val="16"/>
        <color theme="1"/>
        <rFont val="Kruti Dev 010"/>
      </rPr>
      <t xml:space="preserve"> dh </t>
    </r>
    <r>
      <rPr>
        <sz val="14"/>
        <color theme="1"/>
        <rFont val="Cambria"/>
        <family val="1"/>
        <scheme val="major"/>
      </rPr>
      <t>Process</t>
    </r>
    <r>
      <rPr>
        <sz val="16"/>
        <color theme="1"/>
        <rFont val="Kruti Dev 010"/>
      </rPr>
      <t xml:space="preserve"> fuEukuqlkj djuh gS&amp;</t>
    </r>
  </si>
  <si>
    <t>a</t>
  </si>
  <si>
    <r>
      <t xml:space="preserve">Bill Sub Type- </t>
    </r>
    <r>
      <rPr>
        <sz val="14"/>
        <color rgb="FF0070C0"/>
        <rFont val="Cambria"/>
        <family val="1"/>
        <scheme val="major"/>
      </rPr>
      <t>TA Bill</t>
    </r>
  </si>
  <si>
    <r>
      <t xml:space="preserve">Object Head- </t>
    </r>
    <r>
      <rPr>
        <sz val="14"/>
        <color rgb="FF0070C0"/>
        <rFont val="Cambria"/>
        <family val="1"/>
        <scheme val="major"/>
      </rPr>
      <t>03</t>
    </r>
  </si>
  <si>
    <r>
      <t>Select Pay Month, Year, Date-</t>
    </r>
    <r>
      <rPr>
        <sz val="14"/>
        <color rgb="FF0070C0"/>
        <rFont val="Cambria"/>
        <family val="1"/>
        <scheme val="major"/>
      </rPr>
      <t>Today Date</t>
    </r>
    <r>
      <rPr>
        <sz val="14"/>
        <color theme="1"/>
        <rFont val="Cambria"/>
        <family val="1"/>
        <scheme val="major"/>
      </rPr>
      <t xml:space="preserve">,Bill No, Select Bill Name- </t>
    </r>
    <r>
      <rPr>
        <sz val="16"/>
        <color rgb="FF0070C0"/>
        <rFont val="Kruti Dev 010"/>
      </rPr>
      <t>lacaf/kr dkfeZd dk xzqi</t>
    </r>
  </si>
  <si>
    <t>b</t>
  </si>
  <si>
    <t>TA Bill Process-</t>
  </si>
  <si>
    <t>Go to Other Bill -&gt; TA Bill</t>
  </si>
  <si>
    <t>Select Month, Year, Bill Type, Group Name, Bill No. Select Employee name.</t>
  </si>
  <si>
    <t xml:space="preserve">When select employee name , Employee detail will shown. </t>
  </si>
  <si>
    <t>Click on “Add employee” to add employee in Bill.</t>
  </si>
  <si>
    <r>
      <t xml:space="preserve">uhps cka;h rjQ lwfp esa dkfeZd uke tqM pqdk gS ml ij </t>
    </r>
    <r>
      <rPr>
        <sz val="14"/>
        <color theme="1"/>
        <rFont val="Cambria"/>
        <family val="1"/>
        <scheme val="major"/>
      </rPr>
      <t>Click</t>
    </r>
    <r>
      <rPr>
        <sz val="16"/>
        <color theme="1"/>
        <rFont val="Kruti Dev 010"/>
      </rPr>
      <t xml:space="preserve"> djus ij nka;h rjQ ;k=k O;; fn[kkbZ nsxk</t>
    </r>
    <r>
      <rPr>
        <sz val="14"/>
        <color theme="1"/>
        <rFont val="Cambria"/>
        <family val="1"/>
        <scheme val="major"/>
      </rPr>
      <t xml:space="preserve"> Sow </t>
    </r>
    <r>
      <rPr>
        <sz val="16"/>
        <color theme="1"/>
        <rFont val="Kruti Dev 010"/>
      </rPr>
      <t xml:space="preserve">ij </t>
    </r>
    <r>
      <rPr>
        <sz val="14"/>
        <color theme="1"/>
        <rFont val="Cambria"/>
        <family val="1"/>
        <scheme val="major"/>
      </rPr>
      <t xml:space="preserve">Click </t>
    </r>
    <r>
      <rPr>
        <sz val="16"/>
        <color theme="1"/>
        <rFont val="Kruti Dev 010"/>
      </rPr>
      <t xml:space="preserve">djus ij dkfeZd dk O;; fooj.k [kqysxk ftles </t>
    </r>
    <r>
      <rPr>
        <sz val="14"/>
        <color theme="1"/>
        <rFont val="Cambria"/>
        <family val="1"/>
        <scheme val="major"/>
      </rPr>
      <t>DDO</t>
    </r>
    <r>
      <rPr>
        <sz val="16"/>
        <color theme="1"/>
        <rFont val="Kruti Dev 010"/>
      </rPr>
      <t xml:space="preserve"> ifjoZru Hkh dj ldrk gS</t>
    </r>
  </si>
  <si>
    <t>c</t>
  </si>
  <si>
    <t>Revert TA Bill By DDO-</t>
  </si>
  <si>
    <t>DDO can Revert Bill to Employee, for this click on Authorization – &gt; TA Employee Revert</t>
  </si>
  <si>
    <t>Select detail and employee , enter reasons and then select bill and click on revert</t>
  </si>
  <si>
    <t>Upload Documents-</t>
  </si>
  <si>
    <r>
      <t xml:space="preserve">dkfeZd }kjk izLrqr </t>
    </r>
    <r>
      <rPr>
        <sz val="14"/>
        <color theme="1"/>
        <rFont val="Cambria"/>
        <family val="1"/>
        <scheme val="major"/>
      </rPr>
      <t>TA Annexure</t>
    </r>
    <r>
      <rPr>
        <sz val="16"/>
        <color theme="1"/>
        <rFont val="Kruti Dev 010"/>
      </rPr>
      <t xml:space="preserve"> ij </t>
    </r>
    <r>
      <rPr>
        <sz val="14"/>
        <color theme="1"/>
        <rFont val="Cambria"/>
        <family val="1"/>
        <scheme val="major"/>
      </rPr>
      <t>DDO</t>
    </r>
    <r>
      <rPr>
        <sz val="16"/>
        <color theme="1"/>
        <rFont val="Kruti Dev 010"/>
      </rPr>
      <t xml:space="preserve"> ds gLrk{kj ,oa lhy yxkdj lkFk esa ;k=k vkns'k o mifLFkfr dh izfr dks </t>
    </r>
    <r>
      <rPr>
        <sz val="14"/>
        <color theme="1"/>
        <rFont val="Cambria"/>
        <family val="1"/>
        <scheme val="major"/>
      </rPr>
      <t>Upload</t>
    </r>
    <r>
      <rPr>
        <sz val="16"/>
        <color theme="1"/>
        <rFont val="Kruti Dev 010"/>
      </rPr>
      <t xml:space="preserve"> djsa A</t>
    </r>
  </si>
  <si>
    <t>vkxs dh izfdz;k vU; fcyksa ds leku gh viuk;s A</t>
  </si>
  <si>
    <t>FVC-Leveries/Office Exp/Library Bills</t>
  </si>
  <si>
    <r>
      <rPr>
        <sz val="14"/>
        <color theme="1"/>
        <rFont val="Cambria"/>
        <family val="1"/>
        <scheme val="major"/>
      </rPr>
      <t>FVC</t>
    </r>
    <r>
      <rPr>
        <sz val="12"/>
        <color theme="1"/>
        <rFont val="Cambria"/>
        <family val="1"/>
        <scheme val="major"/>
      </rPr>
      <t xml:space="preserve"> (Fully Vouchured Contingent)</t>
    </r>
    <r>
      <rPr>
        <sz val="14"/>
        <color theme="1"/>
        <rFont val="Cambria"/>
        <family val="1"/>
        <scheme val="major"/>
      </rPr>
      <t xml:space="preserve"> Bill</t>
    </r>
    <r>
      <rPr>
        <sz val="16"/>
        <color theme="1"/>
        <rFont val="Kruti Dev 010"/>
      </rPr>
      <t xml:space="preserve"> dk mi;ksx QeksaZ] laLFkkuksa] Bsdsnkjksa ,oa r`rh; i{kdkjksa ds vizfrnk; </t>
    </r>
    <r>
      <rPr>
        <sz val="12"/>
        <color theme="1"/>
        <rFont val="Cambria"/>
        <family val="1"/>
        <scheme val="major"/>
      </rPr>
      <t>(Non-Reimbushment)</t>
    </r>
    <r>
      <rPr>
        <sz val="16"/>
        <color theme="1"/>
        <rFont val="Kruti Dev 010"/>
      </rPr>
      <t xml:space="preserve"> Hkqxrku vFkok dkfeZdksa ds izfrnk; </t>
    </r>
    <r>
      <rPr>
        <sz val="12"/>
        <color theme="1"/>
        <rFont val="Cambria"/>
        <family val="1"/>
        <scheme val="major"/>
      </rPr>
      <t>(Reimbursement)</t>
    </r>
    <r>
      <rPr>
        <sz val="16"/>
        <color theme="1"/>
        <rFont val="Kruti Dev 010"/>
      </rPr>
      <t xml:space="preserve"> Hkqxrkuksa ds fy, fd;k tkrk gS A</t>
    </r>
  </si>
  <si>
    <r>
      <t xml:space="preserve">eq[;r% </t>
    </r>
    <r>
      <rPr>
        <sz val="12"/>
        <color theme="1"/>
        <rFont val="Cambria"/>
        <family val="1"/>
        <scheme val="major"/>
      </rPr>
      <t>FVC Bill</t>
    </r>
    <r>
      <rPr>
        <sz val="16"/>
        <color theme="1"/>
        <rFont val="Kruti Dev 010"/>
      </rPr>
      <t xml:space="preserve"> dk mi;ksx onhZ HkRrk] dk;kZy; O;;] iqLrdky; O;;] iz;ksx'kkyk O;;] lafonk O;;] fctyh] ikuh dk fcy vkfn ds fy, fd;k tkrk gS A ;gka vkidks onhZ HkRrk ,oa </t>
    </r>
    <r>
      <rPr>
        <sz val="12"/>
        <color theme="1"/>
        <rFont val="Cambria"/>
        <family val="1"/>
        <scheme val="major"/>
      </rPr>
      <t>Third Party Bill</t>
    </r>
    <r>
      <rPr>
        <sz val="16"/>
        <color theme="1"/>
        <rFont val="Kruti Dev 010"/>
      </rPr>
      <t xml:space="preserve"> cukus ds ckjs esa crk;k tk;sxk</t>
    </r>
  </si>
  <si>
    <t>Leveries Bill-</t>
  </si>
  <si>
    <r>
      <t xml:space="preserve">Select Bill Type- </t>
    </r>
    <r>
      <rPr>
        <sz val="14"/>
        <color rgb="FF0070C0"/>
        <rFont val="Cambria"/>
        <family val="1"/>
        <scheme val="major"/>
      </rPr>
      <t>FVC</t>
    </r>
  </si>
  <si>
    <r>
      <t xml:space="preserve">Bill Sub Type- </t>
    </r>
    <r>
      <rPr>
        <sz val="14"/>
        <color rgb="FF0070C0"/>
        <rFont val="Cambria"/>
        <family val="1"/>
        <scheme val="major"/>
      </rPr>
      <t>Leveries</t>
    </r>
  </si>
  <si>
    <r>
      <t xml:space="preserve">Object Head- </t>
    </r>
    <r>
      <rPr>
        <sz val="14"/>
        <color rgb="FF0070C0"/>
        <rFont val="Cambria"/>
        <family val="1"/>
        <scheme val="major"/>
      </rPr>
      <t>37</t>
    </r>
  </si>
  <si>
    <t>Leveries Bill Process-</t>
  </si>
  <si>
    <t>Other Bill------------FVC Bill-------------------Leveries Process</t>
  </si>
  <si>
    <t>Select Year, Month, Bill Name, Group, Bill No.</t>
  </si>
  <si>
    <r>
      <t xml:space="preserve">uhps </t>
    </r>
    <r>
      <rPr>
        <sz val="12"/>
        <color theme="1"/>
        <rFont val="Cambria"/>
        <family val="1"/>
        <scheme val="major"/>
      </rPr>
      <t>Add New Employee</t>
    </r>
    <r>
      <rPr>
        <sz val="16"/>
        <color theme="1"/>
        <rFont val="Kruti Dev 010"/>
      </rPr>
      <t xml:space="preserve"> ij </t>
    </r>
    <r>
      <rPr>
        <sz val="12"/>
        <color theme="1"/>
        <rFont val="Cambria"/>
        <family val="1"/>
        <scheme val="major"/>
      </rPr>
      <t>Click</t>
    </r>
    <r>
      <rPr>
        <sz val="16"/>
        <color theme="1"/>
        <rFont val="Kruti Dev 010"/>
      </rPr>
      <t xml:space="preserve"> djrs gh ,d </t>
    </r>
    <r>
      <rPr>
        <sz val="12"/>
        <color theme="1"/>
        <rFont val="Cambria"/>
        <family val="1"/>
        <scheme val="major"/>
      </rPr>
      <t>Pop-up Window</t>
    </r>
    <r>
      <rPr>
        <sz val="16"/>
        <color theme="1"/>
        <rFont val="Kruti Dev 010"/>
      </rPr>
      <t xml:space="preserve"> [kqysxh ftles&amp;</t>
    </r>
  </si>
  <si>
    <r>
      <rPr>
        <sz val="12"/>
        <color theme="1"/>
        <rFont val="Cambria"/>
        <family val="1"/>
        <scheme val="major"/>
      </rPr>
      <t>Tick This Box to Search with Bank A/c No</t>
    </r>
    <r>
      <rPr>
        <sz val="16"/>
        <color theme="1"/>
        <rFont val="Kruti Dev 010"/>
      </rPr>
      <t xml:space="preserve"> ij </t>
    </r>
    <r>
      <rPr>
        <sz val="12"/>
        <color theme="1"/>
        <rFont val="Cambria"/>
        <family val="1"/>
        <scheme val="major"/>
      </rPr>
      <t>Checkmark</t>
    </r>
    <r>
      <rPr>
        <sz val="16"/>
        <color theme="1"/>
        <rFont val="Kruti Dev 010"/>
      </rPr>
      <t xml:space="preserve"> yxkus ij dkfeZd ds </t>
    </r>
    <r>
      <rPr>
        <sz val="12"/>
        <color theme="1"/>
        <rFont val="Cambria"/>
        <family val="1"/>
        <scheme val="major"/>
      </rPr>
      <t>Bank A/c No</t>
    </r>
    <r>
      <rPr>
        <sz val="16"/>
        <color theme="1"/>
        <rFont val="Kruti Dev 010"/>
      </rPr>
      <t xml:space="preserve"> Mkys vU;Fkk </t>
    </r>
    <r>
      <rPr>
        <sz val="12"/>
        <color theme="1"/>
        <rFont val="Cambria"/>
        <family val="1"/>
        <scheme val="major"/>
      </rPr>
      <t>Employee ID</t>
    </r>
    <r>
      <rPr>
        <sz val="16"/>
        <color theme="1"/>
        <rFont val="Kruti Dev 010"/>
      </rPr>
      <t xml:space="preserve"> Mkysa] </t>
    </r>
    <r>
      <rPr>
        <sz val="12"/>
        <color theme="1"/>
        <rFont val="Cambria"/>
        <family val="1"/>
        <scheme val="major"/>
      </rPr>
      <t>Emp ID/Bank acct no</t>
    </r>
    <r>
      <rPr>
        <sz val="16"/>
        <color theme="1"/>
        <rFont val="Kruti Dev 010"/>
      </rPr>
      <t xml:space="preserve"> fy[krs gh uhps </t>
    </r>
    <r>
      <rPr>
        <sz val="12"/>
        <color theme="1"/>
        <rFont val="Cambria"/>
        <family val="1"/>
        <scheme val="major"/>
      </rPr>
      <t>Drop Down</t>
    </r>
    <r>
      <rPr>
        <sz val="16"/>
        <color theme="1"/>
        <rFont val="Kruti Dev 010"/>
      </rPr>
      <t xml:space="preserve"> esa dkfeZd dk uke vk;sxk ftls</t>
    </r>
    <r>
      <rPr>
        <sz val="12"/>
        <color theme="1"/>
        <rFont val="Cambria"/>
        <family val="1"/>
        <scheme val="major"/>
      </rPr>
      <t xml:space="preserve"> Select</t>
    </r>
    <r>
      <rPr>
        <sz val="16"/>
        <color theme="1"/>
        <rFont val="Kruti Dev 010"/>
      </rPr>
      <t xml:space="preserve"> djrs gh&amp;</t>
    </r>
  </si>
  <si>
    <r>
      <t xml:space="preserve">uhps dkfeZd dk uke] in] tUe frfFk] firk dk uke] </t>
    </r>
    <r>
      <rPr>
        <sz val="12"/>
        <color theme="1"/>
        <rFont val="Cambria"/>
        <family val="1"/>
        <scheme val="major"/>
      </rPr>
      <t xml:space="preserve">Employee ID and Office ID Show </t>
    </r>
    <r>
      <rPr>
        <sz val="16"/>
        <color theme="1"/>
        <rFont val="Kruti Dev 010"/>
      </rPr>
      <t>gksxh</t>
    </r>
  </si>
  <si>
    <r>
      <rPr>
        <sz val="12"/>
        <color theme="1"/>
        <rFont val="Cambria"/>
        <family val="1"/>
        <scheme val="major"/>
      </rPr>
      <t>Amount</t>
    </r>
    <r>
      <rPr>
        <sz val="16"/>
        <color theme="1"/>
        <rFont val="Kruti Dev 010"/>
      </rPr>
      <t xml:space="preserve"> esa fu;ekuqlkj Lohd`r jkf'k Mkydj</t>
    </r>
    <r>
      <rPr>
        <sz val="12"/>
        <color theme="1"/>
        <rFont val="Cambria"/>
        <family val="1"/>
        <scheme val="major"/>
      </rPr>
      <t xml:space="preserve"> Submit</t>
    </r>
    <r>
      <rPr>
        <sz val="16"/>
        <color theme="1"/>
        <rFont val="Kruti Dev 010"/>
      </rPr>
      <t xml:space="preserve"> djsa] </t>
    </r>
    <r>
      <rPr>
        <sz val="12"/>
        <color theme="1"/>
        <rFont val="Cambria"/>
        <family val="1"/>
        <scheme val="major"/>
      </rPr>
      <t>Data Submited Successfully Massage</t>
    </r>
    <r>
      <rPr>
        <sz val="16"/>
        <color theme="1"/>
        <rFont val="Kruti Dev 010"/>
      </rPr>
      <t xml:space="preserve"> esa </t>
    </r>
    <r>
      <rPr>
        <sz val="12"/>
        <color theme="1"/>
        <rFont val="Cambria"/>
        <family val="1"/>
        <scheme val="major"/>
      </rPr>
      <t>OK</t>
    </r>
    <r>
      <rPr>
        <sz val="16"/>
        <color theme="1"/>
        <rFont val="Kruti Dev 010"/>
      </rPr>
      <t xml:space="preserve"> ij </t>
    </r>
    <r>
      <rPr>
        <sz val="12"/>
        <color theme="1"/>
        <rFont val="Cambria"/>
        <family val="1"/>
        <scheme val="major"/>
      </rPr>
      <t>Click</t>
    </r>
    <r>
      <rPr>
        <sz val="16"/>
        <color theme="1"/>
        <rFont val="Kruti Dev 010"/>
      </rPr>
      <t xml:space="preserve"> djsa A</t>
    </r>
  </si>
  <si>
    <r>
      <t xml:space="preserve">vkidk fcy izksls'k gks pqdk gS ftldk fooj.k uhps fn[kkbZ nsxk vki pkgs rks </t>
    </r>
    <r>
      <rPr>
        <sz val="12"/>
        <color theme="1"/>
        <rFont val="Cambria"/>
        <family val="1"/>
        <scheme val="major"/>
      </rPr>
      <t>Delete</t>
    </r>
    <r>
      <rPr>
        <sz val="16"/>
        <color theme="1"/>
        <rFont val="Kruti Dev 010"/>
      </rPr>
      <t xml:space="preserve"> ij </t>
    </r>
    <r>
      <rPr>
        <sz val="12"/>
        <color theme="1"/>
        <rFont val="Cambria"/>
        <family val="1"/>
        <scheme val="major"/>
      </rPr>
      <t xml:space="preserve">Click </t>
    </r>
    <r>
      <rPr>
        <sz val="16"/>
        <color theme="1"/>
        <rFont val="Kruti Dev 010"/>
      </rPr>
      <t xml:space="preserve">djus ij </t>
    </r>
    <r>
      <rPr>
        <sz val="12"/>
        <color theme="1"/>
        <rFont val="Cambria"/>
        <family val="1"/>
        <scheme val="major"/>
      </rPr>
      <t>Data Delete</t>
    </r>
    <r>
      <rPr>
        <sz val="16"/>
        <color theme="1"/>
        <rFont val="Kruti Dev 010"/>
      </rPr>
      <t xml:space="preserve"> gks tk;saxs</t>
    </r>
  </si>
  <si>
    <t>Report Download for Check-</t>
  </si>
  <si>
    <t>Reports--------------Other Bill Report-----------------Advise Inner/Outer Report</t>
  </si>
  <si>
    <t>Select Bill Type, Year, Month, Group Name, Bill No and Click on Show Report</t>
  </si>
  <si>
    <r>
      <t xml:space="preserve">onhZ HkRrs dk dk;kZy; Lohd`fr vkns'k </t>
    </r>
    <r>
      <rPr>
        <sz val="12"/>
        <color theme="1"/>
        <rFont val="Cambria"/>
        <family val="1"/>
        <scheme val="major"/>
      </rPr>
      <t>Documents Upload option</t>
    </r>
    <r>
      <rPr>
        <sz val="16"/>
        <color theme="1"/>
        <rFont val="Kruti Dev 010"/>
      </rPr>
      <t xml:space="preserve"> esa </t>
    </r>
    <r>
      <rPr>
        <sz val="12"/>
        <color theme="1"/>
        <rFont val="Cambria"/>
        <family val="1"/>
        <scheme val="major"/>
      </rPr>
      <t>Upload</t>
    </r>
    <r>
      <rPr>
        <sz val="16"/>
        <color theme="1"/>
        <rFont val="Kruti Dev 010"/>
      </rPr>
      <t xml:space="preserve"> djsa A</t>
    </r>
  </si>
  <si>
    <t>vkxs dh izfdz;k osru fcy ds leku gh jgsxh A</t>
  </si>
  <si>
    <t>Third Party Bill-</t>
  </si>
  <si>
    <t>Bill Type- FVC</t>
  </si>
  <si>
    <t>Bill Sub Type- Third Party</t>
  </si>
  <si>
    <t>Object Head- 05-Office Exp, 31-Library, 33-Laboratory</t>
  </si>
  <si>
    <r>
      <t xml:space="preserve">Select Pay Month, Year, Date-Today Date,Bill No, Select Bill Name- </t>
    </r>
    <r>
      <rPr>
        <sz val="16"/>
        <color theme="1"/>
        <rFont val="Kruti Dev 010"/>
      </rPr>
      <t>ftl fcy esa dk;kZy;/;{k dk in Lohd`r gS ,oa</t>
    </r>
    <r>
      <rPr>
        <sz val="14"/>
        <color theme="1"/>
        <rFont val="Cambria"/>
        <family val="1"/>
        <scheme val="major"/>
      </rPr>
      <t xml:space="preserve"> Submit</t>
    </r>
    <r>
      <rPr>
        <sz val="16"/>
        <color theme="1"/>
        <rFont val="Kruti Dev 010"/>
      </rPr>
      <t xml:space="preserve"> ij </t>
    </r>
    <r>
      <rPr>
        <sz val="14"/>
        <color theme="1"/>
        <rFont val="Cambria"/>
        <family val="1"/>
        <scheme val="major"/>
      </rPr>
      <t>Click</t>
    </r>
    <r>
      <rPr>
        <sz val="16"/>
        <color theme="1"/>
        <rFont val="Kruti Dev 010"/>
      </rPr>
      <t xml:space="preserve"> djsa A</t>
    </r>
  </si>
  <si>
    <t>Add Third Party-</t>
  </si>
  <si>
    <t>Other Bill------------FVC Bill-------------------FVC Master</t>
  </si>
  <si>
    <r>
      <t xml:space="preserve">,d u;k QkWeZ [kqysxk ftlesa cka;h rjQ iwoZ esa </t>
    </r>
    <r>
      <rPr>
        <sz val="12"/>
        <color theme="1"/>
        <rFont val="Cambria"/>
        <family val="1"/>
        <scheme val="major"/>
      </rPr>
      <t>Added Third Party List</t>
    </r>
    <r>
      <rPr>
        <sz val="16"/>
        <color theme="1"/>
        <rFont val="Kruti Dev 010"/>
      </rPr>
      <t xml:space="preserve"> gS ;fn lwfp esa </t>
    </r>
    <r>
      <rPr>
        <sz val="12"/>
        <color theme="1"/>
        <rFont val="Cambria"/>
        <family val="1"/>
        <scheme val="major"/>
      </rPr>
      <t>Party</t>
    </r>
    <r>
      <rPr>
        <sz val="16"/>
        <color theme="1"/>
        <rFont val="Kruti Dev 010"/>
      </rPr>
      <t xml:space="preserve"> dk uke gS rks </t>
    </r>
    <r>
      <rPr>
        <sz val="12"/>
        <color theme="1"/>
        <rFont val="Cambria"/>
        <family val="1"/>
        <scheme val="major"/>
      </rPr>
      <t>Party</t>
    </r>
    <r>
      <rPr>
        <sz val="16"/>
        <color theme="1"/>
        <rFont val="Kruti Dev 010"/>
      </rPr>
      <t xml:space="preserve"> ugha tksMs vU;Fkk nka;h rjQ </t>
    </r>
    <r>
      <rPr>
        <sz val="12"/>
        <color theme="1"/>
        <rFont val="Cambria"/>
        <family val="1"/>
        <scheme val="major"/>
      </rPr>
      <t>FVC Details Form</t>
    </r>
    <r>
      <rPr>
        <sz val="16"/>
        <color theme="1"/>
        <rFont val="Kruti Dev 010"/>
      </rPr>
      <t xml:space="preserve"> gS ftlesa&amp;</t>
    </r>
  </si>
  <si>
    <r>
      <t xml:space="preserve">Select Bill Type- </t>
    </r>
    <r>
      <rPr>
        <sz val="14"/>
        <color rgb="FF0070C0"/>
        <rFont val="Cambria"/>
        <family val="1"/>
        <scheme val="major"/>
      </rPr>
      <t xml:space="preserve">Water Bill, Electricity Bill, Telephone Bill, Third Party, Vehicle Payment, Contratual Salary Bill </t>
    </r>
    <r>
      <rPr>
        <sz val="16"/>
        <color rgb="FF0070C0"/>
        <rFont val="Kruti Dev 010"/>
      </rPr>
      <t>vkfn esa fdlh ,d dks</t>
    </r>
    <r>
      <rPr>
        <sz val="14"/>
        <color rgb="FF0070C0"/>
        <rFont val="Cambria"/>
        <family val="1"/>
        <scheme val="major"/>
      </rPr>
      <t xml:space="preserve"> Select </t>
    </r>
    <r>
      <rPr>
        <sz val="16"/>
        <color rgb="FF0070C0"/>
        <rFont val="Kruti Dev 010"/>
      </rPr>
      <t>djsa A</t>
    </r>
  </si>
  <si>
    <r>
      <rPr>
        <sz val="14"/>
        <color theme="1"/>
        <rFont val="Cambria"/>
        <family val="1"/>
        <scheme val="major"/>
      </rPr>
      <t>Enter Name-</t>
    </r>
    <r>
      <rPr>
        <sz val="16"/>
        <color theme="1"/>
        <rFont val="Kruti Dev 010"/>
      </rPr>
      <t xml:space="preserve"> </t>
    </r>
    <r>
      <rPr>
        <sz val="16"/>
        <color rgb="FF0070C0"/>
        <rFont val="Kruti Dev 010"/>
      </rPr>
      <t>QeZ] laLFkk] O;fDr vkfn dk uke fy[ksa ftldks Hkqxrku djuk gS A</t>
    </r>
  </si>
  <si>
    <r>
      <rPr>
        <sz val="14"/>
        <color theme="1"/>
        <rFont val="Cambria"/>
        <family val="1"/>
        <scheme val="major"/>
      </rPr>
      <t>Enter PAN/TAN No-</t>
    </r>
    <r>
      <rPr>
        <sz val="16"/>
        <color theme="1"/>
        <rFont val="Kruti Dev 010"/>
      </rPr>
      <t xml:space="preserve"> </t>
    </r>
    <r>
      <rPr>
        <sz val="16"/>
        <color rgb="FF0070C0"/>
        <rFont val="Kruti Dev 010"/>
      </rPr>
      <t xml:space="preserve">QeZ] laLFkk] O;fDr vkfn dk </t>
    </r>
    <r>
      <rPr>
        <sz val="14"/>
        <color rgb="FF0070C0"/>
        <rFont val="Cambria"/>
        <family val="1"/>
        <scheme val="major"/>
      </rPr>
      <t>PAN/TAN No</t>
    </r>
    <r>
      <rPr>
        <sz val="16"/>
        <color rgb="FF0070C0"/>
        <rFont val="Kruti Dev 010"/>
      </rPr>
      <t xml:space="preserve"> fy[ksa ftldks Hkqxrku djuk gS A</t>
    </r>
  </si>
  <si>
    <r>
      <rPr>
        <sz val="14"/>
        <color theme="1"/>
        <rFont val="Cambria"/>
        <family val="1"/>
        <scheme val="major"/>
      </rPr>
      <t>Click on IFSC Code</t>
    </r>
    <r>
      <rPr>
        <sz val="16"/>
        <color theme="1"/>
        <rFont val="Kruti Dev 010"/>
      </rPr>
      <t xml:space="preserve"> </t>
    </r>
    <r>
      <rPr>
        <sz val="16"/>
        <color rgb="FF0070C0"/>
        <rFont val="Kruti Dev 010"/>
      </rPr>
      <t xml:space="preserve">;fn vkids ikl QeZ] laLFkk] O;fDr vkfn dk </t>
    </r>
    <r>
      <rPr>
        <sz val="14"/>
        <color rgb="FF0070C0"/>
        <rFont val="Cambria"/>
        <family val="1"/>
        <scheme val="major"/>
      </rPr>
      <t>IFSC Code</t>
    </r>
    <r>
      <rPr>
        <sz val="16"/>
        <color rgb="FF0070C0"/>
        <rFont val="Kruti Dev 010"/>
      </rPr>
      <t xml:space="preserve"> gks rks vU;Fkk uhps cSad fMVsy Hkjsa</t>
    </r>
  </si>
  <si>
    <r>
      <t xml:space="preserve">,d </t>
    </r>
    <r>
      <rPr>
        <sz val="12"/>
        <color theme="1"/>
        <rFont val="Cambria"/>
        <family val="1"/>
        <scheme val="major"/>
      </rPr>
      <t xml:space="preserve">Pop-up window </t>
    </r>
    <r>
      <rPr>
        <sz val="16"/>
        <color theme="1"/>
        <rFont val="Kruti Dev 010"/>
      </rPr>
      <t xml:space="preserve">[kqysxh ftlesa </t>
    </r>
    <r>
      <rPr>
        <sz val="12"/>
        <color theme="1"/>
        <rFont val="Cambria"/>
        <family val="1"/>
        <scheme val="major"/>
      </rPr>
      <t>IFSC Code</t>
    </r>
    <r>
      <rPr>
        <sz val="16"/>
        <color theme="1"/>
        <rFont val="Kruti Dev 010"/>
      </rPr>
      <t xml:space="preserve"> Mkydj</t>
    </r>
    <r>
      <rPr>
        <sz val="12"/>
        <color theme="1"/>
        <rFont val="Cambria"/>
        <family val="1"/>
        <scheme val="major"/>
      </rPr>
      <t xml:space="preserve"> Submit</t>
    </r>
    <r>
      <rPr>
        <sz val="16"/>
        <color theme="1"/>
        <rFont val="Kruti Dev 010"/>
      </rPr>
      <t xml:space="preserve"> djsa </t>
    </r>
    <r>
      <rPr>
        <sz val="12"/>
        <color theme="1"/>
        <rFont val="Cambria"/>
        <family val="1"/>
        <scheme val="major"/>
      </rPr>
      <t>Party</t>
    </r>
    <r>
      <rPr>
        <sz val="16"/>
        <color theme="1"/>
        <rFont val="Kruti Dev 010"/>
      </rPr>
      <t xml:space="preserve"> dh </t>
    </r>
    <r>
      <rPr>
        <sz val="12"/>
        <color theme="1"/>
        <rFont val="Cambria"/>
        <family val="1"/>
        <scheme val="major"/>
      </rPr>
      <t>Bank Detail Automatic</t>
    </r>
    <r>
      <rPr>
        <sz val="16"/>
        <color theme="1"/>
        <rFont val="Kruti Dev 010"/>
      </rPr>
      <t xml:space="preserve"> Hkj tk;sxh cSad [kkrk la[;k ds vykok A</t>
    </r>
  </si>
  <si>
    <r>
      <rPr>
        <sz val="14"/>
        <color theme="1"/>
        <rFont val="Cambria"/>
        <family val="1"/>
        <scheme val="major"/>
      </rPr>
      <t>Party Bank A/C</t>
    </r>
    <r>
      <rPr>
        <sz val="16"/>
        <color theme="1"/>
        <rFont val="Kruti Dev 010"/>
      </rPr>
      <t xml:space="preserve"> Hkjsa ,oa </t>
    </r>
    <r>
      <rPr>
        <sz val="12"/>
        <color theme="1"/>
        <rFont val="Cambria"/>
        <family val="1"/>
        <scheme val="major"/>
      </rPr>
      <t>ID/SI/GPF</t>
    </r>
    <r>
      <rPr>
        <sz val="16"/>
        <color theme="1"/>
        <rFont val="Kruti Dev 010"/>
      </rPr>
      <t xml:space="preserve"> esa </t>
    </r>
    <r>
      <rPr>
        <sz val="12"/>
        <color theme="1"/>
        <rFont val="Cambria"/>
        <family val="1"/>
        <scheme val="major"/>
      </rPr>
      <t>Party</t>
    </r>
    <r>
      <rPr>
        <sz val="16"/>
        <color theme="1"/>
        <rFont val="Kruti Dev 010"/>
      </rPr>
      <t xml:space="preserve"> dk </t>
    </r>
    <r>
      <rPr>
        <sz val="12"/>
        <color theme="1"/>
        <rFont val="Cambria"/>
        <family val="1"/>
        <scheme val="major"/>
      </rPr>
      <t>GST No</t>
    </r>
    <r>
      <rPr>
        <sz val="16"/>
        <color theme="1"/>
        <rFont val="Kruti Dev 010"/>
      </rPr>
      <t xml:space="preserve"> ;k dkfeZd gks rks </t>
    </r>
    <r>
      <rPr>
        <sz val="12"/>
        <color theme="1"/>
        <rFont val="Cambria"/>
        <family val="1"/>
        <scheme val="major"/>
      </rPr>
      <t>Employee ID</t>
    </r>
    <r>
      <rPr>
        <sz val="16"/>
        <color theme="1"/>
        <rFont val="Kruti Dev 010"/>
      </rPr>
      <t xml:space="preserve"> Hkjsa A</t>
    </r>
  </si>
  <si>
    <r>
      <rPr>
        <sz val="12"/>
        <color theme="1"/>
        <rFont val="Cambria"/>
        <family val="1"/>
        <scheme val="major"/>
      </rPr>
      <t>Party</t>
    </r>
    <r>
      <rPr>
        <sz val="16"/>
        <color theme="1"/>
        <rFont val="Kruti Dev 010"/>
      </rPr>
      <t xml:space="preserve"> dk </t>
    </r>
    <r>
      <rPr>
        <sz val="12"/>
        <color theme="1"/>
        <rFont val="Cambria"/>
        <family val="1"/>
        <scheme val="major"/>
      </rPr>
      <t>Mobile No</t>
    </r>
    <r>
      <rPr>
        <sz val="16"/>
        <color theme="1"/>
        <rFont val="Kruti Dev 010"/>
      </rPr>
      <t xml:space="preserve"> Hkjsa ,oa</t>
    </r>
    <r>
      <rPr>
        <sz val="12"/>
        <color theme="1"/>
        <rFont val="Cambria"/>
        <family val="1"/>
        <scheme val="major"/>
      </rPr>
      <t xml:space="preserve"> Submit</t>
    </r>
    <r>
      <rPr>
        <sz val="16"/>
        <color theme="1"/>
        <rFont val="Kruti Dev 010"/>
      </rPr>
      <t xml:space="preserve"> djsa A </t>
    </r>
    <r>
      <rPr>
        <sz val="12"/>
        <color theme="1"/>
        <rFont val="Cambria"/>
        <family val="1"/>
        <scheme val="major"/>
      </rPr>
      <t>Data Submited Successfully</t>
    </r>
    <r>
      <rPr>
        <sz val="16"/>
        <color theme="1"/>
        <rFont val="Kruti Dev 010"/>
      </rPr>
      <t xml:space="preserve"> dk </t>
    </r>
    <r>
      <rPr>
        <sz val="12"/>
        <color theme="1"/>
        <rFont val="Cambria"/>
        <family val="1"/>
        <scheme val="major"/>
      </rPr>
      <t>Massage</t>
    </r>
    <r>
      <rPr>
        <sz val="16"/>
        <color theme="1"/>
        <rFont val="Kruti Dev 010"/>
      </rPr>
      <t xml:space="preserve"> vk;sxk </t>
    </r>
    <r>
      <rPr>
        <sz val="12"/>
        <color theme="1"/>
        <rFont val="Cambria"/>
        <family val="1"/>
        <scheme val="major"/>
      </rPr>
      <t>OK</t>
    </r>
    <r>
      <rPr>
        <sz val="16"/>
        <color theme="1"/>
        <rFont val="Kruti Dev 010"/>
      </rPr>
      <t xml:space="preserve"> ij </t>
    </r>
    <r>
      <rPr>
        <sz val="12"/>
        <color theme="1"/>
        <rFont val="Cambria"/>
        <family val="1"/>
        <scheme val="major"/>
      </rPr>
      <t>Click</t>
    </r>
    <r>
      <rPr>
        <sz val="16"/>
        <color theme="1"/>
        <rFont val="Kruti Dev 010"/>
      </rPr>
      <t xml:space="preserve"> djsa A</t>
    </r>
  </si>
  <si>
    <r>
      <t xml:space="preserve">cka;h rjQ mij lwfp esa </t>
    </r>
    <r>
      <rPr>
        <sz val="12"/>
        <color theme="1"/>
        <rFont val="Cambria"/>
        <family val="1"/>
        <scheme val="major"/>
      </rPr>
      <t>Third Party Add</t>
    </r>
    <r>
      <rPr>
        <sz val="16"/>
        <color theme="1"/>
        <rFont val="Kruti Dev 010"/>
      </rPr>
      <t xml:space="preserve"> gks pqdh gS A</t>
    </r>
  </si>
  <si>
    <t>Third Party Account Verification-</t>
  </si>
  <si>
    <t>Other Bill----------------FVC Bill---------------------Third Party Account Verification</t>
  </si>
  <si>
    <r>
      <t xml:space="preserve">;fn vkius </t>
    </r>
    <r>
      <rPr>
        <sz val="14"/>
        <color theme="1"/>
        <rFont val="Cambria"/>
        <family val="1"/>
        <scheme val="major"/>
      </rPr>
      <t xml:space="preserve">New Third Party Add </t>
    </r>
    <r>
      <rPr>
        <sz val="16"/>
        <color theme="1"/>
        <rFont val="Kruti Dev 010"/>
      </rPr>
      <t xml:space="preserve">dh gS rks </t>
    </r>
    <r>
      <rPr>
        <sz val="14"/>
        <color theme="1"/>
        <rFont val="Cambria"/>
        <family val="1"/>
        <scheme val="major"/>
      </rPr>
      <t>Verify</t>
    </r>
    <r>
      <rPr>
        <sz val="16"/>
        <color theme="1"/>
        <rFont val="Kruti Dev 010"/>
      </rPr>
      <t xml:space="preserve"> djs vU;Fkk ugha A</t>
    </r>
  </si>
  <si>
    <r>
      <t xml:space="preserve">uhps </t>
    </r>
    <r>
      <rPr>
        <sz val="12"/>
        <color theme="1"/>
        <rFont val="Cambria"/>
        <family val="1"/>
        <scheme val="major"/>
      </rPr>
      <t>Third Party list Show</t>
    </r>
    <r>
      <rPr>
        <sz val="16"/>
        <color theme="1"/>
        <rFont val="Kruti Dev 010"/>
      </rPr>
      <t xml:space="preserve"> gksxh ftlesa </t>
    </r>
    <r>
      <rPr>
        <sz val="12"/>
        <color theme="1"/>
        <rFont val="Cambria"/>
        <family val="1"/>
        <scheme val="major"/>
      </rPr>
      <t>Edit</t>
    </r>
    <r>
      <rPr>
        <sz val="16"/>
        <color theme="1"/>
        <rFont val="Kruti Dev 010"/>
      </rPr>
      <t xml:space="preserve"> ij </t>
    </r>
    <r>
      <rPr>
        <sz val="12"/>
        <color theme="1"/>
        <rFont val="Cambria"/>
        <family val="1"/>
        <scheme val="major"/>
      </rPr>
      <t>Click</t>
    </r>
    <r>
      <rPr>
        <sz val="16"/>
        <color theme="1"/>
        <rFont val="Kruti Dev 010"/>
      </rPr>
      <t xml:space="preserve"> djrs gh ,d </t>
    </r>
    <r>
      <rPr>
        <sz val="12"/>
        <color theme="1"/>
        <rFont val="Cambria"/>
        <family val="1"/>
        <scheme val="major"/>
      </rPr>
      <t xml:space="preserve">Pop-up window </t>
    </r>
    <r>
      <rPr>
        <sz val="16"/>
        <color theme="1"/>
        <rFont val="Kruti Dev 010"/>
      </rPr>
      <t xml:space="preserve">[kqysxh ftlesa </t>
    </r>
    <r>
      <rPr>
        <sz val="12"/>
        <color theme="1"/>
        <rFont val="Cambria"/>
        <family val="1"/>
        <scheme val="major"/>
      </rPr>
      <t>Party</t>
    </r>
    <r>
      <rPr>
        <sz val="16"/>
        <color theme="1"/>
        <rFont val="Kruti Dev 010"/>
      </rPr>
      <t xml:space="preserve"> ds </t>
    </r>
    <r>
      <rPr>
        <sz val="12"/>
        <color theme="1"/>
        <rFont val="Cambria"/>
        <family val="1"/>
        <scheme val="major"/>
      </rPr>
      <t>Mobile No</t>
    </r>
    <r>
      <rPr>
        <sz val="16"/>
        <color theme="1"/>
        <rFont val="Kruti Dev 010"/>
      </rPr>
      <t xml:space="preserve"> fn[ksaxs</t>
    </r>
    <r>
      <rPr>
        <sz val="12"/>
        <color theme="1"/>
        <rFont val="Cambria"/>
        <family val="1"/>
        <scheme val="major"/>
      </rPr>
      <t xml:space="preserve"> Send OTP</t>
    </r>
    <r>
      <rPr>
        <sz val="16"/>
        <color theme="1"/>
        <rFont val="Kruti Dev 010"/>
      </rPr>
      <t xml:space="preserve"> ij </t>
    </r>
    <r>
      <rPr>
        <sz val="12"/>
        <color theme="1"/>
        <rFont val="Cambria"/>
        <family val="1"/>
        <scheme val="major"/>
      </rPr>
      <t>Click</t>
    </r>
    <r>
      <rPr>
        <sz val="16"/>
        <color theme="1"/>
        <rFont val="Kruti Dev 010"/>
      </rPr>
      <t xml:space="preserve"> djrs gh </t>
    </r>
    <r>
      <rPr>
        <sz val="12"/>
        <color theme="1"/>
        <rFont val="Cambria"/>
        <family val="1"/>
        <scheme val="major"/>
      </rPr>
      <t>Party</t>
    </r>
    <r>
      <rPr>
        <sz val="16"/>
        <color theme="1"/>
        <rFont val="Kruti Dev 010"/>
      </rPr>
      <t xml:space="preserve"> ds </t>
    </r>
    <r>
      <rPr>
        <sz val="12"/>
        <color theme="1"/>
        <rFont val="Cambria"/>
        <family val="1"/>
        <scheme val="major"/>
      </rPr>
      <t>Mobile</t>
    </r>
    <r>
      <rPr>
        <sz val="16"/>
        <color theme="1"/>
        <rFont val="Kruti Dev 010"/>
      </rPr>
      <t xml:space="preserve"> ij </t>
    </r>
    <r>
      <rPr>
        <sz val="12"/>
        <color theme="1"/>
        <rFont val="Cambria"/>
        <family val="1"/>
        <scheme val="major"/>
      </rPr>
      <t xml:space="preserve">OTP </t>
    </r>
    <r>
      <rPr>
        <sz val="16"/>
        <color theme="1"/>
        <rFont val="Kruti Dev 010"/>
      </rPr>
      <t xml:space="preserve">tk;sxh mls uhps Mkydj </t>
    </r>
    <r>
      <rPr>
        <sz val="12"/>
        <color theme="1"/>
        <rFont val="Cambria"/>
        <family val="1"/>
        <scheme val="major"/>
      </rPr>
      <t>Verify</t>
    </r>
    <r>
      <rPr>
        <sz val="16"/>
        <color theme="1"/>
        <rFont val="Kruti Dev 010"/>
      </rPr>
      <t xml:space="preserve"> ij </t>
    </r>
    <r>
      <rPr>
        <sz val="12"/>
        <color theme="1"/>
        <rFont val="Cambria"/>
        <family val="1"/>
        <scheme val="major"/>
      </rPr>
      <t>Click</t>
    </r>
    <r>
      <rPr>
        <sz val="16"/>
        <color theme="1"/>
        <rFont val="Kruti Dev 010"/>
      </rPr>
      <t xml:space="preserve"> djsa A</t>
    </r>
  </si>
  <si>
    <t>Third Party Bill Process-</t>
  </si>
  <si>
    <t>Other Bill----------------FVC Bill---------------------FVC Process</t>
  </si>
  <si>
    <r>
      <t xml:space="preserve">Select Month, Year, Bill No, Select Reimburse Type- </t>
    </r>
    <r>
      <rPr>
        <sz val="14"/>
        <color rgb="FF0070C0"/>
        <rFont val="Cambria"/>
        <family val="1"/>
        <scheme val="major"/>
      </rPr>
      <t>Select</t>
    </r>
    <r>
      <rPr>
        <sz val="14"/>
        <color theme="1"/>
        <rFont val="Cambria"/>
        <family val="1"/>
        <scheme val="major"/>
      </rPr>
      <t xml:space="preserve"> </t>
    </r>
    <r>
      <rPr>
        <sz val="14"/>
        <color rgb="FF0070C0"/>
        <rFont val="Cambria"/>
        <family val="1"/>
        <scheme val="major"/>
      </rPr>
      <t>Reimbursement for Employee or Non-Reimbursement for Third Party</t>
    </r>
  </si>
  <si>
    <r>
      <t xml:space="preserve">Select Third Party- </t>
    </r>
    <r>
      <rPr>
        <sz val="16"/>
        <color rgb="FF0070C0"/>
        <rFont val="Kruti Dev 010"/>
      </rPr>
      <t>ftl</t>
    </r>
    <r>
      <rPr>
        <sz val="14"/>
        <color rgb="FF0070C0"/>
        <rFont val="Cambria"/>
        <family val="1"/>
        <scheme val="major"/>
      </rPr>
      <t xml:space="preserve"> Party </t>
    </r>
    <r>
      <rPr>
        <sz val="16"/>
        <color rgb="FF0070C0"/>
        <rFont val="Kruti Dev 010"/>
      </rPr>
      <t>dks Hkqxrku djuk pkgrs gS mls</t>
    </r>
    <r>
      <rPr>
        <sz val="14"/>
        <color rgb="FF0070C0"/>
        <rFont val="Cambria"/>
        <family val="1"/>
        <scheme val="major"/>
      </rPr>
      <t xml:space="preserve"> Select </t>
    </r>
    <r>
      <rPr>
        <sz val="16"/>
        <color rgb="FF0070C0"/>
        <rFont val="Kruti Dev 010"/>
      </rPr>
      <t>djsa A</t>
    </r>
  </si>
  <si>
    <t>Click on Processed Data</t>
  </si>
  <si>
    <r>
      <t xml:space="preserve">uhps </t>
    </r>
    <r>
      <rPr>
        <sz val="12"/>
        <color theme="1"/>
        <rFont val="Cambria"/>
        <family val="1"/>
        <scheme val="major"/>
      </rPr>
      <t>Party</t>
    </r>
    <r>
      <rPr>
        <sz val="16"/>
        <color theme="1"/>
        <rFont val="Kruti Dev 010"/>
      </rPr>
      <t xml:space="preserve"> dh iwoZ esa Hkjh xbZ </t>
    </r>
    <r>
      <rPr>
        <sz val="12"/>
        <color theme="1"/>
        <rFont val="Cambria"/>
        <family val="1"/>
        <scheme val="major"/>
      </rPr>
      <t>Detal Show</t>
    </r>
    <r>
      <rPr>
        <sz val="16"/>
        <color theme="1"/>
        <rFont val="Kruti Dev 010"/>
      </rPr>
      <t xml:space="preserve"> gksxh mlesa </t>
    </r>
    <r>
      <rPr>
        <sz val="12"/>
        <color theme="1"/>
        <rFont val="Cambria"/>
        <family val="1"/>
        <scheme val="major"/>
      </rPr>
      <t>Invoice No, Invoice Date, Sanction No, Sanction Date and Fill Amount of Invoice Reason</t>
    </r>
    <r>
      <rPr>
        <sz val="16"/>
        <color theme="1"/>
        <rFont val="Kruti Dev 010"/>
      </rPr>
      <t xml:space="preserve"> esa O;; fooj.k Hkjsa vkSj</t>
    </r>
    <r>
      <rPr>
        <sz val="12"/>
        <color theme="1"/>
        <rFont val="Cambria"/>
        <family val="1"/>
        <scheme val="major"/>
      </rPr>
      <t xml:space="preserve"> Submit</t>
    </r>
    <r>
      <rPr>
        <sz val="16"/>
        <color theme="1"/>
        <rFont val="Kruti Dev 010"/>
      </rPr>
      <t xml:space="preserve"> djsa A </t>
    </r>
  </si>
  <si>
    <r>
      <rPr>
        <sz val="12"/>
        <color theme="1"/>
        <rFont val="Cambria"/>
        <family val="1"/>
        <scheme val="major"/>
      </rPr>
      <t>Data Saved Successfully</t>
    </r>
    <r>
      <rPr>
        <sz val="16"/>
        <color theme="1"/>
        <rFont val="Kruti Dev 010"/>
      </rPr>
      <t xml:space="preserve"> dk </t>
    </r>
    <r>
      <rPr>
        <sz val="12"/>
        <color theme="1"/>
        <rFont val="Cambria"/>
        <family val="1"/>
        <scheme val="major"/>
      </rPr>
      <t xml:space="preserve">Massage Show </t>
    </r>
    <r>
      <rPr>
        <sz val="16"/>
        <color theme="1"/>
        <rFont val="Kruti Dev 010"/>
      </rPr>
      <t xml:space="preserve">gksxk mles </t>
    </r>
    <r>
      <rPr>
        <sz val="12"/>
        <color theme="1"/>
        <rFont val="Cambria"/>
        <family val="1"/>
        <scheme val="major"/>
      </rPr>
      <t>OK</t>
    </r>
    <r>
      <rPr>
        <sz val="16"/>
        <color theme="1"/>
        <rFont val="Kruti Dev 010"/>
      </rPr>
      <t xml:space="preserve"> ij </t>
    </r>
    <r>
      <rPr>
        <sz val="12"/>
        <color theme="1"/>
        <rFont val="Cambria"/>
        <family val="1"/>
        <scheme val="major"/>
      </rPr>
      <t>Click</t>
    </r>
    <r>
      <rPr>
        <sz val="16"/>
        <color theme="1"/>
        <rFont val="Kruti Dev 010"/>
      </rPr>
      <t xml:space="preserve"> djsa A uhps </t>
    </r>
    <r>
      <rPr>
        <sz val="12"/>
        <color theme="1"/>
        <rFont val="Cambria"/>
        <family val="1"/>
        <scheme val="major"/>
      </rPr>
      <t>Party</t>
    </r>
    <r>
      <rPr>
        <sz val="16"/>
        <color theme="1"/>
        <rFont val="Kruti Dev 010"/>
      </rPr>
      <t xml:space="preserve"> dk </t>
    </r>
    <r>
      <rPr>
        <sz val="12"/>
        <color theme="1"/>
        <rFont val="Cambria"/>
        <family val="1"/>
        <scheme val="major"/>
      </rPr>
      <t xml:space="preserve">Bill Show </t>
    </r>
    <r>
      <rPr>
        <sz val="16"/>
        <color theme="1"/>
        <rFont val="Kruti Dev 010"/>
      </rPr>
      <t xml:space="preserve">gksxk A </t>
    </r>
  </si>
  <si>
    <r>
      <rPr>
        <b/>
        <i/>
        <u/>
        <sz val="14"/>
        <color rgb="FF0070C0"/>
        <rFont val="Cambria"/>
        <family val="1"/>
        <scheme val="major"/>
      </rPr>
      <t>ADD Deductions</t>
    </r>
    <r>
      <rPr>
        <b/>
        <i/>
        <sz val="14"/>
        <color rgb="FF0070C0"/>
        <rFont val="Cambria"/>
        <family val="1"/>
        <scheme val="major"/>
      </rPr>
      <t xml:space="preserve">- </t>
    </r>
    <r>
      <rPr>
        <sz val="16"/>
        <color theme="1"/>
        <rFont val="Kruti Dev 010"/>
      </rPr>
      <t xml:space="preserve">uhps </t>
    </r>
    <r>
      <rPr>
        <sz val="12"/>
        <color theme="1"/>
        <rFont val="Cambria"/>
        <family val="1"/>
        <scheme val="major"/>
      </rPr>
      <t>Party</t>
    </r>
    <r>
      <rPr>
        <sz val="16"/>
        <color theme="1"/>
        <rFont val="Kruti Dev 010"/>
      </rPr>
      <t xml:space="preserve"> dk </t>
    </r>
    <r>
      <rPr>
        <sz val="12"/>
        <color theme="1"/>
        <rFont val="Cambria"/>
        <family val="1"/>
        <scheme val="major"/>
      </rPr>
      <t xml:space="preserve">Bill Show </t>
    </r>
    <r>
      <rPr>
        <sz val="16"/>
        <color theme="1"/>
        <rFont val="Kruti Dev 010"/>
      </rPr>
      <t xml:space="preserve">gksxk ;fn vki </t>
    </r>
    <r>
      <rPr>
        <sz val="12"/>
        <color theme="1"/>
        <rFont val="Cambria"/>
        <family val="1"/>
        <scheme val="major"/>
      </rPr>
      <t>Third Party Bill</t>
    </r>
    <r>
      <rPr>
        <sz val="16"/>
        <color theme="1"/>
        <rFont val="Kruti Dev 010"/>
      </rPr>
      <t xml:space="preserve"> ls dksbZ </t>
    </r>
    <r>
      <rPr>
        <sz val="12"/>
        <color theme="1"/>
        <rFont val="Cambria"/>
        <family val="1"/>
        <scheme val="major"/>
      </rPr>
      <t>Deduction</t>
    </r>
    <r>
      <rPr>
        <sz val="16"/>
        <color theme="1"/>
        <rFont val="Kruti Dev 010"/>
      </rPr>
      <t xml:space="preserve"> djuk pkgrs gS rks </t>
    </r>
    <r>
      <rPr>
        <sz val="12"/>
        <color theme="1"/>
        <rFont val="Cambria"/>
        <family val="1"/>
        <scheme val="major"/>
      </rPr>
      <t>Deduction</t>
    </r>
    <r>
      <rPr>
        <sz val="16"/>
        <color theme="1"/>
        <rFont val="Kruti Dev 010"/>
      </rPr>
      <t xml:space="preserve"> ij </t>
    </r>
    <r>
      <rPr>
        <sz val="12"/>
        <color theme="1"/>
        <rFont val="Cambria"/>
        <family val="1"/>
        <scheme val="major"/>
      </rPr>
      <t>Click</t>
    </r>
    <r>
      <rPr>
        <sz val="16"/>
        <color theme="1"/>
        <rFont val="Kruti Dev 010"/>
      </rPr>
      <t xml:space="preserve"> djus ij ubZ </t>
    </r>
    <r>
      <rPr>
        <sz val="12"/>
        <color theme="1"/>
        <rFont val="Cambria"/>
        <family val="1"/>
        <scheme val="major"/>
      </rPr>
      <t>pop-up</t>
    </r>
    <r>
      <rPr>
        <sz val="16"/>
        <color theme="1"/>
        <rFont val="Kruti Dev 010"/>
      </rPr>
      <t xml:space="preserve"> [kqysxh ftlesa vk;dj dk p;u dj jkf'k Mkydj</t>
    </r>
    <r>
      <rPr>
        <sz val="12"/>
        <color theme="1"/>
        <rFont val="Cambria"/>
        <family val="1"/>
        <scheme val="major"/>
      </rPr>
      <t xml:space="preserve"> Submit</t>
    </r>
    <r>
      <rPr>
        <sz val="16"/>
        <color theme="1"/>
        <rFont val="Kruti Dev 010"/>
      </rPr>
      <t xml:space="preserve"> djsa rFkk </t>
    </r>
    <r>
      <rPr>
        <sz val="12"/>
        <color theme="1"/>
        <rFont val="Cambria"/>
        <family val="1"/>
        <scheme val="major"/>
      </rPr>
      <t>ADD GST/TDS Deduction</t>
    </r>
    <r>
      <rPr>
        <sz val="16"/>
        <color theme="1"/>
        <rFont val="Kruti Dev 010"/>
      </rPr>
      <t xml:space="preserve"> ij </t>
    </r>
    <r>
      <rPr>
        <sz val="12"/>
        <color theme="1"/>
        <rFont val="Cambria"/>
        <family val="1"/>
        <scheme val="major"/>
      </rPr>
      <t>Click</t>
    </r>
    <r>
      <rPr>
        <sz val="16"/>
        <color theme="1"/>
        <rFont val="Kruti Dev 010"/>
      </rPr>
      <t xml:space="preserve"> dj </t>
    </r>
    <r>
      <rPr>
        <sz val="12"/>
        <color theme="1"/>
        <rFont val="Cambria"/>
        <family val="1"/>
        <scheme val="major"/>
      </rPr>
      <t>Party and DDO GSTIN No, Sanction Amount, GST Amount Fill</t>
    </r>
    <r>
      <rPr>
        <sz val="16"/>
        <color theme="1"/>
        <rFont val="Kruti Dev 010"/>
      </rPr>
      <t xml:space="preserve"> dj</t>
    </r>
    <r>
      <rPr>
        <sz val="12"/>
        <color theme="1"/>
        <rFont val="Cambria"/>
        <family val="1"/>
        <scheme val="major"/>
      </rPr>
      <t xml:space="preserve"> Submit</t>
    </r>
    <r>
      <rPr>
        <sz val="16"/>
        <color theme="1"/>
        <rFont val="Kruti Dev 010"/>
      </rPr>
      <t xml:space="preserve"> djsa A ;fn vki </t>
    </r>
    <r>
      <rPr>
        <sz val="12"/>
        <color theme="1"/>
        <rFont val="Cambria"/>
        <family val="1"/>
        <scheme val="major"/>
      </rPr>
      <t>Delete</t>
    </r>
    <r>
      <rPr>
        <sz val="16"/>
        <color theme="1"/>
        <rFont val="Kruti Dev 010"/>
      </rPr>
      <t xml:space="preserve"> ij </t>
    </r>
    <r>
      <rPr>
        <sz val="12"/>
        <color theme="1"/>
        <rFont val="Cambria"/>
        <family val="1"/>
        <scheme val="major"/>
      </rPr>
      <t>Click</t>
    </r>
    <r>
      <rPr>
        <sz val="16"/>
        <color theme="1"/>
        <rFont val="Kruti Dev 010"/>
      </rPr>
      <t xml:space="preserve"> djsaxs rks </t>
    </r>
    <r>
      <rPr>
        <sz val="12"/>
        <color theme="1"/>
        <rFont val="Cambria"/>
        <family val="1"/>
        <scheme val="major"/>
      </rPr>
      <t>Bill Delete</t>
    </r>
    <r>
      <rPr>
        <sz val="16"/>
        <color theme="1"/>
        <rFont val="Kruti Dev 010"/>
      </rPr>
      <t xml:space="preserve"> gks tk;sxk A</t>
    </r>
  </si>
  <si>
    <r>
      <rPr>
        <sz val="12"/>
        <color theme="1"/>
        <rFont val="Cambria"/>
        <family val="1"/>
        <scheme val="major"/>
      </rPr>
      <t>Document Upload</t>
    </r>
    <r>
      <rPr>
        <sz val="16"/>
        <color theme="1"/>
        <rFont val="Kruti Dev 010"/>
      </rPr>
      <t xml:space="preserve"> esa </t>
    </r>
    <r>
      <rPr>
        <sz val="12"/>
        <color theme="1"/>
        <rFont val="Cambria"/>
        <family val="1"/>
        <scheme val="major"/>
      </rPr>
      <t>FVC Bill</t>
    </r>
    <r>
      <rPr>
        <sz val="16"/>
        <color theme="1"/>
        <rFont val="Kruti Dev 010"/>
      </rPr>
      <t xml:space="preserve"> ls lacaf/kr leLr nLrkost tSls&amp; fcy ,oa vU; nLrkost </t>
    </r>
    <r>
      <rPr>
        <sz val="12"/>
        <color theme="1"/>
        <rFont val="Cambria"/>
        <family val="1"/>
        <scheme val="major"/>
      </rPr>
      <t>Upload</t>
    </r>
    <r>
      <rPr>
        <sz val="16"/>
        <color theme="1"/>
        <rFont val="Kruti Dev 010"/>
      </rPr>
      <t xml:space="preserve"> djsa A</t>
    </r>
  </si>
  <si>
    <t>Reports Download-</t>
  </si>
  <si>
    <t>Reports----------Other Bill Report-----------Advise Inner/Outer Report/FVC-Grant in Aid Schedule</t>
  </si>
  <si>
    <t>vkxs dh izfdz;k vU; fcyksa ds leku gh jgsxh A</t>
  </si>
  <si>
    <t>Medical Bill Reimbursment Process</t>
  </si>
  <si>
    <r>
      <t xml:space="preserve">01&amp;04&amp;2021 ls jkT; dkfeZdksa ,oa is'kujksa ds fy, </t>
    </r>
    <r>
      <rPr>
        <sz val="14"/>
        <color theme="1"/>
        <rFont val="Cambria"/>
        <family val="1"/>
        <scheme val="major"/>
      </rPr>
      <t>RGHS Scheme</t>
    </r>
    <r>
      <rPr>
        <sz val="16"/>
        <color theme="1"/>
        <rFont val="Kruti Dev 010"/>
      </rPr>
      <t xml:space="preserve"> ykxw dh xbZ gS ftlds vUrxZr vc jkT; dkfeZdksa ,oa is'kujksa dks </t>
    </r>
    <r>
      <rPr>
        <sz val="14"/>
        <color theme="1"/>
        <rFont val="Cambria"/>
        <family val="1"/>
        <scheme val="major"/>
      </rPr>
      <t xml:space="preserve">RGHS </t>
    </r>
    <r>
      <rPr>
        <sz val="16"/>
        <color theme="1"/>
        <rFont val="Kruti Dev 010"/>
      </rPr>
      <t>;kstukUrxZr vuqeksfnr vLirkyksa esa fpfdRlk djokus ij fpfdRlk O;; dk iquHkZj.k lh/ks vLirkyksa dks gh fd;k tk;sxk A</t>
    </r>
  </si>
  <si>
    <r>
      <rPr>
        <sz val="14"/>
        <color theme="1"/>
        <rFont val="Cambria"/>
        <family val="1"/>
        <scheme val="major"/>
      </rPr>
      <t>RGHS</t>
    </r>
    <r>
      <rPr>
        <sz val="16"/>
        <color theme="1"/>
        <rFont val="Kruti Dev 010"/>
      </rPr>
      <t xml:space="preserve"> ;kstuk esa izR;sd jkT; dkfeZdksa ,oa is'kujksa ds }kjk Loa; dh</t>
    </r>
    <r>
      <rPr>
        <sz val="14"/>
        <color theme="1"/>
        <rFont val="Cambria"/>
        <family val="1"/>
        <scheme val="major"/>
      </rPr>
      <t xml:space="preserve"> SSO ID</t>
    </r>
    <r>
      <rPr>
        <sz val="16"/>
        <color theme="1"/>
        <rFont val="Kruti Dev 010"/>
      </rPr>
      <t xml:space="preserve"> ls </t>
    </r>
    <r>
      <rPr>
        <sz val="14"/>
        <color theme="1"/>
        <rFont val="Cambria"/>
        <family val="1"/>
        <scheme val="major"/>
      </rPr>
      <t>RGHS</t>
    </r>
    <r>
      <rPr>
        <sz val="16"/>
        <color theme="1"/>
        <rFont val="Kruti Dev 010"/>
      </rPr>
      <t xml:space="preserve"> ij </t>
    </r>
    <r>
      <rPr>
        <sz val="14"/>
        <color theme="1"/>
        <rFont val="Cambria"/>
        <family val="1"/>
        <scheme val="major"/>
      </rPr>
      <t>Registration</t>
    </r>
    <r>
      <rPr>
        <sz val="16"/>
        <color theme="1"/>
        <rFont val="Kruti Dev 010"/>
      </rPr>
      <t xml:space="preserve"> djus dh lqfo/kk miyC/k gS A</t>
    </r>
  </si>
  <si>
    <r>
      <t xml:space="preserve">,d o"kZ ds fy, ,d ifjokj dk 5-00 yk[k :i;s rd fpfdRlk O;; dk iquHkZj.k </t>
    </r>
    <r>
      <rPr>
        <sz val="14"/>
        <color theme="1"/>
        <rFont val="Cambria"/>
        <family val="1"/>
        <scheme val="major"/>
      </rPr>
      <t xml:space="preserve">RGHS </t>
    </r>
    <r>
      <rPr>
        <sz val="16"/>
        <color theme="1"/>
        <rFont val="Kruti Dev 010"/>
      </rPr>
      <t xml:space="preserve">;kstukUrxZr fd;k tk;sxk ftlesa 50000 :i;s rd ds </t>
    </r>
    <r>
      <rPr>
        <sz val="14"/>
        <color theme="1"/>
        <rFont val="Cambria"/>
        <family val="1"/>
        <scheme val="major"/>
      </rPr>
      <t>Outdoor</t>
    </r>
    <r>
      <rPr>
        <sz val="16"/>
        <color theme="1"/>
        <rFont val="Kruti Dev 010"/>
      </rPr>
      <t xml:space="preserve"> ds fcy ,oa 450000 :i;s rd ds </t>
    </r>
    <r>
      <rPr>
        <sz val="14"/>
        <color theme="1"/>
        <rFont val="Cambria"/>
        <family val="1"/>
        <scheme val="major"/>
      </rPr>
      <t>Indoor</t>
    </r>
    <r>
      <rPr>
        <sz val="16"/>
        <color theme="1"/>
        <rFont val="Kruti Dev 010"/>
      </rPr>
      <t xml:space="preserve"> ds fcy lfEefyr gksaxs A</t>
    </r>
  </si>
  <si>
    <t>bl ;kstuk dh orZeku vf/kd tkudkjh miyC/k ugha gS tSls gh foLr`r tkudkjh ;k izfdz;k miyC/k gksrh gS vkidks miyC/k djok nh tk;sxh A</t>
  </si>
  <si>
    <r>
      <t>ekfld osru cukus dh lEiw.kZ tkudkjh&amp;</t>
    </r>
    <r>
      <rPr>
        <b/>
        <sz val="24"/>
        <color rgb="FFFF0000"/>
        <rFont val="Cambria"/>
        <family val="1"/>
        <scheme val="major"/>
      </rPr>
      <t>With Auto Salary Process</t>
    </r>
  </si>
  <si>
    <r>
      <t xml:space="preserve">orZeku esa </t>
    </r>
    <r>
      <rPr>
        <sz val="16"/>
        <color theme="1"/>
        <rFont val="Calibri"/>
        <family val="2"/>
        <scheme val="minor"/>
      </rPr>
      <t>Paymanger</t>
    </r>
    <r>
      <rPr>
        <sz val="16"/>
        <color theme="1"/>
        <rFont val="Kruti Dev 010"/>
      </rPr>
      <t xml:space="preserve"> ij osru fcy@vU; fcy cukus dh tks izfdz;k viukbZ tkrh gS mldk ,d fuf'pr</t>
    </r>
    <r>
      <rPr>
        <sz val="16"/>
        <color theme="1"/>
        <rFont val="Calibri"/>
        <family val="2"/>
        <scheme val="minor"/>
      </rPr>
      <t xml:space="preserve"> Step by Step System</t>
    </r>
    <r>
      <rPr>
        <sz val="16"/>
        <color theme="1"/>
        <rFont val="Kruti Dev 010"/>
      </rPr>
      <t xml:space="preserve"> gS ftlds vuqlkj gh ,d fcy cuk;k tkdj dkfeZd ds [kkrs esa </t>
    </r>
    <r>
      <rPr>
        <sz val="16"/>
        <color theme="1"/>
        <rFont val="Calibri"/>
        <family val="2"/>
        <scheme val="minor"/>
      </rPr>
      <t xml:space="preserve">ECS </t>
    </r>
    <r>
      <rPr>
        <sz val="16"/>
        <color theme="1"/>
        <rFont val="Kruti Dev 010"/>
      </rPr>
      <t xml:space="preserve">}kjk Hkqxrku fd;k tkrk gS ijUrq Hkfo"; esa ekfld osru fcy vc </t>
    </r>
    <r>
      <rPr>
        <sz val="16"/>
        <color theme="1"/>
        <rFont val="Calibri"/>
        <family val="2"/>
        <scheme val="minor"/>
      </rPr>
      <t>Automatically System</t>
    </r>
    <r>
      <rPr>
        <sz val="16"/>
        <color theme="1"/>
        <rFont val="Kruti Dev 010"/>
      </rPr>
      <t xml:space="preserve"> }kjk </t>
    </r>
    <r>
      <rPr>
        <sz val="16"/>
        <color theme="1"/>
        <rFont val="Calibri"/>
        <family val="2"/>
        <scheme val="minor"/>
      </rPr>
      <t>Generate</t>
    </r>
    <r>
      <rPr>
        <sz val="16"/>
        <color theme="1"/>
        <rFont val="Kruti Dev 010"/>
      </rPr>
      <t xml:space="preserve"> gksaxs vkSj</t>
    </r>
    <r>
      <rPr>
        <sz val="16"/>
        <color theme="1"/>
        <rFont val="Calibri"/>
        <family val="2"/>
        <scheme val="minor"/>
      </rPr>
      <t xml:space="preserve"> Pass </t>
    </r>
    <r>
      <rPr>
        <sz val="16"/>
        <color theme="1"/>
        <rFont val="Kruti Dev 010"/>
      </rPr>
      <t xml:space="preserve">gksaxs fQj Hkh vU; fcy o osru fcy Hkh dqN lhek rd </t>
    </r>
    <r>
      <rPr>
        <sz val="16"/>
        <color theme="1"/>
        <rFont val="Calibri"/>
        <family val="2"/>
        <scheme val="minor"/>
      </rPr>
      <t>Manually</t>
    </r>
    <r>
      <rPr>
        <sz val="16"/>
        <color theme="1"/>
        <rFont val="Kruti Dev 010"/>
      </rPr>
      <t xml:space="preserve"> gh cuk;s tk;saxs blfy, tkudkjh gksuk vko';d gS A</t>
    </r>
  </si>
  <si>
    <r>
      <t>Hkfo"; esa osru fcy cukus dh izfdz;k cny tkus ds ckn vU; fcyksa dks cukus dh izfdz;k leku :i ls izfdz;k esa jgsxh dsoy</t>
    </r>
    <r>
      <rPr>
        <sz val="16"/>
        <color theme="1"/>
        <rFont val="Calibri"/>
        <family val="2"/>
        <scheme val="minor"/>
      </rPr>
      <t xml:space="preserve"> Salary Process </t>
    </r>
    <r>
      <rPr>
        <sz val="16"/>
        <color theme="1"/>
        <rFont val="Kruti Dev 010"/>
      </rPr>
      <t>ds LFkku ij vU; fcyksa dh izfdz;k viuk;sa 'ks"k izfdz;k leku gh jgsxh A vU; izdkj ds fcy cukus dh izfdz;k vkidks vU; 'khV~l ij crkbZ tk;sxh A ;gka dsoy osru fcy cukus dh izfdz;k crkbZ tk jgh jgh gS A</t>
    </r>
  </si>
  <si>
    <t>Salary Automation Process</t>
  </si>
  <si>
    <t>Detailed Process of Salary Automation-</t>
  </si>
  <si>
    <r>
      <t xml:space="preserve">osru ekg tqykbZ 21 ns; vxLr 21 ls </t>
    </r>
    <r>
      <rPr>
        <sz val="14"/>
        <color theme="1"/>
        <rFont val="Cambria"/>
        <family val="1"/>
        <scheme val="major"/>
      </rPr>
      <t>Paymanager</t>
    </r>
    <r>
      <rPr>
        <sz val="16"/>
        <color theme="1"/>
        <rFont val="Kruti Dev 010"/>
      </rPr>
      <t xml:space="preserve"> ij</t>
    </r>
    <r>
      <rPr>
        <sz val="16"/>
        <color theme="1"/>
        <rFont val="Cambria"/>
        <family val="1"/>
        <scheme val="major"/>
      </rPr>
      <t xml:space="preserve"> </t>
    </r>
    <r>
      <rPr>
        <sz val="14"/>
        <color theme="1"/>
        <rFont val="Cambria"/>
        <family val="1"/>
        <scheme val="major"/>
      </rPr>
      <t>Salary</t>
    </r>
    <r>
      <rPr>
        <sz val="14"/>
        <color theme="1"/>
        <rFont val="Kruti Dev 010"/>
      </rPr>
      <t xml:space="preserve"> </t>
    </r>
    <r>
      <rPr>
        <sz val="14"/>
        <color theme="1"/>
        <rFont val="Cambria"/>
        <family val="1"/>
        <scheme val="major"/>
      </rPr>
      <t>Automation Process</t>
    </r>
    <r>
      <rPr>
        <sz val="16"/>
        <color theme="1"/>
        <rFont val="Kruti Dev 010"/>
      </rPr>
      <t xml:space="preserve"> izkjEHk dh tk jgh gS tks fu/kkZfjr le;kof/k ls dk;Z djsxh A ;gka ij </t>
    </r>
    <r>
      <rPr>
        <sz val="14"/>
        <color theme="1"/>
        <rFont val="Cambria"/>
        <family val="1"/>
        <scheme val="major"/>
      </rPr>
      <t>Paymanager</t>
    </r>
    <r>
      <rPr>
        <sz val="16"/>
        <color theme="1"/>
        <rFont val="Kruti Dev 010"/>
      </rPr>
      <t xml:space="preserve"> ij izkjEHk dh xbZ ubZ dsoy ubZ </t>
    </r>
    <r>
      <rPr>
        <sz val="14"/>
        <color theme="1"/>
        <rFont val="Cambria"/>
        <family val="1"/>
        <scheme val="major"/>
      </rPr>
      <t xml:space="preserve">Tabs </t>
    </r>
    <r>
      <rPr>
        <sz val="16"/>
        <color theme="1"/>
        <rFont val="Kruti Dev 010"/>
      </rPr>
      <t>dh gh tkudkjh nh tk;sxh vU; O;oLFkk iwoZ dh Hkkafr gh jgsxh A</t>
    </r>
  </si>
  <si>
    <t>Deduction Request by Employee-</t>
  </si>
  <si>
    <t>Other Salary Request-</t>
  </si>
  <si>
    <t>Bill Processing -&gt;         Salary Processing -&gt;        Other Salary Request</t>
  </si>
  <si>
    <r>
      <rPr>
        <sz val="14"/>
        <color theme="1"/>
        <rFont val="Cambria"/>
        <family val="1"/>
        <scheme val="major"/>
      </rPr>
      <t>Pay Details</t>
    </r>
    <r>
      <rPr>
        <sz val="16"/>
        <color theme="1"/>
        <rFont val="Kruti Dev 010"/>
      </rPr>
      <t xml:space="preserve"> ds vykok </t>
    </r>
    <r>
      <rPr>
        <sz val="14"/>
        <color theme="1"/>
        <rFont val="Cambria"/>
        <family val="1"/>
        <scheme val="major"/>
      </rPr>
      <t>DDO</t>
    </r>
    <r>
      <rPr>
        <sz val="16"/>
        <color theme="1"/>
        <rFont val="Kruti Dev 010"/>
      </rPr>
      <t xml:space="preserve"> }kjk mijksDr </t>
    </r>
    <r>
      <rPr>
        <sz val="14"/>
        <color theme="1"/>
        <rFont val="Cambria"/>
        <family val="1"/>
        <scheme val="major"/>
      </rPr>
      <t>Other Salary Request</t>
    </r>
    <r>
      <rPr>
        <sz val="16"/>
        <color theme="1"/>
        <rFont val="Kruti Dev 010"/>
      </rPr>
      <t xml:space="preserve"> ls fuEu ifjorZu dj ldrs gSa tSls&amp; </t>
    </r>
    <r>
      <rPr>
        <sz val="14"/>
        <color rgb="FF7030A0"/>
        <rFont val="Cambria"/>
        <family val="1"/>
        <scheme val="major"/>
      </rPr>
      <t xml:space="preserve">Modification in Allowance/Deduction, Modification in SI/GPF, Addition in SI/GPF, Partial Entry, Half Pay, Loan Entry, Absentee Statement, Misc </t>
    </r>
  </si>
  <si>
    <t>Salary Bill Process by System-</t>
  </si>
  <si>
    <t>Salary Bill Confirmation/Objection-</t>
  </si>
  <si>
    <t>Bill Processing -&gt;         Salary Processing -&gt;        Salary Bill Confirmation/Objection</t>
  </si>
  <si>
    <r>
      <rPr>
        <sz val="14"/>
        <color theme="1"/>
        <rFont val="Cambria"/>
        <family val="1"/>
        <scheme val="major"/>
      </rPr>
      <t>Salary Bill Process</t>
    </r>
    <r>
      <rPr>
        <sz val="16"/>
        <color theme="1"/>
        <rFont val="Kruti Dev 010"/>
      </rPr>
      <t xml:space="preserve"> gksus ds ckn</t>
    </r>
    <r>
      <rPr>
        <sz val="14"/>
        <color theme="1"/>
        <rFont val="Cambria"/>
        <family val="1"/>
        <scheme val="major"/>
      </rPr>
      <t xml:space="preserve"> System DDO </t>
    </r>
    <r>
      <rPr>
        <sz val="16"/>
        <color theme="1"/>
        <rFont val="Kruti Dev 010"/>
      </rPr>
      <t xml:space="preserve">dks fcyksa dks vafre :i nsus dk ,d volj nsxk ftlesa </t>
    </r>
    <r>
      <rPr>
        <sz val="14"/>
        <color theme="1"/>
        <rFont val="Cambria"/>
        <family val="1"/>
        <scheme val="major"/>
      </rPr>
      <t xml:space="preserve">DDO </t>
    </r>
    <r>
      <rPr>
        <sz val="16"/>
        <color theme="1"/>
        <rFont val="Kruti Dev 010"/>
      </rPr>
      <t xml:space="preserve">}kjk ;fn fcy dks </t>
    </r>
    <r>
      <rPr>
        <sz val="14"/>
        <color theme="1"/>
        <rFont val="Cambria"/>
        <family val="1"/>
        <scheme val="major"/>
      </rPr>
      <t>Reject</t>
    </r>
    <r>
      <rPr>
        <sz val="16"/>
        <color theme="1"/>
        <rFont val="Kruti Dev 010"/>
      </rPr>
      <t xml:space="preserve"> dj fn;k trk gS rks</t>
    </r>
    <r>
      <rPr>
        <sz val="14"/>
        <color theme="1"/>
        <rFont val="Cambria"/>
        <family val="1"/>
        <scheme val="major"/>
      </rPr>
      <t xml:space="preserve"> System</t>
    </r>
    <r>
      <rPr>
        <sz val="16"/>
        <color theme="1"/>
        <rFont val="Kruti Dev 010"/>
      </rPr>
      <t xml:space="preserve"> }kjk </t>
    </r>
    <r>
      <rPr>
        <sz val="14"/>
        <color theme="1"/>
        <rFont val="Cambria"/>
        <family val="1"/>
        <scheme val="major"/>
      </rPr>
      <t>Bill Delete</t>
    </r>
    <r>
      <rPr>
        <sz val="16"/>
        <color theme="1"/>
        <rFont val="Kruti Dev 010"/>
      </rPr>
      <t xml:space="preserve"> dj fn;k tk;sxk vkSj fcy vkxs ds la'kks/ku@cnyko ds fy, miyC/k gksxk vFkkZr vc </t>
    </r>
    <r>
      <rPr>
        <sz val="14"/>
        <color theme="1"/>
        <rFont val="Cambria"/>
        <family val="1"/>
        <scheme val="major"/>
      </rPr>
      <t>DDO</t>
    </r>
    <r>
      <rPr>
        <sz val="16"/>
        <color theme="1"/>
        <rFont val="Kruti Dev 010"/>
      </rPr>
      <t xml:space="preserve"> }kjk fcy esa la'kks/ku fd;k tk ldsxk A</t>
    </r>
  </si>
  <si>
    <r>
      <t>fu;r le; lhek ds ckn</t>
    </r>
    <r>
      <rPr>
        <sz val="14"/>
        <color theme="1"/>
        <rFont val="Cambria"/>
        <family val="1"/>
        <scheme val="major"/>
      </rPr>
      <t xml:space="preserve"> System</t>
    </r>
    <r>
      <rPr>
        <sz val="16"/>
        <color theme="1"/>
        <rFont val="Kruti Dev 010"/>
      </rPr>
      <t xml:space="preserve"> }kjk mu fcyksa dks ftuesa </t>
    </r>
    <r>
      <rPr>
        <sz val="14"/>
        <color theme="1"/>
        <rFont val="Cambria"/>
        <family val="1"/>
        <scheme val="major"/>
      </rPr>
      <t>DDO</t>
    </r>
    <r>
      <rPr>
        <sz val="16"/>
        <color theme="1"/>
        <rFont val="Kruti Dev 010"/>
      </rPr>
      <t xml:space="preserve"> }kjk ifjorZu fd;k x;k gS] iqu% </t>
    </r>
    <r>
      <rPr>
        <sz val="14"/>
        <color theme="1"/>
        <rFont val="Cambria"/>
        <family val="1"/>
        <scheme val="major"/>
      </rPr>
      <t>Automatically Process</t>
    </r>
    <r>
      <rPr>
        <sz val="16"/>
        <color theme="1"/>
        <rFont val="Kruti Dev 010"/>
      </rPr>
      <t xml:space="preserve"> fd;k tk;sxk A</t>
    </r>
  </si>
  <si>
    <t>Digital Signature-</t>
  </si>
  <si>
    <r>
      <rPr>
        <sz val="14"/>
        <color theme="1"/>
        <rFont val="Cambria"/>
        <family val="1"/>
        <scheme val="major"/>
      </rPr>
      <t xml:space="preserve">DDO </t>
    </r>
    <r>
      <rPr>
        <sz val="16"/>
        <color theme="1"/>
        <rFont val="Kruti Dev 010"/>
      </rPr>
      <t xml:space="preserve">}kjk miyC/k djok;s x;s </t>
    </r>
    <r>
      <rPr>
        <sz val="14"/>
        <color theme="1"/>
        <rFont val="Cambria"/>
        <family val="1"/>
        <scheme val="major"/>
      </rPr>
      <t>Digital Signature/Server Certificate</t>
    </r>
    <r>
      <rPr>
        <sz val="16"/>
        <color theme="1"/>
        <rFont val="Kruti Dev 010"/>
      </rPr>
      <t xml:space="preserve"> dk </t>
    </r>
    <r>
      <rPr>
        <sz val="14"/>
        <color theme="1"/>
        <rFont val="Cambria"/>
        <family val="1"/>
        <scheme val="major"/>
      </rPr>
      <t>Reports E-Sign</t>
    </r>
    <r>
      <rPr>
        <sz val="16"/>
        <color theme="1"/>
        <rFont val="Kruti Dev 010"/>
      </rPr>
      <t xml:space="preserve"> ds fy,</t>
    </r>
    <r>
      <rPr>
        <sz val="14"/>
        <color theme="1"/>
        <rFont val="Cambria"/>
        <family val="1"/>
        <scheme val="major"/>
      </rPr>
      <t xml:space="preserve"> System</t>
    </r>
    <r>
      <rPr>
        <sz val="16"/>
        <color theme="1"/>
        <rFont val="Kruti Dev 010"/>
      </rPr>
      <t xml:space="preserve"> }kjk mi;ksx fd;k tk;sxk A</t>
    </r>
  </si>
  <si>
    <t>Treasury Forward-</t>
  </si>
  <si>
    <r>
      <t xml:space="preserve">           </t>
    </r>
    <r>
      <rPr>
        <b/>
        <u/>
        <sz val="16"/>
        <color rgb="FF7030A0"/>
        <rFont val="Cambria"/>
        <family val="1"/>
        <scheme val="major"/>
      </rPr>
      <t>Written by</t>
    </r>
    <r>
      <rPr>
        <b/>
        <sz val="16"/>
        <color rgb="FF7030A0"/>
        <rFont val="Cambria"/>
        <family val="1"/>
        <scheme val="major"/>
      </rPr>
      <t>-&gt;</t>
    </r>
  </si>
  <si>
    <t xml:space="preserve">           Chaturbhuj Jat                                                                                                                                                                                                                                                                                Teacher GSSS Chogai, Tonk</t>
  </si>
  <si>
    <r>
      <rPr>
        <sz val="14"/>
        <color theme="1"/>
        <rFont val="Cambria"/>
        <family val="1"/>
        <scheme val="major"/>
      </rPr>
      <t>Salary Automation Process</t>
    </r>
    <r>
      <rPr>
        <sz val="16"/>
        <color theme="1"/>
        <rFont val="Kruti Dev 010"/>
      </rPr>
      <t xml:space="preserve"> ds vUrxZr</t>
    </r>
    <r>
      <rPr>
        <sz val="16"/>
        <color theme="1"/>
        <rFont val="Cambria"/>
        <family val="1"/>
        <scheme val="major"/>
      </rPr>
      <t xml:space="preserve"> </t>
    </r>
    <r>
      <rPr>
        <sz val="14"/>
        <color theme="1"/>
        <rFont val="Cambria"/>
        <family val="1"/>
        <scheme val="major"/>
      </rPr>
      <t>System</t>
    </r>
    <r>
      <rPr>
        <sz val="16"/>
        <color theme="1"/>
        <rFont val="Kruti Dev 010"/>
      </rPr>
      <t xml:space="preserve"> }kjk xr ekg ds fcyksa ds vuqlkj </t>
    </r>
    <r>
      <rPr>
        <sz val="14"/>
        <color theme="1"/>
        <rFont val="Cambria"/>
        <family val="1"/>
        <scheme val="major"/>
      </rPr>
      <t>Automatically Bill No Allocation</t>
    </r>
    <r>
      <rPr>
        <sz val="16"/>
        <color theme="1"/>
        <rFont val="Kruti Dev 010"/>
      </rPr>
      <t xml:space="preserve"> fd;k tk;sxk A   </t>
    </r>
    <r>
      <rPr>
        <b/>
        <sz val="16"/>
        <color rgb="FFFF0000"/>
        <rFont val="Cambria"/>
        <family val="1"/>
        <scheme val="major"/>
      </rPr>
      <t>-&gt;</t>
    </r>
    <r>
      <rPr>
        <b/>
        <sz val="16"/>
        <color rgb="FFFF0000"/>
        <rFont val="Kruti Dev 010"/>
      </rPr>
      <t>ekg dh 16 rkjh[k ls</t>
    </r>
  </si>
  <si>
    <r>
      <t xml:space="preserve">ekg dh 01 ls 15 rkjh[k rd dk le; </t>
    </r>
    <r>
      <rPr>
        <sz val="14"/>
        <color theme="1"/>
        <rFont val="Cambria"/>
        <family val="1"/>
        <scheme val="major"/>
      </rPr>
      <t xml:space="preserve">DDO  </t>
    </r>
    <r>
      <rPr>
        <sz val="16"/>
        <color theme="1"/>
        <rFont val="Kruti Dev 010"/>
      </rPr>
      <t>ds fy, ,oa ekg dh 01 ls 10 rkjh[k rd dk le;</t>
    </r>
    <r>
      <rPr>
        <sz val="14"/>
        <color theme="1"/>
        <rFont val="Cambria"/>
        <family val="1"/>
        <scheme val="major"/>
      </rPr>
      <t xml:space="preserve"> Employee Request</t>
    </r>
    <r>
      <rPr>
        <sz val="16"/>
        <color theme="1"/>
        <rFont val="Kruti Dev 010"/>
      </rPr>
      <t xml:space="preserve"> }kjk </t>
    </r>
    <r>
      <rPr>
        <sz val="14"/>
        <color theme="1"/>
        <rFont val="Cambria"/>
        <family val="1"/>
        <scheme val="major"/>
      </rPr>
      <t>Pay Detail</t>
    </r>
    <r>
      <rPr>
        <sz val="16"/>
        <color theme="1"/>
        <rFont val="Kruti Dev 010"/>
      </rPr>
      <t xml:space="preserve"> ls HkRrs o dVkSfr;ksa esa la'kks/ku fd;k tk ldsxk ,oa</t>
    </r>
    <r>
      <rPr>
        <sz val="16"/>
        <color theme="1"/>
        <rFont val="Cambria"/>
        <family val="1"/>
        <scheme val="major"/>
      </rPr>
      <t xml:space="preserve"> DDO </t>
    </r>
    <r>
      <rPr>
        <sz val="16"/>
        <color theme="1"/>
        <rFont val="Kruti Dev 010"/>
      </rPr>
      <t>}kjk</t>
    </r>
    <r>
      <rPr>
        <sz val="16"/>
        <color theme="1"/>
        <rFont val="Cambria"/>
        <family val="1"/>
        <scheme val="major"/>
      </rPr>
      <t xml:space="preserve"> </t>
    </r>
    <r>
      <rPr>
        <sz val="14"/>
        <color theme="1"/>
        <rFont val="Cambria"/>
        <family val="1"/>
        <scheme val="major"/>
      </rPr>
      <t>Salary Process</t>
    </r>
    <r>
      <rPr>
        <sz val="16"/>
        <color theme="1"/>
        <rFont val="Kruti Dev 010"/>
      </rPr>
      <t xml:space="preserve"> ds fy, dkfeZdksa dk p;u fd;k tk;sxk A</t>
    </r>
  </si>
  <si>
    <r>
      <rPr>
        <sz val="14"/>
        <color theme="1"/>
        <rFont val="Cambria"/>
        <family val="1"/>
        <scheme val="major"/>
      </rPr>
      <t>GPF &amp; Itax</t>
    </r>
    <r>
      <rPr>
        <sz val="16"/>
        <color theme="1"/>
        <rFont val="Kruti Dev 010"/>
      </rPr>
      <t xml:space="preserve"> dh dVkSfr;ksa esa cnyko ds fy, dkfeZd }kjk ekg dh 01 ls 10 rkjh[k rd Loa; dh </t>
    </r>
    <r>
      <rPr>
        <sz val="14"/>
        <color theme="1"/>
        <rFont val="Cambria"/>
        <family val="1"/>
        <scheme val="major"/>
      </rPr>
      <t>Login ID</t>
    </r>
    <r>
      <rPr>
        <sz val="16"/>
        <color theme="1"/>
        <rFont val="Kruti Dev 010"/>
      </rPr>
      <t xml:space="preserve"> ls </t>
    </r>
    <r>
      <rPr>
        <sz val="14"/>
        <color theme="1"/>
        <rFont val="Cambria"/>
        <family val="1"/>
        <scheme val="major"/>
      </rPr>
      <t xml:space="preserve">DDO </t>
    </r>
    <r>
      <rPr>
        <sz val="16"/>
        <color theme="1"/>
        <rFont val="Kruti Dev 010"/>
      </rPr>
      <t xml:space="preserve">dks </t>
    </r>
    <r>
      <rPr>
        <sz val="14"/>
        <color theme="1"/>
        <rFont val="Cambria"/>
        <family val="1"/>
        <scheme val="major"/>
      </rPr>
      <t>Request</t>
    </r>
    <r>
      <rPr>
        <sz val="16"/>
        <color theme="1"/>
        <rFont val="Kruti Dev 010"/>
      </rPr>
      <t xml:space="preserve"> dj ldsxk ,oa </t>
    </r>
    <r>
      <rPr>
        <sz val="14"/>
        <color theme="1"/>
        <rFont val="Cambria"/>
        <family val="1"/>
        <scheme val="major"/>
      </rPr>
      <t>DDO</t>
    </r>
    <r>
      <rPr>
        <sz val="16"/>
        <color theme="1"/>
        <rFont val="Kruti Dev 010"/>
      </rPr>
      <t xml:space="preserve"> }kjk ekg dh 10 ls 15 rkjh[k rd</t>
    </r>
    <r>
      <rPr>
        <sz val="14"/>
        <color theme="1"/>
        <rFont val="Cambria"/>
        <family val="1"/>
        <scheme val="major"/>
      </rPr>
      <t xml:space="preserve"> Request</t>
    </r>
    <r>
      <rPr>
        <sz val="16"/>
        <color theme="1"/>
        <rFont val="Kruti Dev 010"/>
      </rPr>
      <t xml:space="preserve"> dks </t>
    </r>
    <r>
      <rPr>
        <sz val="14"/>
        <color theme="1"/>
        <rFont val="Cambria"/>
        <family val="1"/>
        <scheme val="major"/>
      </rPr>
      <t>Approve/Reject</t>
    </r>
    <r>
      <rPr>
        <sz val="16"/>
        <color theme="1"/>
        <rFont val="Kruti Dev 010"/>
      </rPr>
      <t xml:space="preserve"> fd;k tk ldsxk</t>
    </r>
  </si>
  <si>
    <t>Select Month, Year, Bill Name, Employee Name, Enter Reason, Select Documents Typy-----, Upload Document and Click on Submit by OTP of DDO's Mob. No</t>
  </si>
  <si>
    <r>
      <t xml:space="preserve">ekg dh 16 ls 22 rkjh[k dh vof/k esa </t>
    </r>
    <r>
      <rPr>
        <sz val="14"/>
        <color theme="1"/>
        <rFont val="Cambria"/>
        <family val="1"/>
        <scheme val="major"/>
      </rPr>
      <t xml:space="preserve">DDO </t>
    </r>
    <r>
      <rPr>
        <sz val="16"/>
        <color theme="1"/>
        <rFont val="Kruti Dev 010"/>
      </rPr>
      <t>}kjk lHkh la'kks/ku i'pkr o</t>
    </r>
    <r>
      <rPr>
        <sz val="14"/>
        <color theme="1"/>
        <rFont val="Cambria"/>
        <family val="1"/>
        <scheme val="major"/>
      </rPr>
      <t xml:space="preserve"> System</t>
    </r>
    <r>
      <rPr>
        <sz val="16"/>
        <color theme="1"/>
        <rFont val="Kruti Dev 010"/>
      </rPr>
      <t xml:space="preserve"> ij miyC/k lwpukvksa ds vk/kkj ij]</t>
    </r>
    <r>
      <rPr>
        <sz val="14"/>
        <color theme="1"/>
        <rFont val="Cambria"/>
        <family val="1"/>
        <scheme val="major"/>
      </rPr>
      <t xml:space="preserve"> System</t>
    </r>
    <r>
      <rPr>
        <sz val="16"/>
        <color theme="1"/>
        <rFont val="Kruti Dev 010"/>
      </rPr>
      <t xml:space="preserve"> }kjk </t>
    </r>
    <r>
      <rPr>
        <sz val="14"/>
        <color theme="1"/>
        <rFont val="Cambria"/>
        <family val="1"/>
        <scheme val="major"/>
      </rPr>
      <t>Automatically Salary Process</t>
    </r>
    <r>
      <rPr>
        <sz val="16"/>
        <color theme="1"/>
        <rFont val="Kruti Dev 010"/>
      </rPr>
      <t xml:space="preserve"> dj nh tk;sxh A </t>
    </r>
    <r>
      <rPr>
        <sz val="14"/>
        <color theme="1"/>
        <rFont val="Cambria"/>
        <family val="1"/>
        <scheme val="major"/>
      </rPr>
      <t>DDO</t>
    </r>
    <r>
      <rPr>
        <sz val="16"/>
        <color theme="1"/>
        <rFont val="Kruti Dev 010"/>
      </rPr>
      <t xml:space="preserve"> ds ikl ekg dh 16 ls 22 rkjh[k rd dk le;</t>
    </r>
    <r>
      <rPr>
        <sz val="14"/>
        <color theme="1"/>
        <rFont val="Cambria"/>
        <family val="1"/>
        <scheme val="major"/>
      </rPr>
      <t xml:space="preserve"> System</t>
    </r>
    <r>
      <rPr>
        <sz val="16"/>
        <color theme="1"/>
        <rFont val="Kruti Dev 010"/>
      </rPr>
      <t xml:space="preserve"> }kjk </t>
    </r>
    <r>
      <rPr>
        <sz val="14"/>
        <color theme="1"/>
        <rFont val="Cambria"/>
        <family val="1"/>
        <scheme val="major"/>
      </rPr>
      <t>Processed Salary Bill</t>
    </r>
    <r>
      <rPr>
        <sz val="16"/>
        <color theme="1"/>
        <rFont val="Kruti Dev 010"/>
      </rPr>
      <t xml:space="preserve"> dks </t>
    </r>
    <r>
      <rPr>
        <sz val="14"/>
        <color theme="1"/>
        <rFont val="Cambria"/>
        <family val="1"/>
        <scheme val="major"/>
      </rPr>
      <t>Confirmation/Objection</t>
    </r>
    <r>
      <rPr>
        <sz val="16"/>
        <color theme="1"/>
        <rFont val="Kruti Dev 010"/>
      </rPr>
      <t xml:space="preserve"> dk jgsxk vU;Fkk fcy </t>
    </r>
    <r>
      <rPr>
        <sz val="14"/>
        <color theme="1"/>
        <rFont val="Cambria"/>
        <family val="1"/>
        <scheme val="major"/>
      </rPr>
      <t>Treasury Forward</t>
    </r>
    <r>
      <rPr>
        <sz val="16"/>
        <color theme="1"/>
        <rFont val="Kruti Dev 010"/>
      </rPr>
      <t xml:space="preserve"> gks tk;sxk A</t>
    </r>
  </si>
  <si>
    <r>
      <t xml:space="preserve">lacaf/kr </t>
    </r>
    <r>
      <rPr>
        <sz val="14"/>
        <color theme="1"/>
        <rFont val="Cambria"/>
        <family val="1"/>
        <scheme val="major"/>
      </rPr>
      <t>Head</t>
    </r>
    <r>
      <rPr>
        <sz val="16"/>
        <color theme="1"/>
        <rFont val="Kruti Dev 010"/>
      </rPr>
      <t xml:space="preserve"> esa </t>
    </r>
    <r>
      <rPr>
        <sz val="14"/>
        <color theme="1"/>
        <rFont val="Cambria"/>
        <family val="1"/>
        <scheme val="major"/>
      </rPr>
      <t>Budget</t>
    </r>
    <r>
      <rPr>
        <sz val="16"/>
        <color theme="1"/>
        <rFont val="Kruti Dev 010"/>
      </rPr>
      <t xml:space="preserve"> miyC/k gksus ij</t>
    </r>
    <r>
      <rPr>
        <sz val="14"/>
        <color theme="1"/>
        <rFont val="Cambria"/>
        <family val="1"/>
        <scheme val="major"/>
      </rPr>
      <t xml:space="preserve"> System</t>
    </r>
    <r>
      <rPr>
        <sz val="16"/>
        <color theme="1"/>
        <rFont val="Kruti Dev 010"/>
      </rPr>
      <t xml:space="preserve"> }kjk fcy dks </t>
    </r>
    <r>
      <rPr>
        <sz val="14"/>
        <color theme="1"/>
        <rFont val="Cambria"/>
        <family val="1"/>
        <scheme val="major"/>
      </rPr>
      <t>Automatically Treasury Forward</t>
    </r>
    <r>
      <rPr>
        <sz val="16"/>
        <color theme="1"/>
        <rFont val="Kruti Dev 010"/>
      </rPr>
      <t xml:space="preserve"> dj fn;k tk;sxk A vxys nks dk;Zfnolksa esa </t>
    </r>
    <r>
      <rPr>
        <sz val="14"/>
        <color theme="1"/>
        <rFont val="Cambria"/>
        <family val="1"/>
        <scheme val="major"/>
      </rPr>
      <t>Treasury</t>
    </r>
    <r>
      <rPr>
        <sz val="16"/>
        <color theme="1"/>
        <rFont val="Kruti Dev 010"/>
      </rPr>
      <t xml:space="preserve"> }kjk </t>
    </r>
    <r>
      <rPr>
        <sz val="14"/>
        <color theme="1"/>
        <rFont val="Cambria"/>
        <family val="1"/>
        <scheme val="major"/>
      </rPr>
      <t>Token No</t>
    </r>
    <r>
      <rPr>
        <sz val="16"/>
        <color theme="1"/>
        <rFont val="Kruti Dev 010"/>
      </rPr>
      <t xml:space="preserve"> tkjh dj</t>
    </r>
    <r>
      <rPr>
        <sz val="14"/>
        <color theme="1"/>
        <rFont val="Cambria"/>
        <family val="1"/>
        <scheme val="major"/>
      </rPr>
      <t xml:space="preserve"> Ecs</t>
    </r>
    <r>
      <rPr>
        <sz val="16"/>
        <color theme="1"/>
        <rFont val="Kruti Dev 010"/>
      </rPr>
      <t xml:space="preserve"> gsrw miyC/k djok fn;k tk;sxk A</t>
    </r>
  </si>
  <si>
    <r>
      <rPr>
        <b/>
        <sz val="36"/>
        <color theme="1"/>
        <rFont val="Calibri"/>
        <family val="2"/>
        <scheme val="minor"/>
      </rPr>
      <t>Pay Fixation</t>
    </r>
    <r>
      <rPr>
        <b/>
        <sz val="36"/>
        <color theme="1"/>
        <rFont val="Kruti Dev 010"/>
      </rPr>
      <t xml:space="preserve"> fu;eksa dh lEiw.kZ tkudkjh</t>
    </r>
  </si>
  <si>
    <t>Pay Fixation on Completion of Probation Rules</t>
  </si>
  <si>
    <t>Pay Fixation on ACP Rules</t>
  </si>
  <si>
    <t>Pay Fixation on DPC Rules</t>
  </si>
  <si>
    <t>Arear Defference Sheet</t>
  </si>
  <si>
    <t>lsok iqfLrdk ikofr jlhn gsrw i=</t>
  </si>
  <si>
    <t>Mksaxy ,DVhos'ku izkFkZuk i=</t>
  </si>
  <si>
    <t>Mksaxy Mh&amp;,DVhos'ku izkFkZuk i=</t>
  </si>
  <si>
    <r>
      <t>AGI Rules/</t>
    </r>
    <r>
      <rPr>
        <b/>
        <sz val="24"/>
        <color theme="1"/>
        <rFont val="Kruti Dev 010"/>
      </rPr>
      <t>okf"kZd osru o`f} fu;e</t>
    </r>
  </si>
  <si>
    <t>Pay Fixation Rule After Probation</t>
  </si>
  <si>
    <t>fdlh dkfeZd dk larks"kizn ifjfo{kkdky iw.kZ gksus ij osru fLFkjhdj.k jktLFkku lsok fu;e 1951 ds rgr jktLFkku flfoy lsok fu;e ¼iqufjf{kr osrueku½ 2017 ds fu;e 24 ,oa 26 ds vuqlkj fd;k tk;sxk A</t>
  </si>
  <si>
    <r>
      <t>RSR Rule 24</t>
    </r>
    <r>
      <rPr>
        <b/>
        <i/>
        <sz val="16"/>
        <color rgb="FFFF0000"/>
        <rFont val="Cambria"/>
        <family val="1"/>
        <scheme val="major"/>
      </rPr>
      <t>-</t>
    </r>
  </si>
  <si>
    <t>fdlh dkfeZd dk larks"kizn ifjfo{kkdky iw.kZ gksus ij ml in dh fu/kkZfjr is esfVªd ysoy dh izFke lsy ij vafdr osru ij osru fu;frdj.k fd;k tk;sxk vkSj osru is esfVªd ysoy dh izFke lsy ij vafdr osru ls vf/kd ugha gksxk A</t>
  </si>
  <si>
    <t>;fn dksbZ dkfeZd tks iwoZ esa fu;fer lsok esa Fkk] dh lh/kh HkrhZ ls iwoZ in ds is ysoy ds leku ;k mPp ij fu;qfDr gksrh gS ,oa iwoZ in ds osru dk fodYi nsrk gS dk larks"kizn ifjfo{kkdky iw.kZ gksus ij fu;e 26 ds vuqlkj osru fu;frdj.k fd;k tk;sxk A</t>
  </si>
  <si>
    <t>;fn dksbZ dkfeZd iwoZ esa fu;fer lsok esa Fkk] dh lh/kh HkrhZ ls iwoZ in ds is ysoy lss fuEu ij fu;qfDr gksrh gS ,oa iwoZ in ds osru dk fodYi nsrk gS dk larks"kizn ifjfo{kkdky iw.kZ gksus ij ;g ekurs gq, dh fiNyh lsokof/k ubZ lsok esa ekU; gksxh] fu;e 26 ds vuqlkj osru fu;frdj.k fd;k tk;sxk A</t>
  </si>
  <si>
    <r>
      <t>RSR Rule 26</t>
    </r>
    <r>
      <rPr>
        <b/>
        <i/>
        <sz val="16"/>
        <color rgb="FFFF0000"/>
        <rFont val="Cambria"/>
        <family val="1"/>
        <scheme val="major"/>
      </rPr>
      <t>-</t>
    </r>
    <r>
      <rPr>
        <b/>
        <i/>
        <sz val="12"/>
        <color rgb="FFFF0000"/>
        <rFont val="Cambria"/>
        <family val="1"/>
        <scheme val="major"/>
      </rPr>
      <t>The existing Rule 26 shall be substituted by the following, namely; -</t>
    </r>
  </si>
  <si>
    <r>
      <t>RSR Rule 26(1)</t>
    </r>
    <r>
      <rPr>
        <b/>
        <i/>
        <sz val="16"/>
        <color rgb="FFFF0000"/>
        <rFont val="Cambria"/>
        <family val="1"/>
        <scheme val="major"/>
      </rPr>
      <t>-</t>
    </r>
  </si>
  <si>
    <t>fdlh dkfeZd dk larks"kizn ifjfo{kkdky iw.kZ gksus ij ml in dh fu/kkZfjr is esfVªd ysoy dh izFke lsy ij vafdr osru ij osru fLFkjhdj.k fd;k tk;sxk A</t>
  </si>
  <si>
    <t>;fn dksbZ dkfeZd tks iwoZ esa fu;fer lsok esa Fkk] dh lh/kh HkrhZ ls iwoZ in ds is ysoy ds leku ;k mPp ij fu;qfDr gksrh gS ,oa iwoZ in ds osru dk fodYi nsrk gS dk larks"kizn ifjfo{kkdky iw.kZ gksus ij iwoZ in ds osru esa fu;fer osru o`f} ds lkFk uohu in dh leku lsy ;k leku miyC/k uk gks rks vxyh lsy ij osru fLFkjhdj.k fd;k tk;sxk A</t>
  </si>
  <si>
    <t>;fn dksbZ dkfeZd iwoZ esa fu;fer lsok esa Fkk] dh lh/kh HkrhZ ls iwoZ in ds is ysoy lss fuEu ij fu;qfDr gksrh gS ,oa iwoZ in ds osru dk fodYi nsrk gS dk larks"kizn ifjfo{kkdky iw.kZ gksus ij ;g ekurs gq, dh fiNyh lsokof/k dh x.kuk ubZ lsok esa x.kuk ;ksX; gksxh] dk osru fLFkjhdj.k iqjkus in ds vafre osru ds cjkcj is ysoy ij fd;k tk;sxk A</t>
  </si>
  <si>
    <t>Note</t>
  </si>
  <si>
    <r>
      <t xml:space="preserve">mijksDr fu;eksa dh foLr`r tkudkjh ds fy, nsa[ksa&amp;  </t>
    </r>
    <r>
      <rPr>
        <sz val="10"/>
        <color rgb="FFFF0000"/>
        <rFont val="Cambria"/>
        <family val="1"/>
        <scheme val="major"/>
      </rPr>
      <t>GOVERNMENT OF RAJASTHAN FINANCE DEPARTMENT NOTIFICATION No. F. 1 (4)FD(Rules)/2017-1 Jaipur, dated : 30th October, 2017</t>
    </r>
  </si>
  <si>
    <t>Pay Fixation Rule on ACP</t>
  </si>
  <si>
    <r>
      <t xml:space="preserve">jktLFkku flfoy lsok ¼iqujhf{kr osrueku½ fu;e 2017 ds fu;e 14 ds vuqlkj ,d jkT; dkfeZd tks ysoy 13 ¼jkT; lsok dks NksMdj½ ;k mlls de ysoy ij dk;Zjr gS dks 9]18]27 o"kZ dh fu;fer lsok ij lsokdky esa 3 rhu </t>
    </r>
    <r>
      <rPr>
        <sz val="14"/>
        <color theme="1"/>
        <rFont val="Cambria"/>
        <family val="1"/>
        <scheme val="major"/>
      </rPr>
      <t xml:space="preserve">ACP </t>
    </r>
    <r>
      <rPr>
        <sz val="16"/>
        <color theme="1"/>
        <rFont val="Kruti Dev 010"/>
      </rPr>
      <t xml:space="preserve">ns; gksxh ;fn mDr in ds vkxs mldh inkSUufr ugha gksrh gS A </t>
    </r>
  </si>
  <si>
    <r>
      <t xml:space="preserve">jktLFkku flfoy lsok ¼iqujhf{kr osrueku½ fu;e 2017 ds fu;e 15 ds vuqlkj ,d jkT; lsok dk dkfeZd tks ysoy 14 ;k mlls vf/kd ysoy ij dk;Zjr gS dks 10]20]30 o"kZ dh fu;fer lsok ij lsokdky esa 3 rhu </t>
    </r>
    <r>
      <rPr>
        <sz val="14"/>
        <color theme="1"/>
        <rFont val="Cambria"/>
        <family val="1"/>
        <scheme val="major"/>
      </rPr>
      <t xml:space="preserve">ACP </t>
    </r>
    <r>
      <rPr>
        <sz val="16"/>
        <color theme="1"/>
        <rFont val="Kruti Dev 010"/>
      </rPr>
      <t xml:space="preserve">ns; gksxh ;fn mDr in ds vkxs mldh inkSUufr ugha gksrh gSA </t>
    </r>
  </si>
  <si>
    <r>
      <rPr>
        <b/>
        <i/>
        <u/>
        <sz val="14"/>
        <color rgb="FFFF0000"/>
        <rFont val="Cambria"/>
        <family val="1"/>
        <scheme val="major"/>
      </rPr>
      <t>ACP</t>
    </r>
    <r>
      <rPr>
        <b/>
        <i/>
        <u/>
        <sz val="16"/>
        <color rgb="FFFF0000"/>
        <rFont val="Kruti Dev 010"/>
      </rPr>
      <t xml:space="preserve"> ij osru fu/kZj.k&amp;</t>
    </r>
  </si>
  <si>
    <r>
      <rPr>
        <sz val="14"/>
        <color theme="1"/>
        <rFont val="Cambria"/>
        <family val="1"/>
        <scheme val="major"/>
      </rPr>
      <t>ACP</t>
    </r>
    <r>
      <rPr>
        <sz val="16"/>
        <color theme="1"/>
        <rFont val="Kruti Dev 010"/>
      </rPr>
      <t xml:space="preserve"> ij osru fu/kZj.k orZeku in ds is ysoy esa ,d osru o`f} tksMdj vxys is ysoy dh leku lsy ;k leku miyC/k ugha gks rks mlls vxyh lsy ds cjkcj osru fu;ru fd;k tkrk gS A</t>
    </r>
  </si>
  <si>
    <r>
      <rPr>
        <sz val="14"/>
        <color theme="1"/>
        <rFont val="Cambria"/>
        <family val="1"/>
        <scheme val="major"/>
      </rPr>
      <t xml:space="preserve">ACP </t>
    </r>
    <r>
      <rPr>
        <sz val="16"/>
        <color theme="1"/>
        <rFont val="Kruti Dev 010"/>
      </rPr>
      <t>ds ckn ;fn inkSUufr gksrh gS rks inkSUufr ij osru fu/kkZj.k ugha fd;k tk;sxk A</t>
    </r>
  </si>
  <si>
    <r>
      <rPr>
        <sz val="14"/>
        <color theme="1"/>
        <rFont val="Cambria"/>
        <family val="1"/>
        <scheme val="major"/>
      </rPr>
      <t>ACP</t>
    </r>
    <r>
      <rPr>
        <sz val="16"/>
        <color theme="1"/>
        <rFont val="Kruti Dev 010"/>
      </rPr>
      <t xml:space="preserve"> ,oa okf"kZd osru o`f} frfFk leku gksus ij igys okf"kZd osru o`f} ns; gksxh ,oa r~ri'pkr </t>
    </r>
    <r>
      <rPr>
        <sz val="14"/>
        <color theme="1"/>
        <rFont val="Cambria"/>
        <family val="1"/>
        <scheme val="major"/>
      </rPr>
      <t xml:space="preserve">ACP </t>
    </r>
    <r>
      <rPr>
        <sz val="16"/>
        <color theme="1"/>
        <rFont val="Kruti Dev 010"/>
      </rPr>
      <t>ij osru fu/kkZj.k fd;k tk;sxk A</t>
    </r>
  </si>
  <si>
    <r>
      <rPr>
        <sz val="14"/>
        <color theme="1"/>
        <rFont val="Cambria"/>
        <family val="1"/>
        <scheme val="major"/>
      </rPr>
      <t>ACP</t>
    </r>
    <r>
      <rPr>
        <sz val="16"/>
        <color theme="1"/>
        <rFont val="Kruti Dev 010"/>
      </rPr>
      <t xml:space="preserve"> ds ckn vkus okyh 01 tqykbZ dks okf"kZd osru o`f} ns; gksxh A</t>
    </r>
  </si>
  <si>
    <r>
      <rPr>
        <sz val="14"/>
        <color theme="1"/>
        <rFont val="Cambria"/>
        <family val="1"/>
        <scheme val="major"/>
      </rPr>
      <t>ACP</t>
    </r>
    <r>
      <rPr>
        <sz val="16"/>
        <color theme="1"/>
        <rFont val="Kruti Dev 010"/>
      </rPr>
      <t xml:space="preserve"> Lohd`fr l{ke vf/kdkjh dkfeZd ds mDr in dk fu;qfDr vf/kdkjh gksxkA</t>
    </r>
  </si>
  <si>
    <r>
      <rPr>
        <sz val="14"/>
        <color theme="1"/>
        <rFont val="Cambria"/>
        <family val="1"/>
        <scheme val="major"/>
      </rPr>
      <t>ACP</t>
    </r>
    <r>
      <rPr>
        <sz val="16"/>
        <color theme="1"/>
        <rFont val="Kruti Dev 010"/>
      </rPr>
      <t xml:space="preserve"> Lohd`r gksus ij dkfeZd ds inuke esa dksbZ ifjorZu ugha gksxkA</t>
    </r>
  </si>
  <si>
    <r>
      <rPr>
        <sz val="14"/>
        <color theme="1"/>
        <rFont val="Cambria"/>
        <family val="1"/>
        <scheme val="major"/>
      </rPr>
      <t>ACP</t>
    </r>
    <r>
      <rPr>
        <sz val="16"/>
        <color theme="1"/>
        <rFont val="Kruti Dev 010"/>
      </rPr>
      <t xml:space="preserve"> Lohd`r gksus ij dkfeZd ds orZeku is ysoy ls vxys ysoy ij dsoy vkfFkZd ykHk ns; gksxk u dh inkSUufrA</t>
    </r>
  </si>
  <si>
    <r>
      <t xml:space="preserve">;fn dkfeZd ds 01-06-2006 ds ckn 02 ls vf/kd larku gks rks </t>
    </r>
    <r>
      <rPr>
        <sz val="14"/>
        <color theme="1"/>
        <rFont val="Cambria"/>
        <family val="1"/>
        <scheme val="major"/>
      </rPr>
      <t xml:space="preserve">ACP </t>
    </r>
    <r>
      <rPr>
        <sz val="16"/>
        <color theme="1"/>
        <rFont val="Kruti Dev 010"/>
      </rPr>
      <t xml:space="preserve">ns; frfFk ls vxys 03 o"kZ rd dksbZ </t>
    </r>
    <r>
      <rPr>
        <sz val="14"/>
        <color theme="1"/>
        <rFont val="Cambria"/>
        <family val="1"/>
        <scheme val="major"/>
      </rPr>
      <t xml:space="preserve">ACP </t>
    </r>
    <r>
      <rPr>
        <sz val="16"/>
        <color theme="1"/>
        <rFont val="Kruti Dev 010"/>
      </rPr>
      <t xml:space="preserve">ns; ugha gksxh ysfdu bldk izHkko vxyh </t>
    </r>
    <r>
      <rPr>
        <sz val="14"/>
        <color theme="1"/>
        <rFont val="Cambria"/>
        <family val="1"/>
        <scheme val="major"/>
      </rPr>
      <t>ACP</t>
    </r>
    <r>
      <rPr>
        <sz val="16"/>
        <color theme="1"/>
        <rFont val="Kruti Dev 010"/>
      </rPr>
      <t xml:space="preserve"> ij ugha gksxk A  </t>
    </r>
    <r>
      <rPr>
        <sz val="12"/>
        <color rgb="FFFF0000"/>
        <rFont val="Cambria"/>
        <family val="1"/>
        <scheme val="major"/>
      </rPr>
      <t>-&gt;&gt; See Rule- Finance Department Notification No F.14(88)FD/Rules/2008 Jaipur Dated-18 Dec 2020</t>
    </r>
  </si>
  <si>
    <t>&amp;&amp;&amp;&amp;&amp;&amp;mijksDr fooj.k lkekU; tkudkjh ds fy, gS foLr`r tkudkjh gsrw foRr foHkkx }kjk tkjh jktLFkku flfoy lsok fu;e nsa[ks</t>
  </si>
  <si>
    <t>Pay Fixation Rules on DPC</t>
  </si>
  <si>
    <t>jktLFkku lsok fu;e¼iqufjf{kr osrueku½ 2017 ds fu;e 26 , ds vUrxrZ foHkkxh; inkSUufr ij dkfeZd dk osru fu;ru fd;k tkrk gS tks fuEukuqlkj fd;k tkrk gS A ;gka inkSUufr ij osru fu;ru dh lkekU; tkudkjh nh tk jgh gS foLr`r fu;e gsrw foRr foHkkx ds fu;eksa dk voyksdu djsa A</t>
  </si>
  <si>
    <t>inkSUufr ij dkfeZd dks iwoZ in ds is ysoy ij ,d osru o`f} nsdj vxys ysoy dh leku lsy ;k leku lsy miyC/k uk gksus ij vxyh lsy ij osru fu;ru fd;k tk;sxk A</t>
  </si>
  <si>
    <t>orZeku o"kZ ds fo:} inkSUufr ij osru fu;ru&amp;</t>
  </si>
  <si>
    <t>lkstU; ls&amp; isesustj bUQks xzqi ,Mfeu isuy</t>
  </si>
  <si>
    <t>करंट वर्ष डीपीसी में चयन तिथि का उल्लेख होता है तो वेतन निर्धारण चयन तिथि से नोशनल होता है एवम आर्थिक लाभ जॉइन करने की तिथि से देय होगा ।</t>
  </si>
  <si>
    <t>करंट वर्ष डीपीसी में चयन तिथि का उल्लेख नही होता है केवल डीपीसी वर्ष ही लिखा हुआ होता है तो वेतन निर्धारण जॉइन करने की तिथि से होता है एवम आर्थिक लाभ भी उसी दिन से मिलता है।</t>
  </si>
  <si>
    <t>करन्ट ईयर में चयन तिथि का उल्लेख है किन्तु चयन तिथि के बाद कर्मचारी सेवा निवृत्त हो जाता है पदस्थापन आदेश सेवानिवृत्ति से पहले जारी नहीं होने से कार्य ग्रहण नहीं कर पाता तो काल्पनिक वेतन निर्धारण चयन तिथि से होगा लेकिन आर्थिक लाभ काल्पनिक एलपीसी के आधार पेंशन प्रारम्भ होने की तिथि से देय होगा। यदि चयन तिथि अंकित नहीं है तो अंतिम कार्य दिवस को काल्पनिक वेतन निर्धारण व आर्थिक लाभ पेंशन प्रारम्भ होने से देय।</t>
  </si>
  <si>
    <t>चयन सेवा निवृत्ति वर्ष से पूर्व वर्ष में हो व चयन तिथि अंकित है तो चयन तिथि से काल्पनिक व पेंशन प्रारम्भ होने से आर्थिक लाभ देय और यदि चयन तिथि अंकित नहीं है तो वर्ष की अंतिम तिथि 31 मार्च से काल्पनिक व पेंशन प्रारम्भ होने से आर्थिक लाभ देय ।</t>
  </si>
  <si>
    <t>fnukad 01-04-2013 ls iwoZ orZeku o"kZ esa inkSUufr ij osru fu/kkZj.k o"kZ ds izFke fnu 01 vizsy ls gksrk Fkk</t>
  </si>
  <si>
    <t>xr o"kZ ds fo:} inkSUufr ij osru fu;ru&amp;</t>
  </si>
  <si>
    <r>
      <rPr>
        <sz val="10"/>
        <color theme="1"/>
        <rFont val="Cambria"/>
        <family val="1"/>
        <scheme val="major"/>
      </rPr>
      <t xml:space="preserve">back year </t>
    </r>
    <r>
      <rPr>
        <sz val="10"/>
        <color theme="1"/>
        <rFont val="Kruti Dev 010"/>
      </rPr>
      <t>डीपीसी में पदोन्नति होती है एवं आदेश बाद में होते है तो उसमे चयन तिथि का उल्लेख होता है तो चयन तिथि से नोशनल वेतन निर्धारण होता है एवं आर्थिक लाभ जॉइन करने की तिथि से मिलता है।</t>
    </r>
  </si>
  <si>
    <t>यदि back year डीपीसी में चयन तिथि का उल्लेख नही है तो  डीपीसी के अंतिम दिन 31 मार्च से वेतन निर्धारण होता है एवं आर्थिक लाभ जॉइन करने की तिथि से देय होता है।</t>
  </si>
  <si>
    <t>;fn inkSUufr okf"kZd osru o`f} frfFk dks gksrh gS rks loZizFke iwoZ in dh okf"kZd osru o`f} nh tk;sxh ,oa mlds ckn mPp in ij inkSUufr ij osru fu/kkZj.k fd;k tk;sxk</t>
  </si>
  <si>
    <r>
      <t xml:space="preserve">;fn jkT; dkfeZd dh mPp in ij inkSUufr leku ysoy esa </t>
    </r>
    <r>
      <rPr>
        <b/>
        <sz val="11"/>
        <color theme="1"/>
        <rFont val="Calibri"/>
        <family val="2"/>
        <scheme val="minor"/>
      </rPr>
      <t>ACP</t>
    </r>
    <r>
      <rPr>
        <b/>
        <sz val="11"/>
        <color theme="1"/>
        <rFont val="Kruti Dev 010"/>
      </rPr>
      <t xml:space="preserve"> yxus ds ckn gksrh gS rks fdlh Hkh izdkj dk osru fu;ru ugha fd;k tk;sxk A</t>
    </r>
  </si>
  <si>
    <t xml:space="preserve"> dkfeZd dh inkSUufr ij osru fu;ru ds ckn dh okf"kZd osru o`f} frfFk 01 tqykbZ gksxh A</t>
  </si>
  <si>
    <t>See Rules-&gt;</t>
  </si>
  <si>
    <t>&gt;&gt;&gt;Government of Rajasthan Finance Department Notification No. F. 1 (4)FD(Rules)/2017-1 Jaipur, dated : 30th October, 2017</t>
  </si>
  <si>
    <t xml:space="preserve">&gt;&gt;&gt;Government of Rajasthan Finance Department Clearification no-No.F.1(1)FD(Rules)/2009 Dated-09-06-2009 </t>
  </si>
  <si>
    <t>Effect on AGI &amp; Rule</t>
  </si>
  <si>
    <t>jktLFkku flfoy lsok fu;e ¼iqujhf{kr osrueku½ 2017 ds fu;e 13¼1½ ds rgr ,d LFkkbZ dkfeZd dh osru o`f} frfFk 01 tqykbZ gksxh ftlds fy,  esa osru o`f} o"kZ esa de ls de 6 ekg dh fu;fer lsok iw.kZ dh gks A ;gka osru o`f} o"kZ dh vof/k 01 tqykbZ ls 30 tWu rd ekuk x;k gS A</t>
  </si>
  <si>
    <r>
      <t>Probationary Trainee</t>
    </r>
    <r>
      <rPr>
        <b/>
        <sz val="16"/>
        <color rgb="FFFF0000"/>
        <rFont val="Cambria"/>
        <family val="1"/>
        <scheme val="major"/>
      </rPr>
      <t>-</t>
    </r>
  </si>
  <si>
    <t>jktLFkku flfoy lsok fu;e ¼iqujhf{kr osrueku½ 2017 ds fu;e 13¼2½ ds rgr os dkfeZd ftudk LFkkbZdj.k ;k osru fu;fefrdj.k gqvk gS] dh ifjoh{kk dky lekfIr ds rqjUr i'pkr vkus okyh 01 tqykbZ dks izFke okf"kZd osru o`f} ns; gksxh pkgs fu;fer lsokof/k 06 ekg dh gks ;k ughaA</t>
  </si>
  <si>
    <r>
      <t>Li"Vhdj.k</t>
    </r>
    <r>
      <rPr>
        <b/>
        <sz val="16"/>
        <color rgb="FF0070C0"/>
        <rFont val="Kruti Dev 010"/>
      </rPr>
      <t>&amp;</t>
    </r>
  </si>
  <si>
    <t>;fn fdlh dkfeZd dh fu;qfDr frfFk 30 twu gS rks mldks rqjUr i'pkr vkus okyh 01 tqykbZ dks izFke okf"kZd osru o`f} ns; gksxh ysfdu ;fn fdlh dkfeZd dh fu;qfDr frfFk 01 tqykbZ gS rks mldks vxys o"kZ dh 01 tqykbZ dks izFke okf"kZd osru o`f} ns; gksxh A</t>
  </si>
  <si>
    <r>
      <t>Leave on 01 July</t>
    </r>
    <r>
      <rPr>
        <b/>
        <sz val="16"/>
        <color rgb="FFFF0000"/>
        <rFont val="Cambria"/>
        <family val="1"/>
        <scheme val="major"/>
      </rPr>
      <t>-</t>
    </r>
  </si>
  <si>
    <t>;fn dksbZ dkfeZd 01 tqykbZ dks vodk'k ¼vkdfLed vodk'k ds vykok½ ij gks rks okf"kZd osru o`f} rks 01 tqykbZ ls gh ns; gksxh ysfdu uks'kuy :i ls ns; gksxh ijUrw okLrfod foRrh; ykHk dkfeZd ds vodk'k ls yksVus ij dk;Zxzg.k frfFk ls ns; gksxk A</t>
  </si>
  <si>
    <t>&amp;fu;e 97 ds rgr vodk'k vof/k esa vodk'k osru ns; gksxk] vodk'k osru og osru gksrk gS tks fd dkfeZd vodk'k ij tkus ls iwoZ izkIr dj jgk gksrk gS A</t>
  </si>
  <si>
    <r>
      <t>Extra Ordinary Leave</t>
    </r>
    <r>
      <rPr>
        <b/>
        <sz val="16"/>
        <color rgb="FFFF0000"/>
        <rFont val="Cambria"/>
        <family val="1"/>
        <scheme val="major"/>
      </rPr>
      <t>-</t>
    </r>
  </si>
  <si>
    <r>
      <t xml:space="preserve">okf"kZd osru o`f} ds fy, lsok vof/k vlk/kkj.k vodk'k ¼fpfdRlk izek.k i= ds vk/kkj ij vlk/kkj.k vodk'k ,oa v/;;u vodk'k mPp v/;;u ;k izfr;hsxh ijh{kk rS;kjh gsrw dks NksMdj½ ds vfrfjDr lHkh Lohd`r vodk'kksa dh lsok vof/k okf"kZd osru o`f} ds fy, x.kuk ;ksX; gS A vlk/kkj.k vodk'k ,d o"kZ esa 01 tqykbZ ls 30 twu ds e/; ;fn 06 ekg ls vf/kd dh </t>
    </r>
    <r>
      <rPr>
        <sz val="14"/>
        <color theme="1"/>
        <rFont val="Cambria"/>
        <family val="1"/>
        <scheme val="major"/>
      </rPr>
      <t xml:space="preserve">EOL </t>
    </r>
    <r>
      <rPr>
        <sz val="16"/>
        <color theme="1"/>
        <rFont val="Kruti Dev 010"/>
      </rPr>
      <t xml:space="preserve">yh gks rks </t>
    </r>
    <r>
      <rPr>
        <sz val="14"/>
        <color theme="1"/>
        <rFont val="Cambria"/>
        <family val="1"/>
        <scheme val="major"/>
      </rPr>
      <t xml:space="preserve">AGI </t>
    </r>
    <r>
      <rPr>
        <sz val="16"/>
        <color theme="1"/>
        <rFont val="Kruti Dev 010"/>
      </rPr>
      <t xml:space="preserve">,d o"kZ vkxs c&lt; tk;sxh rFkk mDr vof/k esa </t>
    </r>
    <r>
      <rPr>
        <sz val="14"/>
        <color theme="1"/>
        <rFont val="Cambria"/>
        <family val="1"/>
        <scheme val="major"/>
      </rPr>
      <t>EOL</t>
    </r>
    <r>
      <rPr>
        <sz val="16"/>
        <color theme="1"/>
        <rFont val="Kruti Dev 010"/>
      </rPr>
      <t xml:space="preserve"> 06 ekg ls de gks rks </t>
    </r>
    <r>
      <rPr>
        <sz val="14"/>
        <color theme="1"/>
        <rFont val="Cambria"/>
        <family val="1"/>
        <scheme val="major"/>
      </rPr>
      <t>AGI</t>
    </r>
    <r>
      <rPr>
        <sz val="16"/>
        <color theme="1"/>
        <rFont val="Kruti Dev 010"/>
      </rPr>
      <t xml:space="preserve"> ij dksbZ izHkko ugha iMsxk ysfdu dksbZ dkfeZd 01 tuojh ls 31 fnlEcj rd </t>
    </r>
    <r>
      <rPr>
        <sz val="14"/>
        <color theme="1"/>
        <rFont val="Cambria"/>
        <family val="1"/>
        <scheme val="major"/>
      </rPr>
      <t>EOL</t>
    </r>
    <r>
      <rPr>
        <sz val="16"/>
        <color theme="1"/>
        <rFont val="Kruti Dev 010"/>
      </rPr>
      <t xml:space="preserve"> ij jgrk gS rks Hkh mldh okf"kZd osru o`f} frfFk ij dksbZ izHkko ugha iMsxk A            </t>
    </r>
    <r>
      <rPr>
        <sz val="12"/>
        <color rgb="FFFF0000"/>
        <rFont val="Cambria"/>
        <family val="1"/>
        <scheme val="major"/>
      </rPr>
      <t>See-&gt; Finance Department Clearification no-No.F.1(1)FD(Rules)/2009 Dated-09-06-2009</t>
    </r>
    <r>
      <rPr>
        <sz val="16"/>
        <color theme="1"/>
        <rFont val="Kruti Dev 010"/>
      </rPr>
      <t xml:space="preserve"> </t>
    </r>
  </si>
  <si>
    <r>
      <t>Due to DPC &amp; ACP</t>
    </r>
    <r>
      <rPr>
        <b/>
        <sz val="16"/>
        <color rgb="FFFF0000"/>
        <rFont val="Cambria"/>
        <family val="1"/>
        <scheme val="major"/>
      </rPr>
      <t>-</t>
    </r>
  </si>
  <si>
    <t>jktLFkku flfoy lsok fu;e ¼iqujhf{kr osrueku½ 2008 ,oa 2017 ds rgr inkSUufr ;k ,lhih ls okf"kZd osru o`f} izHkkfor ugha gksxh A</t>
  </si>
  <si>
    <t>;fn fdlh dkfeZd dh ,lhih fnukad 01 tqykbZ dks ns; gks rks loZizFke okf"kZd osru o`f} Lohd`r ,oa mlds ckn dk osru ,lhih ds fy, ewy osru ekuk tk;sxk A</t>
  </si>
  <si>
    <t>jk-fl-ls-fu- 1951 ds [k.M A ds fu;e 29 ds rgr tc rd l{ke vf/kdkjh }kjk ¼fu;e 26,] 27, o 30 ds izko/kkuksa ds rgr½ fu;ekuqlkj okf"kZd osru o`f} jksd ugha nh tkrh rc rd jkT; dkfeZd dks mldh okf"kZd osru o`f} fu;fer :i ls ns; gksxh A</t>
  </si>
  <si>
    <r>
      <t>AGI Order</t>
    </r>
    <r>
      <rPr>
        <b/>
        <sz val="16"/>
        <color rgb="FFFF0000"/>
        <rFont val="Cambria"/>
        <family val="1"/>
        <scheme val="major"/>
      </rPr>
      <t>-</t>
    </r>
  </si>
  <si>
    <r>
      <rPr>
        <sz val="14"/>
        <color theme="1"/>
        <rFont val="Cambria"/>
        <family val="1"/>
        <scheme val="major"/>
      </rPr>
      <t>GF&amp;AR</t>
    </r>
    <r>
      <rPr>
        <sz val="16"/>
        <color theme="1"/>
        <rFont val="Kruti Dev 010"/>
      </rPr>
      <t xml:space="preserve"> ds fu;e 155 ds vuwlkj </t>
    </r>
    <r>
      <rPr>
        <sz val="14"/>
        <color theme="1"/>
        <rFont val="Cambria"/>
        <family val="1"/>
        <scheme val="major"/>
      </rPr>
      <t>GA-92 (New GA-41)</t>
    </r>
    <r>
      <rPr>
        <sz val="16"/>
        <color theme="1"/>
        <rFont val="Kruti Dev 010"/>
      </rPr>
      <t xml:space="preserve"> esa </t>
    </r>
    <r>
      <rPr>
        <sz val="14"/>
        <color theme="1"/>
        <rFont val="Cambria"/>
        <family val="1"/>
        <scheme val="major"/>
      </rPr>
      <t>DDO</t>
    </r>
    <r>
      <rPr>
        <sz val="16"/>
        <color theme="1"/>
        <rFont val="Kruti Dev 010"/>
      </rPr>
      <t xml:space="preserve"> }kjk okf"kZd osru o`f} vkns'k Lohd`r fd;k tk;sxk ftldh ,d izfr tqykbZ ds osru fcy ds lkFk layXu djuh gksxh A</t>
    </r>
  </si>
  <si>
    <t xml:space="preserve">osru vUrj fooj.k izi= </t>
  </si>
  <si>
    <t>S. No</t>
  </si>
  <si>
    <t>Month</t>
  </si>
  <si>
    <r>
      <t xml:space="preserve">osru tks izkIr djuk gS   </t>
    </r>
    <r>
      <rPr>
        <b/>
        <sz val="11"/>
        <color theme="1"/>
        <rFont val="Kruti Dev 010"/>
      </rPr>
      <t xml:space="preserve">             </t>
    </r>
  </si>
  <si>
    <t xml:space="preserve">osru tks izkIr fd;k gS  </t>
  </si>
  <si>
    <t>osru vUrj</t>
  </si>
  <si>
    <t>dVkSfr;ksa dk vUrj</t>
  </si>
  <si>
    <t>Net Pay</t>
  </si>
  <si>
    <t>Vhoh ua ,oa fnukad</t>
  </si>
  <si>
    <t>Basic</t>
  </si>
  <si>
    <t>DA</t>
  </si>
  <si>
    <t>HRA</t>
  </si>
  <si>
    <t>Gpf/NPS</t>
  </si>
  <si>
    <t>Other/SI</t>
  </si>
  <si>
    <t>I Tax</t>
  </si>
  <si>
    <t>;ksx dVksfr;ka</t>
  </si>
  <si>
    <t>.</t>
  </si>
  <si>
    <t>pkSng gtkj N% lkS vB;klh :i;s ek=</t>
  </si>
  <si>
    <t>izekf.kr fd;k tkrk gS fd bl fcy dk Hkqxrku iwoZ esa ugh mBk;k x;k gS vkSj u gh Hkfo"; esa mBk;k tk;sxk A</t>
  </si>
  <si>
    <t>ds vuqlj.k esa fuEufyf[kr dkfeZdksa ds }kjk 2 o"kZ dh ifjfo{kkdky vof/k larks"kizn :i ls iw.kZ fd;s tkus ij jktLFkku lsok fu;e 1951 ds fu;e 24 o 26 ,oa jktLFkku flfoy lsok,a ¼iqujhf{kr osrueku½ fu;e</t>
  </si>
  <si>
    <r>
      <t xml:space="preserve">2017 ds fu;e </t>
    </r>
    <r>
      <rPr>
        <sz val="12"/>
        <color theme="1"/>
        <rFont val="Calibri"/>
        <family val="2"/>
        <scheme val="minor"/>
      </rPr>
      <t xml:space="preserve">05 </t>
    </r>
    <r>
      <rPr>
        <sz val="12"/>
        <color theme="1"/>
        <rFont val="Kruti Dev 010"/>
      </rPr>
      <t>¼</t>
    </r>
    <r>
      <rPr>
        <sz val="12"/>
        <color theme="1"/>
        <rFont val="Calibri"/>
        <family val="2"/>
        <scheme val="minor"/>
      </rPr>
      <t>VI &amp;VII</t>
    </r>
    <r>
      <rPr>
        <sz val="12"/>
        <color theme="1"/>
        <rFont val="Kruti Dev 010"/>
      </rPr>
      <t>½ ,oa vuqlwfp 1 esa vafdr izko/kkukuqlkj dkWye 11 esa vafdr fnukad ls osru fu;fefrdj.k dj fu;ekuqlkj vU; HkRrs vkgj.k djus dh Lohd`fr iznku dh tkrh gSA budh vkxkeh osru o`f} fnukad dkWye la[;k 15 esa vafdrkuqlkj jgsxh A</t>
    </r>
  </si>
  <si>
    <t>ds fu;e 14 o 15 ds vuqlj.k esa vk'okflr dSfj;j izksxzs'ku Lohd`r fd;s tkus ij jktLFkku lsok fu;eksa ds fu;e 26 ,A ds vuqlkj.k esa osru fu/kkZj.k fuEukuqlkj fd;k tkrk gSA budh vkxkeh osru o`f) fnukad dkWye la[;k 13 esa vafdrkuqlkj jgsxh A</t>
  </si>
  <si>
    <t xml:space="preserve">यह प्रोग्राम मेंने सभी विभागो से सम्बंधित लगभग सभी प्रकार के आदेश जो अमुमन अलग अलग जगह पर हमारे कम्प्युटर मे सेव रह्ते है ओर बार  बार काम मे आते है,  को एक ही जगह पर उपलब्ध करवाने का प्रयास किया गया है एव सेवा नियमो व अवकाश नियमो कि जानकरी, कार्यालय आदेश, पेंशन केस, पेंशन पर मिलने वाले परिलाभ कि जानकरी तथा प्रपत्र, सेवारत कार्मिक कि मृत्यु होने पर अनुकम्पा नियुक्ति के नियम, आवेदन प्रपत्र, विभिन्न प्रकर के कवरिंग लेटर, प्रपत्र, भौतिक सत्यापन प्रपत्र, प्रभार वितरण सूची, IFMS, Rajkosh,NSDL,SSO ID,E-grass Challan आदि पर डीडीओ द्वारा की जाने वाली कार्यवाही की सम्पूर्ण जानकारी, 03 Power, Paymanager All Bills, Pay Fixation on ACP,DPC,Probation Rules, राज्य बीमा व जीपीएफ के अंतिम भुगतान की प्रक्रिया आदि की जानकरी उपलब्ध करवाने का प्रयास किया गया है लगभग 200 शीटस बनाई गई है </t>
  </si>
</sst>
</file>

<file path=xl/styles.xml><?xml version="1.0" encoding="utf-8"?>
<styleSheet xmlns="http://schemas.openxmlformats.org/spreadsheetml/2006/main">
  <numFmts count="7">
    <numFmt numFmtId="164" formatCode="dd\-mm\-yy"/>
    <numFmt numFmtId="165" formatCode="yyyy"/>
    <numFmt numFmtId="166" formatCode="dd"/>
    <numFmt numFmtId="167" formatCode="00"/>
    <numFmt numFmtId="168" formatCode="dd/mm/yy"/>
    <numFmt numFmtId="169" formatCode="dd/mm/yyyy;@"/>
    <numFmt numFmtId="170" formatCode="mmm\-yyyy"/>
  </numFmts>
  <fonts count="320">
    <font>
      <sz val="11"/>
      <color theme="1"/>
      <name val="Calibri"/>
      <family val="2"/>
      <scheme val="minor"/>
    </font>
    <font>
      <b/>
      <sz val="11"/>
      <color theme="1"/>
      <name val="Calibri"/>
      <family val="2"/>
      <scheme val="minor"/>
    </font>
    <font>
      <sz val="14"/>
      <color theme="1"/>
      <name val="DevLys 010"/>
    </font>
    <font>
      <sz val="10"/>
      <color theme="1"/>
      <name val="Calibri"/>
      <family val="2"/>
      <scheme val="minor"/>
    </font>
    <font>
      <sz val="10"/>
      <color theme="1"/>
      <name val="DevLys 010"/>
    </font>
    <font>
      <sz val="12"/>
      <color theme="1"/>
      <name val="DevLys 010"/>
    </font>
    <font>
      <sz val="11"/>
      <color theme="1"/>
      <name val="DevLys 010"/>
    </font>
    <font>
      <b/>
      <sz val="11"/>
      <color theme="1"/>
      <name val="DevLys 010"/>
    </font>
    <font>
      <b/>
      <sz val="12"/>
      <color theme="1"/>
      <name val="DevLys 010"/>
    </font>
    <font>
      <b/>
      <i/>
      <sz val="9"/>
      <color theme="1"/>
      <name val="Calibri"/>
      <family val="2"/>
      <scheme val="minor"/>
    </font>
    <font>
      <sz val="12"/>
      <color theme="1"/>
      <name val="Calibri"/>
      <family val="2"/>
      <scheme val="minor"/>
    </font>
    <font>
      <sz val="9"/>
      <color rgb="FFFF0000"/>
      <name val="Calibri"/>
      <family val="2"/>
      <scheme val="minor"/>
    </font>
    <font>
      <sz val="12"/>
      <color rgb="FFFF0000"/>
      <name val="Calibri"/>
      <family val="2"/>
      <scheme val="minor"/>
    </font>
    <font>
      <sz val="9"/>
      <color theme="1"/>
      <name val="Calibri"/>
      <family val="2"/>
      <scheme val="minor"/>
    </font>
    <font>
      <sz val="9"/>
      <color theme="1"/>
      <name val="Kruti Dev 010"/>
    </font>
    <font>
      <sz val="11"/>
      <color theme="1"/>
      <name val="Calibri"/>
      <family val="2"/>
    </font>
    <font>
      <sz val="8"/>
      <color theme="1"/>
      <name val="Calibri"/>
      <family val="2"/>
      <scheme val="minor"/>
    </font>
    <font>
      <sz val="14"/>
      <color theme="1"/>
      <name val="Calibri"/>
      <family val="2"/>
      <scheme val="minor"/>
    </font>
    <font>
      <sz val="11"/>
      <color rgb="FFFF0000"/>
      <name val="DevLys 010"/>
    </font>
    <font>
      <sz val="12"/>
      <color rgb="FFFF0000"/>
      <name val="DevLys 010"/>
    </font>
    <font>
      <sz val="12"/>
      <color indexed="81"/>
      <name val="DevLys 010"/>
    </font>
    <font>
      <b/>
      <sz val="12"/>
      <color indexed="81"/>
      <name val="DevLys 010"/>
    </font>
    <font>
      <sz val="14"/>
      <color theme="1"/>
      <name val="Kruti Dev 010"/>
    </font>
    <font>
      <b/>
      <i/>
      <u/>
      <sz val="26"/>
      <color rgb="FFFF0000"/>
      <name val="Calibri"/>
      <family val="2"/>
      <scheme val="minor"/>
    </font>
    <font>
      <sz val="11"/>
      <color theme="1"/>
      <name val="Kruti Dev 010"/>
    </font>
    <font>
      <b/>
      <sz val="20"/>
      <color theme="1"/>
      <name val="Kruti Dev 010"/>
    </font>
    <font>
      <b/>
      <sz val="12"/>
      <color theme="1"/>
      <name val="Calibri"/>
      <family val="2"/>
      <scheme val="minor"/>
    </font>
    <font>
      <b/>
      <sz val="10"/>
      <color theme="1"/>
      <name val="Calibri"/>
      <family val="2"/>
      <scheme val="minor"/>
    </font>
    <font>
      <sz val="10"/>
      <color rgb="FFFF0000"/>
      <name val="Calibri"/>
      <family val="2"/>
      <scheme val="minor"/>
    </font>
    <font>
      <sz val="14"/>
      <color rgb="FFFF0000"/>
      <name val="Calibri"/>
      <family val="2"/>
      <scheme val="minor"/>
    </font>
    <font>
      <sz val="12"/>
      <color theme="1"/>
      <name val="Kruti Dev 010"/>
    </font>
    <font>
      <sz val="10"/>
      <color rgb="FFFF0000"/>
      <name val="Kruti Dev 010"/>
    </font>
    <font>
      <sz val="11"/>
      <name val="Calibri"/>
      <family val="2"/>
      <scheme val="minor"/>
    </font>
    <font>
      <b/>
      <i/>
      <sz val="22"/>
      <color rgb="FFFF0000"/>
      <name val="Kruti Dev 010"/>
    </font>
    <font>
      <sz val="9"/>
      <color indexed="81"/>
      <name val="Tahoma"/>
      <family val="2"/>
    </font>
    <font>
      <b/>
      <sz val="9"/>
      <color indexed="81"/>
      <name val="Tahoma"/>
      <family val="2"/>
    </font>
    <font>
      <b/>
      <sz val="16"/>
      <color theme="1"/>
      <name val="Calibri"/>
      <family val="2"/>
      <scheme val="minor"/>
    </font>
    <font>
      <b/>
      <sz val="14"/>
      <color theme="1"/>
      <name val="Calibri"/>
      <family val="2"/>
      <scheme val="minor"/>
    </font>
    <font>
      <u/>
      <sz val="11"/>
      <color theme="10"/>
      <name val="Calibri"/>
      <family val="2"/>
    </font>
    <font>
      <b/>
      <sz val="18"/>
      <color theme="1"/>
      <name val="Kruti Dev 010"/>
    </font>
    <font>
      <b/>
      <i/>
      <u/>
      <sz val="14"/>
      <color theme="1"/>
      <name val="Kruti Dev 010"/>
    </font>
    <font>
      <b/>
      <i/>
      <u/>
      <sz val="16"/>
      <color theme="1"/>
      <name val="Kruti Dev 010"/>
    </font>
    <font>
      <sz val="10"/>
      <color theme="1"/>
      <name val="Kruti Dev 010"/>
    </font>
    <font>
      <b/>
      <sz val="10"/>
      <color theme="1"/>
      <name val="DevLys 010"/>
    </font>
    <font>
      <b/>
      <sz val="12"/>
      <color theme="1"/>
      <name val="Kruti Dev 010"/>
    </font>
    <font>
      <b/>
      <sz val="16"/>
      <color theme="1"/>
      <name val="Kruti Dev 010"/>
    </font>
    <font>
      <b/>
      <i/>
      <u/>
      <sz val="18"/>
      <color theme="1"/>
      <name val="Kruti Dev 010"/>
    </font>
    <font>
      <sz val="16"/>
      <color rgb="FFFF0000"/>
      <name val="Calibri"/>
      <family val="2"/>
      <scheme val="minor"/>
    </font>
    <font>
      <sz val="14"/>
      <name val="Calibri"/>
      <family val="2"/>
      <scheme val="minor"/>
    </font>
    <font>
      <sz val="9"/>
      <color theme="1"/>
      <name val="Calibri"/>
      <family val="2"/>
    </font>
    <font>
      <sz val="10"/>
      <name val="Calibri"/>
      <family val="2"/>
      <scheme val="minor"/>
    </font>
    <font>
      <b/>
      <sz val="11"/>
      <color theme="1"/>
      <name val="Kruti Dev 010"/>
    </font>
    <font>
      <sz val="13"/>
      <color theme="1"/>
      <name val="Kruti Dev 010"/>
    </font>
    <font>
      <b/>
      <i/>
      <sz val="12"/>
      <color theme="1"/>
      <name val="Kruti Dev 010"/>
    </font>
    <font>
      <b/>
      <i/>
      <sz val="9"/>
      <color theme="1"/>
      <name val="Kruti Dev 010"/>
    </font>
    <font>
      <sz val="18"/>
      <color theme="1"/>
      <name val="Kruti Dev 010"/>
    </font>
    <font>
      <b/>
      <i/>
      <sz val="20"/>
      <color theme="1"/>
      <name val="Kruti Dev 010"/>
    </font>
    <font>
      <b/>
      <sz val="14"/>
      <color theme="1"/>
      <name val="Kruti Dev 010"/>
    </font>
    <font>
      <sz val="11"/>
      <color rgb="FFFF0000"/>
      <name val="Calibri"/>
      <family val="2"/>
      <scheme val="minor"/>
    </font>
    <font>
      <b/>
      <i/>
      <sz val="11"/>
      <color theme="1"/>
      <name val="Kruti Dev 010"/>
    </font>
    <font>
      <sz val="16"/>
      <color theme="1"/>
      <name val="Calibri"/>
      <family val="2"/>
      <scheme val="minor"/>
    </font>
    <font>
      <sz val="14"/>
      <color theme="1"/>
      <name val="Times New Roman"/>
      <family val="1"/>
    </font>
    <font>
      <b/>
      <u/>
      <sz val="18"/>
      <color theme="1"/>
      <name val="Kruti Dev 010"/>
    </font>
    <font>
      <b/>
      <u val="double"/>
      <sz val="16"/>
      <color theme="1"/>
      <name val="Kruti Dev 010"/>
    </font>
    <font>
      <sz val="16"/>
      <color theme="1"/>
      <name val="Kruti Dev 010"/>
    </font>
    <font>
      <b/>
      <i/>
      <sz val="16"/>
      <color theme="1"/>
      <name val="Calibri"/>
      <family val="2"/>
      <scheme val="minor"/>
    </font>
    <font>
      <b/>
      <u/>
      <sz val="14"/>
      <color theme="1"/>
      <name val="Calibri"/>
      <family val="2"/>
      <scheme val="minor"/>
    </font>
    <font>
      <sz val="14"/>
      <color indexed="81"/>
      <name val="Kruti Dev 010"/>
    </font>
    <font>
      <b/>
      <i/>
      <u/>
      <sz val="15"/>
      <color theme="1"/>
      <name val="Kruti Dev 010"/>
    </font>
    <font>
      <b/>
      <i/>
      <u/>
      <sz val="8"/>
      <color theme="1"/>
      <name val="Kruti Dev 010"/>
    </font>
    <font>
      <sz val="20"/>
      <color theme="1"/>
      <name val="Kruti Dev 010"/>
    </font>
    <font>
      <b/>
      <i/>
      <u/>
      <sz val="13"/>
      <color theme="1"/>
      <name val="Calibri"/>
      <family val="2"/>
      <scheme val="minor"/>
    </font>
    <font>
      <b/>
      <i/>
      <u/>
      <sz val="12"/>
      <color theme="1"/>
      <name val="Kruti Dev 010"/>
    </font>
    <font>
      <b/>
      <i/>
      <u/>
      <sz val="16"/>
      <color theme="1"/>
      <name val="Calibri"/>
      <family val="2"/>
      <scheme val="minor"/>
    </font>
    <font>
      <sz val="11"/>
      <color rgb="FFFF0000"/>
      <name val="Kruti Dev 010"/>
    </font>
    <font>
      <sz val="12"/>
      <color rgb="FFFF0000"/>
      <name val="Kruti Dev 010"/>
    </font>
    <font>
      <sz val="14"/>
      <color rgb="FFFF0000"/>
      <name val="Kruti Dev 010"/>
    </font>
    <font>
      <sz val="8"/>
      <color rgb="FFFF0000"/>
      <name val="Kruti Dev 010"/>
    </font>
    <font>
      <b/>
      <sz val="16"/>
      <color rgb="FFFF0000"/>
      <name val="Kruti Dev 010"/>
    </font>
    <font>
      <b/>
      <sz val="16"/>
      <color rgb="FFFF0000"/>
      <name val="Calibri"/>
      <family val="2"/>
      <scheme val="minor"/>
    </font>
    <font>
      <b/>
      <sz val="14"/>
      <color rgb="FFFF0000"/>
      <name val="Calibri"/>
      <family val="2"/>
      <scheme val="minor"/>
    </font>
    <font>
      <b/>
      <u/>
      <sz val="12"/>
      <color theme="1"/>
      <name val="Calibri"/>
      <family val="2"/>
      <scheme val="minor"/>
    </font>
    <font>
      <b/>
      <i/>
      <sz val="14"/>
      <color theme="1"/>
      <name val="Kruti Dev 010"/>
    </font>
    <font>
      <b/>
      <sz val="14"/>
      <color rgb="FFFF0000"/>
      <name val="Kruti Dev 010"/>
    </font>
    <font>
      <sz val="16"/>
      <color rgb="FFFF0000"/>
      <name val="Kruti Dev 010"/>
    </font>
    <font>
      <sz val="18"/>
      <color theme="1"/>
      <name val="Calibri"/>
      <family val="2"/>
      <scheme val="minor"/>
    </font>
    <font>
      <sz val="11"/>
      <color rgb="FFC00000"/>
      <name val="Kruti Dev 010"/>
    </font>
    <font>
      <b/>
      <u/>
      <sz val="12"/>
      <color theme="1"/>
      <name val="Kruti Dev 010"/>
    </font>
    <font>
      <b/>
      <i/>
      <sz val="11"/>
      <color theme="1"/>
      <name val="Calibri"/>
      <family val="2"/>
      <scheme val="minor"/>
    </font>
    <font>
      <b/>
      <i/>
      <u/>
      <sz val="14"/>
      <color theme="1"/>
      <name val="Calibri"/>
      <family val="2"/>
      <scheme val="minor"/>
    </font>
    <font>
      <b/>
      <sz val="11"/>
      <color rgb="FFFF0000"/>
      <name val="Calibri"/>
      <family val="2"/>
      <scheme val="minor"/>
    </font>
    <font>
      <sz val="11"/>
      <color rgb="FF000000"/>
      <name val="Calibri"/>
      <family val="2"/>
      <scheme val="minor"/>
    </font>
    <font>
      <b/>
      <sz val="14"/>
      <color rgb="FF000000"/>
      <name val="Calibri"/>
      <family val="2"/>
      <scheme val="minor"/>
    </font>
    <font>
      <sz val="8"/>
      <color theme="1"/>
      <name val="Kruti Dev 010"/>
    </font>
    <font>
      <b/>
      <sz val="22"/>
      <color theme="1"/>
      <name val="Kruti Dev 010"/>
    </font>
    <font>
      <b/>
      <sz val="24"/>
      <color theme="1"/>
      <name val="Kruti Dev 010"/>
    </font>
    <font>
      <b/>
      <sz val="26"/>
      <color theme="1"/>
      <name val="Kruti Dev 010"/>
    </font>
    <font>
      <b/>
      <sz val="36"/>
      <color theme="1"/>
      <name val="Kruti Dev 010"/>
    </font>
    <font>
      <b/>
      <i/>
      <u/>
      <sz val="20"/>
      <color theme="1"/>
      <name val="Kruti Dev 010"/>
    </font>
    <font>
      <b/>
      <i/>
      <u/>
      <sz val="22"/>
      <color theme="1"/>
      <name val="Kruti Dev 010"/>
    </font>
    <font>
      <b/>
      <sz val="18"/>
      <color theme="1"/>
      <name val="Calibri"/>
      <family val="2"/>
      <scheme val="minor"/>
    </font>
    <font>
      <b/>
      <sz val="24"/>
      <color theme="1"/>
      <name val="Calibri"/>
      <family val="2"/>
      <scheme val="minor"/>
    </font>
    <font>
      <b/>
      <sz val="18"/>
      <color rgb="FFFF0000"/>
      <name val="Kruti Dev 010"/>
    </font>
    <font>
      <b/>
      <u/>
      <sz val="22"/>
      <color theme="9" tint="-0.499984740745262"/>
      <name val="Kruti Dev 010"/>
    </font>
    <font>
      <b/>
      <i/>
      <u/>
      <sz val="20"/>
      <color theme="9" tint="-0.499984740745262"/>
      <name val="Kruti Dev 010"/>
    </font>
    <font>
      <b/>
      <sz val="16"/>
      <name val="Kruti Dev 010"/>
    </font>
    <font>
      <sz val="11"/>
      <name val="Kruti Dev 010"/>
    </font>
    <font>
      <b/>
      <sz val="12"/>
      <name val="Kruti Dev 010"/>
    </font>
    <font>
      <b/>
      <sz val="14"/>
      <name val="Kruti Dev 010"/>
    </font>
    <font>
      <sz val="14"/>
      <name val="Kruti Dev 010"/>
    </font>
    <font>
      <sz val="12"/>
      <name val="Calibri"/>
      <family val="2"/>
      <scheme val="minor"/>
    </font>
    <font>
      <sz val="14"/>
      <name val="DevLys 010"/>
    </font>
    <font>
      <sz val="15"/>
      <name val="DevLys 010"/>
    </font>
    <font>
      <sz val="11"/>
      <name val="Arial"/>
      <family val="2"/>
    </font>
    <font>
      <b/>
      <sz val="11"/>
      <name val="Kruti Dev 010"/>
    </font>
    <font>
      <b/>
      <sz val="20"/>
      <color rgb="FF000000"/>
      <name val="Kruti Dev 010"/>
    </font>
    <font>
      <b/>
      <sz val="18"/>
      <color rgb="FF000000"/>
      <name val="Kruti Dev 010"/>
    </font>
    <font>
      <b/>
      <sz val="18"/>
      <color rgb="FF000000"/>
      <name val="Calibri"/>
      <family val="2"/>
      <scheme val="minor"/>
    </font>
    <font>
      <b/>
      <u/>
      <sz val="20"/>
      <color rgb="FF000000"/>
      <name val="Kruti Dev 010"/>
    </font>
    <font>
      <b/>
      <sz val="10"/>
      <name val="Kruti Dev 010"/>
    </font>
    <font>
      <b/>
      <sz val="16"/>
      <name val="Arial"/>
      <family val="2"/>
    </font>
    <font>
      <sz val="12"/>
      <name val="Kruti Dev 010"/>
    </font>
    <font>
      <b/>
      <sz val="12"/>
      <name val="Arial"/>
      <family val="2"/>
    </font>
    <font>
      <b/>
      <sz val="14"/>
      <name val="Arial"/>
      <family val="2"/>
    </font>
    <font>
      <b/>
      <sz val="12"/>
      <name val="Times New Roman"/>
      <family val="1"/>
    </font>
    <font>
      <b/>
      <sz val="20"/>
      <name val="Kruti Dev 010"/>
    </font>
    <font>
      <b/>
      <sz val="12"/>
      <name val="Calibri"/>
      <family val="2"/>
      <scheme val="minor"/>
    </font>
    <font>
      <b/>
      <sz val="18"/>
      <name val="Kruti Dev 010"/>
    </font>
    <font>
      <b/>
      <sz val="16"/>
      <name val="Times New Roman"/>
      <family val="1"/>
    </font>
    <font>
      <b/>
      <sz val="9"/>
      <name val="Times New Roman"/>
      <family val="1"/>
    </font>
    <font>
      <sz val="10"/>
      <name val="Kruti Dev 010"/>
    </font>
    <font>
      <sz val="8"/>
      <name val="Kruti Dev 010"/>
    </font>
    <font>
      <sz val="9"/>
      <name val="Kruti Dev 010"/>
    </font>
    <font>
      <sz val="8"/>
      <name val="Times New Roman"/>
      <family val="1"/>
    </font>
    <font>
      <sz val="8"/>
      <color rgb="FFFF0000"/>
      <name val="Times New Roman"/>
      <family val="1"/>
    </font>
    <font>
      <sz val="10"/>
      <name val="Arial"/>
      <family val="2"/>
    </font>
    <font>
      <b/>
      <sz val="14"/>
      <name val="Calibri"/>
      <family val="2"/>
    </font>
    <font>
      <sz val="14"/>
      <name val="Calibri"/>
      <family val="2"/>
    </font>
    <font>
      <i/>
      <u/>
      <sz val="14"/>
      <name val="Calibri"/>
      <family val="2"/>
    </font>
    <font>
      <sz val="12"/>
      <name val="Arial"/>
      <family val="2"/>
    </font>
    <font>
      <sz val="12"/>
      <name val="Calibri"/>
      <family val="2"/>
    </font>
    <font>
      <i/>
      <sz val="12"/>
      <name val="Arial"/>
      <family val="2"/>
    </font>
    <font>
      <sz val="14"/>
      <name val="Sylfaen"/>
      <family val="1"/>
    </font>
    <font>
      <b/>
      <i/>
      <u/>
      <sz val="24"/>
      <color theme="1"/>
      <name val="Kruti Dev 010"/>
    </font>
    <font>
      <b/>
      <u/>
      <sz val="20"/>
      <color rgb="FFFF0000"/>
      <name val="Kruti Dev 010"/>
    </font>
    <font>
      <sz val="16"/>
      <name val="Kruti Dev 010"/>
    </font>
    <font>
      <sz val="17"/>
      <name val="Kruti Dev 010"/>
    </font>
    <font>
      <sz val="17"/>
      <name val="Calibri"/>
      <family val="2"/>
      <scheme val="minor"/>
    </font>
    <font>
      <b/>
      <i/>
      <u/>
      <sz val="24"/>
      <color rgb="FF0070C0"/>
      <name val="Kruti Dev 010"/>
    </font>
    <font>
      <b/>
      <sz val="20"/>
      <color rgb="FF0070C0"/>
      <name val="Calibri"/>
      <family val="2"/>
      <scheme val="minor"/>
    </font>
    <font>
      <b/>
      <sz val="18"/>
      <color rgb="FFC00000"/>
      <name val="Kruti Dev 010"/>
    </font>
    <font>
      <b/>
      <sz val="22"/>
      <color theme="1"/>
      <name val="Calibri"/>
      <family val="2"/>
      <scheme val="minor"/>
    </font>
    <font>
      <b/>
      <sz val="10"/>
      <name val="Times New Roman"/>
      <family val="1"/>
    </font>
    <font>
      <b/>
      <i/>
      <u/>
      <sz val="26"/>
      <color rgb="FF0070C0"/>
      <name val="Kruti Dev 010"/>
    </font>
    <font>
      <b/>
      <u/>
      <sz val="20"/>
      <name val="Kruti Dev 010"/>
    </font>
    <font>
      <sz val="12"/>
      <name val="Cambria"/>
      <family val="1"/>
      <scheme val="major"/>
    </font>
    <font>
      <sz val="12"/>
      <name val="DevLys 010"/>
    </font>
    <font>
      <sz val="16"/>
      <name val="DevLys 010"/>
    </font>
    <font>
      <sz val="14"/>
      <name val="Times New Roman"/>
      <family val="1"/>
    </font>
    <font>
      <b/>
      <sz val="14"/>
      <name val="Times New Roman"/>
      <family val="1"/>
    </font>
    <font>
      <b/>
      <sz val="14"/>
      <name val="DevLys 010"/>
    </font>
    <font>
      <b/>
      <sz val="16"/>
      <name val="DevLys 010"/>
    </font>
    <font>
      <sz val="16"/>
      <name val="Arial"/>
      <family val="2"/>
    </font>
    <font>
      <b/>
      <sz val="22"/>
      <name val="Kruti Dev 010"/>
    </font>
    <font>
      <sz val="9"/>
      <name val="Cambria"/>
      <family val="1"/>
      <scheme val="major"/>
    </font>
    <font>
      <sz val="18"/>
      <color rgb="FFFF0000"/>
      <name val="Kruti Dev 010"/>
    </font>
    <font>
      <sz val="10"/>
      <name val="Times New Roman"/>
      <family val="1"/>
    </font>
    <font>
      <sz val="9"/>
      <name val="Calibri"/>
      <family val="2"/>
      <scheme val="minor"/>
    </font>
    <font>
      <b/>
      <sz val="8"/>
      <name val="Calibri"/>
      <family val="2"/>
      <scheme val="minor"/>
    </font>
    <font>
      <b/>
      <u/>
      <sz val="16"/>
      <name val="Kruti Dev 010"/>
    </font>
    <font>
      <b/>
      <u/>
      <sz val="16"/>
      <name val="Times New Roman"/>
      <family val="1"/>
    </font>
    <font>
      <sz val="10"/>
      <name val="Calibri"/>
      <family val="2"/>
    </font>
    <font>
      <b/>
      <sz val="14"/>
      <color rgb="FF0070C0"/>
      <name val="Calibri"/>
      <family val="2"/>
      <scheme val="minor"/>
    </font>
    <font>
      <b/>
      <u/>
      <sz val="20"/>
      <color theme="0"/>
      <name val="Calibri"/>
      <family val="2"/>
    </font>
    <font>
      <b/>
      <i/>
      <u/>
      <sz val="20"/>
      <color theme="1"/>
      <name val="Calibri"/>
      <family val="2"/>
      <scheme val="minor"/>
    </font>
    <font>
      <sz val="16"/>
      <color rgb="FF7030A0"/>
      <name val="Calibri"/>
      <family val="2"/>
      <scheme val="minor"/>
    </font>
    <font>
      <sz val="16"/>
      <color rgb="FF7030A0"/>
      <name val="Kruti Dev 010"/>
    </font>
    <font>
      <b/>
      <i/>
      <u/>
      <sz val="18"/>
      <color theme="1"/>
      <name val="Calibri"/>
      <family val="2"/>
      <scheme val="minor"/>
    </font>
    <font>
      <b/>
      <u/>
      <sz val="16"/>
      <color theme="1"/>
      <name val="Cambria"/>
      <family val="1"/>
      <scheme val="major"/>
    </font>
    <font>
      <b/>
      <u/>
      <sz val="18"/>
      <color theme="1"/>
      <name val="Calibri"/>
      <family val="2"/>
      <scheme val="minor"/>
    </font>
    <font>
      <sz val="18"/>
      <name val="DevLys 010"/>
    </font>
    <font>
      <b/>
      <i/>
      <u/>
      <sz val="22"/>
      <color theme="1"/>
      <name val="Calibri"/>
      <family val="2"/>
      <scheme val="minor"/>
    </font>
    <font>
      <b/>
      <i/>
      <sz val="16"/>
      <color theme="1"/>
      <name val="Kruti Dev 010"/>
    </font>
    <font>
      <b/>
      <u/>
      <sz val="10"/>
      <color rgb="FFFF0000"/>
      <name val="Calibri"/>
      <family val="2"/>
      <scheme val="minor"/>
    </font>
    <font>
      <b/>
      <sz val="10"/>
      <color rgb="FFFF0000"/>
      <name val="Calibri"/>
      <family val="2"/>
      <scheme val="minor"/>
    </font>
    <font>
      <sz val="12"/>
      <color theme="1"/>
      <name val="Mangal"/>
      <family val="1"/>
    </font>
    <font>
      <b/>
      <sz val="14"/>
      <color theme="1"/>
      <name val="Mangal"/>
      <family val="1"/>
    </font>
    <font>
      <b/>
      <sz val="12"/>
      <color theme="1"/>
      <name val="Mangal"/>
      <family val="1"/>
    </font>
    <font>
      <b/>
      <i/>
      <u/>
      <sz val="11"/>
      <color theme="1"/>
      <name val="Calibri"/>
      <family val="2"/>
      <scheme val="minor"/>
    </font>
    <font>
      <b/>
      <u/>
      <sz val="11"/>
      <color theme="1"/>
      <name val="Calibri"/>
      <family val="2"/>
      <scheme val="minor"/>
    </font>
    <font>
      <b/>
      <u/>
      <sz val="12"/>
      <color theme="1"/>
      <name val="Mangal"/>
      <family val="1"/>
    </font>
    <font>
      <b/>
      <sz val="20"/>
      <color theme="1"/>
      <name val="Calibri"/>
      <family val="2"/>
      <scheme val="minor"/>
    </font>
    <font>
      <b/>
      <sz val="20"/>
      <color rgb="FFFF0000"/>
      <name val="Calibri"/>
      <family val="2"/>
      <scheme val="minor"/>
    </font>
    <font>
      <b/>
      <sz val="18"/>
      <color rgb="FFFF0000"/>
      <name val="Calibri"/>
      <family val="2"/>
      <scheme val="minor"/>
    </font>
    <font>
      <sz val="16"/>
      <name val="Times New Roman"/>
      <family val="1"/>
    </font>
    <font>
      <sz val="12"/>
      <color theme="1"/>
      <name val="Kruti Dev 011"/>
    </font>
    <font>
      <sz val="14"/>
      <name val="Arial"/>
      <family val="2"/>
    </font>
    <font>
      <b/>
      <i/>
      <u/>
      <sz val="14"/>
      <name val="Times New Roman"/>
      <family val="1"/>
    </font>
    <font>
      <sz val="11"/>
      <name val="Times New Roman"/>
      <family val="1"/>
    </font>
    <font>
      <b/>
      <sz val="11"/>
      <name val="DevLys 010"/>
    </font>
    <font>
      <sz val="11"/>
      <name val="DevLys 010"/>
    </font>
    <font>
      <b/>
      <u/>
      <sz val="14"/>
      <color theme="1"/>
      <name val="Kruti Dev 010"/>
    </font>
    <font>
      <sz val="16"/>
      <color theme="1"/>
      <name val="Times New Roman"/>
      <family val="1"/>
    </font>
    <font>
      <b/>
      <u/>
      <sz val="22"/>
      <color theme="1"/>
      <name val="Kruti Dev 010"/>
    </font>
    <font>
      <b/>
      <sz val="11"/>
      <name val="Calibri"/>
      <family val="2"/>
      <scheme val="minor"/>
    </font>
    <font>
      <b/>
      <sz val="11"/>
      <color rgb="FF7030A0"/>
      <name val="Calibri"/>
      <family val="2"/>
      <scheme val="minor"/>
    </font>
    <font>
      <b/>
      <sz val="16"/>
      <color theme="1"/>
      <name val="Times New Roman"/>
      <family val="1"/>
    </font>
    <font>
      <i/>
      <sz val="16"/>
      <color theme="1"/>
      <name val="Kruti Dev 010"/>
    </font>
    <font>
      <b/>
      <sz val="8"/>
      <name val="Kruti Dev 010"/>
    </font>
    <font>
      <b/>
      <sz val="18"/>
      <name val="Times New Roman"/>
      <family val="1"/>
    </font>
    <font>
      <b/>
      <sz val="8"/>
      <name val="Times New Roman"/>
      <family val="1"/>
    </font>
    <font>
      <sz val="12"/>
      <name val="Times New Roman"/>
      <family val="1"/>
    </font>
    <font>
      <sz val="10"/>
      <name val="DevLys 010"/>
    </font>
    <font>
      <b/>
      <sz val="10"/>
      <name val="Arial"/>
      <family val="2"/>
    </font>
    <font>
      <b/>
      <i/>
      <sz val="10"/>
      <name val="Arial"/>
      <family val="2"/>
    </font>
    <font>
      <b/>
      <i/>
      <sz val="11"/>
      <name val="Arial"/>
      <family val="2"/>
    </font>
    <font>
      <i/>
      <sz val="10"/>
      <name val="Arial"/>
      <family val="2"/>
    </font>
    <font>
      <b/>
      <i/>
      <sz val="9"/>
      <name val="Arial"/>
      <family val="2"/>
    </font>
    <font>
      <b/>
      <u/>
      <sz val="14"/>
      <name val="Kruti Dev 010"/>
    </font>
    <font>
      <b/>
      <sz val="11"/>
      <color rgb="FF000000"/>
      <name val="Kruti Dev 010"/>
    </font>
    <font>
      <b/>
      <sz val="7"/>
      <name val="Times New Roman"/>
      <family val="1"/>
    </font>
    <font>
      <b/>
      <sz val="15"/>
      <name val="Kruti Dev 010"/>
    </font>
    <font>
      <b/>
      <i/>
      <sz val="18"/>
      <color theme="1"/>
      <name val="Kruti Dev 010"/>
    </font>
    <font>
      <sz val="22"/>
      <name val="Kruti Dev 010"/>
    </font>
    <font>
      <sz val="20"/>
      <name val="Kruti Dev 010"/>
    </font>
    <font>
      <b/>
      <sz val="16"/>
      <name val="Calibri"/>
      <family val="2"/>
      <scheme val="minor"/>
    </font>
    <font>
      <sz val="16"/>
      <name val="Calibri"/>
      <family val="2"/>
      <scheme val="minor"/>
    </font>
    <font>
      <sz val="18"/>
      <name val="Kruti Dev 010"/>
    </font>
    <font>
      <i/>
      <u/>
      <sz val="18"/>
      <color theme="1"/>
      <name val="Kruti Dev 010"/>
    </font>
    <font>
      <u/>
      <sz val="10"/>
      <color rgb="FFFF0000"/>
      <name val="Calibri"/>
      <family val="2"/>
      <scheme val="minor"/>
    </font>
    <font>
      <u/>
      <sz val="11"/>
      <color rgb="FFFF0000"/>
      <name val="Calibri"/>
      <family val="2"/>
      <scheme val="minor"/>
    </font>
    <font>
      <u/>
      <sz val="14"/>
      <color rgb="FFFF0000"/>
      <name val="Kruti Dev 010"/>
    </font>
    <font>
      <sz val="12"/>
      <color theme="1"/>
      <name val="Cambria"/>
      <family val="1"/>
      <scheme val="major"/>
    </font>
    <font>
      <b/>
      <u/>
      <sz val="14"/>
      <color rgb="FFFF0000"/>
      <name val="Kruti Dev 010"/>
    </font>
    <font>
      <sz val="11"/>
      <color theme="0"/>
      <name val="Kruti Dev 010"/>
    </font>
    <font>
      <sz val="22"/>
      <color theme="1"/>
      <name val="Kruti Dev 010"/>
    </font>
    <font>
      <sz val="11"/>
      <color theme="0"/>
      <name val="Calibri"/>
      <family val="2"/>
      <scheme val="minor"/>
    </font>
    <font>
      <b/>
      <sz val="10"/>
      <color theme="0"/>
      <name val="Georgia"/>
      <family val="1"/>
    </font>
    <font>
      <b/>
      <sz val="14"/>
      <color theme="0"/>
      <name val="Calibri"/>
      <family val="2"/>
      <scheme val="minor"/>
    </font>
    <font>
      <b/>
      <i/>
      <sz val="11"/>
      <color theme="0"/>
      <name val="Calibri"/>
      <family val="2"/>
      <scheme val="minor"/>
    </font>
    <font>
      <b/>
      <sz val="18"/>
      <color rgb="FF0070C0"/>
      <name val="Calibri"/>
      <family val="2"/>
      <scheme val="minor"/>
    </font>
    <font>
      <b/>
      <sz val="16"/>
      <color rgb="FF0070C0"/>
      <name val="Calibri"/>
      <family val="2"/>
      <scheme val="minor"/>
    </font>
    <font>
      <b/>
      <u/>
      <sz val="12"/>
      <color rgb="FFFF0000"/>
      <name val="Calibri"/>
      <family val="2"/>
    </font>
    <font>
      <b/>
      <u/>
      <sz val="20"/>
      <color theme="1"/>
      <name val="Kruti Dev 010"/>
    </font>
    <font>
      <b/>
      <u/>
      <sz val="22"/>
      <color rgb="FFFF0000"/>
      <name val="Kruti Dev 010"/>
    </font>
    <font>
      <b/>
      <u/>
      <sz val="22"/>
      <color rgb="FFFF0000"/>
      <name val="Calibri"/>
      <family val="2"/>
      <scheme val="minor"/>
    </font>
    <font>
      <b/>
      <u/>
      <sz val="16"/>
      <color theme="1"/>
      <name val="Kruti Dev 010"/>
    </font>
    <font>
      <sz val="10"/>
      <color theme="1"/>
      <name val="Cambria"/>
      <family val="1"/>
      <scheme val="major"/>
    </font>
    <font>
      <b/>
      <sz val="36"/>
      <color theme="1"/>
      <name val="Calibri"/>
      <family val="2"/>
      <scheme val="minor"/>
    </font>
    <font>
      <b/>
      <sz val="24"/>
      <color rgb="FFFF0000"/>
      <name val="Kruti Dev 010"/>
    </font>
    <font>
      <b/>
      <sz val="22"/>
      <color rgb="FFFF0000"/>
      <name val="Calibri"/>
      <family val="2"/>
      <scheme val="minor"/>
    </font>
    <font>
      <b/>
      <i/>
      <u/>
      <sz val="28"/>
      <color theme="1"/>
      <name val="Kruti Dev 010"/>
    </font>
    <font>
      <b/>
      <u/>
      <sz val="16"/>
      <color rgb="FFFF0000"/>
      <name val="Calibri"/>
      <family val="2"/>
      <scheme val="minor"/>
    </font>
    <font>
      <b/>
      <u/>
      <sz val="16"/>
      <color theme="1"/>
      <name val="Calibri"/>
      <family val="2"/>
      <scheme val="minor"/>
    </font>
    <font>
      <b/>
      <u/>
      <sz val="22"/>
      <color theme="1"/>
      <name val="Calibri"/>
      <family val="2"/>
      <scheme val="minor"/>
    </font>
    <font>
      <sz val="16"/>
      <color rgb="FF92D050"/>
      <name val="Calibri"/>
      <family val="2"/>
      <scheme val="minor"/>
    </font>
    <font>
      <sz val="13"/>
      <color theme="1"/>
      <name val="Calibri"/>
      <family val="2"/>
      <scheme val="minor"/>
    </font>
    <font>
      <b/>
      <u/>
      <sz val="16"/>
      <color rgb="FFFF0000"/>
      <name val="Kruti Dev 010"/>
    </font>
    <font>
      <sz val="16"/>
      <color rgb="FF0070C0"/>
      <name val="Calibri"/>
      <family val="2"/>
      <scheme val="minor"/>
    </font>
    <font>
      <sz val="16"/>
      <color rgb="FF0070C0"/>
      <name val="Kruti Dev 010"/>
    </font>
    <font>
      <sz val="14"/>
      <color rgb="FF0070C0"/>
      <name val="Calibri"/>
      <family val="2"/>
      <scheme val="minor"/>
    </font>
    <font>
      <b/>
      <u/>
      <sz val="16"/>
      <color rgb="FF0070C0"/>
      <name val="Calibri"/>
      <family val="2"/>
      <scheme val="minor"/>
    </font>
    <font>
      <b/>
      <i/>
      <u/>
      <sz val="16"/>
      <color rgb="FFFF0000"/>
      <name val="Calibri"/>
      <family val="2"/>
      <scheme val="minor"/>
    </font>
    <font>
      <u/>
      <sz val="16"/>
      <color rgb="FFFF0000"/>
      <name val="Calibri"/>
      <family val="2"/>
      <scheme val="minor"/>
    </font>
    <font>
      <u/>
      <sz val="14"/>
      <color rgb="FFFF0000"/>
      <name val="Calibri"/>
      <family val="2"/>
      <scheme val="minor"/>
    </font>
    <font>
      <sz val="14"/>
      <color theme="1"/>
      <name val="Cambria"/>
      <family val="1"/>
      <scheme val="major"/>
    </font>
    <font>
      <b/>
      <sz val="18"/>
      <color rgb="FFC00000"/>
      <name val="Calibri"/>
      <family val="2"/>
      <scheme val="minor"/>
    </font>
    <font>
      <b/>
      <sz val="16"/>
      <color rgb="FFC00000"/>
      <name val="Calibri"/>
      <family val="2"/>
      <scheme val="minor"/>
    </font>
    <font>
      <b/>
      <i/>
      <sz val="11"/>
      <color theme="0"/>
      <name val="Georgia"/>
      <family val="1"/>
    </font>
    <font>
      <b/>
      <i/>
      <u/>
      <sz val="12"/>
      <color theme="0"/>
      <name val="Georgia"/>
      <family val="1"/>
    </font>
    <font>
      <b/>
      <i/>
      <sz val="9"/>
      <color theme="0"/>
      <name val="Georgia"/>
      <family val="1"/>
    </font>
    <font>
      <b/>
      <i/>
      <u/>
      <sz val="14"/>
      <color rgb="FFFF0000"/>
      <name val="Georgia"/>
      <family val="1"/>
    </font>
    <font>
      <b/>
      <u/>
      <sz val="13"/>
      <color theme="0"/>
      <name val="Georgia"/>
      <family val="1"/>
    </font>
    <font>
      <b/>
      <sz val="13"/>
      <color theme="0"/>
      <name val="Georgia"/>
      <family val="1"/>
    </font>
    <font>
      <b/>
      <sz val="14"/>
      <color theme="0"/>
      <name val="Kruti Dev 010"/>
    </font>
    <font>
      <b/>
      <i/>
      <u/>
      <sz val="14"/>
      <color rgb="FF7030A0"/>
      <name val="Georgia"/>
      <family val="1"/>
    </font>
    <font>
      <b/>
      <i/>
      <sz val="12"/>
      <color rgb="FF7030A0"/>
      <name val="Georgia"/>
      <family val="1"/>
    </font>
    <font>
      <b/>
      <i/>
      <sz val="14"/>
      <color rgb="FF7030A0"/>
      <name val="Calibri"/>
      <family val="2"/>
      <scheme val="minor"/>
    </font>
    <font>
      <b/>
      <sz val="10"/>
      <name val="Calibri"/>
      <family val="2"/>
      <scheme val="minor"/>
    </font>
    <font>
      <b/>
      <i/>
      <u/>
      <sz val="36"/>
      <name val="Kruti Dev 010"/>
    </font>
    <font>
      <b/>
      <i/>
      <u/>
      <sz val="28"/>
      <color theme="1"/>
      <name val="Georgia"/>
      <family val="1"/>
    </font>
    <font>
      <sz val="14"/>
      <color rgb="FF7030A0"/>
      <name val="Calibri"/>
      <family val="2"/>
      <scheme val="minor"/>
    </font>
    <font>
      <b/>
      <u/>
      <sz val="14"/>
      <color rgb="FFFF0000"/>
      <name val="Calibri"/>
      <family val="2"/>
      <scheme val="minor"/>
    </font>
    <font>
      <sz val="14"/>
      <color rgb="FF7030A0"/>
      <name val="Cambria"/>
      <family val="1"/>
      <scheme val="major"/>
    </font>
    <font>
      <b/>
      <sz val="16"/>
      <color rgb="FF7030A0"/>
      <name val="Kruti Dev 010"/>
    </font>
    <font>
      <sz val="16"/>
      <color theme="1"/>
      <name val="Cambria"/>
      <family val="1"/>
      <scheme val="major"/>
    </font>
    <font>
      <b/>
      <i/>
      <sz val="16"/>
      <color rgb="FF7030A0"/>
      <name val="Kruti Dev 010"/>
    </font>
    <font>
      <b/>
      <i/>
      <u/>
      <sz val="20"/>
      <color rgb="FFFF0000"/>
      <name val="Calibri"/>
      <family val="2"/>
      <scheme val="minor"/>
    </font>
    <font>
      <b/>
      <i/>
      <u/>
      <sz val="20"/>
      <color rgb="FF7030A0"/>
      <name val="Calibri"/>
      <family val="2"/>
      <scheme val="minor"/>
    </font>
    <font>
      <sz val="14"/>
      <color rgb="FF7030A0"/>
      <name val="Kruti Dev 010"/>
    </font>
    <font>
      <b/>
      <sz val="14"/>
      <color rgb="FF7030A0"/>
      <name val="Calibri"/>
      <family val="2"/>
      <scheme val="minor"/>
    </font>
    <font>
      <b/>
      <i/>
      <u/>
      <sz val="16"/>
      <color rgb="FFFF0000"/>
      <name val="Cambria"/>
      <family val="1"/>
      <scheme val="major"/>
    </font>
    <font>
      <b/>
      <i/>
      <u/>
      <sz val="14"/>
      <color rgb="FFFF0000"/>
      <name val="Calibri"/>
      <family val="2"/>
      <scheme val="minor"/>
    </font>
    <font>
      <b/>
      <u/>
      <sz val="14"/>
      <color rgb="FFFF0000"/>
      <name val="Cambria"/>
      <family val="1"/>
      <scheme val="major"/>
    </font>
    <font>
      <b/>
      <i/>
      <u/>
      <sz val="20"/>
      <color theme="1"/>
      <name val="Cambria"/>
      <family val="1"/>
      <scheme val="major"/>
    </font>
    <font>
      <sz val="14"/>
      <color rgb="FFFF0000"/>
      <name val="Cambria"/>
      <family val="1"/>
      <scheme val="major"/>
    </font>
    <font>
      <sz val="14"/>
      <color rgb="FF0070C0"/>
      <name val="Cambria"/>
      <family val="1"/>
      <scheme val="major"/>
    </font>
    <font>
      <b/>
      <i/>
      <u/>
      <sz val="14"/>
      <color rgb="FF0070C0"/>
      <name val="Cambria"/>
      <family val="1"/>
      <scheme val="major"/>
    </font>
    <font>
      <b/>
      <sz val="16"/>
      <color rgb="FF0070C0"/>
      <name val="Kruti Dev 010"/>
    </font>
    <font>
      <b/>
      <sz val="14"/>
      <color theme="1"/>
      <name val="Cambria"/>
      <family val="1"/>
      <scheme val="major"/>
    </font>
    <font>
      <b/>
      <i/>
      <sz val="14"/>
      <color rgb="FF0070C0"/>
      <name val="Cambria"/>
      <family val="1"/>
      <scheme val="major"/>
    </font>
    <font>
      <b/>
      <sz val="24"/>
      <color rgb="FFFF0000"/>
      <name val="Cambria"/>
      <family val="1"/>
      <scheme val="major"/>
    </font>
    <font>
      <b/>
      <i/>
      <u/>
      <sz val="26"/>
      <color theme="1"/>
      <name val="Cambria"/>
      <family val="1"/>
      <scheme val="major"/>
    </font>
    <font>
      <b/>
      <sz val="16"/>
      <color rgb="FFFF0000"/>
      <name val="Cambria"/>
      <family val="1"/>
      <scheme val="major"/>
    </font>
    <font>
      <b/>
      <sz val="16"/>
      <color rgb="FF7030A0"/>
      <name val="Cambria"/>
      <family val="1"/>
      <scheme val="major"/>
    </font>
    <font>
      <b/>
      <u/>
      <sz val="16"/>
      <color rgb="FF7030A0"/>
      <name val="Cambria"/>
      <family val="1"/>
      <scheme val="major"/>
    </font>
    <font>
      <b/>
      <i/>
      <sz val="14"/>
      <color rgb="FF7030A0"/>
      <name val="Cambria"/>
      <family val="1"/>
      <scheme val="major"/>
    </font>
    <font>
      <b/>
      <i/>
      <sz val="16"/>
      <color rgb="FFFF0000"/>
      <name val="Cambria"/>
      <family val="1"/>
      <scheme val="major"/>
    </font>
    <font>
      <b/>
      <i/>
      <sz val="12"/>
      <color rgb="FFFF0000"/>
      <name val="Cambria"/>
      <family val="1"/>
      <scheme val="major"/>
    </font>
    <font>
      <sz val="10"/>
      <color rgb="FFFF0000"/>
      <name val="Cambria"/>
      <family val="1"/>
      <scheme val="major"/>
    </font>
    <font>
      <b/>
      <i/>
      <u/>
      <sz val="16"/>
      <color rgb="FFFF0000"/>
      <name val="Kruti Dev 010"/>
    </font>
    <font>
      <b/>
      <i/>
      <u/>
      <sz val="14"/>
      <color rgb="FFFF0000"/>
      <name val="Cambria"/>
      <family val="1"/>
      <scheme val="major"/>
    </font>
    <font>
      <sz val="12"/>
      <color rgb="FFFF0000"/>
      <name val="Cambria"/>
      <family val="1"/>
      <scheme val="major"/>
    </font>
    <font>
      <b/>
      <sz val="11"/>
      <color rgb="FF0070C0"/>
      <name val="Kruti Dev 010"/>
    </font>
    <font>
      <b/>
      <sz val="12"/>
      <color rgb="FF7030A0"/>
      <name val="Calibri"/>
      <family val="2"/>
      <scheme val="minor"/>
    </font>
    <font>
      <b/>
      <u/>
      <sz val="12"/>
      <color rgb="FFFF0000"/>
      <name val="Kruti Dev 010"/>
    </font>
    <font>
      <sz val="11"/>
      <color rgb="FF7030A0"/>
      <name val="Cambria"/>
      <family val="1"/>
      <scheme val="major"/>
    </font>
    <font>
      <b/>
      <u/>
      <sz val="16"/>
      <color rgb="FFFF0000"/>
      <name val="Cambria"/>
      <family val="1"/>
      <scheme val="major"/>
    </font>
    <font>
      <b/>
      <u/>
      <sz val="16"/>
      <color rgb="FF0070C0"/>
      <name val="Kruti Dev 010"/>
    </font>
    <font>
      <b/>
      <sz val="9"/>
      <color theme="1"/>
      <name val="Calibri"/>
      <family val="2"/>
      <scheme val="minor"/>
    </font>
  </fonts>
  <fills count="30">
    <fill>
      <patternFill patternType="none"/>
    </fill>
    <fill>
      <patternFill patternType="gray125"/>
    </fill>
    <fill>
      <patternFill patternType="solid">
        <fgColor rgb="FFFFFF00"/>
        <bgColor indexed="64"/>
      </patternFill>
    </fill>
    <fill>
      <patternFill patternType="solid">
        <fgColor theme="8" tint="0.59999389629810485"/>
        <bgColor indexed="64"/>
      </patternFill>
    </fill>
    <fill>
      <patternFill patternType="solid">
        <fgColor theme="5" tint="0.39997558519241921"/>
        <bgColor indexed="64"/>
      </patternFill>
    </fill>
    <fill>
      <patternFill patternType="solid">
        <fgColor theme="4" tint="0.59999389629810485"/>
        <bgColor indexed="64"/>
      </patternFill>
    </fill>
    <fill>
      <patternFill patternType="solid">
        <fgColor theme="9" tint="0.59999389629810485"/>
        <bgColor indexed="64"/>
      </patternFill>
    </fill>
    <fill>
      <patternFill patternType="solid">
        <fgColor theme="3" tint="0.39997558519241921"/>
        <bgColor indexed="64"/>
      </patternFill>
    </fill>
    <fill>
      <patternFill patternType="solid">
        <fgColor theme="0"/>
        <bgColor indexed="64"/>
      </patternFill>
    </fill>
    <fill>
      <patternFill patternType="solid">
        <fgColor theme="6" tint="0.59999389629810485"/>
        <bgColor indexed="64"/>
      </patternFill>
    </fill>
    <fill>
      <patternFill patternType="solid">
        <fgColor rgb="FF92D050"/>
        <bgColor indexed="64"/>
      </patternFill>
    </fill>
    <fill>
      <patternFill patternType="solid">
        <fgColor rgb="FF00B050"/>
        <bgColor indexed="64"/>
      </patternFill>
    </fill>
    <fill>
      <patternFill patternType="solid">
        <fgColor theme="8" tint="0.39997558519241921"/>
        <bgColor indexed="64"/>
      </patternFill>
    </fill>
    <fill>
      <patternFill patternType="solid">
        <fgColor theme="3" tint="0.79998168889431442"/>
        <bgColor indexed="64"/>
      </patternFill>
    </fill>
    <fill>
      <patternFill patternType="solid">
        <fgColor theme="5" tint="0.79998168889431442"/>
        <bgColor indexed="64"/>
      </patternFill>
    </fill>
    <fill>
      <patternFill patternType="solid">
        <fgColor theme="6"/>
        <bgColor indexed="64"/>
      </patternFill>
    </fill>
    <fill>
      <patternFill patternType="solid">
        <fgColor theme="2" tint="-9.9978637043366805E-2"/>
        <bgColor indexed="64"/>
      </patternFill>
    </fill>
    <fill>
      <patternFill patternType="solid">
        <fgColor theme="9" tint="0.79998168889431442"/>
        <bgColor indexed="64"/>
      </patternFill>
    </fill>
    <fill>
      <patternFill patternType="solid">
        <fgColor theme="4" tint="0.79998168889431442"/>
        <bgColor indexed="64"/>
      </patternFill>
    </fill>
    <fill>
      <patternFill patternType="solid">
        <fgColor theme="6" tint="0.79998168889431442"/>
        <bgColor indexed="64"/>
      </patternFill>
    </fill>
    <fill>
      <patternFill patternType="solid">
        <fgColor indexed="9"/>
        <bgColor indexed="64"/>
      </patternFill>
    </fill>
    <fill>
      <patternFill patternType="solid">
        <fgColor theme="6" tint="-0.249977111117893"/>
        <bgColor indexed="64"/>
      </patternFill>
    </fill>
    <fill>
      <patternFill patternType="solid">
        <fgColor theme="3" tint="0.59999389629810485"/>
        <bgColor indexed="64"/>
      </patternFill>
    </fill>
    <fill>
      <patternFill patternType="solid">
        <fgColor theme="8" tint="0.79998168889431442"/>
        <bgColor indexed="64"/>
      </patternFill>
    </fill>
    <fill>
      <patternFill patternType="solid">
        <fgColor theme="7" tint="0.59999389629810485"/>
        <bgColor indexed="64"/>
      </patternFill>
    </fill>
    <fill>
      <patternFill patternType="solid">
        <fgColor theme="6" tint="0.39997558519241921"/>
        <bgColor indexed="64"/>
      </patternFill>
    </fill>
    <fill>
      <patternFill patternType="solid">
        <fgColor theme="4" tint="0.39997558519241921"/>
        <bgColor indexed="64"/>
      </patternFill>
    </fill>
    <fill>
      <patternFill patternType="solid">
        <fgColor rgb="FF7030A0"/>
        <bgColor indexed="64"/>
      </patternFill>
    </fill>
    <fill>
      <patternFill patternType="solid">
        <fgColor theme="5" tint="0.59999389629810485"/>
        <bgColor indexed="64"/>
      </patternFill>
    </fill>
    <fill>
      <patternFill patternType="solid">
        <fgColor rgb="FFFF0000"/>
        <bgColor indexed="64"/>
      </patternFill>
    </fill>
  </fills>
  <borders count="94">
    <border>
      <left/>
      <right/>
      <top/>
      <bottom/>
      <diagonal/>
    </border>
    <border>
      <left style="thin">
        <color indexed="64"/>
      </left>
      <right style="thin">
        <color indexed="64"/>
      </right>
      <top style="thin">
        <color indexed="64"/>
      </top>
      <bottom style="thin">
        <color indexed="64"/>
      </bottom>
      <diagonal/>
    </border>
    <border>
      <left style="thin">
        <color theme="3"/>
      </left>
      <right style="thin">
        <color theme="3"/>
      </right>
      <top style="thin">
        <color theme="3"/>
      </top>
      <bottom style="thin">
        <color theme="3"/>
      </bottom>
      <diagonal/>
    </border>
    <border>
      <left style="thin">
        <color theme="3" tint="0.39997558519241921"/>
      </left>
      <right style="thin">
        <color theme="3" tint="0.39997558519241921"/>
      </right>
      <top style="thin">
        <color theme="3" tint="0.39997558519241921"/>
      </top>
      <bottom style="thin">
        <color theme="3" tint="0.39997558519241921"/>
      </bottom>
      <diagonal/>
    </border>
    <border>
      <left style="thin">
        <color theme="3" tint="0.39997558519241921"/>
      </left>
      <right/>
      <top style="thin">
        <color theme="3" tint="0.39997558519241921"/>
      </top>
      <bottom/>
      <diagonal/>
    </border>
    <border>
      <left/>
      <right/>
      <top style="thin">
        <color theme="3" tint="0.39997558519241921"/>
      </top>
      <bottom/>
      <diagonal/>
    </border>
    <border>
      <left/>
      <right style="thin">
        <color theme="3" tint="0.39997558519241921"/>
      </right>
      <top style="thin">
        <color theme="3" tint="0.39997558519241921"/>
      </top>
      <bottom/>
      <diagonal/>
    </border>
    <border>
      <left style="thin">
        <color theme="3" tint="0.39997558519241921"/>
      </left>
      <right/>
      <top/>
      <bottom/>
      <diagonal/>
    </border>
    <border>
      <left/>
      <right style="thin">
        <color theme="3" tint="0.39997558519241921"/>
      </right>
      <top/>
      <bottom/>
      <diagonal/>
    </border>
    <border>
      <left style="thin">
        <color theme="3" tint="0.39997558519241921"/>
      </left>
      <right/>
      <top/>
      <bottom style="thin">
        <color theme="3" tint="0.39997558519241921"/>
      </bottom>
      <diagonal/>
    </border>
    <border>
      <left/>
      <right/>
      <top/>
      <bottom style="thin">
        <color theme="3" tint="0.39997558519241921"/>
      </bottom>
      <diagonal/>
    </border>
    <border>
      <left/>
      <right style="thin">
        <color theme="3" tint="0.39997558519241921"/>
      </right>
      <top/>
      <bottom style="thin">
        <color theme="3" tint="0.39997558519241921"/>
      </bottom>
      <diagonal/>
    </border>
    <border>
      <left style="thin">
        <color theme="3" tint="0.39997558519241921"/>
      </left>
      <right/>
      <top style="thin">
        <color theme="3" tint="0.39997558519241921"/>
      </top>
      <bottom style="thin">
        <color theme="3" tint="0.39997558519241921"/>
      </bottom>
      <diagonal/>
    </border>
    <border>
      <left/>
      <right style="thin">
        <color theme="3" tint="0.39997558519241921"/>
      </right>
      <top style="thin">
        <color theme="3" tint="0.39997558519241921"/>
      </top>
      <bottom style="thin">
        <color theme="3" tint="0.39997558519241921"/>
      </bottom>
      <diagonal/>
    </border>
    <border>
      <left style="thin">
        <color theme="3" tint="0.39997558519241921"/>
      </left>
      <right style="thin">
        <color theme="3" tint="0.39997558519241921"/>
      </right>
      <top style="thin">
        <color theme="3" tint="0.39997558519241921"/>
      </top>
      <bottom/>
      <diagonal/>
    </border>
    <border>
      <left style="thin">
        <color theme="3" tint="0.39997558519241921"/>
      </left>
      <right style="thin">
        <color theme="3" tint="0.39997558519241921"/>
      </right>
      <top/>
      <bottom style="thin">
        <color theme="3" tint="0.39997558519241921"/>
      </bottom>
      <diagonal/>
    </border>
    <border>
      <left style="thin">
        <color rgb="FF0070C0"/>
      </left>
      <right style="thin">
        <color rgb="FF0070C0"/>
      </right>
      <top style="thin">
        <color rgb="FF0070C0"/>
      </top>
      <bottom style="thin">
        <color rgb="FF0070C0"/>
      </bottom>
      <diagonal/>
    </border>
    <border>
      <left/>
      <right/>
      <top/>
      <bottom style="thin">
        <color rgb="FF0070C0"/>
      </bottom>
      <diagonal/>
    </border>
    <border>
      <left/>
      <right/>
      <top style="thin">
        <color rgb="FF0070C0"/>
      </top>
      <bottom/>
      <diagonal/>
    </border>
    <border>
      <left style="thin">
        <color theme="3"/>
      </left>
      <right/>
      <top style="thin">
        <color theme="3"/>
      </top>
      <bottom style="thin">
        <color theme="3"/>
      </bottom>
      <diagonal/>
    </border>
    <border>
      <left style="thin">
        <color rgb="FF0070C0"/>
      </left>
      <right style="thin">
        <color rgb="FF0070C0"/>
      </right>
      <top/>
      <bottom style="thin">
        <color rgb="FF0070C0"/>
      </bottom>
      <diagonal/>
    </border>
    <border>
      <left style="thin">
        <color rgb="FF0070C0"/>
      </left>
      <right/>
      <top style="thin">
        <color rgb="FF0070C0"/>
      </top>
      <bottom/>
      <diagonal/>
    </border>
    <border>
      <left/>
      <right style="thin">
        <color rgb="FF0070C0"/>
      </right>
      <top style="thin">
        <color rgb="FF0070C0"/>
      </top>
      <bottom/>
      <diagonal/>
    </border>
    <border>
      <left style="thin">
        <color rgb="FF0070C0"/>
      </left>
      <right/>
      <top/>
      <bottom/>
      <diagonal/>
    </border>
    <border>
      <left/>
      <right style="thin">
        <color rgb="FF0070C0"/>
      </right>
      <top/>
      <bottom/>
      <diagonal/>
    </border>
    <border>
      <left style="thin">
        <color rgb="FF0070C0"/>
      </left>
      <right/>
      <top/>
      <bottom style="thin">
        <color rgb="FF0070C0"/>
      </bottom>
      <diagonal/>
    </border>
    <border>
      <left/>
      <right style="thin">
        <color rgb="FF0070C0"/>
      </right>
      <top/>
      <bottom style="thin">
        <color rgb="FF0070C0"/>
      </bottom>
      <diagonal/>
    </border>
    <border>
      <left style="thin">
        <color indexed="64"/>
      </left>
      <right style="thin">
        <color indexed="64"/>
      </right>
      <top/>
      <bottom/>
      <diagonal/>
    </border>
    <border>
      <left style="thin">
        <color indexed="64"/>
      </left>
      <right/>
      <top/>
      <bottom/>
      <diagonal/>
    </border>
    <border>
      <left style="thin">
        <color rgb="FF0070C0"/>
      </left>
      <right/>
      <top style="thin">
        <color rgb="FF0070C0"/>
      </top>
      <bottom style="thin">
        <color rgb="FF0070C0"/>
      </bottom>
      <diagonal/>
    </border>
    <border>
      <left/>
      <right/>
      <top style="thin">
        <color rgb="FF0070C0"/>
      </top>
      <bottom style="thin">
        <color rgb="FF0070C0"/>
      </bottom>
      <diagonal/>
    </border>
    <border>
      <left/>
      <right style="thin">
        <color rgb="FF0070C0"/>
      </right>
      <top style="thin">
        <color rgb="FF0070C0"/>
      </top>
      <bottom style="thin">
        <color rgb="FF0070C0"/>
      </bottom>
      <diagonal/>
    </border>
    <border>
      <left/>
      <right/>
      <top/>
      <bottom style="thin">
        <color indexed="64"/>
      </bottom>
      <diagonal/>
    </border>
    <border>
      <left/>
      <right/>
      <top style="thin">
        <color indexed="64"/>
      </top>
      <bottom style="thin">
        <color indexed="64"/>
      </bottom>
      <diagonal/>
    </border>
    <border>
      <left/>
      <right/>
      <top/>
      <bottom style="thin">
        <color theme="3"/>
      </bottom>
      <diagonal/>
    </border>
    <border>
      <left/>
      <right/>
      <top style="thin">
        <color indexed="64"/>
      </top>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top style="thin">
        <color theme="3" tint="0.39997558519241921"/>
      </top>
      <bottom style="thin">
        <color theme="3" tint="0.39997558519241921"/>
      </bottom>
      <diagonal/>
    </border>
    <border>
      <left/>
      <right style="thin">
        <color indexed="64"/>
      </right>
      <top style="thin">
        <color indexed="64"/>
      </top>
      <bottom style="thin">
        <color indexed="64"/>
      </bottom>
      <diagonal/>
    </border>
    <border>
      <left style="thin">
        <color rgb="FF00B0F0"/>
      </left>
      <right style="thin">
        <color rgb="FF00B0F0"/>
      </right>
      <top style="thin">
        <color rgb="FF00B0F0"/>
      </top>
      <bottom style="thin">
        <color rgb="FF00B0F0"/>
      </bottom>
      <diagonal/>
    </border>
    <border>
      <left/>
      <right/>
      <top/>
      <bottom style="thin">
        <color rgb="FF00B0F0"/>
      </bottom>
      <diagonal/>
    </border>
    <border>
      <left style="thin">
        <color indexed="64"/>
      </left>
      <right/>
      <top style="thin">
        <color indexed="64"/>
      </top>
      <bottom/>
      <diagonal/>
    </border>
    <border>
      <left/>
      <right style="thin">
        <color indexed="64"/>
      </right>
      <top style="thin">
        <color indexed="64"/>
      </top>
      <bottom/>
      <diagonal/>
    </border>
    <border>
      <left/>
      <right style="thin">
        <color indexed="64"/>
      </right>
      <top/>
      <bottom style="thin">
        <color indexed="64"/>
      </bottom>
      <diagonal/>
    </border>
    <border>
      <left style="thin">
        <color rgb="FF00B0F0"/>
      </left>
      <right/>
      <top style="thin">
        <color rgb="FF00B0F0"/>
      </top>
      <bottom style="thin">
        <color rgb="FF00B0F0"/>
      </bottom>
      <diagonal/>
    </border>
    <border>
      <left/>
      <right/>
      <top style="thin">
        <color rgb="FF00B0F0"/>
      </top>
      <bottom style="thin">
        <color rgb="FF00B0F0"/>
      </bottom>
      <diagonal/>
    </border>
    <border>
      <left/>
      <right style="thin">
        <color rgb="FF00B0F0"/>
      </right>
      <top style="thin">
        <color rgb="FF00B0F0"/>
      </top>
      <bottom style="thin">
        <color rgb="FF00B0F0"/>
      </bottom>
      <diagonal/>
    </border>
    <border>
      <left/>
      <right/>
      <top style="thin">
        <color rgb="FF00B0F0"/>
      </top>
      <bottom/>
      <diagonal/>
    </border>
    <border>
      <left/>
      <right style="thin">
        <color indexed="64"/>
      </right>
      <top/>
      <bottom/>
      <diagonal/>
    </border>
    <border>
      <left style="thin">
        <color rgb="FF0070C0"/>
      </left>
      <right style="thin">
        <color rgb="FF0070C0"/>
      </right>
      <top style="thin">
        <color rgb="FF0070C0"/>
      </top>
      <bottom/>
      <diagonal/>
    </border>
    <border>
      <left style="thin">
        <color rgb="FF0070C0"/>
      </left>
      <right style="thin">
        <color indexed="64"/>
      </right>
      <top style="thin">
        <color rgb="FF0070C0"/>
      </top>
      <bottom style="thin">
        <color indexed="64"/>
      </bottom>
      <diagonal/>
    </border>
    <border>
      <left style="thin">
        <color indexed="64"/>
      </left>
      <right style="thin">
        <color indexed="64"/>
      </right>
      <top style="thin">
        <color rgb="FF0070C0"/>
      </top>
      <bottom style="thin">
        <color indexed="64"/>
      </bottom>
      <diagonal/>
    </border>
    <border>
      <left style="thin">
        <color indexed="64"/>
      </left>
      <right style="thin">
        <color rgb="FF0070C0"/>
      </right>
      <top style="thin">
        <color rgb="FF0070C0"/>
      </top>
      <bottom style="thin">
        <color indexed="64"/>
      </bottom>
      <diagonal/>
    </border>
    <border>
      <left style="thin">
        <color rgb="FF0070C0"/>
      </left>
      <right style="thin">
        <color indexed="64"/>
      </right>
      <top style="thin">
        <color indexed="64"/>
      </top>
      <bottom style="thin">
        <color indexed="64"/>
      </bottom>
      <diagonal/>
    </border>
    <border>
      <left style="thin">
        <color indexed="64"/>
      </left>
      <right style="thin">
        <color rgb="FF0070C0"/>
      </right>
      <top style="thin">
        <color indexed="64"/>
      </top>
      <bottom style="thin">
        <color indexed="64"/>
      </bottom>
      <diagonal/>
    </border>
    <border>
      <left style="thin">
        <color rgb="FF0070C0"/>
      </left>
      <right style="thin">
        <color indexed="64"/>
      </right>
      <top style="thin">
        <color indexed="64"/>
      </top>
      <bottom/>
      <diagonal/>
    </border>
    <border>
      <left style="thin">
        <color indexed="64"/>
      </left>
      <right style="thin">
        <color rgb="FF0070C0"/>
      </right>
      <top style="thin">
        <color indexed="64"/>
      </top>
      <bottom/>
      <diagonal/>
    </border>
    <border>
      <left style="thin">
        <color rgb="FF0070C0"/>
      </left>
      <right style="thin">
        <color indexed="64"/>
      </right>
      <top style="thin">
        <color rgb="FF0070C0"/>
      </top>
      <bottom style="thin">
        <color rgb="FF0070C0"/>
      </bottom>
      <diagonal/>
    </border>
    <border>
      <left style="thin">
        <color indexed="64"/>
      </left>
      <right style="thin">
        <color indexed="64"/>
      </right>
      <top style="thin">
        <color rgb="FF0070C0"/>
      </top>
      <bottom style="thin">
        <color rgb="FF0070C0"/>
      </bottom>
      <diagonal/>
    </border>
    <border>
      <left style="thin">
        <color indexed="64"/>
      </left>
      <right style="thin">
        <color rgb="FF0070C0"/>
      </right>
      <top style="thin">
        <color rgb="FF0070C0"/>
      </top>
      <bottom style="thin">
        <color rgb="FF0070C0"/>
      </bottom>
      <diagonal/>
    </border>
    <border>
      <left style="thin">
        <color rgb="FF002060"/>
      </left>
      <right style="thin">
        <color rgb="FF002060"/>
      </right>
      <top style="thin">
        <color rgb="FF002060"/>
      </top>
      <bottom style="thin">
        <color rgb="FF002060"/>
      </bottom>
      <diagonal/>
    </border>
    <border>
      <left style="thin">
        <color rgb="FF002060"/>
      </left>
      <right/>
      <top style="thin">
        <color rgb="FF002060"/>
      </top>
      <bottom style="thin">
        <color rgb="FF002060"/>
      </bottom>
      <diagonal/>
    </border>
    <border>
      <left/>
      <right style="thin">
        <color rgb="FF002060"/>
      </right>
      <top style="thin">
        <color rgb="FF002060"/>
      </top>
      <bottom style="thin">
        <color rgb="FF002060"/>
      </bottom>
      <diagonal/>
    </border>
    <border>
      <left/>
      <right/>
      <top style="thin">
        <color rgb="FF002060"/>
      </top>
      <bottom style="thin">
        <color rgb="FF002060"/>
      </bottom>
      <diagonal/>
    </border>
    <border>
      <left/>
      <right/>
      <top style="thin">
        <color rgb="FF002060"/>
      </top>
      <bottom/>
      <diagonal/>
    </border>
    <border>
      <left style="medium">
        <color rgb="FF0070C0"/>
      </left>
      <right style="medium">
        <color rgb="FF0070C0"/>
      </right>
      <top style="medium">
        <color rgb="FF0070C0"/>
      </top>
      <bottom style="medium">
        <color rgb="FF0070C0"/>
      </bottom>
      <diagonal/>
    </border>
    <border>
      <left/>
      <right/>
      <top style="medium">
        <color rgb="FF0070C0"/>
      </top>
      <bottom/>
      <diagonal/>
    </border>
    <border>
      <left/>
      <right/>
      <top/>
      <bottom style="medium">
        <color rgb="FF0070C0"/>
      </bottom>
      <diagonal/>
    </border>
    <border>
      <left style="medium">
        <color rgb="FF0070C0"/>
      </left>
      <right/>
      <top style="medium">
        <color rgb="FF0070C0"/>
      </top>
      <bottom style="medium">
        <color rgb="FF0070C0"/>
      </bottom>
      <diagonal/>
    </border>
    <border>
      <left/>
      <right/>
      <top style="medium">
        <color rgb="FF0070C0"/>
      </top>
      <bottom style="medium">
        <color rgb="FF0070C0"/>
      </bottom>
      <diagonal/>
    </border>
    <border>
      <left/>
      <right style="medium">
        <color rgb="FF0070C0"/>
      </right>
      <top style="medium">
        <color rgb="FF0070C0"/>
      </top>
      <bottom style="medium">
        <color rgb="FF0070C0"/>
      </bottom>
      <diagonal/>
    </border>
    <border>
      <left style="medium">
        <color rgb="FF0070C0"/>
      </left>
      <right style="medium">
        <color rgb="FF0070C0"/>
      </right>
      <top/>
      <bottom style="medium">
        <color rgb="FF0070C0"/>
      </bottom>
      <diagonal/>
    </border>
    <border>
      <left style="medium">
        <color rgb="FF0070C0"/>
      </left>
      <right/>
      <top style="medium">
        <color rgb="FF0070C0"/>
      </top>
      <bottom/>
      <diagonal/>
    </border>
    <border>
      <left style="medium">
        <color rgb="FF0070C0"/>
      </left>
      <right/>
      <top/>
      <bottom/>
      <diagonal/>
    </border>
    <border>
      <left style="medium">
        <color rgb="FF0070C0"/>
      </left>
      <right/>
      <top/>
      <bottom style="medium">
        <color rgb="FF0070C0"/>
      </bottom>
      <diagonal/>
    </border>
    <border>
      <left/>
      <right style="thin">
        <color theme="3" tint="0.39997558519241921"/>
      </right>
      <top/>
      <bottom style="medium">
        <color rgb="FF0070C0"/>
      </bottom>
      <diagonal/>
    </border>
    <border>
      <left/>
      <right style="medium">
        <color rgb="FF0070C0"/>
      </right>
      <top style="medium">
        <color rgb="FF0070C0"/>
      </top>
      <bottom/>
      <diagonal/>
    </border>
    <border>
      <left/>
      <right style="medium">
        <color rgb="FF0070C0"/>
      </right>
      <top/>
      <bottom/>
      <diagonal/>
    </border>
    <border>
      <left style="medium">
        <color rgb="FF0070C0"/>
      </left>
      <right style="medium">
        <color rgb="FF0070C0"/>
      </right>
      <top style="medium">
        <color rgb="FF0070C0"/>
      </top>
      <bottom/>
      <diagonal/>
    </border>
    <border>
      <left style="medium">
        <color rgb="FF7030A0"/>
      </left>
      <right style="medium">
        <color rgb="FF7030A0"/>
      </right>
      <top style="medium">
        <color rgb="FF7030A0"/>
      </top>
      <bottom style="medium">
        <color rgb="FF7030A0"/>
      </bottom>
      <diagonal/>
    </border>
    <border>
      <left style="medium">
        <color rgb="FF7030A0"/>
      </left>
      <right style="medium">
        <color rgb="FF7030A0"/>
      </right>
      <top style="medium">
        <color rgb="FF7030A0"/>
      </top>
      <bottom/>
      <diagonal/>
    </border>
    <border>
      <left style="medium">
        <color rgb="FF7030A0"/>
      </left>
      <right style="medium">
        <color rgb="FF7030A0"/>
      </right>
      <top/>
      <bottom/>
      <diagonal/>
    </border>
    <border>
      <left style="medium">
        <color rgb="FF7030A0"/>
      </left>
      <right style="medium">
        <color rgb="FF7030A0"/>
      </right>
      <top/>
      <bottom style="medium">
        <color rgb="FF7030A0"/>
      </bottom>
      <diagonal/>
    </border>
    <border>
      <left style="medium">
        <color rgb="FF7030A0"/>
      </left>
      <right/>
      <top style="medium">
        <color rgb="FF7030A0"/>
      </top>
      <bottom/>
      <diagonal/>
    </border>
    <border>
      <left/>
      <right/>
      <top style="medium">
        <color rgb="FF7030A0"/>
      </top>
      <bottom/>
      <diagonal/>
    </border>
    <border>
      <left/>
      <right style="medium">
        <color rgb="FF7030A0"/>
      </right>
      <top style="medium">
        <color rgb="FF7030A0"/>
      </top>
      <bottom/>
      <diagonal/>
    </border>
    <border>
      <left style="medium">
        <color rgb="FF7030A0"/>
      </left>
      <right/>
      <top/>
      <bottom/>
      <diagonal/>
    </border>
    <border>
      <left/>
      <right style="medium">
        <color rgb="FF7030A0"/>
      </right>
      <top/>
      <bottom/>
      <diagonal/>
    </border>
    <border>
      <left style="medium">
        <color rgb="FF7030A0"/>
      </left>
      <right/>
      <top/>
      <bottom style="medium">
        <color rgb="FF7030A0"/>
      </bottom>
      <diagonal/>
    </border>
    <border>
      <left/>
      <right/>
      <top/>
      <bottom style="medium">
        <color rgb="FF7030A0"/>
      </bottom>
      <diagonal/>
    </border>
    <border>
      <left style="medium">
        <color rgb="FF7030A0"/>
      </left>
      <right/>
      <top style="medium">
        <color rgb="FF7030A0"/>
      </top>
      <bottom style="medium">
        <color rgb="FF7030A0"/>
      </bottom>
      <diagonal/>
    </border>
  </borders>
  <cellStyleXfs count="3">
    <xf numFmtId="0" fontId="0" fillId="0" borderId="0"/>
    <xf numFmtId="0" fontId="38" fillId="0" borderId="0" applyNumberFormat="0" applyFill="0" applyBorder="0" applyAlignment="0" applyProtection="0">
      <alignment vertical="top"/>
      <protection locked="0"/>
    </xf>
    <xf numFmtId="0" fontId="135" fillId="0" borderId="0"/>
  </cellStyleXfs>
  <cellXfs count="2749">
    <xf numFmtId="0" fontId="0" fillId="0" borderId="0" xfId="0"/>
    <xf numFmtId="0" fontId="6" fillId="0" borderId="0" xfId="0" applyFont="1" applyProtection="1">
      <protection hidden="1"/>
    </xf>
    <xf numFmtId="0" fontId="5" fillId="0" borderId="0" xfId="0" applyFont="1" applyProtection="1">
      <protection hidden="1"/>
    </xf>
    <xf numFmtId="0" fontId="0" fillId="0" borderId="0" xfId="0" applyProtection="1">
      <protection hidden="1"/>
    </xf>
    <xf numFmtId="0" fontId="0" fillId="0" borderId="0" xfId="0" applyAlignment="1" applyProtection="1">
      <alignment horizontal="center" vertical="center"/>
      <protection hidden="1"/>
    </xf>
    <xf numFmtId="0" fontId="7" fillId="0" borderId="0" xfId="0" applyFont="1" applyAlignment="1" applyProtection="1">
      <alignment horizontal="center"/>
      <protection hidden="1"/>
    </xf>
    <xf numFmtId="0" fontId="6" fillId="0" borderId="0" xfId="0" applyFont="1" applyAlignment="1" applyProtection="1">
      <alignment horizontal="right"/>
      <protection hidden="1"/>
    </xf>
    <xf numFmtId="0" fontId="10" fillId="0" borderId="0" xfId="0" applyFont="1" applyProtection="1">
      <protection hidden="1"/>
    </xf>
    <xf numFmtId="0" fontId="5" fillId="0" borderId="0" xfId="0" applyFont="1" applyAlignment="1" applyProtection="1">
      <alignment horizontal="right"/>
      <protection hidden="1"/>
    </xf>
    <xf numFmtId="0" fontId="13" fillId="0" borderId="0" xfId="0" applyFont="1" applyProtection="1">
      <protection hidden="1"/>
    </xf>
    <xf numFmtId="14" fontId="9" fillId="0" borderId="0" xfId="0" applyNumberFormat="1" applyFont="1" applyProtection="1">
      <protection hidden="1"/>
    </xf>
    <xf numFmtId="0" fontId="0" fillId="0" borderId="0" xfId="0" applyFont="1" applyProtection="1">
      <protection hidden="1"/>
    </xf>
    <xf numFmtId="0" fontId="18" fillId="0" borderId="0" xfId="0" applyFont="1" applyProtection="1">
      <protection hidden="1"/>
    </xf>
    <xf numFmtId="0" fontId="19" fillId="0" borderId="0" xfId="0" applyFont="1" applyProtection="1">
      <protection hidden="1"/>
    </xf>
    <xf numFmtId="0" fontId="5" fillId="0" borderId="0" xfId="0" applyFont="1"/>
    <xf numFmtId="0" fontId="3" fillId="0" borderId="0" xfId="0" applyFont="1" applyAlignment="1" applyProtection="1">
      <alignment horizontal="center" vertical="center"/>
      <protection hidden="1"/>
    </xf>
    <xf numFmtId="0" fontId="0" fillId="0" borderId="0" xfId="0" applyAlignment="1" applyProtection="1">
      <alignment horizontal="left"/>
      <protection hidden="1"/>
    </xf>
    <xf numFmtId="0" fontId="23" fillId="0" borderId="0" xfId="0" applyFont="1" applyAlignment="1">
      <alignment horizontal="center"/>
    </xf>
    <xf numFmtId="0" fontId="23" fillId="0" borderId="0" xfId="0" applyFont="1" applyAlignment="1"/>
    <xf numFmtId="0" fontId="0" fillId="7" borderId="0" xfId="0" applyFill="1"/>
    <xf numFmtId="0" fontId="8" fillId="0" borderId="0" xfId="0" applyFont="1" applyAlignment="1" applyProtection="1">
      <protection hidden="1"/>
    </xf>
    <xf numFmtId="0" fontId="5" fillId="0" borderId="0" xfId="0" applyFont="1" applyAlignment="1" applyProtection="1">
      <protection hidden="1"/>
    </xf>
    <xf numFmtId="0" fontId="5" fillId="0" borderId="0" xfId="0" applyFont="1" applyBorder="1" applyProtection="1">
      <protection hidden="1"/>
    </xf>
    <xf numFmtId="0" fontId="3" fillId="0" borderId="0" xfId="0" applyFont="1" applyProtection="1">
      <protection hidden="1"/>
    </xf>
    <xf numFmtId="0" fontId="43" fillId="0" borderId="0" xfId="0" applyFont="1" applyAlignment="1" applyProtection="1">
      <alignment horizontal="center"/>
      <protection hidden="1"/>
    </xf>
    <xf numFmtId="0" fontId="44" fillId="0" borderId="0" xfId="0" applyFont="1" applyAlignment="1" applyProtection="1">
      <alignment horizontal="right"/>
      <protection hidden="1"/>
    </xf>
    <xf numFmtId="0" fontId="30" fillId="0" borderId="0" xfId="0" applyFont="1" applyProtection="1">
      <protection hidden="1"/>
    </xf>
    <xf numFmtId="0" fontId="44" fillId="0" borderId="0" xfId="0" applyFont="1" applyProtection="1">
      <protection hidden="1"/>
    </xf>
    <xf numFmtId="0" fontId="24" fillId="0" borderId="0" xfId="0" applyFont="1" applyProtection="1">
      <protection hidden="1"/>
    </xf>
    <xf numFmtId="0" fontId="30" fillId="0" borderId="0" xfId="0" applyFont="1" applyAlignment="1" applyProtection="1">
      <alignment horizontal="center"/>
      <protection hidden="1"/>
    </xf>
    <xf numFmtId="0" fontId="14" fillId="0" borderId="0" xfId="0" applyFont="1" applyAlignment="1" applyProtection="1">
      <alignment vertical="center"/>
      <protection hidden="1"/>
    </xf>
    <xf numFmtId="0" fontId="49" fillId="0" borderId="0" xfId="0" applyFont="1" applyProtection="1">
      <protection hidden="1"/>
    </xf>
    <xf numFmtId="0" fontId="44" fillId="0" borderId="0" xfId="0" applyFont="1" applyAlignment="1" applyProtection="1">
      <alignment horizontal="right" vertical="center"/>
      <protection hidden="1"/>
    </xf>
    <xf numFmtId="0" fontId="42" fillId="0" borderId="0" xfId="0" applyFont="1" applyAlignment="1" applyProtection="1">
      <alignment horizontal="center" vertical="center"/>
      <protection hidden="1"/>
    </xf>
    <xf numFmtId="0" fontId="0" fillId="0" borderId="0" xfId="0" applyProtection="1"/>
    <xf numFmtId="0" fontId="50" fillId="0" borderId="0" xfId="0" applyFont="1" applyAlignment="1" applyProtection="1">
      <alignment horizontal="left"/>
      <protection hidden="1"/>
    </xf>
    <xf numFmtId="0" fontId="51" fillId="0" borderId="0" xfId="0" applyFont="1" applyAlignment="1" applyProtection="1">
      <alignment horizontal="right"/>
      <protection hidden="1"/>
    </xf>
    <xf numFmtId="0" fontId="0" fillId="9" borderId="0" xfId="0" applyFill="1"/>
    <xf numFmtId="0" fontId="24" fillId="0" borderId="0" xfId="0" applyFont="1"/>
    <xf numFmtId="0" fontId="13" fillId="0" borderId="0" xfId="0" applyFont="1"/>
    <xf numFmtId="0" fontId="0" fillId="0" borderId="0" xfId="0" applyAlignment="1">
      <alignment horizontal="center" vertical="center" wrapText="1"/>
    </xf>
    <xf numFmtId="14" fontId="0" fillId="0" borderId="0" xfId="0" applyNumberFormat="1"/>
    <xf numFmtId="14" fontId="9" fillId="0" borderId="0" xfId="0" applyNumberFormat="1" applyFont="1" applyAlignment="1" applyProtection="1">
      <protection hidden="1"/>
    </xf>
    <xf numFmtId="0" fontId="24" fillId="0" borderId="0" xfId="0" applyFont="1" applyAlignment="1" applyProtection="1">
      <alignment horizontal="center" vertical="center"/>
      <protection hidden="1"/>
    </xf>
    <xf numFmtId="0" fontId="41" fillId="0" borderId="0" xfId="0" applyFont="1" applyBorder="1" applyAlignment="1" applyProtection="1">
      <alignment horizontal="center"/>
      <protection hidden="1"/>
    </xf>
    <xf numFmtId="0" fontId="44" fillId="0" borderId="0" xfId="0" applyFont="1" applyAlignment="1" applyProtection="1">
      <alignment horizontal="center"/>
      <protection hidden="1"/>
    </xf>
    <xf numFmtId="0" fontId="53" fillId="0" borderId="0" xfId="0" applyFont="1" applyProtection="1">
      <protection hidden="1"/>
    </xf>
    <xf numFmtId="0" fontId="30" fillId="0" borderId="0" xfId="0" applyFont="1" applyAlignment="1" applyProtection="1">
      <alignment horizontal="right"/>
      <protection hidden="1"/>
    </xf>
    <xf numFmtId="14" fontId="54" fillId="0" borderId="0" xfId="0" applyNumberFormat="1" applyFont="1" applyProtection="1">
      <protection hidden="1"/>
    </xf>
    <xf numFmtId="0" fontId="24" fillId="0" borderId="0" xfId="0" applyFont="1" applyAlignment="1" applyProtection="1">
      <alignment horizontal="center"/>
      <protection hidden="1"/>
    </xf>
    <xf numFmtId="0" fontId="51" fillId="0" borderId="0" xfId="0" applyFont="1" applyAlignment="1" applyProtection="1">
      <alignment horizontal="center"/>
      <protection hidden="1"/>
    </xf>
    <xf numFmtId="0" fontId="30" fillId="0" borderId="0" xfId="0" applyFont="1" applyBorder="1" applyProtection="1">
      <protection hidden="1"/>
    </xf>
    <xf numFmtId="0" fontId="40" fillId="0" borderId="0" xfId="0" applyFont="1" applyBorder="1" applyAlignment="1" applyProtection="1">
      <alignment horizontal="center"/>
      <protection hidden="1"/>
    </xf>
    <xf numFmtId="0" fontId="30" fillId="0" borderId="0" xfId="0" applyFont="1" applyAlignment="1" applyProtection="1">
      <alignment horizontal="center" vertical="center"/>
      <protection hidden="1"/>
    </xf>
    <xf numFmtId="14" fontId="24" fillId="0" borderId="0" xfId="0" applyNumberFormat="1" applyFont="1" applyProtection="1">
      <protection hidden="1"/>
    </xf>
    <xf numFmtId="0" fontId="0" fillId="0" borderId="0" xfId="0" applyFont="1"/>
    <xf numFmtId="0" fontId="24" fillId="0" borderId="0" xfId="0" applyFont="1" applyBorder="1" applyProtection="1">
      <protection hidden="1"/>
    </xf>
    <xf numFmtId="0" fontId="42" fillId="0" borderId="0" xfId="0" applyFont="1" applyProtection="1">
      <protection hidden="1"/>
    </xf>
    <xf numFmtId="0" fontId="14" fillId="0" borderId="0" xfId="0" applyFont="1" applyProtection="1">
      <protection hidden="1"/>
    </xf>
    <xf numFmtId="0" fontId="57" fillId="0" borderId="0" xfId="0" applyFont="1" applyBorder="1" applyAlignment="1" applyProtection="1">
      <alignment horizontal="center" vertical="center"/>
      <protection hidden="1"/>
    </xf>
    <xf numFmtId="0" fontId="14" fillId="0" borderId="0" xfId="0" applyFont="1" applyBorder="1" applyProtection="1">
      <protection hidden="1"/>
    </xf>
    <xf numFmtId="0" fontId="24" fillId="0" borderId="0" xfId="0" applyFont="1" applyAlignment="1" applyProtection="1">
      <alignment horizontal="right"/>
      <protection hidden="1"/>
    </xf>
    <xf numFmtId="14" fontId="54" fillId="0" borderId="0" xfId="0" applyNumberFormat="1" applyFont="1" applyAlignment="1" applyProtection="1">
      <protection hidden="1"/>
    </xf>
    <xf numFmtId="0" fontId="51" fillId="0" borderId="0" xfId="0" applyFont="1" applyBorder="1" applyAlignment="1" applyProtection="1">
      <alignment horizontal="center"/>
      <protection hidden="1"/>
    </xf>
    <xf numFmtId="14" fontId="13" fillId="2" borderId="0" xfId="0" applyNumberFormat="1" applyFont="1" applyFill="1" applyBorder="1" applyAlignment="1" applyProtection="1">
      <alignment horizontal="center" vertical="center"/>
      <protection locked="0"/>
    </xf>
    <xf numFmtId="0" fontId="30" fillId="10" borderId="0" xfId="0" applyFont="1" applyFill="1" applyBorder="1" applyAlignment="1" applyProtection="1">
      <alignment horizontal="left" vertical="center"/>
      <protection locked="0"/>
    </xf>
    <xf numFmtId="0" fontId="18" fillId="10" borderId="0" xfId="0" applyFont="1" applyFill="1" applyProtection="1">
      <protection hidden="1"/>
    </xf>
    <xf numFmtId="0" fontId="19" fillId="10" borderId="0" xfId="0" applyFont="1" applyFill="1" applyProtection="1">
      <protection hidden="1"/>
    </xf>
    <xf numFmtId="0" fontId="0" fillId="10" borderId="0" xfId="0" applyFill="1"/>
    <xf numFmtId="0" fontId="30" fillId="0" borderId="0" xfId="0" applyFont="1" applyAlignment="1">
      <alignment horizontal="center"/>
    </xf>
    <xf numFmtId="0" fontId="11" fillId="10" borderId="0" xfId="0" applyFont="1" applyFill="1" applyProtection="1"/>
    <xf numFmtId="0" fontId="12" fillId="10" borderId="0" xfId="0" applyFont="1" applyFill="1" applyProtection="1"/>
    <xf numFmtId="0" fontId="0" fillId="10" borderId="0" xfId="0" applyFill="1" applyProtection="1"/>
    <xf numFmtId="0" fontId="11" fillId="10" borderId="0" xfId="0" applyFont="1" applyFill="1" applyAlignment="1" applyProtection="1">
      <alignment vertical="top"/>
    </xf>
    <xf numFmtId="0" fontId="18" fillId="8" borderId="0" xfId="0" applyFont="1" applyFill="1" applyProtection="1">
      <protection hidden="1"/>
    </xf>
    <xf numFmtId="0" fontId="19" fillId="8" borderId="0" xfId="0" applyFont="1" applyFill="1" applyProtection="1">
      <protection hidden="1"/>
    </xf>
    <xf numFmtId="0" fontId="58" fillId="8" borderId="0" xfId="0" applyFont="1" applyFill="1"/>
    <xf numFmtId="0" fontId="0" fillId="8" borderId="0" xfId="0" applyFill="1"/>
    <xf numFmtId="0" fontId="0" fillId="8" borderId="0" xfId="0" applyFont="1" applyFill="1"/>
    <xf numFmtId="0" fontId="58" fillId="8" borderId="0" xfId="0" applyFont="1" applyFill="1" applyProtection="1">
      <protection hidden="1"/>
    </xf>
    <xf numFmtId="0" fontId="12" fillId="8" borderId="0" xfId="0" applyFont="1" applyFill="1" applyProtection="1">
      <protection hidden="1"/>
    </xf>
    <xf numFmtId="0" fontId="3" fillId="8" borderId="0" xfId="0" applyFont="1" applyFill="1" applyBorder="1" applyAlignment="1" applyProtection="1">
      <alignment horizontal="center"/>
      <protection hidden="1"/>
    </xf>
    <xf numFmtId="0" fontId="30" fillId="0" borderId="0" xfId="0" applyFont="1" applyAlignment="1">
      <alignment horizontal="center"/>
    </xf>
    <xf numFmtId="0" fontId="24" fillId="0" borderId="0" xfId="0" applyFont="1" applyProtection="1">
      <protection locked="0"/>
    </xf>
    <xf numFmtId="0" fontId="0" fillId="6" borderId="0" xfId="0" applyFill="1"/>
    <xf numFmtId="0" fontId="36" fillId="6" borderId="0" xfId="0" applyFont="1" applyFill="1" applyAlignment="1">
      <alignment horizontal="right" vertical="center"/>
    </xf>
    <xf numFmtId="0" fontId="0" fillId="2" borderId="0" xfId="0" applyFill="1" applyAlignment="1">
      <alignment horizontal="center"/>
    </xf>
    <xf numFmtId="0" fontId="30" fillId="0" borderId="0" xfId="0" applyFont="1"/>
    <xf numFmtId="0" fontId="44" fillId="0" borderId="0" xfId="0" applyFont="1" applyAlignment="1">
      <alignment horizontal="center"/>
    </xf>
    <xf numFmtId="0" fontId="30" fillId="0" borderId="0" xfId="0" applyFont="1" applyBorder="1"/>
    <xf numFmtId="0" fontId="0" fillId="2" borderId="2" xfId="0" applyFill="1" applyBorder="1" applyAlignment="1">
      <alignment horizontal="center" vertical="center"/>
    </xf>
    <xf numFmtId="0" fontId="22" fillId="0" borderId="0" xfId="0" applyFont="1"/>
    <xf numFmtId="0" fontId="22" fillId="0" borderId="0" xfId="0" applyFont="1" applyAlignment="1">
      <alignment horizontal="right"/>
    </xf>
    <xf numFmtId="0" fontId="42" fillId="10" borderId="0" xfId="0" applyFont="1" applyFill="1" applyAlignment="1">
      <alignment horizontal="right"/>
    </xf>
    <xf numFmtId="0" fontId="42" fillId="0" borderId="0" xfId="0" applyFont="1" applyBorder="1" applyAlignment="1" applyProtection="1">
      <alignment vertical="center"/>
      <protection hidden="1"/>
    </xf>
    <xf numFmtId="0" fontId="42" fillId="0" borderId="0" xfId="0" applyFont="1" applyAlignment="1">
      <alignment horizontal="center"/>
    </xf>
    <xf numFmtId="0" fontId="22" fillId="2" borderId="0" xfId="0" applyFont="1" applyFill="1"/>
    <xf numFmtId="0" fontId="22" fillId="0" borderId="0" xfId="0" applyFont="1" applyBorder="1" applyAlignment="1" applyProtection="1">
      <alignment vertical="center"/>
      <protection hidden="1"/>
    </xf>
    <xf numFmtId="0" fontId="42" fillId="11" borderId="0" xfId="0" applyFont="1" applyFill="1"/>
    <xf numFmtId="0" fontId="40" fillId="0" borderId="0" xfId="0" applyFont="1" applyBorder="1" applyAlignment="1" applyProtection="1">
      <alignment horizontal="center" vertical="center"/>
      <protection hidden="1"/>
    </xf>
    <xf numFmtId="0" fontId="41" fillId="0" borderId="0" xfId="0" applyFont="1" applyBorder="1" applyAlignment="1" applyProtection="1">
      <alignment horizontal="center" vertical="center"/>
      <protection hidden="1"/>
    </xf>
    <xf numFmtId="0" fontId="46" fillId="0" borderId="0" xfId="0" applyFont="1" applyBorder="1" applyAlignment="1" applyProtection="1">
      <alignment horizontal="center"/>
      <protection hidden="1"/>
    </xf>
    <xf numFmtId="0" fontId="30" fillId="0" borderId="0" xfId="0" applyFont="1" applyBorder="1" applyAlignment="1" applyProtection="1">
      <alignment horizontal="right"/>
      <protection hidden="1"/>
    </xf>
    <xf numFmtId="0" fontId="30" fillId="0" borderId="0" xfId="0" applyFont="1" applyBorder="1" applyAlignment="1" applyProtection="1">
      <alignment horizontal="left"/>
      <protection hidden="1"/>
    </xf>
    <xf numFmtId="0" fontId="42" fillId="2" borderId="0" xfId="0" applyFont="1" applyFill="1" applyBorder="1" applyAlignment="1" applyProtection="1">
      <alignment horizontal="right"/>
      <protection locked="0"/>
    </xf>
    <xf numFmtId="0" fontId="57" fillId="0" borderId="0" xfId="0" applyFont="1" applyBorder="1" applyAlignment="1">
      <alignment horizontal="right" vertical="center"/>
    </xf>
    <xf numFmtId="0" fontId="42" fillId="8" borderId="0" xfId="0" applyFont="1" applyFill="1"/>
    <xf numFmtId="0" fontId="5" fillId="8" borderId="0" xfId="0" applyFont="1" applyFill="1" applyProtection="1">
      <protection hidden="1"/>
    </xf>
    <xf numFmtId="0" fontId="22" fillId="0" borderId="0" xfId="0" applyFont="1" applyBorder="1" applyAlignment="1" applyProtection="1">
      <alignment horizontal="center" vertical="center"/>
      <protection hidden="1"/>
    </xf>
    <xf numFmtId="0" fontId="3" fillId="0" borderId="0" xfId="0" applyFont="1" applyBorder="1" applyAlignment="1" applyProtection="1">
      <alignment horizontal="center" vertical="center"/>
      <protection hidden="1"/>
    </xf>
    <xf numFmtId="0" fontId="22" fillId="0" borderId="0" xfId="0" applyFont="1" applyAlignment="1">
      <alignment horizontal="center" vertical="center"/>
    </xf>
    <xf numFmtId="0" fontId="22" fillId="8" borderId="0" xfId="0" applyFont="1" applyFill="1" applyAlignment="1">
      <alignment horizontal="right"/>
    </xf>
    <xf numFmtId="0" fontId="42" fillId="0" borderId="0" xfId="0" applyFont="1"/>
    <xf numFmtId="0" fontId="0" fillId="0" borderId="3" xfId="0" applyFont="1" applyBorder="1" applyAlignment="1" applyProtection="1">
      <alignment horizontal="center" vertical="center"/>
      <protection hidden="1"/>
    </xf>
    <xf numFmtId="0" fontId="0" fillId="2" borderId="3" xfId="0" applyFill="1" applyBorder="1"/>
    <xf numFmtId="0" fontId="3" fillId="0" borderId="3" xfId="0" applyFont="1" applyBorder="1" applyAlignment="1">
      <alignment horizontal="center" vertical="center"/>
    </xf>
    <xf numFmtId="0" fontId="22" fillId="3" borderId="3" xfId="0" applyFont="1" applyFill="1" applyBorder="1" applyAlignment="1">
      <alignment horizontal="center" vertical="center" wrapText="1"/>
    </xf>
    <xf numFmtId="0" fontId="22" fillId="3" borderId="3" xfId="0" applyFont="1" applyFill="1" applyBorder="1" applyAlignment="1">
      <alignment horizontal="center" vertical="center"/>
    </xf>
    <xf numFmtId="0" fontId="22" fillId="0" borderId="3" xfId="0" applyFont="1" applyBorder="1" applyAlignment="1" applyProtection="1">
      <alignment vertical="center"/>
      <protection hidden="1"/>
    </xf>
    <xf numFmtId="0" fontId="3" fillId="0" borderId="3" xfId="0" applyFont="1" applyBorder="1" applyAlignment="1" applyProtection="1">
      <alignment vertical="center"/>
      <protection hidden="1"/>
    </xf>
    <xf numFmtId="0" fontId="3" fillId="0" borderId="3" xfId="0" applyFont="1" applyBorder="1" applyAlignment="1" applyProtection="1">
      <alignment horizontal="center" vertical="center"/>
      <protection hidden="1"/>
    </xf>
    <xf numFmtId="0" fontId="30" fillId="0" borderId="7" xfId="0" applyFont="1" applyBorder="1"/>
    <xf numFmtId="0" fontId="30" fillId="0" borderId="8" xfId="0" applyFont="1" applyBorder="1"/>
    <xf numFmtId="0" fontId="44" fillId="0" borderId="9" xfId="0" applyFont="1" applyBorder="1"/>
    <xf numFmtId="0" fontId="3" fillId="0" borderId="10" xfId="0" applyFont="1" applyBorder="1"/>
    <xf numFmtId="0" fontId="30" fillId="0" borderId="10" xfId="0" applyFont="1" applyBorder="1"/>
    <xf numFmtId="0" fontId="44" fillId="0" borderId="10" xfId="0" applyFont="1" applyBorder="1" applyAlignment="1">
      <alignment horizontal="right"/>
    </xf>
    <xf numFmtId="0" fontId="22" fillId="0" borderId="3" xfId="0" applyFont="1" applyBorder="1" applyAlignment="1">
      <alignment horizontal="center" vertical="center" wrapText="1"/>
    </xf>
    <xf numFmtId="0" fontId="42" fillId="0" borderId="3" xfId="0" applyFont="1" applyBorder="1" applyAlignment="1" applyProtection="1">
      <alignment vertical="center"/>
      <protection hidden="1"/>
    </xf>
    <xf numFmtId="0" fontId="13" fillId="0" borderId="3" xfId="0" applyFont="1" applyBorder="1" applyAlignment="1" applyProtection="1">
      <alignment vertical="center"/>
      <protection hidden="1"/>
    </xf>
    <xf numFmtId="0" fontId="62" fillId="0" borderId="6" xfId="0" applyFont="1" applyBorder="1" applyAlignment="1" applyProtection="1">
      <alignment vertical="center"/>
      <protection hidden="1"/>
    </xf>
    <xf numFmtId="0" fontId="63" fillId="0" borderId="8" xfId="0" applyFont="1" applyBorder="1" applyAlignment="1" applyProtection="1">
      <alignment vertical="center"/>
      <protection hidden="1"/>
    </xf>
    <xf numFmtId="0" fontId="22" fillId="0" borderId="11" xfId="0" applyFont="1" applyBorder="1" applyAlignment="1" applyProtection="1">
      <alignment vertical="top" wrapText="1"/>
      <protection hidden="1"/>
    </xf>
    <xf numFmtId="0" fontId="30" fillId="0" borderId="7" xfId="0" applyFont="1" applyBorder="1" applyProtection="1">
      <protection hidden="1"/>
    </xf>
    <xf numFmtId="0" fontId="30" fillId="0" borderId="8" xfId="0" applyFont="1" applyBorder="1" applyProtection="1">
      <protection hidden="1"/>
    </xf>
    <xf numFmtId="0" fontId="5" fillId="8" borderId="0" xfId="0" applyFont="1" applyFill="1" applyBorder="1" applyAlignment="1" applyProtection="1">
      <alignment horizontal="center" vertical="top" wrapText="1"/>
      <protection hidden="1"/>
    </xf>
    <xf numFmtId="0" fontId="24" fillId="0" borderId="7" xfId="0" applyFont="1" applyBorder="1" applyProtection="1">
      <protection hidden="1"/>
    </xf>
    <xf numFmtId="0" fontId="24" fillId="0" borderId="8" xfId="0" applyFont="1" applyBorder="1" applyProtection="1">
      <protection hidden="1"/>
    </xf>
    <xf numFmtId="0" fontId="0" fillId="0" borderId="3" xfId="0" applyFont="1" applyBorder="1" applyAlignment="1" applyProtection="1">
      <alignment horizontal="center"/>
      <protection hidden="1"/>
    </xf>
    <xf numFmtId="14" fontId="14" fillId="0" borderId="8" xfId="0" applyNumberFormat="1" applyFont="1" applyBorder="1" applyAlignment="1" applyProtection="1">
      <alignment horizontal="center" vertical="center"/>
      <protection locked="0"/>
    </xf>
    <xf numFmtId="0" fontId="3" fillId="0" borderId="3" xfId="0" applyFont="1" applyBorder="1" applyProtection="1">
      <protection hidden="1"/>
    </xf>
    <xf numFmtId="0" fontId="0" fillId="2" borderId="3" xfId="0" applyFont="1" applyFill="1" applyBorder="1" applyProtection="1">
      <protection locked="0"/>
    </xf>
    <xf numFmtId="0" fontId="10" fillId="2" borderId="3" xfId="0" applyFont="1" applyFill="1" applyBorder="1" applyAlignment="1" applyProtection="1">
      <alignment horizontal="center" vertical="center"/>
      <protection locked="0"/>
    </xf>
    <xf numFmtId="0" fontId="5" fillId="0" borderId="7" xfId="0" applyFont="1" applyBorder="1" applyProtection="1">
      <protection hidden="1"/>
    </xf>
    <xf numFmtId="0" fontId="5" fillId="0" borderId="8" xfId="0" applyFont="1" applyBorder="1" applyProtection="1">
      <protection hidden="1"/>
    </xf>
    <xf numFmtId="0" fontId="5" fillId="0" borderId="7" xfId="0" applyFont="1" applyBorder="1"/>
    <xf numFmtId="0" fontId="5" fillId="0" borderId="0" xfId="0" applyFont="1" applyBorder="1"/>
    <xf numFmtId="0" fontId="5" fillId="0" borderId="8" xfId="0" applyFont="1" applyBorder="1"/>
    <xf numFmtId="0" fontId="10" fillId="2" borderId="3" xfId="0" applyFont="1" applyFill="1" applyBorder="1" applyAlignment="1" applyProtection="1">
      <alignment horizontal="center"/>
      <protection locked="0"/>
    </xf>
    <xf numFmtId="0" fontId="26" fillId="4" borderId="3" xfId="0" applyFont="1" applyFill="1" applyBorder="1" applyAlignment="1">
      <alignment horizontal="center" vertical="center"/>
    </xf>
    <xf numFmtId="0" fontId="26" fillId="4" borderId="3" xfId="0" applyFont="1" applyFill="1" applyBorder="1" applyAlignment="1">
      <alignment horizontal="center" vertical="center" wrapText="1"/>
    </xf>
    <xf numFmtId="0" fontId="26" fillId="4" borderId="3" xfId="0" applyFont="1" applyFill="1" applyBorder="1" applyAlignment="1">
      <alignment vertical="center"/>
    </xf>
    <xf numFmtId="0" fontId="26" fillId="4" borderId="3" xfId="0" applyFont="1" applyFill="1" applyBorder="1" applyAlignment="1">
      <alignment vertical="center" wrapText="1"/>
    </xf>
    <xf numFmtId="0" fontId="1" fillId="4" borderId="3" xfId="0" applyFont="1" applyFill="1" applyBorder="1" applyAlignment="1">
      <alignment horizontal="center" vertical="center"/>
    </xf>
    <xf numFmtId="0" fontId="10" fillId="4" borderId="3" xfId="0" applyFont="1" applyFill="1" applyBorder="1" applyAlignment="1">
      <alignment horizontal="center" vertical="center" wrapText="1"/>
    </xf>
    <xf numFmtId="0" fontId="0" fillId="4" borderId="3" xfId="0" applyFill="1" applyBorder="1"/>
    <xf numFmtId="0" fontId="15" fillId="4" borderId="3" xfId="0" applyFont="1" applyFill="1" applyBorder="1" applyProtection="1">
      <protection locked="0"/>
    </xf>
    <xf numFmtId="0" fontId="0" fillId="5" borderId="3" xfId="0" applyFill="1" applyBorder="1" applyAlignment="1">
      <alignment horizontal="center"/>
    </xf>
    <xf numFmtId="0" fontId="15" fillId="2" borderId="3" xfId="0" applyFont="1" applyFill="1" applyBorder="1" applyProtection="1">
      <protection locked="0"/>
    </xf>
    <xf numFmtId="0" fontId="0" fillId="5" borderId="3" xfId="0" applyFill="1" applyBorder="1"/>
    <xf numFmtId="0" fontId="29" fillId="3" borderId="3" xfId="0" applyFont="1" applyFill="1" applyBorder="1" applyAlignment="1"/>
    <xf numFmtId="0" fontId="23" fillId="3" borderId="3" xfId="0" applyFont="1" applyFill="1" applyBorder="1" applyAlignment="1"/>
    <xf numFmtId="0" fontId="28" fillId="2" borderId="3" xfId="0" applyFont="1" applyFill="1" applyBorder="1" applyAlignment="1">
      <alignment horizontal="center" vertical="center"/>
    </xf>
    <xf numFmtId="0" fontId="29" fillId="3" borderId="3" xfId="0" applyFont="1" applyFill="1" applyBorder="1" applyAlignment="1">
      <alignment horizontal="center" vertical="center" wrapText="1"/>
    </xf>
    <xf numFmtId="0" fontId="22" fillId="2" borderId="3" xfId="0" applyFont="1" applyFill="1" applyBorder="1" applyAlignment="1">
      <alignment horizontal="left" vertical="center"/>
    </xf>
    <xf numFmtId="0" fontId="29" fillId="3" borderId="3" xfId="0" applyFont="1" applyFill="1" applyBorder="1" applyAlignment="1">
      <alignment horizontal="center" vertical="center"/>
    </xf>
    <xf numFmtId="0" fontId="33" fillId="3" borderId="3" xfId="0" applyFont="1" applyFill="1" applyBorder="1" applyAlignment="1">
      <alignment horizontal="center" vertical="center"/>
    </xf>
    <xf numFmtId="0" fontId="28" fillId="2" borderId="3" xfId="0" applyFont="1" applyFill="1" applyBorder="1" applyAlignment="1">
      <alignment horizontal="left" vertical="center"/>
    </xf>
    <xf numFmtId="0" fontId="29" fillId="3" borderId="3" xfId="0" applyFont="1" applyFill="1" applyBorder="1" applyAlignment="1">
      <alignment horizontal="center"/>
    </xf>
    <xf numFmtId="0" fontId="29" fillId="2" borderId="3" xfId="0" applyFont="1" applyFill="1" applyBorder="1" applyAlignment="1">
      <alignment horizontal="center" vertical="center"/>
    </xf>
    <xf numFmtId="0" fontId="48" fillId="3" borderId="3" xfId="0" applyFont="1" applyFill="1" applyBorder="1" applyAlignment="1">
      <alignment horizontal="center" vertical="center"/>
    </xf>
    <xf numFmtId="0" fontId="23" fillId="3" borderId="3" xfId="0" applyFont="1" applyFill="1" applyBorder="1" applyAlignment="1">
      <alignment horizontal="center"/>
    </xf>
    <xf numFmtId="0" fontId="17" fillId="3" borderId="3" xfId="0" applyFont="1" applyFill="1" applyBorder="1"/>
    <xf numFmtId="0" fontId="3" fillId="2" borderId="3" xfId="0" applyFont="1" applyFill="1" applyBorder="1" applyAlignment="1">
      <alignment horizontal="center" vertical="center"/>
    </xf>
    <xf numFmtId="0" fontId="47" fillId="3" borderId="3" xfId="0" applyFont="1" applyFill="1" applyBorder="1" applyAlignment="1">
      <alignment horizontal="center" vertical="center"/>
    </xf>
    <xf numFmtId="0" fontId="17" fillId="2" borderId="3" xfId="0" applyFont="1" applyFill="1" applyBorder="1" applyAlignment="1">
      <alignment horizontal="center" vertical="center"/>
    </xf>
    <xf numFmtId="0" fontId="37" fillId="3" borderId="3" xfId="0" applyFont="1" applyFill="1" applyBorder="1" applyAlignment="1">
      <alignment horizontal="center" vertical="center"/>
    </xf>
    <xf numFmtId="0" fontId="25" fillId="2" borderId="3" xfId="0" applyFont="1" applyFill="1" applyBorder="1" applyAlignment="1">
      <alignment horizontal="center" vertical="center"/>
    </xf>
    <xf numFmtId="0" fontId="25" fillId="3" borderId="3" xfId="0" applyFont="1" applyFill="1" applyBorder="1" applyAlignment="1"/>
    <xf numFmtId="0" fontId="16" fillId="0" borderId="3" xfId="0" applyFont="1" applyBorder="1" applyAlignment="1" applyProtection="1">
      <alignment wrapText="1"/>
      <protection hidden="1"/>
    </xf>
    <xf numFmtId="0" fontId="27" fillId="0" borderId="3" xfId="0" applyFont="1" applyBorder="1" applyAlignment="1" applyProtection="1">
      <alignment horizontal="center" vertical="center"/>
      <protection hidden="1"/>
    </xf>
    <xf numFmtId="0" fontId="16" fillId="0" borderId="3" xfId="0" applyFont="1" applyBorder="1" applyAlignment="1" applyProtection="1">
      <protection hidden="1"/>
    </xf>
    <xf numFmtId="0" fontId="0" fillId="0" borderId="3" xfId="0" applyBorder="1" applyAlignment="1" applyProtection="1">
      <alignment horizontal="center" vertical="center"/>
      <protection hidden="1"/>
    </xf>
    <xf numFmtId="0" fontId="0" fillId="0" borderId="3" xfId="0" applyBorder="1" applyAlignment="1" applyProtection="1">
      <alignment vertical="center"/>
      <protection hidden="1"/>
    </xf>
    <xf numFmtId="0" fontId="0" fillId="7" borderId="13" xfId="0" applyFill="1" applyBorder="1"/>
    <xf numFmtId="0" fontId="0" fillId="7" borderId="14" xfId="0" applyFill="1" applyBorder="1"/>
    <xf numFmtId="0" fontId="22" fillId="0" borderId="7" xfId="0" applyFont="1" applyBorder="1" applyProtection="1">
      <protection hidden="1"/>
    </xf>
    <xf numFmtId="0" fontId="46" fillId="0" borderId="0" xfId="0" applyFont="1" applyBorder="1" applyAlignment="1" applyProtection="1">
      <alignment horizontal="center"/>
      <protection hidden="1"/>
    </xf>
    <xf numFmtId="0" fontId="24" fillId="0" borderId="7" xfId="0" applyFont="1" applyBorder="1" applyProtection="1">
      <protection hidden="1"/>
    </xf>
    <xf numFmtId="0" fontId="24" fillId="0" borderId="0" xfId="0" applyFont="1" applyBorder="1" applyProtection="1">
      <protection hidden="1"/>
    </xf>
    <xf numFmtId="0" fontId="24" fillId="0" borderId="8" xfId="0" applyFont="1" applyBorder="1" applyProtection="1">
      <protection hidden="1"/>
    </xf>
    <xf numFmtId="14" fontId="13" fillId="0" borderId="0" xfId="0" applyNumberFormat="1" applyFont="1"/>
    <xf numFmtId="168" fontId="3" fillId="2" borderId="0" xfId="0" applyNumberFormat="1" applyFont="1" applyFill="1" applyAlignment="1">
      <alignment horizontal="left"/>
    </xf>
    <xf numFmtId="168" fontId="3" fillId="2" borderId="0" xfId="0" applyNumberFormat="1" applyFont="1" applyFill="1" applyAlignment="1">
      <alignment horizontal="left" vertical="center"/>
    </xf>
    <xf numFmtId="168" fontId="13" fillId="2" borderId="0" xfId="0" applyNumberFormat="1" applyFont="1" applyFill="1" applyBorder="1" applyAlignment="1" applyProtection="1">
      <alignment horizontal="center"/>
      <protection locked="0"/>
    </xf>
    <xf numFmtId="168" fontId="13" fillId="10" borderId="0" xfId="0" applyNumberFormat="1" applyFont="1" applyFill="1" applyBorder="1" applyAlignment="1" applyProtection="1">
      <alignment horizontal="center"/>
      <protection locked="0"/>
    </xf>
    <xf numFmtId="0" fontId="0" fillId="2" borderId="16" xfId="0" applyFont="1" applyFill="1" applyBorder="1" applyProtection="1">
      <protection locked="0"/>
    </xf>
    <xf numFmtId="0" fontId="0" fillId="0" borderId="16" xfId="0" applyFont="1" applyBorder="1" applyAlignment="1" applyProtection="1">
      <alignment horizontal="center"/>
      <protection hidden="1"/>
    </xf>
    <xf numFmtId="0" fontId="30" fillId="0" borderId="16" xfId="0" applyFont="1" applyBorder="1" applyProtection="1">
      <protection hidden="1"/>
    </xf>
    <xf numFmtId="0" fontId="3" fillId="0" borderId="16" xfId="0" applyFont="1" applyBorder="1" applyProtection="1">
      <protection hidden="1"/>
    </xf>
    <xf numFmtId="0" fontId="3" fillId="0" borderId="16" xfId="0" applyFont="1" applyBorder="1" applyAlignment="1" applyProtection="1">
      <alignment horizontal="center" vertical="center"/>
      <protection hidden="1"/>
    </xf>
    <xf numFmtId="14" fontId="0" fillId="0" borderId="16" xfId="0" applyNumberFormat="1" applyFont="1" applyBorder="1" applyAlignment="1" applyProtection="1">
      <alignment horizontal="center" vertical="center"/>
      <protection hidden="1"/>
    </xf>
    <xf numFmtId="0" fontId="0" fillId="0" borderId="16" xfId="0" applyFont="1" applyBorder="1" applyAlignment="1" applyProtection="1">
      <alignment horizontal="center" vertical="center"/>
      <protection hidden="1"/>
    </xf>
    <xf numFmtId="0" fontId="0" fillId="2" borderId="16" xfId="0" applyFont="1" applyFill="1" applyBorder="1" applyAlignment="1" applyProtection="1">
      <alignment horizontal="center" vertical="center"/>
      <protection hidden="1"/>
    </xf>
    <xf numFmtId="0" fontId="0" fillId="2" borderId="16" xfId="0" applyFont="1" applyFill="1" applyBorder="1" applyProtection="1">
      <protection hidden="1"/>
    </xf>
    <xf numFmtId="168" fontId="3" fillId="2" borderId="0" xfId="0" applyNumberFormat="1" applyFont="1" applyFill="1" applyBorder="1" applyAlignment="1" applyProtection="1">
      <alignment horizontal="left"/>
    </xf>
    <xf numFmtId="168" fontId="24" fillId="0" borderId="0" xfId="0" applyNumberFormat="1" applyFont="1" applyProtection="1">
      <protection hidden="1"/>
    </xf>
    <xf numFmtId="168" fontId="51" fillId="0" borderId="0" xfId="0" applyNumberFormat="1" applyFont="1" applyAlignment="1" applyProtection="1">
      <alignment horizontal="right"/>
      <protection hidden="1"/>
    </xf>
    <xf numFmtId="168" fontId="59" fillId="0" borderId="0" xfId="0" applyNumberFormat="1" applyFont="1" applyProtection="1">
      <protection hidden="1"/>
    </xf>
    <xf numFmtId="168" fontId="14" fillId="0" borderId="0" xfId="0" applyNumberFormat="1" applyFont="1" applyProtection="1">
      <protection hidden="1"/>
    </xf>
    <xf numFmtId="168" fontId="24" fillId="0" borderId="0" xfId="0" applyNumberFormat="1" applyFont="1" applyAlignment="1" applyProtection="1">
      <alignment horizontal="center" vertical="center"/>
      <protection hidden="1"/>
    </xf>
    <xf numFmtId="168" fontId="30" fillId="0" borderId="0" xfId="0" applyNumberFormat="1" applyFont="1" applyAlignment="1" applyProtection="1">
      <alignment horizontal="center"/>
      <protection hidden="1"/>
    </xf>
    <xf numFmtId="168" fontId="51" fillId="0" borderId="0" xfId="0" applyNumberFormat="1" applyFont="1" applyAlignment="1" applyProtection="1">
      <alignment horizontal="center"/>
      <protection hidden="1"/>
    </xf>
    <xf numFmtId="168" fontId="44" fillId="0" borderId="0" xfId="0" applyNumberFormat="1" applyFont="1" applyAlignment="1" applyProtection="1">
      <alignment horizontal="right"/>
      <protection hidden="1"/>
    </xf>
    <xf numFmtId="168" fontId="3" fillId="0" borderId="0" xfId="0" applyNumberFormat="1" applyFont="1" applyProtection="1">
      <protection hidden="1"/>
    </xf>
    <xf numFmtId="168" fontId="30" fillId="0" borderId="0" xfId="0" applyNumberFormat="1" applyFont="1" applyProtection="1">
      <protection hidden="1"/>
    </xf>
    <xf numFmtId="168" fontId="42" fillId="0" borderId="0" xfId="0" applyNumberFormat="1" applyFont="1" applyProtection="1">
      <protection hidden="1"/>
    </xf>
    <xf numFmtId="168" fontId="0" fillId="0" borderId="0" xfId="0" applyNumberFormat="1"/>
    <xf numFmtId="0" fontId="0" fillId="2" borderId="19" xfId="0" applyFill="1" applyBorder="1" applyAlignment="1">
      <alignment horizontal="center" vertical="center"/>
    </xf>
    <xf numFmtId="0" fontId="3" fillId="0" borderId="0" xfId="0" applyFont="1" applyBorder="1" applyProtection="1">
      <protection hidden="1"/>
    </xf>
    <xf numFmtId="0" fontId="22" fillId="0" borderId="16" xfId="0" applyFont="1" applyBorder="1"/>
    <xf numFmtId="0" fontId="0" fillId="0" borderId="23" xfId="0" applyBorder="1"/>
    <xf numFmtId="0" fontId="0" fillId="0" borderId="0" xfId="0" applyBorder="1"/>
    <xf numFmtId="0" fontId="0" fillId="2" borderId="0" xfId="0" applyFill="1" applyBorder="1" applyAlignment="1">
      <alignment horizontal="center"/>
    </xf>
    <xf numFmtId="0" fontId="0" fillId="0" borderId="24" xfId="0" applyBorder="1"/>
    <xf numFmtId="0" fontId="0" fillId="0" borderId="0" xfId="0" applyAlignment="1" applyProtection="1">
      <alignment horizontal="center"/>
      <protection hidden="1"/>
    </xf>
    <xf numFmtId="0" fontId="14" fillId="0" borderId="0" xfId="0" applyFont="1"/>
    <xf numFmtId="0" fontId="14" fillId="0" borderId="0" xfId="0" applyFont="1" applyAlignment="1">
      <alignment horizontal="center" vertical="center"/>
    </xf>
    <xf numFmtId="0" fontId="22" fillId="0" borderId="0" xfId="0" applyFont="1" applyProtection="1">
      <protection hidden="1"/>
    </xf>
    <xf numFmtId="0" fontId="0" fillId="2" borderId="16" xfId="0" applyFill="1" applyBorder="1" applyAlignment="1">
      <alignment horizontal="center" vertical="center"/>
    </xf>
    <xf numFmtId="49" fontId="13" fillId="2" borderId="16" xfId="0" applyNumberFormat="1" applyFont="1" applyFill="1" applyBorder="1"/>
    <xf numFmtId="0" fontId="0" fillId="2" borderId="20" xfId="0" applyFill="1" applyBorder="1" applyAlignment="1">
      <alignment horizontal="center" vertical="center"/>
    </xf>
    <xf numFmtId="0" fontId="0" fillId="0" borderId="15" xfId="0" applyFont="1" applyBorder="1" applyAlignment="1" applyProtection="1">
      <alignment horizontal="center" vertical="center"/>
      <protection hidden="1"/>
    </xf>
    <xf numFmtId="49" fontId="13" fillId="2" borderId="20" xfId="0" applyNumberFormat="1" applyFont="1" applyFill="1" applyBorder="1"/>
    <xf numFmtId="0" fontId="41" fillId="0" borderId="0" xfId="0" applyFont="1" applyBorder="1" applyAlignment="1" applyProtection="1">
      <protection hidden="1"/>
    </xf>
    <xf numFmtId="0" fontId="71" fillId="0" borderId="0" xfId="0" applyFont="1" applyBorder="1" applyAlignment="1" applyProtection="1">
      <protection hidden="1"/>
    </xf>
    <xf numFmtId="0" fontId="44" fillId="0" borderId="7" xfId="0" applyFont="1" applyBorder="1" applyProtection="1">
      <protection hidden="1"/>
    </xf>
    <xf numFmtId="0" fontId="0" fillId="0" borderId="20" xfId="0" applyFont="1" applyBorder="1" applyAlignment="1" applyProtection="1">
      <alignment horizontal="center" vertical="center"/>
      <protection hidden="1"/>
    </xf>
    <xf numFmtId="0" fontId="42" fillId="0" borderId="15" xfId="0" applyFont="1" applyBorder="1" applyAlignment="1" applyProtection="1">
      <alignment vertical="center"/>
      <protection hidden="1"/>
    </xf>
    <xf numFmtId="0" fontId="13" fillId="0" borderId="15" xfId="0" applyFont="1" applyBorder="1" applyAlignment="1" applyProtection="1">
      <alignment vertical="center"/>
      <protection hidden="1"/>
    </xf>
    <xf numFmtId="0" fontId="31" fillId="3" borderId="3" xfId="0" applyFont="1" applyFill="1" applyBorder="1" applyAlignment="1" applyProtection="1">
      <alignment horizontal="center" vertical="center"/>
      <protection hidden="1"/>
    </xf>
    <xf numFmtId="0" fontId="0" fillId="10" borderId="0" xfId="0" applyFill="1" applyProtection="1">
      <protection locked="0"/>
    </xf>
    <xf numFmtId="0" fontId="74" fillId="10" borderId="0" xfId="0" applyFont="1" applyFill="1" applyProtection="1">
      <protection locked="0"/>
    </xf>
    <xf numFmtId="0" fontId="75" fillId="10" borderId="0" xfId="0" applyFont="1" applyFill="1" applyProtection="1">
      <protection locked="0"/>
    </xf>
    <xf numFmtId="0" fontId="76" fillId="10" borderId="0" xfId="0" applyFont="1" applyFill="1" applyProtection="1">
      <protection locked="0"/>
    </xf>
    <xf numFmtId="0" fontId="77" fillId="10" borderId="0" xfId="0" applyFont="1" applyFill="1" applyBorder="1" applyProtection="1"/>
    <xf numFmtId="0" fontId="30" fillId="0" borderId="30" xfId="0" applyFont="1" applyBorder="1" applyAlignment="1" applyProtection="1">
      <alignment horizontal="center"/>
      <protection hidden="1"/>
    </xf>
    <xf numFmtId="0" fontId="3" fillId="2" borderId="3" xfId="0" applyFont="1" applyFill="1" applyBorder="1" applyProtection="1">
      <protection locked="0"/>
    </xf>
    <xf numFmtId="0" fontId="0" fillId="2" borderId="3" xfId="0" applyFill="1" applyBorder="1" applyAlignment="1" applyProtection="1">
      <alignment horizontal="center"/>
      <protection locked="0"/>
    </xf>
    <xf numFmtId="0" fontId="0" fillId="2" borderId="3" xfId="0" applyFill="1" applyBorder="1" applyProtection="1">
      <protection locked="0"/>
    </xf>
    <xf numFmtId="1" fontId="0" fillId="2" borderId="3" xfId="0" applyNumberFormat="1" applyFill="1" applyBorder="1" applyAlignment="1" applyProtection="1">
      <alignment horizontal="center"/>
      <protection locked="0"/>
    </xf>
    <xf numFmtId="0" fontId="30" fillId="2" borderId="3" xfId="0" applyFont="1" applyFill="1" applyBorder="1" applyProtection="1">
      <protection locked="0"/>
    </xf>
    <xf numFmtId="0" fontId="30" fillId="2" borderId="3" xfId="0" applyFont="1" applyFill="1" applyBorder="1" applyAlignment="1" applyProtection="1">
      <alignment horizontal="center"/>
      <protection locked="0"/>
    </xf>
    <xf numFmtId="0" fontId="0" fillId="2" borderId="3" xfId="0" applyFill="1" applyBorder="1" applyAlignment="1" applyProtection="1">
      <alignment horizontal="center" vertical="center"/>
      <protection locked="0"/>
    </xf>
    <xf numFmtId="0" fontId="5" fillId="2" borderId="3" xfId="0" applyFont="1" applyFill="1" applyBorder="1" applyProtection="1">
      <protection locked="0"/>
    </xf>
    <xf numFmtId="0" fontId="30" fillId="2" borderId="3" xfId="0" applyFont="1" applyFill="1" applyBorder="1" applyAlignment="1" applyProtection="1">
      <alignment horizontal="left"/>
      <protection locked="0"/>
    </xf>
    <xf numFmtId="0" fontId="0" fillId="2" borderId="3" xfId="0" applyFont="1" applyFill="1" applyBorder="1" applyAlignment="1" applyProtection="1">
      <alignment horizontal="left" vertical="center"/>
      <protection locked="0"/>
    </xf>
    <xf numFmtId="0" fontId="0" fillId="2" borderId="3" xfId="0" applyFill="1" applyBorder="1" applyAlignment="1" applyProtection="1">
      <alignment horizontal="left" vertical="center"/>
      <protection locked="0"/>
    </xf>
    <xf numFmtId="0" fontId="32" fillId="2" borderId="3" xfId="0" applyFont="1" applyFill="1" applyBorder="1" applyProtection="1">
      <protection locked="0"/>
    </xf>
    <xf numFmtId="0" fontId="4" fillId="2" borderId="3" xfId="0" applyFont="1" applyFill="1" applyBorder="1" applyProtection="1">
      <protection locked="0"/>
    </xf>
    <xf numFmtId="0" fontId="24" fillId="2" borderId="3" xfId="0" applyFont="1" applyFill="1" applyBorder="1" applyAlignment="1" applyProtection="1">
      <alignment horizontal="left"/>
      <protection locked="0"/>
    </xf>
    <xf numFmtId="1" fontId="30" fillId="0" borderId="0" xfId="0" applyNumberFormat="1" applyFont="1" applyProtection="1">
      <protection hidden="1"/>
    </xf>
    <xf numFmtId="1" fontId="24" fillId="0" borderId="0" xfId="0" applyNumberFormat="1" applyFont="1" applyProtection="1">
      <protection hidden="1"/>
    </xf>
    <xf numFmtId="16" fontId="0" fillId="2" borderId="3" xfId="0" applyNumberFormat="1" applyFill="1" applyBorder="1" applyAlignment="1" applyProtection="1">
      <alignment horizontal="center"/>
      <protection locked="0"/>
    </xf>
    <xf numFmtId="1" fontId="0" fillId="0" borderId="0" xfId="0" applyNumberFormat="1"/>
    <xf numFmtId="0" fontId="77" fillId="10" borderId="0" xfId="0" applyFont="1" applyFill="1" applyProtection="1"/>
    <xf numFmtId="0" fontId="0" fillId="15" borderId="0" xfId="0" applyFill="1" applyProtection="1"/>
    <xf numFmtId="0" fontId="77" fillId="15" borderId="0" xfId="0" applyFont="1" applyFill="1" applyProtection="1"/>
    <xf numFmtId="0" fontId="22" fillId="0" borderId="0" xfId="0" applyFont="1" applyAlignment="1" applyProtection="1">
      <alignment horizontal="center"/>
      <protection hidden="1"/>
    </xf>
    <xf numFmtId="0" fontId="24" fillId="0" borderId="7" xfId="0" applyFont="1" applyBorder="1" applyProtection="1">
      <protection hidden="1"/>
    </xf>
    <xf numFmtId="0" fontId="22" fillId="0" borderId="0" xfId="0" applyFont="1" applyAlignment="1" applyProtection="1">
      <alignment horizontal="center"/>
      <protection hidden="1"/>
    </xf>
    <xf numFmtId="164" fontId="0" fillId="0" borderId="0" xfId="0" applyNumberFormat="1"/>
    <xf numFmtId="0" fontId="22" fillId="0" borderId="0" xfId="0" applyFont="1" applyAlignment="1" applyProtection="1">
      <protection hidden="1"/>
    </xf>
    <xf numFmtId="14" fontId="10" fillId="8" borderId="0" xfId="0" applyNumberFormat="1" applyFont="1" applyFill="1" applyAlignment="1" applyProtection="1">
      <alignment horizontal="center"/>
      <protection hidden="1"/>
    </xf>
    <xf numFmtId="14" fontId="10" fillId="8" borderId="0" xfId="0" applyNumberFormat="1" applyFont="1" applyFill="1" applyAlignment="1" applyProtection="1">
      <alignment horizontal="center" vertical="center"/>
      <protection hidden="1"/>
    </xf>
    <xf numFmtId="0" fontId="22" fillId="0" borderId="0" xfId="0" applyFont="1" applyAlignment="1" applyProtection="1">
      <alignment horizontal="right"/>
      <protection hidden="1"/>
    </xf>
    <xf numFmtId="0" fontId="22" fillId="0" borderId="0" xfId="0" applyFont="1" applyAlignment="1" applyProtection="1">
      <alignment horizontal="right" vertical="center"/>
      <protection hidden="1"/>
    </xf>
    <xf numFmtId="0" fontId="24" fillId="0" borderId="0" xfId="0" applyFont="1" applyAlignment="1" applyProtection="1">
      <alignment horizontal="left"/>
      <protection hidden="1"/>
    </xf>
    <xf numFmtId="0" fontId="80" fillId="2" borderId="2" xfId="0" applyFont="1" applyFill="1" applyBorder="1" applyAlignment="1" applyProtection="1">
      <alignment horizontal="center" vertical="center"/>
      <protection locked="0"/>
    </xf>
    <xf numFmtId="14" fontId="10" fillId="2" borderId="0" xfId="0" applyNumberFormat="1" applyFont="1" applyFill="1" applyAlignment="1" applyProtection="1">
      <alignment horizontal="center"/>
      <protection locked="0"/>
    </xf>
    <xf numFmtId="14" fontId="10" fillId="2" borderId="0" xfId="0" applyNumberFormat="1" applyFont="1" applyFill="1" applyAlignment="1" applyProtection="1">
      <alignment horizontal="center" vertical="center"/>
      <protection locked="0"/>
    </xf>
    <xf numFmtId="0" fontId="30" fillId="0" borderId="0" xfId="0" applyFont="1" applyAlignment="1" applyProtection="1">
      <protection hidden="1"/>
    </xf>
    <xf numFmtId="0" fontId="14" fillId="0" borderId="0" xfId="0" applyFont="1" applyAlignment="1" applyProtection="1">
      <protection hidden="1"/>
    </xf>
    <xf numFmtId="0" fontId="10" fillId="0" borderId="3" xfId="0" applyFont="1" applyBorder="1" applyAlignment="1" applyProtection="1">
      <alignment horizontal="center" vertical="center"/>
      <protection hidden="1"/>
    </xf>
    <xf numFmtId="0" fontId="22" fillId="0" borderId="3" xfId="0" applyFont="1" applyBorder="1" applyProtection="1">
      <protection hidden="1"/>
    </xf>
    <xf numFmtId="0" fontId="57" fillId="0" borderId="0" xfId="0" applyFont="1" applyAlignment="1" applyProtection="1">
      <alignment horizontal="right"/>
      <protection hidden="1"/>
    </xf>
    <xf numFmtId="0" fontId="42" fillId="0" borderId="0" xfId="0" applyFont="1" applyAlignment="1" applyProtection="1">
      <alignment horizontal="center"/>
      <protection hidden="1"/>
    </xf>
    <xf numFmtId="0" fontId="0" fillId="2" borderId="0" xfId="0" applyFill="1" applyAlignment="1">
      <alignment horizontal="center" vertical="center"/>
    </xf>
    <xf numFmtId="0" fontId="82" fillId="0" borderId="0" xfId="0" applyFont="1" applyAlignment="1" applyProtection="1">
      <alignment horizontal="right"/>
      <protection hidden="1"/>
    </xf>
    <xf numFmtId="0" fontId="52" fillId="0" borderId="0" xfId="0" applyFont="1" applyBorder="1" applyAlignment="1" applyProtection="1">
      <alignment horizontal="center"/>
      <protection locked="0"/>
    </xf>
    <xf numFmtId="168" fontId="3" fillId="2" borderId="0" xfId="0" applyNumberFormat="1" applyFont="1" applyFill="1" applyBorder="1" applyAlignment="1" applyProtection="1">
      <alignment horizontal="center" vertical="center"/>
      <protection locked="0"/>
    </xf>
    <xf numFmtId="0" fontId="52" fillId="0" borderId="0" xfId="0" applyFont="1" applyBorder="1" applyProtection="1">
      <protection locked="0"/>
    </xf>
    <xf numFmtId="14" fontId="3" fillId="2" borderId="0" xfId="0" applyNumberFormat="1" applyFont="1" applyFill="1" applyAlignment="1" applyProtection="1">
      <alignment horizontal="center"/>
      <protection locked="0"/>
    </xf>
    <xf numFmtId="168" fontId="0" fillId="2" borderId="0" xfId="0" applyNumberFormat="1" applyFont="1" applyFill="1" applyAlignment="1" applyProtection="1">
      <alignment horizontal="center"/>
      <protection locked="0"/>
    </xf>
    <xf numFmtId="168" fontId="0" fillId="2" borderId="0" xfId="0" applyNumberFormat="1" applyFont="1" applyFill="1" applyAlignment="1" applyProtection="1">
      <alignment horizontal="left"/>
      <protection locked="0"/>
    </xf>
    <xf numFmtId="168" fontId="0" fillId="2" borderId="0" xfId="0" applyNumberFormat="1" applyFont="1" applyFill="1" applyAlignment="1" applyProtection="1">
      <alignment horizontal="left"/>
      <protection hidden="1"/>
    </xf>
    <xf numFmtId="168" fontId="0" fillId="2" borderId="0" xfId="0" applyNumberFormat="1" applyFill="1" applyAlignment="1" applyProtection="1">
      <alignment horizontal="left"/>
      <protection hidden="1"/>
    </xf>
    <xf numFmtId="168" fontId="0" fillId="2" borderId="0" xfId="0" applyNumberFormat="1" applyFill="1" applyAlignment="1" applyProtection="1">
      <alignment horizontal="left"/>
      <protection locked="0"/>
    </xf>
    <xf numFmtId="168" fontId="0" fillId="2" borderId="11" xfId="0" applyNumberFormat="1" applyFont="1" applyFill="1" applyBorder="1" applyAlignment="1">
      <alignment horizontal="left"/>
    </xf>
    <xf numFmtId="168" fontId="3" fillId="2" borderId="0" xfId="0" applyNumberFormat="1" applyFont="1" applyFill="1" applyAlignment="1" applyProtection="1">
      <alignment horizontal="left" vertical="center"/>
      <protection hidden="1"/>
    </xf>
    <xf numFmtId="0" fontId="22" fillId="0" borderId="0" xfId="0" applyFont="1" applyAlignment="1" applyProtection="1">
      <alignment horizontal="center"/>
      <protection hidden="1"/>
    </xf>
    <xf numFmtId="0" fontId="30" fillId="0" borderId="0" xfId="0" applyFont="1" applyAlignment="1" applyProtection="1">
      <alignment horizontal="right" vertical="center"/>
      <protection hidden="1"/>
    </xf>
    <xf numFmtId="0" fontId="3" fillId="0" borderId="0" xfId="0" applyFont="1" applyAlignment="1" applyProtection="1">
      <alignment horizontal="left" vertical="center"/>
      <protection hidden="1"/>
    </xf>
    <xf numFmtId="14" fontId="3" fillId="2" borderId="0" xfId="0" applyNumberFormat="1" applyFont="1" applyFill="1" applyAlignment="1" applyProtection="1">
      <alignment horizontal="left" vertical="center"/>
      <protection locked="0"/>
    </xf>
    <xf numFmtId="0" fontId="42" fillId="2" borderId="0" xfId="0" applyFont="1" applyFill="1" applyAlignment="1" applyProtection="1">
      <alignment horizontal="center" vertical="center"/>
      <protection locked="0"/>
    </xf>
    <xf numFmtId="0" fontId="0" fillId="0" borderId="0" xfId="0" applyAlignment="1"/>
    <xf numFmtId="0" fontId="30" fillId="0" borderId="35" xfId="0" applyFont="1" applyBorder="1" applyAlignment="1" applyProtection="1">
      <alignment horizontal="right"/>
      <protection hidden="1"/>
    </xf>
    <xf numFmtId="0" fontId="3" fillId="0" borderId="35" xfId="0" applyFont="1" applyBorder="1" applyProtection="1">
      <protection hidden="1"/>
    </xf>
    <xf numFmtId="0" fontId="22" fillId="0" borderId="35" xfId="0" applyFont="1" applyBorder="1" applyProtection="1">
      <protection hidden="1"/>
    </xf>
    <xf numFmtId="0" fontId="30" fillId="0" borderId="35" xfId="0" applyFont="1" applyBorder="1" applyAlignment="1" applyProtection="1">
      <alignment horizontal="right" vertical="center"/>
      <protection hidden="1"/>
    </xf>
    <xf numFmtId="0" fontId="44" fillId="0" borderId="3" xfId="0" applyFont="1" applyBorder="1" applyAlignment="1" applyProtection="1">
      <alignment horizontal="center" vertical="center" wrapText="1"/>
      <protection hidden="1"/>
    </xf>
    <xf numFmtId="0" fontId="10" fillId="0" borderId="15" xfId="0" applyFont="1" applyBorder="1" applyAlignment="1" applyProtection="1">
      <alignment horizontal="center" vertical="center"/>
      <protection hidden="1"/>
    </xf>
    <xf numFmtId="0" fontId="22" fillId="0" borderId="15" xfId="0" applyFont="1" applyBorder="1" applyProtection="1">
      <protection hidden="1"/>
    </xf>
    <xf numFmtId="14" fontId="3" fillId="2" borderId="35" xfId="0" applyNumberFormat="1" applyFont="1" applyFill="1" applyBorder="1" applyAlignment="1" applyProtection="1">
      <alignment horizontal="center" vertical="center"/>
      <protection locked="0"/>
    </xf>
    <xf numFmtId="0" fontId="24" fillId="0" borderId="3" xfId="0" applyFont="1" applyBorder="1" applyAlignment="1" applyProtection="1">
      <alignment horizontal="center" vertical="center" wrapText="1"/>
      <protection hidden="1"/>
    </xf>
    <xf numFmtId="0" fontId="10" fillId="0" borderId="0" xfId="0" applyFont="1" applyAlignment="1" applyProtection="1">
      <alignment horizontal="center" vertical="center"/>
      <protection hidden="1"/>
    </xf>
    <xf numFmtId="0" fontId="42" fillId="2" borderId="0" xfId="0" applyFont="1" applyFill="1" applyAlignment="1" applyProtection="1">
      <alignment horizontal="left" vertical="center"/>
      <protection locked="0"/>
    </xf>
    <xf numFmtId="0" fontId="79" fillId="2" borderId="0" xfId="0" applyFont="1" applyFill="1" applyAlignment="1" applyProtection="1">
      <alignment horizontal="center" vertical="center"/>
      <protection locked="0"/>
    </xf>
    <xf numFmtId="0" fontId="3" fillId="0" borderId="5" xfId="0" applyFont="1" applyBorder="1" applyProtection="1">
      <protection hidden="1"/>
    </xf>
    <xf numFmtId="0" fontId="30" fillId="0" borderId="5" xfId="0" applyFont="1" applyBorder="1" applyProtection="1">
      <protection hidden="1"/>
    </xf>
    <xf numFmtId="0" fontId="30" fillId="0" borderId="5" xfId="0" applyFont="1" applyBorder="1" applyAlignment="1" applyProtection="1">
      <alignment horizontal="right"/>
      <protection hidden="1"/>
    </xf>
    <xf numFmtId="14" fontId="3" fillId="2" borderId="5" xfId="0" applyNumberFormat="1" applyFont="1" applyFill="1" applyBorder="1" applyAlignment="1" applyProtection="1">
      <alignment horizontal="left" vertical="center"/>
      <protection locked="0"/>
    </xf>
    <xf numFmtId="0" fontId="30" fillId="0" borderId="0" xfId="0" applyFont="1" applyAlignment="1" applyProtection="1">
      <alignment horizontal="center"/>
      <protection hidden="1"/>
    </xf>
    <xf numFmtId="0" fontId="0" fillId="0" borderId="0" xfId="0" applyAlignment="1" applyProtection="1">
      <alignment horizontal="center"/>
      <protection hidden="1"/>
    </xf>
    <xf numFmtId="0" fontId="0" fillId="2" borderId="0" xfId="0" applyFill="1" applyAlignment="1" applyProtection="1">
      <alignment horizontal="center"/>
      <protection locked="0"/>
    </xf>
    <xf numFmtId="0" fontId="0" fillId="17" borderId="1" xfId="0" applyFill="1" applyBorder="1" applyProtection="1">
      <protection locked="0"/>
    </xf>
    <xf numFmtId="0" fontId="80" fillId="2" borderId="0" xfId="0" applyFont="1" applyFill="1" applyAlignment="1" applyProtection="1">
      <alignment horizontal="center" vertical="center"/>
      <protection locked="0"/>
    </xf>
    <xf numFmtId="0" fontId="30" fillId="8" borderId="0" xfId="0" applyFont="1" applyFill="1" applyAlignment="1" applyProtection="1">
      <protection hidden="1"/>
    </xf>
    <xf numFmtId="0" fontId="0" fillId="0" borderId="0" xfId="0" applyAlignment="1" applyProtection="1">
      <protection hidden="1"/>
    </xf>
    <xf numFmtId="0" fontId="0" fillId="0" borderId="16" xfId="0" applyBorder="1" applyProtection="1">
      <protection hidden="1"/>
    </xf>
    <xf numFmtId="0" fontId="0" fillId="2" borderId="0" xfId="0" applyFill="1" applyProtection="1">
      <protection locked="0"/>
    </xf>
    <xf numFmtId="0" fontId="3" fillId="2" borderId="0" xfId="0" applyFont="1" applyFill="1" applyAlignment="1" applyProtection="1">
      <alignment horizontal="center"/>
      <protection locked="0"/>
    </xf>
    <xf numFmtId="0" fontId="30" fillId="10" borderId="0" xfId="0" applyFont="1" applyFill="1" applyBorder="1" applyAlignment="1" applyProtection="1">
      <alignment horizontal="left"/>
      <protection locked="0"/>
    </xf>
    <xf numFmtId="0" fontId="3" fillId="0" borderId="0" xfId="0" applyFont="1" applyAlignment="1" applyProtection="1">
      <alignment horizontal="left"/>
      <protection hidden="1"/>
    </xf>
    <xf numFmtId="0" fontId="57" fillId="0" borderId="16" xfId="0" applyFont="1" applyBorder="1" applyAlignment="1" applyProtection="1">
      <alignment horizontal="center" vertical="center"/>
      <protection hidden="1"/>
    </xf>
    <xf numFmtId="0" fontId="14" fillId="2" borderId="3" xfId="0" applyFont="1" applyFill="1" applyBorder="1" applyAlignment="1">
      <alignment vertical="center" wrapText="1"/>
    </xf>
    <xf numFmtId="0" fontId="13" fillId="2" borderId="15" xfId="0" applyFont="1" applyFill="1" applyBorder="1" applyAlignment="1" applyProtection="1">
      <alignment horizontal="left" vertical="center" wrapText="1"/>
      <protection locked="0"/>
    </xf>
    <xf numFmtId="0" fontId="30" fillId="0" borderId="15" xfId="0" applyFont="1" applyBorder="1" applyAlignment="1" applyProtection="1">
      <alignment horizontal="left" vertical="center" wrapText="1"/>
      <protection hidden="1"/>
    </xf>
    <xf numFmtId="0" fontId="14" fillId="2" borderId="15" xfId="0" applyFont="1" applyFill="1" applyBorder="1" applyAlignment="1" applyProtection="1">
      <alignment horizontal="center" vertical="center" wrapText="1"/>
      <protection locked="0"/>
    </xf>
    <xf numFmtId="0" fontId="14" fillId="2" borderId="3" xfId="0" applyFont="1" applyFill="1" applyBorder="1" applyAlignment="1" applyProtection="1">
      <alignment horizontal="center" vertical="center" wrapText="1"/>
      <protection locked="0"/>
    </xf>
    <xf numFmtId="0" fontId="3" fillId="0" borderId="0" xfId="0" applyFont="1"/>
    <xf numFmtId="0" fontId="13" fillId="16" borderId="1" xfId="0" applyFont="1" applyFill="1" applyBorder="1" applyProtection="1">
      <protection locked="0"/>
    </xf>
    <xf numFmtId="0" fontId="13" fillId="13" borderId="1" xfId="0" applyFont="1" applyFill="1" applyBorder="1" applyProtection="1">
      <protection locked="0"/>
    </xf>
    <xf numFmtId="0" fontId="13" fillId="17" borderId="1" xfId="0" applyFont="1" applyFill="1" applyBorder="1" applyProtection="1">
      <protection locked="0"/>
    </xf>
    <xf numFmtId="0" fontId="13" fillId="13" borderId="37" xfId="0" applyFont="1" applyFill="1" applyBorder="1" applyProtection="1">
      <protection locked="0"/>
    </xf>
    <xf numFmtId="0" fontId="0" fillId="7" borderId="0" xfId="0" applyFill="1" applyAlignment="1">
      <alignment vertical="center"/>
    </xf>
    <xf numFmtId="0" fontId="22" fillId="0" borderId="23" xfId="0" applyFont="1" applyBorder="1" applyAlignment="1">
      <alignment horizontal="center"/>
    </xf>
    <xf numFmtId="0" fontId="22" fillId="0" borderId="0" xfId="0" applyFont="1" applyBorder="1" applyAlignment="1">
      <alignment horizontal="center"/>
    </xf>
    <xf numFmtId="0" fontId="0" fillId="7" borderId="0" xfId="0" applyFill="1"/>
    <xf numFmtId="0" fontId="30" fillId="2" borderId="0" xfId="0" applyFont="1" applyFill="1" applyAlignment="1" applyProtection="1">
      <alignment horizontal="left"/>
      <protection locked="0"/>
    </xf>
    <xf numFmtId="0" fontId="30" fillId="0" borderId="0" xfId="0" applyFont="1" applyAlignment="1" applyProtection="1">
      <alignment horizontal="center"/>
      <protection hidden="1"/>
    </xf>
    <xf numFmtId="0" fontId="30" fillId="0" borderId="0" xfId="0" applyFont="1" applyAlignment="1" applyProtection="1">
      <alignment horizontal="right"/>
      <protection hidden="1"/>
    </xf>
    <xf numFmtId="0" fontId="93" fillId="0" borderId="0" xfId="0" applyFont="1" applyAlignment="1" applyProtection="1">
      <alignment horizontal="center" vertical="center"/>
      <protection hidden="1"/>
    </xf>
    <xf numFmtId="0" fontId="13" fillId="0" borderId="0" xfId="0" applyFont="1" applyAlignment="1" applyProtection="1">
      <protection hidden="1"/>
    </xf>
    <xf numFmtId="0" fontId="44" fillId="0" borderId="0" xfId="0" applyFont="1" applyAlignment="1" applyProtection="1">
      <protection hidden="1"/>
    </xf>
    <xf numFmtId="0" fontId="44" fillId="8" borderId="0" xfId="0" applyFont="1" applyFill="1" applyAlignment="1" applyProtection="1">
      <protection hidden="1"/>
    </xf>
    <xf numFmtId="0" fontId="44" fillId="8" borderId="0" xfId="0" applyFont="1" applyFill="1" applyAlignment="1" applyProtection="1">
      <alignment horizontal="right"/>
      <protection hidden="1"/>
    </xf>
    <xf numFmtId="0" fontId="22" fillId="0" borderId="42" xfId="0" applyFont="1" applyBorder="1" applyAlignment="1" applyProtection="1">
      <alignment horizontal="center"/>
      <protection hidden="1"/>
    </xf>
    <xf numFmtId="0" fontId="30" fillId="0" borderId="42" xfId="0" applyFont="1" applyBorder="1" applyAlignment="1" applyProtection="1">
      <alignment horizontal="center" wrapText="1"/>
      <protection hidden="1"/>
    </xf>
    <xf numFmtId="14" fontId="3" fillId="2" borderId="0" xfId="0" applyNumberFormat="1" applyFont="1" applyFill="1" applyAlignment="1" applyProtection="1">
      <alignment horizontal="center" vertical="center"/>
      <protection locked="0"/>
    </xf>
    <xf numFmtId="0" fontId="42" fillId="2" borderId="0" xfId="0" applyFont="1" applyFill="1" applyProtection="1">
      <protection locked="0"/>
    </xf>
    <xf numFmtId="0" fontId="30" fillId="2" borderId="42" xfId="0" applyFont="1" applyFill="1" applyBorder="1" applyAlignment="1" applyProtection="1">
      <alignment wrapText="1"/>
      <protection locked="0"/>
    </xf>
    <xf numFmtId="0" fontId="30" fillId="2" borderId="42" xfId="0" applyFont="1" applyFill="1" applyBorder="1" applyAlignment="1" applyProtection="1">
      <alignment horizontal="center" vertical="center" wrapText="1"/>
      <protection locked="0"/>
    </xf>
    <xf numFmtId="0" fontId="0" fillId="0" borderId="0" xfId="0"/>
    <xf numFmtId="0" fontId="22" fillId="0" borderId="0" xfId="0" applyFont="1" applyAlignment="1">
      <alignment horizontal="center"/>
    </xf>
    <xf numFmtId="0" fontId="108" fillId="0" borderId="0" xfId="0" applyFont="1" applyAlignment="1">
      <alignment horizontal="right" vertical="top" wrapText="1"/>
    </xf>
    <xf numFmtId="0" fontId="108" fillId="0" borderId="0" xfId="0" applyFont="1" applyAlignment="1">
      <alignment horizontal="left" vertical="top" wrapText="1"/>
    </xf>
    <xf numFmtId="0" fontId="108" fillId="0" borderId="0" xfId="0" applyFont="1" applyAlignment="1">
      <alignment horizontal="left"/>
    </xf>
    <xf numFmtId="0" fontId="108" fillId="0" borderId="0" xfId="0" applyFont="1" applyAlignment="1">
      <alignment horizontal="center"/>
    </xf>
    <xf numFmtId="0" fontId="108" fillId="0" borderId="0" xfId="0" applyFont="1" applyAlignment="1">
      <alignment vertical="top" wrapText="1"/>
    </xf>
    <xf numFmtId="0" fontId="108" fillId="0" borderId="0" xfId="0" applyFont="1" applyAlignment="1">
      <alignment horizontal="center" vertical="top" wrapText="1"/>
    </xf>
    <xf numFmtId="0" fontId="108" fillId="0" borderId="0" xfId="0" applyFont="1"/>
    <xf numFmtId="0" fontId="119" fillId="0" borderId="0" xfId="0" applyFont="1" applyAlignment="1">
      <alignment horizontal="left"/>
    </xf>
    <xf numFmtId="0" fontId="108" fillId="0" borderId="0" xfId="0" applyFont="1" applyAlignment="1"/>
    <xf numFmtId="0" fontId="64" fillId="9" borderId="16" xfId="0" applyFont="1" applyFill="1" applyBorder="1" applyAlignment="1">
      <alignment horizontal="center" wrapText="1"/>
    </xf>
    <xf numFmtId="0" fontId="45" fillId="9" borderId="16" xfId="0" applyFont="1" applyFill="1" applyBorder="1" applyAlignment="1">
      <alignment horizontal="center" vertical="center"/>
    </xf>
    <xf numFmtId="0" fontId="45" fillId="9" borderId="16" xfId="0" applyFont="1" applyFill="1" applyBorder="1" applyAlignment="1">
      <alignment horizontal="center" vertical="center" wrapText="1"/>
    </xf>
    <xf numFmtId="0" fontId="64" fillId="0" borderId="16" xfId="0" applyFont="1" applyBorder="1" applyAlignment="1">
      <alignment horizontal="center" vertical="center"/>
    </xf>
    <xf numFmtId="0" fontId="64" fillId="0" borderId="16" xfId="0" applyFont="1" applyBorder="1"/>
    <xf numFmtId="0" fontId="64" fillId="0" borderId="16" xfId="0" applyFont="1" applyBorder="1" applyAlignment="1">
      <alignment wrapText="1"/>
    </xf>
    <xf numFmtId="0" fontId="22" fillId="8" borderId="0" xfId="0" applyFont="1" applyFill="1" applyAlignment="1">
      <alignment horizontal="left"/>
    </xf>
    <xf numFmtId="0" fontId="150" fillId="8" borderId="0" xfId="0" applyFont="1" applyFill="1" applyAlignment="1"/>
    <xf numFmtId="0" fontId="148" fillId="8" borderId="0" xfId="0" applyFont="1" applyFill="1" applyAlignment="1"/>
    <xf numFmtId="0" fontId="22" fillId="8" borderId="0" xfId="0" applyFont="1" applyFill="1" applyAlignment="1"/>
    <xf numFmtId="0" fontId="22" fillId="0" borderId="0" xfId="0" applyFont="1" applyBorder="1" applyAlignment="1">
      <alignment vertical="top" wrapText="1"/>
    </xf>
    <xf numFmtId="14" fontId="32" fillId="8" borderId="0" xfId="0" applyNumberFormat="1" applyFont="1" applyFill="1" applyAlignment="1" applyProtection="1">
      <alignment vertical="center"/>
      <protection locked="0"/>
    </xf>
    <xf numFmtId="0" fontId="45" fillId="0" borderId="0" xfId="0" applyFont="1" applyAlignment="1">
      <alignment vertical="top"/>
    </xf>
    <xf numFmtId="0" fontId="44" fillId="0" borderId="0" xfId="0" applyFont="1" applyAlignment="1">
      <alignment vertical="top"/>
    </xf>
    <xf numFmtId="14" fontId="50" fillId="2" borderId="0" xfId="0" applyNumberFormat="1" applyFont="1" applyFill="1" applyAlignment="1" applyProtection="1">
      <alignment horizontal="left" vertical="center"/>
      <protection locked="0"/>
    </xf>
    <xf numFmtId="0" fontId="37" fillId="26" borderId="16" xfId="0" applyFont="1" applyFill="1" applyBorder="1" applyAlignment="1">
      <alignment horizontal="center" vertical="center"/>
    </xf>
    <xf numFmtId="0" fontId="0" fillId="17" borderId="16" xfId="0" applyFill="1" applyBorder="1" applyAlignment="1">
      <alignment horizontal="center" vertical="center"/>
    </xf>
    <xf numFmtId="0" fontId="0" fillId="17" borderId="16" xfId="0" applyFill="1" applyBorder="1" applyAlignment="1">
      <alignment vertical="center"/>
    </xf>
    <xf numFmtId="0" fontId="0" fillId="17" borderId="16" xfId="0" applyFill="1" applyBorder="1" applyAlignment="1">
      <alignment horizontal="left" vertical="center"/>
    </xf>
    <xf numFmtId="0" fontId="152" fillId="2" borderId="0" xfId="0" applyNumberFormat="1" applyFont="1" applyFill="1" applyAlignment="1" applyProtection="1">
      <alignment horizontal="center"/>
      <protection locked="0"/>
    </xf>
    <xf numFmtId="0" fontId="145" fillId="2" borderId="1" xfId="0" applyFont="1" applyFill="1" applyBorder="1" applyAlignment="1" applyProtection="1">
      <alignment horizontal="center" vertical="center"/>
      <protection locked="0"/>
    </xf>
    <xf numFmtId="0" fontId="121" fillId="2" borderId="1" xfId="0" applyFont="1" applyFill="1" applyBorder="1" applyAlignment="1" applyProtection="1">
      <alignment horizontal="center" vertical="center" wrapText="1"/>
      <protection locked="0"/>
    </xf>
    <xf numFmtId="0" fontId="121" fillId="2" borderId="1" xfId="0" applyFont="1" applyFill="1" applyBorder="1" applyAlignment="1" applyProtection="1">
      <alignment horizontal="center" vertical="center"/>
      <protection locked="0"/>
    </xf>
    <xf numFmtId="14" fontId="110" fillId="2" borderId="1" xfId="0" applyNumberFormat="1" applyFont="1" applyFill="1" applyBorder="1" applyAlignment="1" applyProtection="1">
      <alignment horizontal="center" vertical="center"/>
      <protection locked="0"/>
    </xf>
    <xf numFmtId="14" fontId="110" fillId="2" borderId="1" xfId="0" applyNumberFormat="1" applyFont="1" applyFill="1" applyBorder="1" applyAlignment="1" applyProtection="1">
      <alignment horizontal="center" vertical="center" wrapText="1"/>
      <protection locked="0"/>
    </xf>
    <xf numFmtId="0" fontId="145" fillId="2" borderId="1" xfId="0" applyFont="1" applyFill="1" applyBorder="1" applyAlignment="1" applyProtection="1">
      <alignment horizontal="center" vertical="center" wrapText="1"/>
      <protection locked="0"/>
    </xf>
    <xf numFmtId="0" fontId="157" fillId="0" borderId="0" xfId="0" applyFont="1"/>
    <xf numFmtId="0" fontId="162" fillId="0" borderId="0" xfId="0" applyFont="1"/>
    <xf numFmtId="0" fontId="163" fillId="2" borderId="0" xfId="0" applyFont="1" applyFill="1" applyAlignment="1" applyProtection="1">
      <alignment horizontal="left"/>
      <protection locked="0"/>
    </xf>
    <xf numFmtId="14" fontId="139" fillId="2" borderId="1" xfId="0" applyNumberFormat="1" applyFont="1" applyFill="1" applyBorder="1" applyAlignment="1" applyProtection="1">
      <alignment horizontal="center" vertical="center"/>
      <protection locked="0"/>
    </xf>
    <xf numFmtId="0" fontId="155" fillId="2" borderId="1" xfId="0" applyFont="1" applyFill="1" applyBorder="1" applyAlignment="1" applyProtection="1">
      <alignment horizontal="center" vertical="center"/>
      <protection locked="0"/>
    </xf>
    <xf numFmtId="0" fontId="155" fillId="2" borderId="1" xfId="0" applyFont="1" applyFill="1" applyBorder="1" applyAlignment="1" applyProtection="1">
      <alignment horizontal="center" vertical="center" wrapText="1"/>
      <protection locked="0"/>
    </xf>
    <xf numFmtId="14" fontId="50" fillId="2" borderId="0" xfId="0" applyNumberFormat="1" applyFont="1" applyFill="1" applyAlignment="1" applyProtection="1">
      <alignment horizontal="center" vertical="center"/>
      <protection locked="0"/>
    </xf>
    <xf numFmtId="0" fontId="130" fillId="2" borderId="1" xfId="0" applyFont="1" applyFill="1" applyBorder="1" applyAlignment="1" applyProtection="1">
      <alignment horizontal="center" vertical="center" wrapText="1"/>
      <protection locked="0"/>
    </xf>
    <xf numFmtId="0" fontId="157" fillId="0" borderId="0" xfId="0" applyFont="1" applyAlignment="1">
      <alignment vertical="top"/>
    </xf>
    <xf numFmtId="0" fontId="22" fillId="0" borderId="0" xfId="0" applyFont="1" applyAlignment="1" applyProtection="1">
      <alignment horizontal="right"/>
      <protection hidden="1"/>
    </xf>
    <xf numFmtId="0" fontId="0" fillId="0" borderId="0" xfId="0"/>
    <xf numFmtId="0" fontId="22" fillId="0" borderId="0" xfId="0" applyFont="1" applyAlignment="1" applyProtection="1">
      <alignment horizontal="center"/>
      <protection hidden="1"/>
    </xf>
    <xf numFmtId="0" fontId="40" fillId="0" borderId="0" xfId="0" applyFont="1" applyAlignment="1" applyProtection="1">
      <alignment horizontal="center" vertical="center"/>
      <protection hidden="1"/>
    </xf>
    <xf numFmtId="0" fontId="22" fillId="0" borderId="0" xfId="0" applyFont="1" applyAlignment="1" applyProtection="1">
      <alignment horizontal="left"/>
      <protection hidden="1"/>
    </xf>
    <xf numFmtId="0" fontId="22" fillId="8" borderId="0" xfId="0" applyFont="1" applyFill="1" applyAlignment="1" applyProtection="1">
      <alignment horizontal="center"/>
      <protection hidden="1"/>
    </xf>
    <xf numFmtId="0" fontId="22" fillId="2" borderId="0" xfId="0" applyFont="1" applyFill="1" applyAlignment="1" applyProtection="1">
      <alignment horizontal="left"/>
      <protection locked="0"/>
    </xf>
    <xf numFmtId="0" fontId="22" fillId="0" borderId="0" xfId="0" applyFont="1" applyAlignment="1" applyProtection="1">
      <alignment horizontal="right"/>
      <protection hidden="1"/>
    </xf>
    <xf numFmtId="0" fontId="0" fillId="2" borderId="16" xfId="0" applyFill="1" applyBorder="1" applyAlignment="1" applyProtection="1">
      <alignment horizontal="center" vertical="center"/>
      <protection locked="0"/>
    </xf>
    <xf numFmtId="0" fontId="24" fillId="0" borderId="0" xfId="0" applyFont="1" applyAlignment="1" applyProtection="1">
      <alignment horizontal="center"/>
      <protection hidden="1"/>
    </xf>
    <xf numFmtId="0" fontId="30" fillId="0" borderId="0" xfId="0" applyFont="1" applyAlignment="1" applyProtection="1">
      <alignment horizontal="center"/>
      <protection hidden="1"/>
    </xf>
    <xf numFmtId="0" fontId="0" fillId="0" borderId="0" xfId="0"/>
    <xf numFmtId="0" fontId="30" fillId="0" borderId="0" xfId="0" applyFont="1" applyAlignment="1" applyProtection="1">
      <alignment horizontal="right"/>
      <protection hidden="1"/>
    </xf>
    <xf numFmtId="0" fontId="29" fillId="2" borderId="1" xfId="0" applyFont="1" applyFill="1" applyBorder="1" applyAlignment="1">
      <alignment horizontal="center" vertical="center"/>
    </xf>
    <xf numFmtId="0" fontId="106" fillId="0" borderId="0" xfId="0" applyFont="1" applyFill="1" applyAlignment="1" applyProtection="1">
      <protection hidden="1"/>
    </xf>
    <xf numFmtId="0" fontId="107" fillId="0" borderId="18" xfId="0" applyFont="1" applyFill="1" applyBorder="1" applyAlignment="1" applyProtection="1">
      <alignment horizontal="left"/>
      <protection hidden="1"/>
    </xf>
    <xf numFmtId="0" fontId="164" fillId="0" borderId="18" xfId="0" applyFont="1" applyFill="1" applyBorder="1" applyAlignment="1" applyProtection="1">
      <alignment horizontal="left"/>
      <protection hidden="1"/>
    </xf>
    <xf numFmtId="0" fontId="109" fillId="0" borderId="18" xfId="0" applyFont="1" applyFill="1" applyBorder="1" applyProtection="1">
      <protection hidden="1"/>
    </xf>
    <xf numFmtId="0" fontId="109" fillId="0" borderId="18" xfId="0" applyFont="1" applyBorder="1" applyAlignment="1" applyProtection="1">
      <alignment horizontal="center"/>
      <protection hidden="1"/>
    </xf>
    <xf numFmtId="0" fontId="108" fillId="0" borderId="18" xfId="0" applyFont="1" applyFill="1" applyBorder="1" applyProtection="1">
      <protection hidden="1"/>
    </xf>
    <xf numFmtId="0" fontId="107" fillId="0" borderId="18" xfId="0" applyFont="1" applyFill="1" applyBorder="1" applyAlignment="1" applyProtection="1">
      <alignment horizontal="right"/>
      <protection hidden="1"/>
    </xf>
    <xf numFmtId="0" fontId="106" fillId="0" borderId="18" xfId="0" applyFont="1" applyFill="1" applyBorder="1" applyProtection="1">
      <protection hidden="1"/>
    </xf>
    <xf numFmtId="0" fontId="0" fillId="0" borderId="18" xfId="0" applyBorder="1" applyProtection="1">
      <protection hidden="1"/>
    </xf>
    <xf numFmtId="0" fontId="106" fillId="0" borderId="0" xfId="0" applyFont="1" applyFill="1" applyProtection="1">
      <protection hidden="1"/>
    </xf>
    <xf numFmtId="0" fontId="106" fillId="8" borderId="0" xfId="0" applyFont="1" applyFill="1" applyProtection="1">
      <protection hidden="1"/>
    </xf>
    <xf numFmtId="0" fontId="109" fillId="0" borderId="0" xfId="0" applyFont="1" applyFill="1" applyProtection="1">
      <protection hidden="1"/>
    </xf>
    <xf numFmtId="14" fontId="50" fillId="0" borderId="0" xfId="0" applyNumberFormat="1" applyFont="1" applyFill="1" applyAlignment="1" applyProtection="1">
      <alignment vertical="center"/>
      <protection hidden="1"/>
    </xf>
    <xf numFmtId="0" fontId="109" fillId="0" borderId="0" xfId="0" applyFont="1" applyFill="1" applyAlignment="1" applyProtection="1">
      <alignment horizontal="center"/>
      <protection hidden="1"/>
    </xf>
    <xf numFmtId="14" fontId="50" fillId="0" borderId="0" xfId="0" applyNumberFormat="1" applyFont="1" applyFill="1" applyAlignment="1" applyProtection="1">
      <alignment horizontal="center" vertical="center" wrapText="1"/>
      <protection hidden="1"/>
    </xf>
    <xf numFmtId="14" fontId="152" fillId="0" borderId="0" xfId="0" applyNumberFormat="1" applyFont="1" applyFill="1" applyAlignment="1" applyProtection="1">
      <alignment horizontal="center" vertical="center"/>
      <protection hidden="1"/>
    </xf>
    <xf numFmtId="0" fontId="109" fillId="0" borderId="0" xfId="0" applyFont="1" applyFill="1" applyAlignment="1" applyProtection="1">
      <alignment horizontal="center" vertical="center"/>
      <protection hidden="1"/>
    </xf>
    <xf numFmtId="0" fontId="109" fillId="0" borderId="0" xfId="0" applyFont="1" applyFill="1" applyAlignment="1" applyProtection="1">
      <alignment vertical="center"/>
      <protection hidden="1"/>
    </xf>
    <xf numFmtId="14" fontId="152" fillId="8" borderId="0" xfId="0" applyNumberFormat="1" applyFont="1" applyFill="1" applyAlignment="1" applyProtection="1">
      <alignment horizontal="center" vertical="center"/>
      <protection hidden="1"/>
    </xf>
    <xf numFmtId="0" fontId="106" fillId="0" borderId="0" xfId="0" applyFont="1" applyFill="1" applyAlignment="1" applyProtection="1">
      <alignment vertical="center"/>
      <protection hidden="1"/>
    </xf>
    <xf numFmtId="0" fontId="106" fillId="0" borderId="0" xfId="0" applyFont="1" applyFill="1" applyAlignment="1" applyProtection="1">
      <alignment horizontal="center"/>
      <protection hidden="1"/>
    </xf>
    <xf numFmtId="0" fontId="111" fillId="0" borderId="0" xfId="0" applyFont="1" applyAlignment="1" applyProtection="1">
      <protection hidden="1"/>
    </xf>
    <xf numFmtId="0" fontId="112" fillId="0" borderId="0" xfId="0" applyFont="1" applyAlignment="1" applyProtection="1">
      <alignment horizontal="left" indent="4"/>
      <protection hidden="1"/>
    </xf>
    <xf numFmtId="0" fontId="111" fillId="8" borderId="0" xfId="0" applyFont="1" applyFill="1" applyAlignment="1" applyProtection="1">
      <protection hidden="1"/>
    </xf>
    <xf numFmtId="0" fontId="74" fillId="8" borderId="0" xfId="0" applyFont="1" applyFill="1" applyProtection="1">
      <protection hidden="1"/>
    </xf>
    <xf numFmtId="0" fontId="113" fillId="0" borderId="0" xfId="0" applyFont="1" applyFill="1" applyProtection="1">
      <protection hidden="1"/>
    </xf>
    <xf numFmtId="0" fontId="106" fillId="0" borderId="0" xfId="0" applyFont="1" applyProtection="1">
      <protection hidden="1"/>
    </xf>
    <xf numFmtId="0" fontId="106" fillId="0" borderId="0" xfId="0" applyFont="1" applyAlignment="1" applyProtection="1">
      <alignment horizontal="center"/>
      <protection hidden="1"/>
    </xf>
    <xf numFmtId="0" fontId="109" fillId="0" borderId="0" xfId="0" applyFont="1" applyAlignment="1" applyProtection="1">
      <alignment horizontal="center"/>
      <protection hidden="1"/>
    </xf>
    <xf numFmtId="0" fontId="109" fillId="0" borderId="0" xfId="0" applyFont="1" applyProtection="1">
      <protection hidden="1"/>
    </xf>
    <xf numFmtId="0" fontId="109" fillId="0" borderId="0" xfId="0" applyFont="1" applyAlignment="1" applyProtection="1">
      <alignment horizontal="center" vertical="center"/>
      <protection hidden="1"/>
    </xf>
    <xf numFmtId="0" fontId="121" fillId="0" borderId="0" xfId="0" applyFont="1" applyAlignment="1" applyProtection="1">
      <alignment vertical="center"/>
      <protection hidden="1"/>
    </xf>
    <xf numFmtId="14" fontId="50" fillId="0" borderId="0" xfId="0" applyNumberFormat="1" applyFont="1" applyFill="1" applyAlignment="1" applyProtection="1">
      <alignment horizontal="left" vertical="center"/>
      <protection hidden="1"/>
    </xf>
    <xf numFmtId="0" fontId="139" fillId="0" borderId="0" xfId="0" applyFont="1" applyFill="1" applyAlignment="1" applyProtection="1">
      <alignment vertical="center"/>
      <protection hidden="1"/>
    </xf>
    <xf numFmtId="0" fontId="114" fillId="0" borderId="0" xfId="0" applyFont="1" applyFill="1" applyProtection="1">
      <protection hidden="1"/>
    </xf>
    <xf numFmtId="14" fontId="106" fillId="0" borderId="0" xfId="0" applyNumberFormat="1" applyFont="1" applyProtection="1">
      <protection hidden="1"/>
    </xf>
    <xf numFmtId="14" fontId="13" fillId="2" borderId="18" xfId="0" applyNumberFormat="1" applyFont="1" applyFill="1" applyBorder="1" applyProtection="1">
      <protection locked="0"/>
    </xf>
    <xf numFmtId="0" fontId="106" fillId="8" borderId="0" xfId="0" applyFont="1" applyFill="1" applyProtection="1">
      <protection locked="0"/>
    </xf>
    <xf numFmtId="14" fontId="110" fillId="2" borderId="0" xfId="0" applyNumberFormat="1" applyFont="1" applyFill="1" applyAlignment="1" applyProtection="1">
      <alignment horizontal="left"/>
      <protection locked="0"/>
    </xf>
    <xf numFmtId="0" fontId="121" fillId="2" borderId="0" xfId="0" applyFont="1" applyFill="1" applyAlignment="1" applyProtection="1">
      <alignment horizontal="left" vertical="center"/>
      <protection locked="0"/>
    </xf>
    <xf numFmtId="14" fontId="0" fillId="0" borderId="0" xfId="0" applyNumberFormat="1" applyFont="1"/>
    <xf numFmtId="14" fontId="3" fillId="0" borderId="0" xfId="0" applyNumberFormat="1" applyFont="1" applyAlignment="1" applyProtection="1">
      <alignment horizontal="center" vertical="center"/>
      <protection hidden="1"/>
    </xf>
    <xf numFmtId="0" fontId="17" fillId="2" borderId="1" xfId="0" applyFont="1" applyFill="1" applyBorder="1" applyAlignment="1" applyProtection="1">
      <alignment horizontal="center"/>
      <protection locked="0"/>
    </xf>
    <xf numFmtId="0" fontId="22" fillId="0" borderId="0" xfId="0" applyFont="1" applyBorder="1" applyAlignment="1" applyProtection="1">
      <alignment horizontal="center"/>
      <protection hidden="1"/>
    </xf>
    <xf numFmtId="0" fontId="0" fillId="0" borderId="0" xfId="0"/>
    <xf numFmtId="0" fontId="30" fillId="0" borderId="0" xfId="0" applyFont="1" applyAlignment="1" applyProtection="1">
      <alignment horizontal="left"/>
      <protection hidden="1"/>
    </xf>
    <xf numFmtId="14" fontId="152" fillId="2" borderId="0" xfId="0" applyNumberFormat="1" applyFont="1" applyFill="1" applyAlignment="1" applyProtection="1">
      <alignment horizontal="left"/>
      <protection locked="0"/>
    </xf>
    <xf numFmtId="0" fontId="30" fillId="0" borderId="18" xfId="0" applyFont="1" applyBorder="1" applyAlignment="1" applyProtection="1">
      <alignment horizontal="center"/>
      <protection hidden="1"/>
    </xf>
    <xf numFmtId="0" fontId="13" fillId="0" borderId="18" xfId="0" applyFont="1" applyBorder="1" applyProtection="1">
      <protection hidden="1"/>
    </xf>
    <xf numFmtId="0" fontId="22" fillId="0" borderId="18" xfId="0" applyFont="1" applyBorder="1" applyProtection="1">
      <protection hidden="1"/>
    </xf>
    <xf numFmtId="14" fontId="3" fillId="2" borderId="18" xfId="0" applyNumberFormat="1" applyFont="1" applyFill="1" applyBorder="1" applyAlignment="1" applyProtection="1">
      <alignment horizontal="center" vertical="center"/>
      <protection locked="0"/>
    </xf>
    <xf numFmtId="14" fontId="3" fillId="0" borderId="0" xfId="0" applyNumberFormat="1" applyFont="1"/>
    <xf numFmtId="0" fontId="0" fillId="0" borderId="0" xfId="0" applyAlignment="1">
      <alignment horizontal="center" vertical="center"/>
    </xf>
    <xf numFmtId="0" fontId="100" fillId="2" borderId="16" xfId="0" applyFont="1" applyFill="1" applyBorder="1" applyAlignment="1">
      <alignment horizontal="center"/>
    </xf>
    <xf numFmtId="0" fontId="57" fillId="0" borderId="0" xfId="0" applyFont="1" applyAlignment="1">
      <alignment horizontal="center" vertical="center"/>
    </xf>
    <xf numFmtId="0" fontId="108" fillId="0" borderId="0" xfId="0" applyFont="1" applyAlignment="1">
      <alignment horizontal="right" vertical="center" wrapText="1"/>
    </xf>
    <xf numFmtId="0" fontId="108" fillId="0" borderId="0" xfId="0" applyFont="1" applyAlignment="1">
      <alignment horizontal="center" vertical="center" wrapText="1"/>
    </xf>
    <xf numFmtId="0" fontId="24" fillId="0" borderId="18" xfId="0" applyFont="1" applyBorder="1" applyAlignment="1" applyProtection="1">
      <alignment horizontal="center" vertical="center"/>
      <protection hidden="1"/>
    </xf>
    <xf numFmtId="0" fontId="13" fillId="0" borderId="18" xfId="0" applyFont="1" applyBorder="1" applyAlignment="1" applyProtection="1">
      <alignment horizontal="left" vertical="center"/>
      <protection hidden="1"/>
    </xf>
    <xf numFmtId="0" fontId="3" fillId="0" borderId="18" xfId="0" applyFont="1" applyBorder="1" applyAlignment="1" applyProtection="1">
      <alignment horizontal="left" vertical="center"/>
      <protection hidden="1"/>
    </xf>
    <xf numFmtId="0" fontId="3" fillId="0" borderId="18" xfId="0" applyFont="1" applyBorder="1" applyProtection="1">
      <protection hidden="1"/>
    </xf>
    <xf numFmtId="0" fontId="22" fillId="0" borderId="0" xfId="0" applyFont="1" applyAlignment="1" applyProtection="1">
      <alignment vertical="center"/>
      <protection hidden="1"/>
    </xf>
    <xf numFmtId="0" fontId="30" fillId="0" borderId="0" xfId="0" applyFont="1" applyAlignment="1" applyProtection="1">
      <alignment horizontal="center" vertical="center"/>
      <protection hidden="1"/>
    </xf>
    <xf numFmtId="14" fontId="22" fillId="0" borderId="0" xfId="0" applyNumberFormat="1" applyFont="1" applyAlignment="1" applyProtection="1">
      <protection hidden="1"/>
    </xf>
    <xf numFmtId="14" fontId="13" fillId="2" borderId="18" xfId="0" applyNumberFormat="1" applyFont="1" applyFill="1" applyBorder="1" applyAlignment="1" applyProtection="1">
      <alignment horizontal="center" vertical="center"/>
      <protection locked="0"/>
    </xf>
    <xf numFmtId="0" fontId="60" fillId="2" borderId="16" xfId="0" applyFont="1" applyFill="1" applyBorder="1" applyAlignment="1" applyProtection="1">
      <alignment horizontal="center" vertical="center"/>
      <protection locked="0"/>
    </xf>
    <xf numFmtId="0" fontId="37" fillId="2" borderId="16" xfId="0" applyFont="1" applyFill="1" applyBorder="1" applyAlignment="1">
      <alignment horizontal="center"/>
    </xf>
    <xf numFmtId="0" fontId="37" fillId="2" borderId="16" xfId="0" applyFont="1" applyFill="1" applyBorder="1" applyAlignment="1">
      <alignment horizontal="center" vertical="center"/>
    </xf>
    <xf numFmtId="0" fontId="121" fillId="0" borderId="0" xfId="0" applyFont="1" applyFill="1" applyAlignment="1" applyProtection="1">
      <alignment horizontal="center" vertical="center" wrapText="1"/>
      <protection hidden="1"/>
    </xf>
    <xf numFmtId="14" fontId="135" fillId="0" borderId="0" xfId="0" applyNumberFormat="1" applyFont="1" applyFill="1" applyProtection="1">
      <protection hidden="1"/>
    </xf>
    <xf numFmtId="0" fontId="121" fillId="0" borderId="0" xfId="0" applyFont="1" applyFill="1" applyProtection="1">
      <protection hidden="1"/>
    </xf>
    <xf numFmtId="0" fontId="109" fillId="0" borderId="0" xfId="0" applyFont="1" applyFill="1" applyAlignment="1" applyProtection="1">
      <alignment vertical="top"/>
      <protection hidden="1"/>
    </xf>
    <xf numFmtId="0" fontId="121" fillId="0" borderId="0" xfId="0" quotePrefix="1" applyFont="1" applyFill="1" applyAlignment="1" applyProtection="1">
      <alignment horizontal="center"/>
      <protection hidden="1"/>
    </xf>
    <xf numFmtId="0" fontId="0" fillId="0" borderId="0" xfId="0" applyFill="1" applyProtection="1">
      <protection hidden="1"/>
    </xf>
    <xf numFmtId="0" fontId="121" fillId="0" borderId="0" xfId="0" applyNumberFormat="1" applyFont="1" applyFill="1" applyProtection="1">
      <protection hidden="1"/>
    </xf>
    <xf numFmtId="14" fontId="121" fillId="0" borderId="0" xfId="0" applyNumberFormat="1" applyFont="1" applyFill="1" applyAlignment="1" applyProtection="1">
      <alignment horizontal="center"/>
      <protection hidden="1"/>
    </xf>
    <xf numFmtId="14" fontId="121" fillId="0" borderId="0" xfId="0" applyNumberFormat="1" applyFont="1" applyFill="1" applyProtection="1">
      <protection hidden="1"/>
    </xf>
    <xf numFmtId="0" fontId="121" fillId="0" borderId="0" xfId="0" quotePrefix="1" applyFont="1" applyFill="1" applyProtection="1">
      <protection hidden="1"/>
    </xf>
    <xf numFmtId="14" fontId="166" fillId="8" borderId="0" xfId="0" applyNumberFormat="1" applyFont="1" applyFill="1" applyAlignment="1" applyProtection="1">
      <alignment horizontal="center" vertical="center"/>
      <protection hidden="1"/>
    </xf>
    <xf numFmtId="14" fontId="124" fillId="0" borderId="0" xfId="0" applyNumberFormat="1" applyFont="1" applyFill="1" applyAlignment="1" applyProtection="1">
      <protection hidden="1"/>
    </xf>
    <xf numFmtId="14" fontId="135" fillId="2" borderId="0" xfId="0" applyNumberFormat="1" applyFont="1" applyFill="1" applyProtection="1">
      <protection locked="0"/>
    </xf>
    <xf numFmtId="0" fontId="37" fillId="2" borderId="16" xfId="0" applyFont="1" applyFill="1" applyBorder="1" applyAlignment="1" applyProtection="1">
      <alignment horizontal="center" vertical="center"/>
      <protection locked="0"/>
    </xf>
    <xf numFmtId="0" fontId="121" fillId="2" borderId="0" xfId="0" applyFont="1" applyFill="1" applyProtection="1">
      <protection locked="0"/>
    </xf>
    <xf numFmtId="0" fontId="167" fillId="0" borderId="0" xfId="0" applyFont="1" applyFill="1" applyProtection="1">
      <protection hidden="1"/>
    </xf>
    <xf numFmtId="0" fontId="121" fillId="0" borderId="0" xfId="0" applyFont="1" applyFill="1" applyAlignment="1" applyProtection="1">
      <alignment horizontal="center"/>
      <protection hidden="1"/>
    </xf>
    <xf numFmtId="0" fontId="22" fillId="0" borderId="0" xfId="0" applyFont="1" applyAlignment="1" applyProtection="1">
      <alignment horizontal="center" vertical="center"/>
      <protection hidden="1"/>
    </xf>
    <xf numFmtId="0" fontId="22" fillId="0" borderId="0" xfId="0" applyFont="1" applyAlignment="1" applyProtection="1">
      <alignment horizontal="left" vertical="center"/>
      <protection hidden="1"/>
    </xf>
    <xf numFmtId="0" fontId="24" fillId="0" borderId="18" xfId="0" applyFont="1" applyBorder="1" applyAlignment="1" applyProtection="1">
      <alignment horizontal="right" vertical="center"/>
      <protection hidden="1"/>
    </xf>
    <xf numFmtId="0" fontId="37" fillId="2" borderId="20" xfId="0" applyFont="1" applyFill="1" applyBorder="1" applyAlignment="1">
      <alignment horizontal="center"/>
    </xf>
    <xf numFmtId="0" fontId="108" fillId="0" borderId="0" xfId="0" applyFont="1" applyProtection="1">
      <protection hidden="1"/>
    </xf>
    <xf numFmtId="0" fontId="108" fillId="0" borderId="1" xfId="0" applyFont="1" applyBorder="1" applyAlignment="1" applyProtection="1">
      <alignment vertical="top"/>
      <protection hidden="1"/>
    </xf>
    <xf numFmtId="0" fontId="108" fillId="0" borderId="1" xfId="0" applyFont="1" applyBorder="1" applyAlignment="1" applyProtection="1">
      <alignment vertical="top" wrapText="1"/>
      <protection hidden="1"/>
    </xf>
    <xf numFmtId="0" fontId="108" fillId="0" borderId="1" xfId="0" applyFont="1" applyBorder="1" applyAlignment="1" applyProtection="1">
      <alignment horizontal="center" vertical="center"/>
      <protection hidden="1"/>
    </xf>
    <xf numFmtId="0" fontId="108" fillId="0" borderId="1" xfId="0" applyFont="1" applyBorder="1" applyAlignment="1" applyProtection="1">
      <alignment horizontal="center" vertical="top"/>
      <protection hidden="1"/>
    </xf>
    <xf numFmtId="0" fontId="107" fillId="0" borderId="0" xfId="0" applyFont="1" applyAlignment="1" applyProtection="1">
      <alignment horizontal="right"/>
      <protection hidden="1"/>
    </xf>
    <xf numFmtId="14" fontId="50" fillId="2" borderId="0" xfId="0" applyNumberFormat="1" applyFont="1" applyFill="1" applyAlignment="1" applyProtection="1">
      <alignment horizontal="left" vertical="center"/>
      <protection hidden="1"/>
    </xf>
    <xf numFmtId="0" fontId="108" fillId="0" borderId="0" xfId="0" applyFont="1" applyAlignment="1" applyProtection="1">
      <protection hidden="1"/>
    </xf>
    <xf numFmtId="0" fontId="108" fillId="0" borderId="0" xfId="0" applyFont="1" applyAlignment="1" applyProtection="1">
      <alignment horizontal="center"/>
      <protection hidden="1"/>
    </xf>
    <xf numFmtId="0" fontId="107" fillId="0" borderId="0" xfId="0" applyFont="1" applyProtection="1">
      <protection hidden="1"/>
    </xf>
    <xf numFmtId="0" fontId="127" fillId="0" borderId="0" xfId="0" applyFont="1" applyAlignment="1" applyProtection="1">
      <alignment horizontal="center"/>
      <protection hidden="1"/>
    </xf>
    <xf numFmtId="0" fontId="130" fillId="8" borderId="0" xfId="0" applyFont="1" applyFill="1" applyAlignment="1" applyProtection="1">
      <alignment horizontal="left" vertical="center" wrapText="1"/>
      <protection hidden="1"/>
    </xf>
    <xf numFmtId="0" fontId="119" fillId="2" borderId="1" xfId="0" applyFont="1" applyFill="1" applyBorder="1" applyAlignment="1" applyProtection="1">
      <alignment horizontal="left" vertical="center" wrapText="1"/>
      <protection locked="0"/>
    </xf>
    <xf numFmtId="14" fontId="119" fillId="2" borderId="1" xfId="0" applyNumberFormat="1" applyFont="1" applyFill="1" applyBorder="1" applyAlignment="1" applyProtection="1">
      <alignment horizontal="left" vertical="center" wrapText="1"/>
      <protection locked="0"/>
    </xf>
    <xf numFmtId="0" fontId="37" fillId="2" borderId="20" xfId="0" applyFont="1" applyFill="1" applyBorder="1" applyAlignment="1" applyProtection="1">
      <alignment horizontal="center" vertical="center"/>
      <protection locked="0"/>
    </xf>
    <xf numFmtId="0" fontId="121" fillId="0" borderId="0" xfId="0" applyFont="1" applyAlignment="1" applyProtection="1">
      <alignment vertical="top"/>
      <protection hidden="1"/>
    </xf>
    <xf numFmtId="0" fontId="121" fillId="0" borderId="0" xfId="0" applyFont="1" applyProtection="1">
      <protection hidden="1"/>
    </xf>
    <xf numFmtId="0" fontId="130" fillId="0" borderId="0" xfId="0" applyFont="1" applyAlignment="1" applyProtection="1">
      <alignment vertical="top"/>
      <protection hidden="1"/>
    </xf>
    <xf numFmtId="0" fontId="130" fillId="0" borderId="0" xfId="0" applyFont="1" applyProtection="1">
      <protection hidden="1"/>
    </xf>
    <xf numFmtId="0" fontId="121" fillId="18" borderId="1" xfId="0" applyFont="1" applyFill="1" applyBorder="1" applyProtection="1">
      <protection hidden="1"/>
    </xf>
    <xf numFmtId="0" fontId="121" fillId="18" borderId="1" xfId="0" applyFont="1" applyFill="1" applyBorder="1" applyAlignment="1" applyProtection="1">
      <alignment vertical="top" wrapText="1"/>
      <protection hidden="1"/>
    </xf>
    <xf numFmtId="0" fontId="131" fillId="18" borderId="1" xfId="0" applyFont="1" applyFill="1" applyBorder="1" applyAlignment="1" applyProtection="1">
      <alignment vertical="top" wrapText="1"/>
      <protection hidden="1"/>
    </xf>
    <xf numFmtId="0" fontId="133" fillId="18" borderId="1" xfId="0" applyFont="1" applyFill="1" applyBorder="1" applyAlignment="1" applyProtection="1">
      <alignment horizontal="center" vertical="center"/>
      <protection hidden="1"/>
    </xf>
    <xf numFmtId="0" fontId="132" fillId="0" borderId="0" xfId="0" applyFont="1" applyAlignment="1" applyProtection="1">
      <alignment vertical="top"/>
      <protection hidden="1"/>
    </xf>
    <xf numFmtId="0" fontId="131" fillId="0" borderId="0" xfId="0" applyFont="1" applyAlignment="1" applyProtection="1">
      <alignment vertical="top"/>
      <protection hidden="1"/>
    </xf>
    <xf numFmtId="0" fontId="131" fillId="0" borderId="0" xfId="0" applyFont="1" applyProtection="1">
      <protection hidden="1"/>
    </xf>
    <xf numFmtId="14" fontId="134" fillId="2" borderId="1" xfId="0" applyNumberFormat="1" applyFont="1" applyFill="1" applyBorder="1" applyAlignment="1" applyProtection="1">
      <alignment horizontal="center" vertical="top" wrapText="1"/>
      <protection locked="0"/>
    </xf>
    <xf numFmtId="0" fontId="77" fillId="2" borderId="1" xfId="0" applyFont="1" applyFill="1" applyBorder="1" applyAlignment="1" applyProtection="1">
      <alignment horizontal="center" vertical="top" wrapText="1"/>
      <protection locked="0"/>
    </xf>
    <xf numFmtId="0" fontId="134" fillId="2" borderId="1" xfId="0" applyFont="1" applyFill="1" applyBorder="1" applyAlignment="1" applyProtection="1">
      <alignment horizontal="center" vertical="top"/>
      <protection locked="0"/>
    </xf>
    <xf numFmtId="0" fontId="134" fillId="2" borderId="1" xfId="0" applyFont="1" applyFill="1" applyBorder="1" applyAlignment="1" applyProtection="1">
      <alignment horizontal="center" vertical="top" wrapText="1"/>
      <protection locked="0"/>
    </xf>
    <xf numFmtId="0" fontId="75" fillId="2" borderId="1" xfId="0" applyFont="1" applyFill="1" applyBorder="1" applyAlignment="1" applyProtection="1">
      <alignment horizontal="center" vertical="top"/>
      <protection locked="0"/>
    </xf>
    <xf numFmtId="0" fontId="121" fillId="0" borderId="0" xfId="0" applyFont="1" applyAlignment="1" applyProtection="1">
      <alignment horizontal="center" vertical="center"/>
      <protection hidden="1"/>
    </xf>
    <xf numFmtId="0" fontId="128" fillId="18" borderId="0" xfId="0" applyFont="1" applyFill="1" applyAlignment="1" applyProtection="1">
      <protection hidden="1"/>
    </xf>
    <xf numFmtId="0" fontId="137" fillId="0" borderId="16" xfId="2" applyFont="1" applyBorder="1" applyAlignment="1" applyProtection="1">
      <alignment horizontal="center" vertical="center"/>
      <protection hidden="1"/>
    </xf>
    <xf numFmtId="0" fontId="138" fillId="0" borderId="16" xfId="0" applyFont="1" applyBorder="1" applyAlignment="1" applyProtection="1">
      <alignment horizontal="center"/>
      <protection hidden="1"/>
    </xf>
    <xf numFmtId="0" fontId="137" fillId="0" borderId="16" xfId="2" applyFont="1" applyBorder="1" applyAlignment="1" applyProtection="1">
      <alignment horizontal="center" vertical="center" wrapText="1"/>
      <protection hidden="1"/>
    </xf>
    <xf numFmtId="0" fontId="137" fillId="20" borderId="16" xfId="2" applyFont="1" applyFill="1" applyBorder="1" applyAlignment="1" applyProtection="1">
      <alignment horizontal="center" vertical="center" wrapText="1"/>
      <protection hidden="1"/>
    </xf>
    <xf numFmtId="0" fontId="137" fillId="0" borderId="16" xfId="2" applyFont="1" applyBorder="1" applyAlignment="1" applyProtection="1">
      <alignment horizontal="center"/>
      <protection hidden="1"/>
    </xf>
    <xf numFmtId="0" fontId="137" fillId="0" borderId="0" xfId="2" applyFont="1" applyAlignment="1" applyProtection="1">
      <alignment horizontal="center" vertical="center"/>
      <protection hidden="1"/>
    </xf>
    <xf numFmtId="0" fontId="142" fillId="0" borderId="0" xfId="2" applyFont="1" applyProtection="1">
      <protection hidden="1"/>
    </xf>
    <xf numFmtId="0" fontId="137" fillId="0" borderId="0" xfId="2" applyFont="1" applyProtection="1">
      <protection hidden="1"/>
    </xf>
    <xf numFmtId="0" fontId="136" fillId="2" borderId="16" xfId="0" applyFont="1" applyFill="1" applyBorder="1" applyAlignment="1" applyProtection="1">
      <alignment horizontal="center"/>
      <protection locked="0"/>
    </xf>
    <xf numFmtId="0" fontId="171" fillId="2" borderId="16" xfId="2" applyFont="1" applyFill="1" applyBorder="1" applyAlignment="1" applyProtection="1">
      <alignment horizontal="center" vertical="center"/>
      <protection locked="0"/>
    </xf>
    <xf numFmtId="169" fontId="135" fillId="2" borderId="16" xfId="2" applyNumberFormat="1" applyFont="1" applyFill="1" applyBorder="1" applyAlignment="1" applyProtection="1">
      <alignment horizontal="center" vertical="center"/>
      <protection locked="0"/>
    </xf>
    <xf numFmtId="0" fontId="171" fillId="2" borderId="16" xfId="2" applyFont="1" applyFill="1" applyBorder="1" applyAlignment="1" applyProtection="1">
      <alignment vertical="center"/>
      <protection locked="0"/>
    </xf>
    <xf numFmtId="14" fontId="0" fillId="2" borderId="0" xfId="0" applyNumberFormat="1" applyFont="1" applyFill="1" applyAlignment="1" applyProtection="1">
      <alignment horizontal="center" vertical="center"/>
      <protection hidden="1"/>
    </xf>
    <xf numFmtId="0" fontId="30" fillId="2" borderId="16" xfId="0" applyFont="1" applyFill="1" applyBorder="1" applyAlignment="1" applyProtection="1">
      <alignment horizontal="center" vertical="center"/>
      <protection locked="0"/>
    </xf>
    <xf numFmtId="14" fontId="3" fillId="2" borderId="0" xfId="0" applyNumberFormat="1" applyFont="1" applyFill="1" applyAlignment="1" applyProtection="1">
      <alignment horizontal="center" vertical="center"/>
      <protection hidden="1"/>
    </xf>
    <xf numFmtId="0" fontId="22" fillId="0" borderId="42" xfId="0" applyFont="1" applyBorder="1" applyProtection="1">
      <protection hidden="1"/>
    </xf>
    <xf numFmtId="0" fontId="22" fillId="0" borderId="16" xfId="0" applyFont="1" applyBorder="1" applyAlignment="1" applyProtection="1">
      <alignment horizontal="center" vertical="center"/>
      <protection hidden="1"/>
    </xf>
    <xf numFmtId="0" fontId="22" fillId="0" borderId="16" xfId="0" applyFont="1" applyBorder="1" applyAlignment="1" applyProtection="1">
      <alignment horizontal="center"/>
      <protection hidden="1"/>
    </xf>
    <xf numFmtId="14" fontId="24" fillId="8" borderId="0" xfId="0" applyNumberFormat="1" applyFont="1" applyFill="1" applyAlignment="1" applyProtection="1">
      <alignment horizontal="center" vertical="center"/>
      <protection hidden="1"/>
    </xf>
    <xf numFmtId="14" fontId="3" fillId="8" borderId="0" xfId="0" applyNumberFormat="1" applyFont="1" applyFill="1" applyAlignment="1" applyProtection="1">
      <alignment vertical="center"/>
      <protection hidden="1"/>
    </xf>
    <xf numFmtId="0" fontId="10" fillId="2" borderId="0" xfId="0" applyFont="1" applyFill="1" applyAlignment="1" applyProtection="1">
      <alignment horizontal="left" vertical="center"/>
      <protection locked="0"/>
    </xf>
    <xf numFmtId="0" fontId="24" fillId="2" borderId="16" xfId="0" applyFont="1" applyFill="1" applyBorder="1" applyAlignment="1" applyProtection="1">
      <alignment horizontal="left"/>
      <protection locked="0"/>
    </xf>
    <xf numFmtId="0" fontId="30" fillId="2" borderId="16" xfId="0" applyFont="1" applyFill="1" applyBorder="1" applyAlignment="1" applyProtection="1">
      <alignment horizontal="left"/>
      <protection locked="0"/>
    </xf>
    <xf numFmtId="14" fontId="3" fillId="2" borderId="16" xfId="0" applyNumberFormat="1" applyFont="1" applyFill="1" applyBorder="1" applyAlignment="1" applyProtection="1">
      <alignment horizontal="center" vertical="center"/>
      <protection locked="0"/>
    </xf>
    <xf numFmtId="0" fontId="14" fillId="2" borderId="16" xfId="0" applyFont="1" applyFill="1" applyBorder="1" applyAlignment="1" applyProtection="1">
      <alignment wrapText="1"/>
      <protection locked="0"/>
    </xf>
    <xf numFmtId="0" fontId="3" fillId="2" borderId="16" xfId="0" applyFont="1" applyFill="1" applyBorder="1" applyAlignment="1" applyProtection="1">
      <alignment horizontal="center" vertical="center"/>
      <protection locked="0"/>
    </xf>
    <xf numFmtId="0" fontId="30" fillId="2" borderId="0" xfId="0" applyFont="1" applyFill="1" applyAlignment="1" applyProtection="1">
      <alignment horizontal="center" vertical="center"/>
      <protection locked="0"/>
    </xf>
    <xf numFmtId="0" fontId="0" fillId="0" borderId="0" xfId="0" applyFont="1" applyAlignment="1" applyProtection="1">
      <alignment horizontal="left"/>
      <protection hidden="1"/>
    </xf>
    <xf numFmtId="0" fontId="22" fillId="2" borderId="0" xfId="0" applyFont="1" applyFill="1" applyProtection="1">
      <protection hidden="1"/>
    </xf>
    <xf numFmtId="0" fontId="24" fillId="2" borderId="0" xfId="0" applyFont="1" applyFill="1" applyProtection="1">
      <protection hidden="1"/>
    </xf>
    <xf numFmtId="14" fontId="0" fillId="2" borderId="0" xfId="0" applyNumberFormat="1" applyFont="1" applyFill="1" applyAlignment="1" applyProtection="1">
      <alignment horizontal="left" vertical="center"/>
      <protection hidden="1"/>
    </xf>
    <xf numFmtId="0" fontId="22" fillId="3" borderId="42" xfId="0" applyFont="1" applyFill="1" applyBorder="1" applyAlignment="1" applyProtection="1">
      <alignment horizontal="center" vertical="center" wrapText="1"/>
      <protection hidden="1"/>
    </xf>
    <xf numFmtId="0" fontId="10" fillId="0" borderId="42" xfId="0" applyFont="1" applyBorder="1" applyAlignment="1" applyProtection="1">
      <alignment horizontal="center" vertical="center"/>
      <protection hidden="1"/>
    </xf>
    <xf numFmtId="0" fontId="22" fillId="3" borderId="42" xfId="0" applyFont="1" applyFill="1" applyBorder="1" applyProtection="1">
      <protection hidden="1"/>
    </xf>
    <xf numFmtId="0" fontId="37" fillId="3" borderId="42" xfId="0" applyFont="1" applyFill="1" applyBorder="1" applyProtection="1">
      <protection hidden="1"/>
    </xf>
    <xf numFmtId="0" fontId="37" fillId="3" borderId="42" xfId="0" applyFont="1" applyFill="1" applyBorder="1" applyAlignment="1" applyProtection="1">
      <alignment horizontal="center" vertical="center"/>
      <protection hidden="1"/>
    </xf>
    <xf numFmtId="0" fontId="26" fillId="3" borderId="42" xfId="0" applyFont="1" applyFill="1" applyBorder="1" applyAlignment="1" applyProtection="1">
      <alignment horizontal="center"/>
      <protection hidden="1"/>
    </xf>
    <xf numFmtId="0" fontId="22" fillId="2" borderId="0" xfId="0" applyFont="1" applyFill="1" applyAlignment="1" applyProtection="1">
      <alignment horizontal="center"/>
      <protection hidden="1"/>
    </xf>
    <xf numFmtId="0" fontId="10" fillId="2" borderId="0" xfId="0" applyFont="1" applyFill="1" applyAlignment="1" applyProtection="1">
      <alignment horizontal="center"/>
      <protection hidden="1"/>
    </xf>
    <xf numFmtId="14" fontId="3" fillId="0" borderId="0" xfId="0" applyNumberFormat="1" applyFont="1" applyAlignment="1" applyProtection="1">
      <alignment horizontal="left" vertical="center"/>
      <protection hidden="1"/>
    </xf>
    <xf numFmtId="1" fontId="10" fillId="8" borderId="0" xfId="0" applyNumberFormat="1" applyFont="1" applyFill="1" applyAlignment="1" applyProtection="1">
      <alignment vertical="center"/>
      <protection hidden="1"/>
    </xf>
    <xf numFmtId="0" fontId="10" fillId="2" borderId="42" xfId="0" applyFont="1" applyFill="1" applyBorder="1" applyAlignment="1" applyProtection="1">
      <alignment horizontal="center" vertical="center"/>
      <protection locked="0"/>
    </xf>
    <xf numFmtId="0" fontId="22" fillId="2" borderId="42" xfId="0" applyFont="1" applyFill="1" applyBorder="1" applyAlignment="1" applyProtection="1">
      <alignment horizontal="left" vertical="center"/>
      <protection locked="0"/>
    </xf>
    <xf numFmtId="0" fontId="22" fillId="2" borderId="42" xfId="0" applyFont="1" applyFill="1" applyBorder="1" applyAlignment="1" applyProtection="1">
      <alignment horizontal="center" vertical="center"/>
      <protection locked="0"/>
    </xf>
    <xf numFmtId="0" fontId="3" fillId="8" borderId="0" xfId="0" applyFont="1" applyFill="1" applyAlignment="1" applyProtection="1">
      <alignment horizontal="left" vertical="center"/>
      <protection hidden="1"/>
    </xf>
    <xf numFmtId="0" fontId="22" fillId="0" borderId="0" xfId="0" applyFont="1" applyAlignment="1" applyProtection="1">
      <protection hidden="1"/>
    </xf>
    <xf numFmtId="0" fontId="3" fillId="0" borderId="0" xfId="0" applyFont="1" applyAlignment="1" applyProtection="1">
      <alignment vertical="center"/>
      <protection hidden="1"/>
    </xf>
    <xf numFmtId="14" fontId="3" fillId="2" borderId="0" xfId="0" applyNumberFormat="1" applyFont="1" applyFill="1" applyAlignment="1" applyProtection="1">
      <alignment horizontal="left" vertical="center"/>
      <protection hidden="1"/>
    </xf>
    <xf numFmtId="0" fontId="57" fillId="5" borderId="42" xfId="0" applyFont="1" applyFill="1" applyBorder="1" applyAlignment="1" applyProtection="1">
      <alignment horizontal="center"/>
      <protection hidden="1"/>
    </xf>
    <xf numFmtId="14" fontId="3" fillId="2" borderId="0" xfId="0" applyNumberFormat="1" applyFont="1" applyFill="1" applyAlignment="1" applyProtection="1">
      <alignment horizontal="left" vertical="center"/>
    </xf>
    <xf numFmtId="0" fontId="22" fillId="2" borderId="0" xfId="0" applyFont="1" applyFill="1" applyAlignment="1" applyProtection="1">
      <protection locked="0"/>
    </xf>
    <xf numFmtId="0" fontId="22" fillId="2" borderId="42" xfId="0" applyFont="1" applyFill="1" applyBorder="1" applyAlignment="1" applyProtection="1">
      <alignment horizontal="center"/>
      <protection locked="0"/>
    </xf>
    <xf numFmtId="14" fontId="10" fillId="2" borderId="42" xfId="0" applyNumberFormat="1" applyFont="1" applyFill="1" applyBorder="1" applyAlignment="1" applyProtection="1">
      <alignment horizontal="center"/>
      <protection locked="0"/>
    </xf>
    <xf numFmtId="0" fontId="42" fillId="2" borderId="42" xfId="0" applyFont="1" applyFill="1" applyBorder="1" applyAlignment="1" applyProtection="1">
      <alignment wrapText="1"/>
      <protection locked="0"/>
    </xf>
    <xf numFmtId="0" fontId="22" fillId="2" borderId="42" xfId="0" applyFont="1" applyFill="1" applyBorder="1" applyProtection="1">
      <protection locked="0"/>
    </xf>
    <xf numFmtId="14" fontId="0" fillId="0" borderId="0" xfId="0" applyNumberFormat="1" applyAlignment="1" applyProtection="1">
      <alignment horizontal="left"/>
      <protection hidden="1"/>
    </xf>
    <xf numFmtId="0" fontId="30" fillId="0" borderId="50" xfId="0" applyFont="1" applyBorder="1" applyProtection="1">
      <protection hidden="1"/>
    </xf>
    <xf numFmtId="0" fontId="30" fillId="0" borderId="42" xfId="0" applyFont="1" applyBorder="1" applyProtection="1">
      <protection hidden="1"/>
    </xf>
    <xf numFmtId="0" fontId="30" fillId="0" borderId="42" xfId="0" applyFont="1" applyBorder="1" applyAlignment="1" applyProtection="1">
      <alignment horizontal="center" vertical="center" textRotation="90" wrapText="1"/>
      <protection hidden="1"/>
    </xf>
    <xf numFmtId="0" fontId="30" fillId="0" borderId="42" xfId="0" applyFont="1" applyBorder="1" applyAlignment="1" applyProtection="1">
      <alignment horizontal="center" vertical="center"/>
      <protection hidden="1"/>
    </xf>
    <xf numFmtId="0" fontId="30" fillId="0" borderId="42" xfId="0" applyFont="1" applyBorder="1" applyAlignment="1" applyProtection="1">
      <alignment horizontal="center"/>
      <protection hidden="1"/>
    </xf>
    <xf numFmtId="0" fontId="44" fillId="0" borderId="42" xfId="0" applyFont="1" applyBorder="1" applyAlignment="1" applyProtection="1">
      <alignment horizontal="center"/>
      <protection hidden="1"/>
    </xf>
    <xf numFmtId="0" fontId="30" fillId="2" borderId="42" xfId="0" applyFont="1" applyFill="1" applyBorder="1" applyProtection="1">
      <protection locked="0"/>
    </xf>
    <xf numFmtId="0" fontId="42" fillId="8" borderId="0" xfId="0" applyFont="1" applyFill="1" applyAlignment="1"/>
    <xf numFmtId="0" fontId="42" fillId="8" borderId="0" xfId="0" applyFont="1" applyFill="1" applyAlignment="1">
      <alignment horizontal="left" vertical="center"/>
    </xf>
    <xf numFmtId="0" fontId="64" fillId="0" borderId="0" xfId="0" applyNumberFormat="1" applyFont="1" applyBorder="1" applyAlignment="1" applyProtection="1">
      <alignment vertical="top" wrapText="1"/>
      <protection hidden="1"/>
    </xf>
    <xf numFmtId="0" fontId="64" fillId="0" borderId="0" xfId="0" applyFont="1" applyBorder="1" applyAlignment="1" applyProtection="1">
      <alignment wrapText="1"/>
      <protection hidden="1"/>
    </xf>
    <xf numFmtId="0" fontId="64" fillId="0" borderId="0" xfId="0" applyFont="1" applyAlignment="1" applyProtection="1">
      <protection hidden="1"/>
    </xf>
    <xf numFmtId="0" fontId="64" fillId="0" borderId="0" xfId="0" applyFont="1" applyAlignment="1" applyProtection="1">
      <alignment vertical="top"/>
      <protection hidden="1"/>
    </xf>
    <xf numFmtId="0" fontId="64" fillId="0" borderId="0" xfId="0" applyFont="1" applyAlignment="1" applyProtection="1">
      <alignment vertical="top" wrapText="1"/>
      <protection hidden="1"/>
    </xf>
    <xf numFmtId="0" fontId="64" fillId="0" borderId="0" xfId="0" applyFont="1" applyAlignment="1" applyProtection="1">
      <alignment horizontal="center" vertical="top" wrapText="1"/>
      <protection hidden="1"/>
    </xf>
    <xf numFmtId="0" fontId="22" fillId="0" borderId="0" xfId="0" applyFont="1" applyAlignment="1" applyProtection="1">
      <alignment vertical="top"/>
      <protection hidden="1"/>
    </xf>
    <xf numFmtId="0" fontId="22" fillId="0" borderId="0" xfId="0" applyFont="1" applyAlignment="1" applyProtection="1">
      <alignment horizontal="left" vertical="top"/>
      <protection hidden="1"/>
    </xf>
    <xf numFmtId="0" fontId="22" fillId="0" borderId="0" xfId="0" applyFont="1" applyBorder="1" applyAlignment="1" applyProtection="1">
      <alignment vertical="top"/>
      <protection hidden="1"/>
    </xf>
    <xf numFmtId="0" fontId="57" fillId="0" borderId="0" xfId="0" applyFont="1" applyBorder="1" applyAlignment="1" applyProtection="1">
      <alignment horizontal="center" vertical="top"/>
      <protection hidden="1"/>
    </xf>
    <xf numFmtId="0" fontId="22" fillId="0" borderId="0" xfId="0" applyFont="1" applyBorder="1" applyAlignment="1" applyProtection="1">
      <alignment horizontal="left" vertical="top"/>
      <protection hidden="1"/>
    </xf>
    <xf numFmtId="0" fontId="22" fillId="0" borderId="0" xfId="0" applyFont="1" applyBorder="1" applyAlignment="1" applyProtection="1">
      <alignment horizontal="center" vertical="top"/>
      <protection hidden="1"/>
    </xf>
    <xf numFmtId="0" fontId="22" fillId="0" borderId="0" xfId="0" applyFont="1" applyBorder="1" applyAlignment="1" applyProtection="1">
      <alignment vertical="top" wrapText="1"/>
      <protection hidden="1"/>
    </xf>
    <xf numFmtId="0" fontId="22" fillId="0" borderId="0" xfId="0" applyFont="1" applyBorder="1" applyAlignment="1" applyProtection="1">
      <alignment horizontal="center" vertical="top" wrapText="1"/>
      <protection hidden="1"/>
    </xf>
    <xf numFmtId="0" fontId="22" fillId="0" borderId="0" xfId="0" applyFont="1" applyBorder="1" applyAlignment="1" applyProtection="1">
      <alignment horizontal="left" vertical="top" wrapText="1"/>
      <protection hidden="1"/>
    </xf>
    <xf numFmtId="0" fontId="22" fillId="0" borderId="0" xfId="0" applyFont="1" applyAlignment="1" applyProtection="1">
      <alignment wrapText="1"/>
      <protection hidden="1"/>
    </xf>
    <xf numFmtId="0" fontId="22" fillId="0" borderId="0" xfId="0" applyFont="1" applyAlignment="1" applyProtection="1">
      <alignment vertical="center" wrapText="1"/>
      <protection hidden="1"/>
    </xf>
    <xf numFmtId="0" fontId="172" fillId="2" borderId="20" xfId="0" applyFont="1" applyFill="1" applyBorder="1" applyAlignment="1" applyProtection="1">
      <alignment horizontal="center" vertical="center"/>
      <protection locked="0"/>
    </xf>
    <xf numFmtId="14" fontId="32" fillId="2" borderId="0" xfId="0" applyNumberFormat="1" applyFont="1" applyFill="1" applyAlignment="1" applyProtection="1">
      <alignment horizontal="left" vertical="center"/>
      <protection locked="0"/>
    </xf>
    <xf numFmtId="14" fontId="3" fillId="8" borderId="0" xfId="0" applyNumberFormat="1" applyFont="1" applyFill="1" applyAlignment="1"/>
    <xf numFmtId="14" fontId="3" fillId="8" borderId="0" xfId="0" applyNumberFormat="1" applyFont="1" applyFill="1" applyAlignment="1">
      <alignment horizontal="left" vertical="center"/>
    </xf>
    <xf numFmtId="0" fontId="121" fillId="0" borderId="0" xfId="0" applyFont="1" applyAlignment="1" applyProtection="1">
      <alignment horizontal="left" vertical="top"/>
      <protection hidden="1"/>
    </xf>
    <xf numFmtId="0" fontId="26" fillId="0" borderId="0" xfId="0" applyFont="1" applyAlignment="1" applyProtection="1">
      <alignment horizontal="center" vertical="center"/>
      <protection hidden="1"/>
    </xf>
    <xf numFmtId="0" fontId="26" fillId="8" borderId="0" xfId="0" applyFont="1" applyFill="1" applyAlignment="1" applyProtection="1">
      <protection hidden="1"/>
    </xf>
    <xf numFmtId="0" fontId="84" fillId="0" borderId="0" xfId="0" applyFont="1" applyAlignment="1" applyProtection="1">
      <alignment vertical="top" wrapText="1"/>
      <protection hidden="1"/>
    </xf>
    <xf numFmtId="14" fontId="110" fillId="0" borderId="0" xfId="0" applyNumberFormat="1" applyFont="1" applyAlignment="1" applyProtection="1">
      <alignment vertical="center"/>
      <protection hidden="1"/>
    </xf>
    <xf numFmtId="0" fontId="26" fillId="2" borderId="0" xfId="0" applyFont="1" applyFill="1" applyAlignment="1" applyProtection="1">
      <protection locked="0"/>
    </xf>
    <xf numFmtId="0" fontId="22" fillId="2" borderId="0" xfId="0" applyFont="1" applyFill="1" applyAlignment="1" applyProtection="1">
      <alignment vertical="top"/>
      <protection locked="0"/>
    </xf>
    <xf numFmtId="0" fontId="1" fillId="2" borderId="16" xfId="0" applyFont="1" applyFill="1" applyBorder="1" applyAlignment="1" applyProtection="1">
      <alignment horizontal="center" vertical="center"/>
      <protection locked="0"/>
    </xf>
    <xf numFmtId="14" fontId="13" fillId="8" borderId="0" xfId="0" applyNumberFormat="1" applyFont="1" applyFill="1" applyAlignment="1"/>
    <xf numFmtId="14" fontId="13" fillId="8" borderId="0" xfId="0" applyNumberFormat="1" applyFont="1" applyFill="1" applyAlignment="1">
      <alignment horizontal="left" vertical="center"/>
    </xf>
    <xf numFmtId="0" fontId="121" fillId="0" borderId="0" xfId="0" applyFont="1" applyAlignment="1" applyProtection="1">
      <alignment horizontal="center" vertical="top"/>
      <protection hidden="1"/>
    </xf>
    <xf numFmtId="0" fontId="107" fillId="0" borderId="0" xfId="0" applyFont="1" applyAlignment="1" applyProtection="1">
      <alignment horizontal="center" vertical="center"/>
      <protection hidden="1"/>
    </xf>
    <xf numFmtId="14" fontId="107" fillId="0" borderId="0" xfId="0" applyNumberFormat="1" applyFont="1" applyAlignment="1" applyProtection="1">
      <alignment horizontal="center" vertical="center"/>
      <protection hidden="1"/>
    </xf>
    <xf numFmtId="0" fontId="107" fillId="0" borderId="0" xfId="0" applyFont="1" applyAlignment="1" applyProtection="1">
      <protection hidden="1"/>
    </xf>
    <xf numFmtId="0" fontId="114" fillId="8" borderId="0" xfId="0" applyFont="1" applyFill="1" applyAlignment="1" applyProtection="1">
      <protection hidden="1"/>
    </xf>
    <xf numFmtId="14" fontId="152" fillId="0" borderId="0" xfId="0" applyNumberFormat="1" applyFont="1" applyAlignment="1" applyProtection="1">
      <alignment horizontal="left"/>
      <protection hidden="1"/>
    </xf>
    <xf numFmtId="0" fontId="114" fillId="0" borderId="0" xfId="0" applyFont="1" applyAlignment="1" applyProtection="1">
      <protection hidden="1"/>
    </xf>
    <xf numFmtId="0" fontId="108" fillId="8" borderId="0" xfId="0" applyFont="1" applyFill="1" applyAlignment="1" applyProtection="1">
      <protection hidden="1"/>
    </xf>
    <xf numFmtId="0" fontId="119" fillId="0" borderId="0" xfId="0" applyFont="1" applyAlignment="1" applyProtection="1">
      <protection hidden="1"/>
    </xf>
    <xf numFmtId="0" fontId="107" fillId="0" borderId="0" xfId="0" applyFont="1" applyAlignment="1" applyProtection="1">
      <alignment vertical="center"/>
      <protection hidden="1"/>
    </xf>
    <xf numFmtId="0" fontId="107" fillId="0" borderId="0" xfId="0" applyFont="1" applyAlignment="1" applyProtection="1">
      <alignment horizontal="center" vertical="top"/>
      <protection hidden="1"/>
    </xf>
    <xf numFmtId="0" fontId="107" fillId="0" borderId="0" xfId="0" applyFont="1" applyAlignment="1" applyProtection="1">
      <alignment vertical="top"/>
      <protection hidden="1"/>
    </xf>
    <xf numFmtId="0" fontId="152" fillId="8" borderId="0" xfId="0" applyNumberFormat="1" applyFont="1" applyFill="1" applyAlignment="1" applyProtection="1">
      <alignment horizontal="left" vertical="center"/>
      <protection hidden="1"/>
    </xf>
    <xf numFmtId="14" fontId="107" fillId="0" borderId="0" xfId="0" applyNumberFormat="1" applyFont="1" applyAlignment="1" applyProtection="1">
      <protection hidden="1"/>
    </xf>
    <xf numFmtId="0" fontId="108" fillId="0" borderId="0" xfId="0" applyFont="1" applyAlignment="1" applyProtection="1">
      <alignment horizontal="justify"/>
      <protection hidden="1"/>
    </xf>
    <xf numFmtId="0" fontId="107" fillId="8" borderId="0" xfId="0" applyFont="1" applyFill="1" applyAlignment="1" applyProtection="1">
      <alignment vertical="center"/>
      <protection hidden="1"/>
    </xf>
    <xf numFmtId="0" fontId="26" fillId="2" borderId="16" xfId="0" applyFont="1" applyFill="1" applyBorder="1" applyAlignment="1" applyProtection="1">
      <alignment horizontal="center" vertical="center"/>
      <protection locked="0"/>
    </xf>
    <xf numFmtId="0" fontId="13" fillId="8" borderId="0" xfId="0" applyNumberFormat="1" applyFont="1" applyFill="1" applyAlignment="1"/>
    <xf numFmtId="0" fontId="13" fillId="8" borderId="0" xfId="0" applyNumberFormat="1" applyFont="1" applyFill="1" applyAlignment="1">
      <alignment horizontal="left" vertical="center"/>
    </xf>
    <xf numFmtId="0" fontId="125" fillId="0" borderId="0" xfId="0" applyFont="1" applyAlignment="1" applyProtection="1">
      <alignment horizontal="center" vertical="center"/>
      <protection hidden="1"/>
    </xf>
    <xf numFmtId="0" fontId="109" fillId="0" borderId="0" xfId="0" applyFont="1" applyAlignment="1" applyProtection="1">
      <alignment vertical="top"/>
      <protection hidden="1"/>
    </xf>
    <xf numFmtId="14" fontId="109" fillId="0" borderId="0" xfId="0" applyNumberFormat="1" applyFont="1" applyAlignment="1" applyProtection="1">
      <alignment horizontal="center" vertical="top"/>
      <protection hidden="1"/>
    </xf>
    <xf numFmtId="0" fontId="110" fillId="8" borderId="0" xfId="0" applyFont="1" applyFill="1" applyAlignment="1" applyProtection="1">
      <alignment horizontal="center" vertical="center"/>
      <protection hidden="1"/>
    </xf>
    <xf numFmtId="14" fontId="110" fillId="8" borderId="0" xfId="0" applyNumberFormat="1" applyFont="1" applyFill="1" applyProtection="1">
      <protection hidden="1"/>
    </xf>
    <xf numFmtId="0" fontId="109" fillId="0" borderId="0" xfId="0" applyFont="1" applyAlignment="1" applyProtection="1">
      <alignment vertical="center"/>
      <protection hidden="1"/>
    </xf>
    <xf numFmtId="14" fontId="110" fillId="8" borderId="0" xfId="0" applyNumberFormat="1" applyFont="1" applyFill="1" applyAlignment="1" applyProtection="1">
      <alignment vertical="center"/>
      <protection locked="0"/>
    </xf>
    <xf numFmtId="0" fontId="109" fillId="0" borderId="0" xfId="0" applyFont="1" applyProtection="1">
      <protection locked="0"/>
    </xf>
    <xf numFmtId="0" fontId="50" fillId="2" borderId="1" xfId="0" applyFont="1" applyFill="1" applyBorder="1" applyAlignment="1" applyProtection="1">
      <alignment horizontal="center" vertical="center" wrapText="1"/>
      <protection locked="0"/>
    </xf>
    <xf numFmtId="0" fontId="109" fillId="0" borderId="1" xfId="0" applyFont="1" applyBorder="1" applyAlignment="1" applyProtection="1">
      <alignment vertical="top"/>
      <protection hidden="1"/>
    </xf>
    <xf numFmtId="0" fontId="109" fillId="0" borderId="1" xfId="0" applyFont="1" applyBorder="1" applyAlignment="1" applyProtection="1">
      <alignment vertical="top" wrapText="1"/>
      <protection hidden="1"/>
    </xf>
    <xf numFmtId="14" fontId="110" fillId="0" borderId="1" xfId="0" applyNumberFormat="1" applyFont="1" applyBorder="1" applyAlignment="1" applyProtection="1">
      <alignment horizontal="center" vertical="center"/>
      <protection hidden="1"/>
    </xf>
    <xf numFmtId="0" fontId="109" fillId="0" borderId="1" xfId="0" applyFont="1" applyBorder="1" applyAlignment="1" applyProtection="1">
      <alignment horizontal="center" vertical="center" wrapText="1"/>
      <protection hidden="1"/>
    </xf>
    <xf numFmtId="0" fontId="145" fillId="0" borderId="1" xfId="0" applyFont="1" applyBorder="1" applyAlignment="1" applyProtection="1">
      <alignment horizontal="center" vertical="center"/>
      <protection hidden="1"/>
    </xf>
    <xf numFmtId="0" fontId="145" fillId="0" borderId="1" xfId="0" applyFont="1" applyBorder="1" applyAlignment="1" applyProtection="1">
      <alignment vertical="center"/>
      <protection hidden="1"/>
    </xf>
    <xf numFmtId="0" fontId="155" fillId="0" borderId="1" xfId="0" applyFont="1" applyBorder="1" applyAlignment="1" applyProtection="1">
      <alignment horizontal="center" vertical="center"/>
      <protection hidden="1"/>
    </xf>
    <xf numFmtId="14" fontId="155" fillId="0" borderId="1" xfId="0" applyNumberFormat="1" applyFont="1" applyBorder="1" applyAlignment="1" applyProtection="1">
      <alignment horizontal="center" vertical="center"/>
      <protection hidden="1"/>
    </xf>
    <xf numFmtId="0" fontId="128" fillId="0" borderId="1" xfId="0" applyFont="1" applyBorder="1" applyAlignment="1" applyProtection="1">
      <alignment vertical="top" wrapText="1"/>
      <protection hidden="1"/>
    </xf>
    <xf numFmtId="0" fontId="159" fillId="0" borderId="1" xfId="0" applyFont="1" applyBorder="1" applyAlignment="1" applyProtection="1">
      <alignment vertical="center" wrapText="1"/>
      <protection hidden="1"/>
    </xf>
    <xf numFmtId="0" fontId="145" fillId="0" borderId="1" xfId="0" applyFont="1" applyBorder="1" applyAlignment="1" applyProtection="1">
      <alignment horizontal="center" vertical="top" wrapText="1"/>
      <protection hidden="1"/>
    </xf>
    <xf numFmtId="0" fontId="145" fillId="0" borderId="1" xfId="0" applyFont="1" applyBorder="1" applyAlignment="1" applyProtection="1">
      <alignment horizontal="center" vertical="top"/>
      <protection hidden="1"/>
    </xf>
    <xf numFmtId="0" fontId="145" fillId="0" borderId="0" xfId="0" applyFont="1" applyProtection="1">
      <protection hidden="1"/>
    </xf>
    <xf numFmtId="0" fontId="145" fillId="0" borderId="0" xfId="0" applyFont="1" applyBorder="1" applyProtection="1">
      <protection hidden="1"/>
    </xf>
    <xf numFmtId="0" fontId="145" fillId="0" borderId="0" xfId="0" applyFont="1" applyAlignment="1" applyProtection="1">
      <alignment horizontal="left"/>
      <protection hidden="1"/>
    </xf>
    <xf numFmtId="0" fontId="105" fillId="0" borderId="0" xfId="0" applyFont="1" applyAlignment="1" applyProtection="1">
      <alignment horizontal="center"/>
      <protection hidden="1"/>
    </xf>
    <xf numFmtId="0" fontId="157" fillId="0" borderId="0" xfId="0" applyFont="1" applyProtection="1">
      <protection hidden="1"/>
    </xf>
    <xf numFmtId="0" fontId="161" fillId="0" borderId="0" xfId="0" applyFont="1" applyAlignment="1" applyProtection="1">
      <alignment horizontal="center"/>
      <protection hidden="1"/>
    </xf>
    <xf numFmtId="0" fontId="106" fillId="0" borderId="0" xfId="0" applyFont="1" applyAlignment="1" applyProtection="1">
      <alignment vertical="center"/>
      <protection hidden="1"/>
    </xf>
    <xf numFmtId="0" fontId="50" fillId="0" borderId="0" xfId="0" applyFont="1" applyAlignment="1" applyProtection="1">
      <alignment vertical="center"/>
      <protection hidden="1"/>
    </xf>
    <xf numFmtId="0" fontId="84" fillId="0" borderId="0" xfId="0" applyFont="1" applyAlignment="1" applyProtection="1">
      <alignment vertical="center"/>
      <protection hidden="1"/>
    </xf>
    <xf numFmtId="0" fontId="106" fillId="0" borderId="0" xfId="0" applyFont="1" applyAlignment="1" applyProtection="1">
      <alignment horizontal="right" vertical="center"/>
      <protection hidden="1"/>
    </xf>
    <xf numFmtId="0" fontId="145" fillId="0" borderId="0" xfId="0" applyFont="1" applyAlignment="1" applyProtection="1">
      <alignment vertical="center"/>
      <protection hidden="1"/>
    </xf>
    <xf numFmtId="0" fontId="162" fillId="0" borderId="0" xfId="0" applyFont="1" applyProtection="1">
      <protection hidden="1"/>
    </xf>
    <xf numFmtId="0" fontId="105" fillId="0" borderId="0" xfId="0" applyFont="1" applyAlignment="1" applyProtection="1">
      <alignment vertical="center"/>
      <protection hidden="1"/>
    </xf>
    <xf numFmtId="0" fontId="161" fillId="0" borderId="0" xfId="0" applyFont="1" applyAlignment="1" applyProtection="1">
      <alignment vertical="center"/>
      <protection hidden="1"/>
    </xf>
    <xf numFmtId="0" fontId="161" fillId="0" borderId="0" xfId="0" applyFont="1" applyAlignment="1" applyProtection="1">
      <alignment horizontal="center" vertical="center"/>
      <protection hidden="1"/>
    </xf>
    <xf numFmtId="0" fontId="106" fillId="0" borderId="0" xfId="0" quotePrefix="1" applyFont="1" applyAlignment="1" applyProtection="1">
      <alignment vertical="center"/>
      <protection hidden="1"/>
    </xf>
    <xf numFmtId="0" fontId="84" fillId="0" borderId="0" xfId="0" applyFont="1" applyAlignment="1" applyProtection="1">
      <protection hidden="1"/>
    </xf>
    <xf numFmtId="0" fontId="110" fillId="2" borderId="1" xfId="0" applyFont="1" applyFill="1" applyBorder="1" applyAlignment="1" applyProtection="1">
      <alignment horizontal="center" vertical="center"/>
      <protection locked="0"/>
    </xf>
    <xf numFmtId="0" fontId="110" fillId="2" borderId="1" xfId="0" applyFont="1" applyFill="1" applyBorder="1" applyAlignment="1" applyProtection="1">
      <alignment horizontal="center" vertical="top" wrapText="1"/>
      <protection locked="0"/>
    </xf>
    <xf numFmtId="14" fontId="110" fillId="2" borderId="1" xfId="0" applyNumberFormat="1" applyFont="1" applyFill="1" applyBorder="1" applyAlignment="1" applyProtection="1">
      <alignment horizontal="center" vertical="center"/>
    </xf>
    <xf numFmtId="0" fontId="36" fillId="19" borderId="16" xfId="0" applyFont="1" applyFill="1" applyBorder="1" applyAlignment="1">
      <alignment horizontal="center" vertical="center" wrapText="1"/>
    </xf>
    <xf numFmtId="0" fontId="64" fillId="19" borderId="16" xfId="0" applyFont="1" applyFill="1" applyBorder="1" applyAlignment="1">
      <alignment vertical="center" wrapText="1"/>
    </xf>
    <xf numFmtId="0" fontId="157" fillId="19" borderId="16" xfId="0" applyFont="1" applyFill="1" applyBorder="1" applyAlignment="1">
      <alignment vertical="center"/>
    </xf>
    <xf numFmtId="0" fontId="157" fillId="19" borderId="16" xfId="0" applyFont="1" applyFill="1" applyBorder="1" applyAlignment="1">
      <alignment vertical="center" wrapText="1"/>
    </xf>
    <xf numFmtId="0" fontId="175" fillId="19" borderId="16" xfId="0" applyFont="1" applyFill="1" applyBorder="1" applyAlignment="1">
      <alignment vertical="center" wrapText="1"/>
    </xf>
    <xf numFmtId="0" fontId="84" fillId="19" borderId="16" xfId="0" applyFont="1" applyFill="1" applyBorder="1" applyAlignment="1">
      <alignment vertical="center" wrapText="1"/>
    </xf>
    <xf numFmtId="0" fontId="145" fillId="19" borderId="16" xfId="0" applyFont="1" applyFill="1" applyBorder="1" applyAlignment="1">
      <alignment vertical="center"/>
    </xf>
    <xf numFmtId="0" fontId="48" fillId="19" borderId="16" xfId="0" applyFont="1" applyFill="1" applyBorder="1" applyAlignment="1">
      <alignment vertical="center"/>
    </xf>
    <xf numFmtId="0" fontId="145" fillId="19" borderId="16" xfId="0" applyFont="1" applyFill="1" applyBorder="1" applyAlignment="1">
      <alignment vertical="center" wrapText="1"/>
    </xf>
    <xf numFmtId="0" fontId="36" fillId="28" borderId="16" xfId="0" applyFont="1" applyFill="1" applyBorder="1" applyAlignment="1">
      <alignment horizontal="center" vertical="center" wrapText="1"/>
    </xf>
    <xf numFmtId="0" fontId="178" fillId="28" borderId="16" xfId="0" applyFont="1" applyFill="1" applyBorder="1" applyAlignment="1">
      <alignment vertical="center" wrapText="1"/>
    </xf>
    <xf numFmtId="0" fontId="157" fillId="19" borderId="0" xfId="0" applyFont="1" applyFill="1" applyAlignment="1">
      <alignment vertical="center" wrapText="1"/>
    </xf>
    <xf numFmtId="0" fontId="179" fillId="28" borderId="16" xfId="0" applyFont="1" applyFill="1" applyBorder="1" applyAlignment="1">
      <alignment vertical="center" wrapText="1"/>
    </xf>
    <xf numFmtId="0" fontId="180" fillId="19" borderId="16" xfId="0" applyFont="1" applyFill="1" applyBorder="1" applyAlignment="1">
      <alignment vertical="center" wrapText="1"/>
    </xf>
    <xf numFmtId="0" fontId="180" fillId="19" borderId="16" xfId="0" applyFont="1" applyFill="1" applyBorder="1" applyAlignment="1">
      <alignment horizontal="left" vertical="center"/>
    </xf>
    <xf numFmtId="0" fontId="36" fillId="19" borderId="16" xfId="0" applyFont="1" applyFill="1" applyBorder="1" applyAlignment="1">
      <alignment horizontal="center" vertical="center"/>
    </xf>
    <xf numFmtId="0" fontId="55" fillId="19" borderId="16" xfId="0" applyFont="1" applyFill="1" applyBorder="1" applyAlignment="1">
      <alignment horizontal="left" vertical="center" wrapText="1"/>
    </xf>
    <xf numFmtId="0" fontId="55" fillId="19" borderId="16" xfId="0" applyFont="1" applyFill="1" applyBorder="1" applyAlignment="1">
      <alignment wrapText="1"/>
    </xf>
    <xf numFmtId="0" fontId="100" fillId="19" borderId="16" xfId="0" applyFont="1" applyFill="1" applyBorder="1" applyAlignment="1">
      <alignment horizontal="right" wrapText="1"/>
    </xf>
    <xf numFmtId="0" fontId="0" fillId="19" borderId="16" xfId="0" applyFill="1" applyBorder="1"/>
    <xf numFmtId="0" fontId="36" fillId="23" borderId="16" xfId="0" applyFont="1" applyFill="1" applyBorder="1" applyAlignment="1">
      <alignment horizontal="center" vertical="center" wrapText="1"/>
    </xf>
    <xf numFmtId="0" fontId="165" fillId="23" borderId="16" xfId="0" applyFont="1" applyFill="1" applyBorder="1" applyAlignment="1">
      <alignment horizontal="center" vertical="center" wrapText="1"/>
    </xf>
    <xf numFmtId="0" fontId="182" fillId="19" borderId="16" xfId="0" applyFont="1" applyFill="1" applyBorder="1" applyAlignment="1">
      <alignment vertical="center" wrapText="1"/>
    </xf>
    <xf numFmtId="0" fontId="3" fillId="19" borderId="16" xfId="0" applyFont="1" applyFill="1" applyBorder="1" applyAlignment="1">
      <alignment vertical="center" wrapText="1"/>
    </xf>
    <xf numFmtId="0" fontId="3" fillId="19" borderId="16" xfId="0" applyNumberFormat="1" applyFont="1" applyFill="1" applyBorder="1" applyAlignment="1">
      <alignment vertical="center" wrapText="1"/>
    </xf>
    <xf numFmtId="0" fontId="26" fillId="9" borderId="16" xfId="0" applyFont="1" applyFill="1" applyBorder="1" applyAlignment="1">
      <alignment horizontal="center" vertical="center"/>
    </xf>
    <xf numFmtId="0" fontId="3" fillId="9" borderId="16" xfId="0" applyFont="1" applyFill="1" applyBorder="1" applyAlignment="1">
      <alignment vertical="center" wrapText="1"/>
    </xf>
    <xf numFmtId="0" fontId="0" fillId="7" borderId="16" xfId="0" applyFill="1" applyBorder="1"/>
    <xf numFmtId="0" fontId="99" fillId="7" borderId="16" xfId="0" applyFont="1" applyFill="1" applyBorder="1" applyAlignment="1">
      <alignment horizontal="center" vertical="center"/>
    </xf>
    <xf numFmtId="0" fontId="0" fillId="9" borderId="16" xfId="0" applyFill="1" applyBorder="1"/>
    <xf numFmtId="0" fontId="0" fillId="9" borderId="16" xfId="0" applyFill="1" applyBorder="1" applyAlignment="1">
      <alignment horizontal="center"/>
    </xf>
    <xf numFmtId="0" fontId="22" fillId="0" borderId="0" xfId="0" applyFont="1" applyBorder="1" applyAlignment="1" applyProtection="1">
      <alignment horizontal="center"/>
      <protection hidden="1"/>
    </xf>
    <xf numFmtId="0" fontId="22" fillId="0" borderId="0" xfId="0" applyFont="1" applyBorder="1" applyAlignment="1" applyProtection="1">
      <alignment horizontal="left"/>
      <protection hidden="1"/>
    </xf>
    <xf numFmtId="0" fontId="22" fillId="0" borderId="0" xfId="0" applyFont="1" applyBorder="1" applyAlignment="1" applyProtection="1">
      <alignment horizontal="right"/>
      <protection hidden="1"/>
    </xf>
    <xf numFmtId="0" fontId="30" fillId="0" borderId="0" xfId="0" applyFont="1" applyBorder="1" applyAlignment="1" applyProtection="1">
      <alignment horizontal="right"/>
      <protection hidden="1"/>
    </xf>
    <xf numFmtId="0" fontId="22" fillId="0" borderId="0" xfId="0" applyFont="1" applyBorder="1" applyAlignment="1" applyProtection="1">
      <alignment horizontal="center" vertical="center"/>
      <protection hidden="1"/>
    </xf>
    <xf numFmtId="0" fontId="22" fillId="0" borderId="16" xfId="0" applyFont="1" applyBorder="1" applyAlignment="1" applyProtection="1">
      <alignment horizontal="center" vertical="center" wrapText="1"/>
      <protection hidden="1"/>
    </xf>
    <xf numFmtId="0" fontId="0" fillId="0" borderId="0" xfId="0"/>
    <xf numFmtId="0" fontId="109" fillId="2" borderId="0" xfId="0" applyFont="1" applyFill="1" applyAlignment="1" applyProtection="1">
      <alignment horizontal="left"/>
      <protection locked="0"/>
    </xf>
    <xf numFmtId="0" fontId="109" fillId="0" borderId="0" xfId="0" applyFont="1" applyAlignment="1" applyProtection="1">
      <alignment horizontal="center"/>
      <protection hidden="1"/>
    </xf>
    <xf numFmtId="0" fontId="22" fillId="0" borderId="0" xfId="0" applyFont="1" applyAlignment="1" applyProtection="1">
      <alignment horizontal="center" vertical="center"/>
      <protection hidden="1"/>
    </xf>
    <xf numFmtId="0" fontId="37" fillId="2" borderId="20" xfId="0" applyFont="1" applyFill="1" applyBorder="1" applyAlignment="1" applyProtection="1">
      <alignment horizontal="center" vertical="center"/>
      <protection locked="0"/>
    </xf>
    <xf numFmtId="0" fontId="22" fillId="0" borderId="16" xfId="0" applyFont="1" applyBorder="1" applyAlignment="1" applyProtection="1">
      <alignment horizontal="center" vertical="center"/>
      <protection hidden="1"/>
    </xf>
    <xf numFmtId="0" fontId="22" fillId="0" borderId="0" xfId="0" applyFont="1" applyAlignment="1" applyProtection="1">
      <protection hidden="1"/>
    </xf>
    <xf numFmtId="0" fontId="105" fillId="0" borderId="0" xfId="0" applyFont="1" applyAlignment="1" applyProtection="1">
      <alignment horizontal="center" vertical="center"/>
      <protection hidden="1"/>
    </xf>
    <xf numFmtId="0" fontId="105" fillId="0" borderId="0" xfId="0" applyFont="1" applyAlignment="1" applyProtection="1">
      <alignment horizontal="center"/>
      <protection hidden="1"/>
    </xf>
    <xf numFmtId="0" fontId="191" fillId="3" borderId="3" xfId="0" applyFont="1" applyFill="1" applyBorder="1" applyAlignment="1">
      <alignment horizontal="center"/>
    </xf>
    <xf numFmtId="0" fontId="192" fillId="3" borderId="3" xfId="0" applyFont="1" applyFill="1" applyBorder="1" applyAlignment="1">
      <alignment horizontal="center" vertical="center"/>
    </xf>
    <xf numFmtId="0" fontId="23" fillId="3" borderId="40" xfId="0" applyFont="1" applyFill="1" applyBorder="1" applyAlignment="1"/>
    <xf numFmtId="0" fontId="23" fillId="3" borderId="13" xfId="0" applyFont="1" applyFill="1" applyBorder="1" applyAlignment="1"/>
    <xf numFmtId="14" fontId="3" fillId="2" borderId="18" xfId="0" applyNumberFormat="1" applyFont="1" applyFill="1" applyBorder="1" applyAlignment="1" applyProtection="1">
      <alignment horizontal="left" vertical="center"/>
      <protection locked="0"/>
    </xf>
    <xf numFmtId="0" fontId="110" fillId="2" borderId="16" xfId="0" applyFont="1" applyFill="1" applyBorder="1" applyAlignment="1" applyProtection="1">
      <alignment horizontal="center" vertical="center"/>
      <protection locked="0"/>
    </xf>
    <xf numFmtId="0" fontId="30" fillId="0" borderId="0" xfId="0" applyFont="1" applyBorder="1" applyAlignment="1">
      <alignment horizontal="center" vertical="center"/>
    </xf>
    <xf numFmtId="0" fontId="30" fillId="8" borderId="18" xfId="0" applyFont="1" applyFill="1" applyBorder="1" applyAlignment="1" applyProtection="1">
      <alignment horizontal="center" vertical="center"/>
      <protection hidden="1"/>
    </xf>
    <xf numFmtId="0" fontId="45" fillId="8" borderId="18" xfId="0" applyFont="1" applyFill="1" applyBorder="1" applyAlignment="1" applyProtection="1">
      <alignment vertical="center"/>
      <protection hidden="1"/>
    </xf>
    <xf numFmtId="0" fontId="30" fillId="8" borderId="18" xfId="0" applyFont="1" applyFill="1" applyBorder="1" applyAlignment="1" applyProtection="1">
      <alignment horizontal="right" vertical="center"/>
      <protection hidden="1"/>
    </xf>
    <xf numFmtId="0" fontId="145" fillId="0" borderId="18" xfId="0" applyFont="1" applyBorder="1" applyAlignment="1" applyProtection="1">
      <alignment vertical="center"/>
      <protection hidden="1"/>
    </xf>
    <xf numFmtId="0" fontId="157" fillId="0" borderId="18" xfId="0" applyFont="1" applyBorder="1" applyAlignment="1" applyProtection="1">
      <alignment vertical="center"/>
      <protection hidden="1"/>
    </xf>
    <xf numFmtId="0" fontId="157" fillId="0" borderId="0" xfId="0" applyFont="1" applyAlignment="1" applyProtection="1">
      <alignment vertical="center"/>
      <protection hidden="1"/>
    </xf>
    <xf numFmtId="0" fontId="145" fillId="8" borderId="0" xfId="0" applyFont="1" applyFill="1" applyAlignment="1" applyProtection="1">
      <alignment horizontal="center" vertical="center"/>
      <protection hidden="1"/>
    </xf>
    <xf numFmtId="0" fontId="145" fillId="0" borderId="16" xfId="0" applyFont="1" applyBorder="1" applyAlignment="1" applyProtection="1">
      <alignment horizontal="center"/>
      <protection hidden="1"/>
    </xf>
    <xf numFmtId="0" fontId="30" fillId="8" borderId="18" xfId="0" applyFont="1" applyFill="1" applyBorder="1" applyAlignment="1" applyProtection="1">
      <alignment vertical="center"/>
      <protection hidden="1"/>
    </xf>
    <xf numFmtId="0" fontId="195" fillId="8" borderId="18" xfId="0" applyFont="1" applyFill="1" applyBorder="1" applyAlignment="1" applyProtection="1">
      <alignment vertical="center"/>
      <protection hidden="1"/>
    </xf>
    <xf numFmtId="0" fontId="196" fillId="0" borderId="18" xfId="0" applyFont="1" applyBorder="1" applyAlignment="1" applyProtection="1">
      <alignment vertical="center"/>
      <protection hidden="1"/>
    </xf>
    <xf numFmtId="0" fontId="0" fillId="0" borderId="18" xfId="0" applyBorder="1" applyAlignment="1" applyProtection="1">
      <alignment vertical="center"/>
      <protection hidden="1"/>
    </xf>
    <xf numFmtId="0" fontId="157" fillId="8" borderId="0" xfId="0" applyFont="1" applyFill="1" applyAlignment="1" applyProtection="1">
      <alignment vertical="center"/>
      <protection hidden="1"/>
    </xf>
    <xf numFmtId="0" fontId="121" fillId="8" borderId="0" xfId="0" applyFont="1" applyFill="1" applyAlignment="1" applyProtection="1">
      <alignment horizontal="right" vertical="center"/>
      <protection hidden="1"/>
    </xf>
    <xf numFmtId="0" fontId="121" fillId="8" borderId="0" xfId="0" applyFont="1" applyFill="1" applyAlignment="1" applyProtection="1">
      <alignment vertical="center"/>
      <protection hidden="1"/>
    </xf>
    <xf numFmtId="0" fontId="145" fillId="0" borderId="0" xfId="0" applyFont="1" applyAlignment="1" applyProtection="1">
      <alignment horizontal="center" vertical="center"/>
      <protection hidden="1"/>
    </xf>
    <xf numFmtId="14" fontId="3" fillId="2" borderId="18" xfId="0" applyNumberFormat="1" applyFont="1" applyFill="1" applyBorder="1" applyProtection="1">
      <protection locked="0"/>
    </xf>
    <xf numFmtId="0" fontId="145" fillId="0" borderId="0" xfId="0" applyFont="1" applyAlignment="1" applyProtection="1">
      <alignment vertical="center"/>
      <protection locked="0"/>
    </xf>
    <xf numFmtId="0" fontId="145" fillId="2" borderId="0" xfId="0" applyFont="1" applyFill="1" applyAlignment="1" applyProtection="1">
      <alignment vertical="center"/>
      <protection locked="0"/>
    </xf>
    <xf numFmtId="0" fontId="24" fillId="2" borderId="0" xfId="0" applyFont="1" applyFill="1" applyProtection="1">
      <protection locked="0"/>
    </xf>
    <xf numFmtId="0" fontId="109" fillId="0" borderId="0" xfId="0" applyFont="1" applyAlignment="1" applyProtection="1">
      <alignment horizontal="right" vertical="center"/>
      <protection hidden="1"/>
    </xf>
    <xf numFmtId="14" fontId="30" fillId="8" borderId="0" xfId="0" applyNumberFormat="1" applyFont="1" applyFill="1" applyAlignment="1" applyProtection="1">
      <alignment vertical="center"/>
      <protection hidden="1"/>
    </xf>
    <xf numFmtId="14" fontId="0" fillId="8" borderId="0" xfId="0" applyNumberFormat="1" applyFont="1" applyFill="1" applyAlignment="1" applyProtection="1">
      <alignment vertical="center"/>
      <protection hidden="1"/>
    </xf>
    <xf numFmtId="14" fontId="0" fillId="2" borderId="0" xfId="0" applyNumberFormat="1" applyFont="1" applyFill="1" applyAlignment="1" applyProtection="1">
      <alignment horizontal="center" vertical="center"/>
      <protection locked="0"/>
    </xf>
    <xf numFmtId="0" fontId="37" fillId="2" borderId="20" xfId="0" applyFont="1" applyFill="1" applyBorder="1" applyAlignment="1">
      <alignment horizontal="center" vertical="center"/>
    </xf>
    <xf numFmtId="14" fontId="198" fillId="2" borderId="0" xfId="0" applyNumberFormat="1" applyFont="1" applyFill="1" applyAlignment="1" applyProtection="1">
      <alignment horizontal="left" vertical="center"/>
      <protection locked="0"/>
    </xf>
    <xf numFmtId="14" fontId="198" fillId="2" borderId="0" xfId="0" applyNumberFormat="1" applyFont="1" applyFill="1" applyAlignment="1" applyProtection="1">
      <alignment horizontal="left" vertical="top"/>
      <protection locked="0"/>
    </xf>
    <xf numFmtId="14" fontId="198" fillId="2" borderId="16" xfId="0" applyNumberFormat="1" applyFont="1" applyFill="1" applyBorder="1" applyAlignment="1" applyProtection="1">
      <alignment horizontal="left" vertical="center" wrapText="1"/>
      <protection locked="0"/>
    </xf>
    <xf numFmtId="0" fontId="198" fillId="0" borderId="16" xfId="0" applyFont="1" applyBorder="1" applyAlignment="1" applyProtection="1">
      <alignment horizontal="center" vertical="center"/>
      <protection hidden="1"/>
    </xf>
    <xf numFmtId="0" fontId="198" fillId="0" borderId="16" xfId="0" applyFont="1" applyBorder="1" applyAlignment="1" applyProtection="1">
      <alignment horizontal="left" vertical="center"/>
      <protection hidden="1"/>
    </xf>
    <xf numFmtId="0" fontId="114" fillId="0" borderId="16" xfId="0" applyFont="1" applyBorder="1" applyAlignment="1" applyProtection="1">
      <alignment horizontal="center" vertical="center"/>
      <protection hidden="1"/>
    </xf>
    <xf numFmtId="0" fontId="145" fillId="0" borderId="16" xfId="0" applyFont="1" applyBorder="1" applyAlignment="1" applyProtection="1">
      <alignment horizontal="center" vertical="center" wrapText="1"/>
      <protection hidden="1"/>
    </xf>
    <xf numFmtId="0" fontId="110" fillId="0" borderId="16" xfId="0" applyFont="1" applyBorder="1" applyAlignment="1" applyProtection="1">
      <alignment horizontal="center" vertical="center" wrapText="1"/>
      <protection hidden="1"/>
    </xf>
    <xf numFmtId="0" fontId="198" fillId="0" borderId="16" xfId="0" applyFont="1" applyBorder="1" applyAlignment="1" applyProtection="1">
      <alignment horizontal="left" vertical="center" wrapText="1"/>
      <protection hidden="1"/>
    </xf>
    <xf numFmtId="0" fontId="32" fillId="0" borderId="16" xfId="0" applyFont="1" applyBorder="1" applyAlignment="1" applyProtection="1">
      <alignment horizontal="center" vertical="center"/>
      <protection hidden="1"/>
    </xf>
    <xf numFmtId="14" fontId="32" fillId="8" borderId="16" xfId="0" applyNumberFormat="1" applyFont="1" applyFill="1" applyBorder="1" applyAlignment="1" applyProtection="1">
      <alignment horizontal="center" vertical="center" wrapText="1"/>
      <protection hidden="1"/>
    </xf>
    <xf numFmtId="0" fontId="204" fillId="0" borderId="16" xfId="0" applyFont="1" applyBorder="1" applyAlignment="1" applyProtection="1">
      <alignment horizontal="center" vertical="center"/>
      <protection hidden="1"/>
    </xf>
    <xf numFmtId="0" fontId="198" fillId="8" borderId="16" xfId="0" applyNumberFormat="1" applyFont="1" applyFill="1" applyBorder="1" applyAlignment="1" applyProtection="1">
      <alignment horizontal="center" vertical="center" wrapText="1"/>
      <protection hidden="1"/>
    </xf>
    <xf numFmtId="0" fontId="200" fillId="0" borderId="16" xfId="0" applyFont="1" applyBorder="1" applyAlignment="1" applyProtection="1">
      <alignment horizontal="center" vertical="center"/>
      <protection hidden="1"/>
    </xf>
    <xf numFmtId="0" fontId="198" fillId="0" borderId="0" xfId="0" applyFont="1" applyAlignment="1" applyProtection="1">
      <alignment horizontal="left" vertical="top"/>
      <protection hidden="1"/>
    </xf>
    <xf numFmtId="0" fontId="198" fillId="0" borderId="0" xfId="0" applyFont="1" applyAlignment="1" applyProtection="1">
      <alignment vertical="top"/>
      <protection hidden="1"/>
    </xf>
    <xf numFmtId="0" fontId="199" fillId="0" borderId="0" xfId="0" applyFont="1" applyAlignment="1" applyProtection="1">
      <alignment horizontal="center" vertical="top"/>
      <protection hidden="1"/>
    </xf>
    <xf numFmtId="0" fontId="166" fillId="8" borderId="0" xfId="0" applyFont="1" applyFill="1" applyAlignment="1" applyProtection="1">
      <alignment vertical="top"/>
      <protection hidden="1"/>
    </xf>
    <xf numFmtId="0" fontId="198" fillId="0" borderId="0" xfId="0" applyFont="1" applyAlignment="1" applyProtection="1">
      <alignment horizontal="right" vertical="top"/>
      <protection hidden="1"/>
    </xf>
    <xf numFmtId="0" fontId="114" fillId="0" borderId="0" xfId="0" applyFont="1" applyAlignment="1" applyProtection="1">
      <alignment horizontal="center" vertical="top"/>
      <protection hidden="1"/>
    </xf>
    <xf numFmtId="0" fontId="113" fillId="8" borderId="0" xfId="0" applyFont="1" applyFill="1" applyAlignment="1" applyProtection="1">
      <alignment vertical="center"/>
      <protection hidden="1"/>
    </xf>
    <xf numFmtId="0" fontId="198" fillId="8" borderId="0" xfId="0" applyFont="1" applyFill="1" applyAlignment="1" applyProtection="1">
      <alignment vertical="top"/>
      <protection hidden="1"/>
    </xf>
    <xf numFmtId="0" fontId="106" fillId="8" borderId="0" xfId="0" applyFont="1" applyFill="1" applyAlignment="1" applyProtection="1">
      <alignment horizontal="left" vertical="center"/>
      <protection hidden="1"/>
    </xf>
    <xf numFmtId="0" fontId="109" fillId="2" borderId="16" xfId="0" applyFont="1" applyFill="1" applyBorder="1" applyAlignment="1" applyProtection="1">
      <alignment horizontal="center" vertical="center" wrapText="1"/>
      <protection locked="0"/>
    </xf>
    <xf numFmtId="14" fontId="32" fillId="2" borderId="16" xfId="0" applyNumberFormat="1" applyFont="1" applyFill="1" applyBorder="1" applyAlignment="1" applyProtection="1">
      <alignment horizontal="center" vertical="center" wrapText="1"/>
      <protection locked="0"/>
    </xf>
    <xf numFmtId="14" fontId="32" fillId="2" borderId="16" xfId="0" applyNumberFormat="1" applyFont="1" applyFill="1" applyBorder="1" applyAlignment="1" applyProtection="1">
      <alignment horizontal="center" vertical="center"/>
      <protection locked="0"/>
    </xf>
    <xf numFmtId="0" fontId="57" fillId="0" borderId="16" xfId="0" applyFont="1" applyBorder="1" applyProtection="1">
      <protection hidden="1"/>
    </xf>
    <xf numFmtId="0" fontId="22" fillId="0" borderId="16" xfId="0" applyFont="1" applyBorder="1" applyAlignment="1" applyProtection="1">
      <alignment horizontal="left" vertical="center"/>
      <protection hidden="1"/>
    </xf>
    <xf numFmtId="0" fontId="10" fillId="0" borderId="16" xfId="0" applyFont="1" applyBorder="1" applyAlignment="1" applyProtection="1">
      <alignment horizontal="left" vertical="center"/>
      <protection hidden="1"/>
    </xf>
    <xf numFmtId="14" fontId="10" fillId="0" borderId="16" xfId="0" applyNumberFormat="1" applyFont="1" applyBorder="1" applyAlignment="1" applyProtection="1">
      <alignment horizontal="left" vertical="center"/>
      <protection hidden="1"/>
    </xf>
    <xf numFmtId="0" fontId="10" fillId="8" borderId="16" xfId="0" applyFont="1" applyFill="1" applyBorder="1" applyAlignment="1" applyProtection="1">
      <alignment horizontal="left" vertical="center"/>
      <protection hidden="1"/>
    </xf>
    <xf numFmtId="0" fontId="57" fillId="0" borderId="16" xfId="0" applyFont="1" applyBorder="1" applyAlignment="1" applyProtection="1">
      <alignment horizontal="center"/>
      <protection hidden="1"/>
    </xf>
    <xf numFmtId="0" fontId="22" fillId="0" borderId="16" xfId="0" applyFont="1" applyBorder="1" applyProtection="1">
      <protection hidden="1"/>
    </xf>
    <xf numFmtId="0" fontId="57" fillId="0" borderId="52" xfId="0" applyFont="1" applyBorder="1" applyAlignment="1" applyProtection="1">
      <alignment horizontal="center"/>
      <protection hidden="1"/>
    </xf>
    <xf numFmtId="0" fontId="22" fillId="0" borderId="0" xfId="0" applyFont="1" applyBorder="1" applyProtection="1">
      <protection hidden="1"/>
    </xf>
    <xf numFmtId="0" fontId="3" fillId="0" borderId="0" xfId="0" applyFont="1" applyBorder="1" applyAlignment="1" applyProtection="1">
      <alignment horizontal="left"/>
      <protection hidden="1"/>
    </xf>
    <xf numFmtId="0" fontId="22" fillId="0" borderId="18" xfId="0" applyFont="1" applyBorder="1" applyAlignment="1" applyProtection="1">
      <alignment horizontal="center"/>
      <protection hidden="1"/>
    </xf>
    <xf numFmtId="0" fontId="201" fillId="0" borderId="18" xfId="0" applyFont="1" applyBorder="1" applyProtection="1">
      <protection hidden="1"/>
    </xf>
    <xf numFmtId="0" fontId="51" fillId="0" borderId="0" xfId="0" applyFont="1" applyBorder="1" applyAlignment="1" applyProtection="1">
      <alignment horizontal="right"/>
      <protection hidden="1"/>
    </xf>
    <xf numFmtId="0" fontId="13" fillId="0" borderId="0" xfId="0" quotePrefix="1" applyFont="1" applyBorder="1" applyAlignment="1" applyProtection="1">
      <alignment horizontal="left" vertical="center"/>
      <protection hidden="1"/>
    </xf>
    <xf numFmtId="0" fontId="42" fillId="0" borderId="0" xfId="0" applyFont="1" applyBorder="1" applyAlignment="1" applyProtection="1">
      <alignment horizontal="center" vertical="center"/>
      <protection hidden="1"/>
    </xf>
    <xf numFmtId="0" fontId="22" fillId="2" borderId="16" xfId="0" applyFont="1" applyFill="1" applyBorder="1" applyAlignment="1" applyProtection="1">
      <alignment horizontal="left" vertical="center"/>
      <protection locked="0"/>
    </xf>
    <xf numFmtId="0" fontId="3" fillId="2" borderId="16" xfId="0" applyFont="1" applyFill="1" applyBorder="1" applyAlignment="1" applyProtection="1">
      <alignment horizontal="left" vertical="center"/>
      <protection locked="0"/>
    </xf>
    <xf numFmtId="0" fontId="22" fillId="2" borderId="16" xfId="0" applyFont="1" applyFill="1" applyBorder="1" applyAlignment="1" applyProtection="1">
      <alignment horizontal="left" vertical="center" wrapText="1"/>
      <protection locked="0"/>
    </xf>
    <xf numFmtId="0" fontId="51" fillId="2" borderId="0" xfId="0" applyFont="1" applyFill="1" applyBorder="1" applyAlignment="1" applyProtection="1">
      <alignment horizontal="center" vertical="center"/>
      <protection locked="0"/>
    </xf>
    <xf numFmtId="14" fontId="3" fillId="2" borderId="0" xfId="0" applyNumberFormat="1" applyFont="1" applyFill="1" applyBorder="1" applyAlignment="1" applyProtection="1">
      <alignment horizontal="left" vertical="center"/>
      <protection locked="0"/>
    </xf>
    <xf numFmtId="14" fontId="3" fillId="2" borderId="30" xfId="0" applyNumberFormat="1" applyFont="1" applyFill="1" applyBorder="1" applyAlignment="1" applyProtection="1">
      <alignment horizontal="center" vertical="center"/>
      <protection locked="0"/>
    </xf>
    <xf numFmtId="0" fontId="10" fillId="2" borderId="16" xfId="0" applyFont="1" applyFill="1" applyBorder="1" applyAlignment="1" applyProtection="1">
      <alignment horizontal="center" vertical="center" wrapText="1"/>
      <protection locked="0"/>
    </xf>
    <xf numFmtId="0" fontId="3" fillId="8" borderId="30" xfId="0" applyFont="1" applyFill="1" applyBorder="1" applyAlignment="1" applyProtection="1">
      <protection hidden="1"/>
    </xf>
    <xf numFmtId="0" fontId="22" fillId="8" borderId="30" xfId="0" applyFont="1" applyFill="1" applyBorder="1" applyAlignment="1" applyProtection="1">
      <protection hidden="1"/>
    </xf>
    <xf numFmtId="0" fontId="30" fillId="8" borderId="30" xfId="0" applyFont="1" applyFill="1" applyBorder="1" applyAlignment="1" applyProtection="1">
      <alignment horizontal="right"/>
      <protection hidden="1"/>
    </xf>
    <xf numFmtId="0" fontId="22" fillId="0" borderId="16" xfId="0" applyFont="1" applyBorder="1" applyAlignment="1" applyProtection="1">
      <alignment horizontal="center" vertical="top" wrapText="1"/>
      <protection hidden="1"/>
    </xf>
    <xf numFmtId="0" fontId="30" fillId="0" borderId="16" xfId="0" applyFont="1" applyBorder="1" applyAlignment="1" applyProtection="1">
      <alignment horizontal="center" vertical="center" wrapText="1"/>
      <protection hidden="1"/>
    </xf>
    <xf numFmtId="0" fontId="10" fillId="8" borderId="16" xfId="0" applyFont="1" applyFill="1" applyBorder="1" applyAlignment="1" applyProtection="1">
      <alignment horizontal="center" vertical="center" wrapText="1"/>
      <protection hidden="1"/>
    </xf>
    <xf numFmtId="0" fontId="24" fillId="0" borderId="0" xfId="0" applyFont="1" applyAlignment="1" applyProtection="1">
      <protection hidden="1"/>
    </xf>
    <xf numFmtId="0" fontId="36" fillId="2" borderId="16" xfId="0" applyFont="1" applyFill="1" applyBorder="1" applyAlignment="1">
      <alignment horizontal="center" vertical="center"/>
    </xf>
    <xf numFmtId="0" fontId="30" fillId="8" borderId="30" xfId="0" applyFont="1" applyFill="1" applyBorder="1" applyAlignment="1" applyProtection="1">
      <alignment horizontal="center"/>
      <protection hidden="1"/>
    </xf>
    <xf numFmtId="0" fontId="24" fillId="0" borderId="18" xfId="0" applyFont="1" applyBorder="1" applyProtection="1">
      <protection hidden="1"/>
    </xf>
    <xf numFmtId="0" fontId="24" fillId="0" borderId="18" xfId="0" applyFont="1" applyBorder="1" applyAlignment="1" applyProtection="1">
      <alignment horizontal="center"/>
      <protection hidden="1"/>
    </xf>
    <xf numFmtId="0" fontId="45" fillId="0" borderId="0" xfId="0" applyFont="1" applyAlignment="1" applyProtection="1">
      <alignment vertical="top"/>
      <protection hidden="1"/>
    </xf>
    <xf numFmtId="0" fontId="45" fillId="0" borderId="0" xfId="0" applyNumberFormat="1" applyFont="1" applyAlignment="1" applyProtection="1">
      <alignment horizontal="left" vertical="top"/>
      <protection hidden="1"/>
    </xf>
    <xf numFmtId="0" fontId="45" fillId="0" borderId="0" xfId="0" applyFont="1" applyAlignment="1" applyProtection="1">
      <alignment vertical="center"/>
      <protection hidden="1"/>
    </xf>
    <xf numFmtId="0" fontId="30" fillId="0" borderId="0" xfId="0" applyFont="1" applyAlignment="1" applyProtection="1">
      <alignment vertical="center"/>
      <protection hidden="1"/>
    </xf>
    <xf numFmtId="0" fontId="30" fillId="0" borderId="0" xfId="0" applyFont="1" applyAlignment="1" applyProtection="1">
      <alignment vertical="top"/>
      <protection hidden="1"/>
    </xf>
    <xf numFmtId="14" fontId="0" fillId="0" borderId="0" xfId="0" applyNumberFormat="1" applyFont="1" applyAlignment="1" applyProtection="1">
      <alignment horizontal="left" vertical="center"/>
      <protection hidden="1"/>
    </xf>
    <xf numFmtId="0" fontId="24" fillId="0" borderId="0" xfId="0" applyFont="1" applyAlignment="1" applyProtection="1">
      <alignment horizontal="left" vertical="center"/>
      <protection hidden="1"/>
    </xf>
    <xf numFmtId="14" fontId="0" fillId="2" borderId="18" xfId="0" applyNumberFormat="1" applyFont="1" applyFill="1" applyBorder="1" applyAlignment="1" applyProtection="1">
      <alignment horizontal="left"/>
      <protection locked="0"/>
    </xf>
    <xf numFmtId="0" fontId="36" fillId="2" borderId="16" xfId="0" applyFont="1" applyFill="1" applyBorder="1" applyAlignment="1" applyProtection="1">
      <alignment horizontal="center" vertical="center"/>
      <protection locked="0"/>
    </xf>
    <xf numFmtId="0" fontId="109" fillId="2" borderId="27" xfId="0" applyFont="1" applyFill="1" applyBorder="1" applyAlignment="1" applyProtection="1">
      <alignment vertical="top" wrapText="1"/>
      <protection locked="0"/>
    </xf>
    <xf numFmtId="0" fontId="109" fillId="2" borderId="16" xfId="0" applyFont="1" applyFill="1" applyBorder="1" applyAlignment="1" applyProtection="1">
      <alignment vertical="center" wrapText="1"/>
      <protection locked="0"/>
    </xf>
    <xf numFmtId="0" fontId="108" fillId="2" borderId="16" xfId="0" applyFont="1" applyFill="1" applyBorder="1" applyAlignment="1" applyProtection="1">
      <alignment vertical="center" wrapText="1"/>
      <protection locked="0"/>
    </xf>
    <xf numFmtId="0" fontId="159" fillId="2" borderId="16" xfId="0" applyFont="1" applyFill="1" applyBorder="1" applyAlignment="1" applyProtection="1">
      <alignment horizontal="center" vertical="center" wrapText="1"/>
      <protection locked="0"/>
    </xf>
    <xf numFmtId="0" fontId="110" fillId="2" borderId="16" xfId="0" applyFont="1" applyFill="1" applyBorder="1" applyAlignment="1" applyProtection="1">
      <protection locked="0"/>
    </xf>
    <xf numFmtId="0" fontId="109" fillId="2" borderId="16" xfId="0" applyFont="1" applyFill="1" applyBorder="1" applyAlignment="1" applyProtection="1">
      <protection locked="0"/>
    </xf>
    <xf numFmtId="0" fontId="109" fillId="2" borderId="16" xfId="0" applyFont="1" applyFill="1" applyBorder="1" applyAlignment="1" applyProtection="1">
      <alignment horizontal="center" wrapText="1"/>
      <protection locked="0"/>
    </xf>
    <xf numFmtId="0" fontId="109" fillId="2" borderId="16" xfId="0" applyFont="1" applyFill="1" applyBorder="1" applyAlignment="1" applyProtection="1">
      <alignment horizontal="left" wrapText="1"/>
      <protection locked="0"/>
    </xf>
    <xf numFmtId="0" fontId="110" fillId="2" borderId="16" xfId="0" applyFont="1" applyFill="1" applyBorder="1" applyAlignment="1" applyProtection="1">
      <alignment horizontal="center" wrapText="1"/>
      <protection locked="0"/>
    </xf>
    <xf numFmtId="0" fontId="126" fillId="2" borderId="16" xfId="0" applyFont="1" applyFill="1" applyBorder="1" applyAlignment="1" applyProtection="1">
      <alignment horizontal="center" wrapText="1"/>
      <protection locked="0"/>
    </xf>
    <xf numFmtId="0" fontId="126" fillId="2" borderId="16" xfId="0" applyFont="1" applyFill="1" applyBorder="1" applyAlignment="1" applyProtection="1">
      <alignment horizontal="center"/>
      <protection locked="0"/>
    </xf>
    <xf numFmtId="0" fontId="109" fillId="2" borderId="27" xfId="0" applyFont="1" applyFill="1" applyBorder="1" applyAlignment="1" applyProtection="1">
      <alignment vertical="top"/>
      <protection locked="0"/>
    </xf>
    <xf numFmtId="0" fontId="108" fillId="2" borderId="27" xfId="0" applyFont="1" applyFill="1" applyBorder="1" applyAlignment="1" applyProtection="1">
      <alignment vertical="top" wrapText="1"/>
      <protection locked="0"/>
    </xf>
    <xf numFmtId="0" fontId="109" fillId="2" borderId="60" xfId="0" applyFont="1" applyFill="1" applyBorder="1" applyAlignment="1" applyProtection="1">
      <alignment vertical="center" wrapText="1"/>
      <protection locked="0"/>
    </xf>
    <xf numFmtId="0" fontId="108" fillId="2" borderId="61" xfId="0" applyFont="1" applyFill="1" applyBorder="1" applyAlignment="1" applyProtection="1">
      <alignment vertical="center" wrapText="1"/>
      <protection locked="0"/>
    </xf>
    <xf numFmtId="0" fontId="109" fillId="2" borderId="61" xfId="0" applyFont="1" applyFill="1" applyBorder="1" applyAlignment="1" applyProtection="1">
      <alignment vertical="center" wrapText="1"/>
      <protection locked="0"/>
    </xf>
    <xf numFmtId="0" fontId="159" fillId="2" borderId="61" xfId="0" applyFont="1" applyFill="1" applyBorder="1" applyAlignment="1" applyProtection="1">
      <alignment horizontal="center" vertical="center" wrapText="1"/>
      <protection locked="0"/>
    </xf>
    <xf numFmtId="0" fontId="110" fillId="2" borderId="27" xfId="0" applyFont="1" applyFill="1" applyBorder="1" applyAlignment="1" applyProtection="1">
      <alignment horizontal="center" vertical="center"/>
      <protection locked="0"/>
    </xf>
    <xf numFmtId="0" fontId="159" fillId="2" borderId="16" xfId="0" applyFont="1" applyFill="1" applyBorder="1" applyAlignment="1" applyProtection="1">
      <alignment horizontal="center" vertical="center"/>
      <protection locked="0"/>
    </xf>
    <xf numFmtId="0" fontId="160" fillId="0" borderId="16" xfId="0" applyFont="1" applyBorder="1" applyAlignment="1" applyProtection="1">
      <alignment horizontal="left" vertical="center"/>
      <protection hidden="1"/>
    </xf>
    <xf numFmtId="0" fontId="109" fillId="0" borderId="16" xfId="0" applyFont="1" applyBorder="1" applyAlignment="1" applyProtection="1">
      <alignment horizontal="center" vertical="top" wrapText="1"/>
      <protection hidden="1"/>
    </xf>
    <xf numFmtId="0" fontId="124" fillId="0" borderId="16" xfId="0" applyFont="1" applyBorder="1" applyAlignment="1" applyProtection="1">
      <alignment horizontal="center" vertical="top" wrapText="1"/>
      <protection hidden="1"/>
    </xf>
    <xf numFmtId="0" fontId="109" fillId="0" borderId="16" xfId="0" applyFont="1" applyBorder="1" applyAlignment="1" applyProtection="1">
      <protection hidden="1"/>
    </xf>
    <xf numFmtId="0" fontId="108" fillId="0" borderId="16" xfId="0" applyFont="1" applyBorder="1" applyAlignment="1" applyProtection="1">
      <alignment vertical="center" wrapText="1"/>
      <protection hidden="1"/>
    </xf>
    <xf numFmtId="0" fontId="109" fillId="0" borderId="16" xfId="0" applyFont="1" applyBorder="1" applyProtection="1">
      <protection hidden="1"/>
    </xf>
    <xf numFmtId="0" fontId="159" fillId="0" borderId="16" xfId="0" applyFont="1" applyBorder="1" applyAlignment="1" applyProtection="1">
      <alignment horizontal="center"/>
      <protection hidden="1"/>
    </xf>
    <xf numFmtId="0" fontId="110" fillId="8" borderId="27" xfId="0" applyFont="1" applyFill="1" applyBorder="1" applyAlignment="1" applyProtection="1">
      <alignment horizontal="center" vertical="center"/>
      <protection hidden="1"/>
    </xf>
    <xf numFmtId="0" fontId="159" fillId="8" borderId="61" xfId="0" applyFont="1" applyFill="1" applyBorder="1" applyAlignment="1" applyProtection="1">
      <alignment horizontal="center" vertical="center" wrapText="1"/>
      <protection hidden="1"/>
    </xf>
    <xf numFmtId="0" fontId="159" fillId="8" borderId="62" xfId="0" applyFont="1" applyFill="1" applyBorder="1" applyAlignment="1" applyProtection="1">
      <alignment horizontal="center" vertical="center" wrapText="1"/>
      <protection hidden="1"/>
    </xf>
    <xf numFmtId="0" fontId="159" fillId="8" borderId="16" xfId="0" applyFont="1" applyFill="1" applyBorder="1" applyAlignment="1" applyProtection="1">
      <alignment horizontal="center" vertical="center"/>
      <protection hidden="1"/>
    </xf>
    <xf numFmtId="0" fontId="159" fillId="8" borderId="16" xfId="0" applyFont="1" applyFill="1" applyBorder="1" applyAlignment="1" applyProtection="1">
      <alignment horizontal="center" vertical="center" wrapText="1"/>
      <protection hidden="1"/>
    </xf>
    <xf numFmtId="0" fontId="109" fillId="8" borderId="16" xfId="0" applyFont="1" applyFill="1" applyBorder="1" applyAlignment="1" applyProtection="1">
      <protection hidden="1"/>
    </xf>
    <xf numFmtId="0" fontId="108" fillId="8" borderId="16" xfId="0" applyFont="1" applyFill="1" applyBorder="1" applyAlignment="1" applyProtection="1">
      <alignment vertical="center" wrapText="1"/>
      <protection hidden="1"/>
    </xf>
    <xf numFmtId="0" fontId="109" fillId="8" borderId="16" xfId="0" applyFont="1" applyFill="1" applyBorder="1" applyAlignment="1" applyProtection="1">
      <alignment horizontal="center"/>
      <protection hidden="1"/>
    </xf>
    <xf numFmtId="0" fontId="159" fillId="8" borderId="16" xfId="0" applyFont="1" applyFill="1" applyBorder="1" applyAlignment="1" applyProtection="1">
      <alignment horizontal="center"/>
      <protection hidden="1"/>
    </xf>
    <xf numFmtId="0" fontId="108" fillId="0" borderId="0" xfId="0" applyFont="1" applyAlignment="1" applyProtection="1">
      <alignment horizontal="center" vertical="center" wrapText="1"/>
      <protection hidden="1"/>
    </xf>
    <xf numFmtId="0" fontId="135" fillId="0" borderId="23" xfId="0" applyFont="1" applyBorder="1" applyAlignment="1" applyProtection="1">
      <alignment vertical="center" wrapText="1"/>
      <protection hidden="1"/>
    </xf>
    <xf numFmtId="0" fontId="135" fillId="0" borderId="0" xfId="0" applyFont="1" applyBorder="1" applyAlignment="1" applyProtection="1">
      <alignment vertical="center" wrapText="1"/>
      <protection hidden="1"/>
    </xf>
    <xf numFmtId="0" fontId="0" fillId="0" borderId="0" xfId="0" applyBorder="1" applyProtection="1">
      <protection hidden="1"/>
    </xf>
    <xf numFmtId="0" fontId="135" fillId="0" borderId="25" xfId="0" applyFont="1" applyBorder="1" applyAlignment="1" applyProtection="1">
      <alignment vertical="center" wrapText="1"/>
      <protection hidden="1"/>
    </xf>
    <xf numFmtId="0" fontId="135" fillId="0" borderId="17" xfId="0" applyFont="1" applyBorder="1" applyAlignment="1" applyProtection="1">
      <alignment vertical="center" wrapText="1"/>
      <protection hidden="1"/>
    </xf>
    <xf numFmtId="0" fontId="0" fillId="0" borderId="17" xfId="0" applyBorder="1" applyProtection="1">
      <protection hidden="1"/>
    </xf>
    <xf numFmtId="0" fontId="0" fillId="0" borderId="24" xfId="0" applyBorder="1" applyProtection="1">
      <protection hidden="1"/>
    </xf>
    <xf numFmtId="0" fontId="216" fillId="0" borderId="23" xfId="0" applyFont="1" applyBorder="1" applyAlignment="1" applyProtection="1">
      <alignment horizontal="left" vertical="center" wrapText="1"/>
      <protection hidden="1"/>
    </xf>
    <xf numFmtId="0" fontId="216" fillId="0" borderId="0" xfId="0" applyFont="1" applyBorder="1" applyAlignment="1" applyProtection="1">
      <alignment horizontal="left" vertical="center" wrapText="1"/>
      <protection hidden="1"/>
    </xf>
    <xf numFmtId="0" fontId="0" fillId="0" borderId="21" xfId="0" applyBorder="1" applyProtection="1">
      <protection hidden="1"/>
    </xf>
    <xf numFmtId="0" fontId="0" fillId="0" borderId="22" xfId="0" applyBorder="1" applyProtection="1">
      <protection hidden="1"/>
    </xf>
    <xf numFmtId="0" fontId="214" fillId="0" borderId="25" xfId="0" applyFont="1" applyBorder="1" applyAlignment="1" applyProtection="1">
      <alignment horizontal="right" vertical="center" wrapText="1"/>
      <protection hidden="1"/>
    </xf>
    <xf numFmtId="0" fontId="0" fillId="0" borderId="26" xfId="0" applyBorder="1" applyProtection="1">
      <protection hidden="1"/>
    </xf>
    <xf numFmtId="0" fontId="214" fillId="0" borderId="23" xfId="0" applyFont="1" applyBorder="1" applyAlignment="1" applyProtection="1">
      <alignment vertical="center" wrapText="1"/>
      <protection hidden="1"/>
    </xf>
    <xf numFmtId="0" fontId="196" fillId="0" borderId="0" xfId="0" applyFont="1" applyBorder="1" applyAlignment="1" applyProtection="1">
      <alignment vertical="center" wrapText="1"/>
      <protection hidden="1"/>
    </xf>
    <xf numFmtId="0" fontId="0" fillId="0" borderId="25" xfId="0" applyBorder="1" applyProtection="1">
      <protection hidden="1"/>
    </xf>
    <xf numFmtId="0" fontId="214" fillId="0" borderId="17" xfId="0" applyFont="1" applyBorder="1" applyAlignment="1" applyProtection="1">
      <alignment vertical="center" wrapText="1"/>
      <protection hidden="1"/>
    </xf>
    <xf numFmtId="0" fontId="135" fillId="2" borderId="16" xfId="0" applyFont="1" applyFill="1" applyBorder="1" applyAlignment="1" applyProtection="1">
      <alignment horizontal="center" vertical="center" wrapText="1"/>
      <protection locked="0"/>
    </xf>
    <xf numFmtId="0" fontId="108" fillId="2" borderId="0" xfId="0" applyFont="1" applyFill="1" applyAlignment="1" applyProtection="1">
      <alignment horizontal="center" vertical="center"/>
      <protection locked="0"/>
    </xf>
    <xf numFmtId="0" fontId="109" fillId="2" borderId="1" xfId="0" applyFont="1" applyFill="1" applyBorder="1" applyAlignment="1" applyProtection="1">
      <alignment horizontal="center"/>
      <protection locked="0"/>
    </xf>
    <xf numFmtId="0" fontId="110" fillId="2" borderId="0" xfId="0" applyFont="1" applyFill="1" applyAlignment="1" applyProtection="1">
      <alignment horizontal="center" vertical="center"/>
      <protection locked="0"/>
    </xf>
    <xf numFmtId="0" fontId="108" fillId="0" borderId="0" xfId="0" applyFont="1" applyAlignment="1" applyProtection="1">
      <alignment vertical="top"/>
      <protection hidden="1"/>
    </xf>
    <xf numFmtId="0" fontId="108" fillId="0" borderId="1" xfId="0" applyFont="1" applyBorder="1" applyAlignment="1" applyProtection="1">
      <alignment horizontal="left" vertical="top"/>
      <protection hidden="1"/>
    </xf>
    <xf numFmtId="0" fontId="108" fillId="0" borderId="35" xfId="0" applyFont="1" applyBorder="1" applyAlignment="1" applyProtection="1">
      <alignment vertical="top"/>
      <protection hidden="1"/>
    </xf>
    <xf numFmtId="0" fontId="22" fillId="0" borderId="30" xfId="0" applyFont="1" applyBorder="1" applyAlignment="1" applyProtection="1">
      <alignment horizontal="right" vertical="center"/>
      <protection hidden="1"/>
    </xf>
    <xf numFmtId="0" fontId="22" fillId="0" borderId="30" xfId="0" applyFont="1" applyBorder="1" applyProtection="1">
      <protection hidden="1"/>
    </xf>
    <xf numFmtId="0" fontId="22" fillId="8" borderId="16" xfId="0" applyFont="1" applyFill="1" applyBorder="1" applyAlignment="1" applyProtection="1">
      <alignment horizontal="center"/>
      <protection hidden="1"/>
    </xf>
    <xf numFmtId="0" fontId="22" fillId="8" borderId="16" xfId="0" applyFont="1" applyFill="1" applyBorder="1" applyAlignment="1" applyProtection="1">
      <alignment horizontal="center" vertical="center"/>
      <protection hidden="1"/>
    </xf>
    <xf numFmtId="0" fontId="22" fillId="8" borderId="16" xfId="0" applyFont="1" applyFill="1" applyBorder="1" applyAlignment="1" applyProtection="1">
      <alignment horizontal="center" vertical="top"/>
      <protection hidden="1"/>
    </xf>
    <xf numFmtId="0" fontId="57" fillId="8" borderId="16" xfId="0" applyFont="1" applyFill="1" applyBorder="1" applyAlignment="1" applyProtection="1">
      <alignment horizontal="center" vertical="top"/>
      <protection hidden="1"/>
    </xf>
    <xf numFmtId="0" fontId="45" fillId="8" borderId="16" xfId="0" applyFont="1" applyFill="1" applyBorder="1" applyAlignment="1" applyProtection="1">
      <alignment horizontal="center"/>
      <protection hidden="1"/>
    </xf>
    <xf numFmtId="0" fontId="206" fillId="8" borderId="16" xfId="0" applyFont="1" applyFill="1" applyBorder="1" applyAlignment="1" applyProtection="1">
      <alignment horizontal="center"/>
      <protection hidden="1"/>
    </xf>
    <xf numFmtId="0" fontId="202" fillId="8" borderId="16" xfId="0" applyFont="1" applyFill="1" applyBorder="1" applyAlignment="1" applyProtection="1">
      <alignment horizontal="center"/>
      <protection hidden="1"/>
    </xf>
    <xf numFmtId="0" fontId="64" fillId="8" borderId="16" xfId="0" applyFont="1" applyFill="1" applyBorder="1" applyAlignment="1" applyProtection="1">
      <alignment horizontal="center"/>
      <protection hidden="1"/>
    </xf>
    <xf numFmtId="164" fontId="3" fillId="2" borderId="16" xfId="0" applyNumberFormat="1" applyFont="1" applyFill="1" applyBorder="1" applyAlignment="1" applyProtection="1">
      <alignment horizontal="center" vertical="center" wrapText="1"/>
      <protection locked="0"/>
    </xf>
    <xf numFmtId="0" fontId="42" fillId="2" borderId="16" xfId="0" applyFont="1" applyFill="1" applyBorder="1" applyAlignment="1" applyProtection="1">
      <alignment horizontal="center" vertical="center" wrapText="1"/>
      <protection locked="0"/>
    </xf>
    <xf numFmtId="0" fontId="3" fillId="8" borderId="16" xfId="0" applyFont="1" applyFill="1" applyBorder="1" applyAlignment="1" applyProtection="1">
      <alignment horizontal="left" vertical="center"/>
      <protection hidden="1"/>
    </xf>
    <xf numFmtId="0" fontId="3" fillId="8" borderId="16" xfId="0" applyFont="1" applyFill="1" applyBorder="1" applyAlignment="1" applyProtection="1">
      <alignment horizontal="center" vertical="center"/>
      <protection hidden="1"/>
    </xf>
    <xf numFmtId="0" fontId="3" fillId="8" borderId="0" xfId="0" applyFont="1" applyFill="1" applyProtection="1">
      <protection hidden="1"/>
    </xf>
    <xf numFmtId="0" fontId="30" fillId="8" borderId="0" xfId="0" applyFont="1" applyFill="1" applyProtection="1">
      <protection hidden="1"/>
    </xf>
    <xf numFmtId="0" fontId="167" fillId="0" borderId="0" xfId="0" applyNumberFormat="1" applyFont="1" applyFill="1" applyAlignment="1" applyProtection="1">
      <alignment horizontal="center" vertical="top" wrapText="1"/>
      <protection hidden="1"/>
    </xf>
    <xf numFmtId="0" fontId="185" fillId="0" borderId="16" xfId="0" applyFont="1" applyBorder="1" applyAlignment="1" applyProtection="1">
      <alignment horizontal="center" vertical="center" wrapText="1"/>
      <protection hidden="1"/>
    </xf>
    <xf numFmtId="0" fontId="0" fillId="0" borderId="16" xfId="0" applyBorder="1" applyAlignment="1" applyProtection="1">
      <alignment horizontal="center" vertical="center" wrapText="1"/>
      <protection hidden="1"/>
    </xf>
    <xf numFmtId="0" fontId="0" fillId="0" borderId="0" xfId="0" applyAlignment="1" applyProtection="1">
      <alignment horizontal="right" vertical="center"/>
      <protection hidden="1"/>
    </xf>
    <xf numFmtId="0" fontId="3" fillId="0" borderId="18" xfId="0" applyFont="1" applyBorder="1" applyAlignment="1" applyProtection="1">
      <alignment horizontal="center"/>
      <protection hidden="1"/>
    </xf>
    <xf numFmtId="0" fontId="185" fillId="0" borderId="0" xfId="0" applyFont="1" applyAlignment="1" applyProtection="1">
      <alignment vertical="center"/>
      <protection hidden="1"/>
    </xf>
    <xf numFmtId="0" fontId="0" fillId="0" borderId="0" xfId="0" applyAlignment="1" applyProtection="1">
      <alignment vertical="center"/>
      <protection hidden="1"/>
    </xf>
    <xf numFmtId="0" fontId="185" fillId="0" borderId="0" xfId="0" applyFont="1" applyProtection="1">
      <protection hidden="1"/>
    </xf>
    <xf numFmtId="0" fontId="100" fillId="2" borderId="16" xfId="0" applyFont="1" applyFill="1" applyBorder="1" applyAlignment="1" applyProtection="1">
      <alignment horizontal="center" vertical="center"/>
      <protection locked="0"/>
    </xf>
    <xf numFmtId="0" fontId="30" fillId="2" borderId="16" xfId="0" applyFont="1" applyFill="1" applyBorder="1" applyAlignment="1" applyProtection="1">
      <alignment horizontal="left" vertical="center"/>
      <protection locked="0"/>
    </xf>
    <xf numFmtId="14" fontId="0" fillId="2" borderId="16" xfId="0" applyNumberFormat="1" applyFill="1" applyBorder="1" applyAlignment="1" applyProtection="1">
      <alignment horizontal="center" vertical="center" wrapText="1"/>
      <protection locked="0"/>
    </xf>
    <xf numFmtId="14" fontId="0" fillId="2" borderId="18" xfId="0" applyNumberFormat="1" applyFill="1" applyBorder="1" applyAlignment="1" applyProtection="1">
      <alignment horizontal="center" vertical="center"/>
      <protection locked="0"/>
    </xf>
    <xf numFmtId="14" fontId="0" fillId="2" borderId="0" xfId="0" applyNumberFormat="1" applyFill="1" applyAlignment="1" applyProtection="1">
      <alignment horizontal="center" vertical="center"/>
      <protection locked="0"/>
    </xf>
    <xf numFmtId="0" fontId="0" fillId="2" borderId="0" xfId="0" applyFill="1" applyAlignment="1" applyProtection="1">
      <alignment horizontal="center" vertical="center"/>
      <protection locked="0"/>
    </xf>
    <xf numFmtId="0" fontId="108" fillId="0" borderId="16" xfId="0" applyFont="1" applyBorder="1" applyAlignment="1" applyProtection="1">
      <alignment horizontal="left" vertical="center"/>
      <protection hidden="1"/>
    </xf>
    <xf numFmtId="0" fontId="210" fillId="0" borderId="16" xfId="0" applyFont="1" applyBorder="1" applyAlignment="1" applyProtection="1">
      <alignment horizontal="center" vertical="top" wrapText="1"/>
      <protection hidden="1"/>
    </xf>
    <xf numFmtId="0" fontId="109" fillId="8" borderId="16" xfId="0" applyFont="1" applyFill="1" applyBorder="1" applyAlignment="1" applyProtection="1">
      <alignment vertical="top"/>
      <protection hidden="1"/>
    </xf>
    <xf numFmtId="0" fontId="108" fillId="8" borderId="16" xfId="0" applyFont="1" applyFill="1" applyBorder="1" applyAlignment="1" applyProtection="1">
      <alignment vertical="top" wrapText="1"/>
      <protection hidden="1"/>
    </xf>
    <xf numFmtId="0" fontId="109" fillId="8" borderId="16" xfId="0" applyFont="1" applyFill="1" applyBorder="1" applyAlignment="1" applyProtection="1">
      <alignment vertical="top" wrapText="1"/>
      <protection hidden="1"/>
    </xf>
    <xf numFmtId="0" fontId="159" fillId="8" borderId="16" xfId="0" applyFont="1" applyFill="1" applyBorder="1" applyAlignment="1" applyProtection="1">
      <alignment horizontal="center" vertical="top"/>
      <protection hidden="1"/>
    </xf>
    <xf numFmtId="0" fontId="109" fillId="8" borderId="16" xfId="0" applyFont="1" applyFill="1" applyBorder="1" applyAlignment="1" applyProtection="1">
      <alignment vertical="center" wrapText="1"/>
      <protection hidden="1"/>
    </xf>
    <xf numFmtId="0" fontId="109" fillId="8" borderId="16" xfId="0" applyFont="1" applyFill="1" applyBorder="1" applyAlignment="1" applyProtection="1">
      <alignment horizontal="center" wrapText="1"/>
      <protection hidden="1"/>
    </xf>
    <xf numFmtId="0" fontId="111" fillId="8" borderId="29" xfId="0" applyFont="1" applyFill="1" applyBorder="1" applyAlignment="1" applyProtection="1">
      <alignment horizontal="center"/>
      <protection hidden="1"/>
    </xf>
    <xf numFmtId="0" fontId="108" fillId="8" borderId="16" xfId="0" applyFont="1" applyFill="1" applyBorder="1" applyAlignment="1" applyProtection="1">
      <alignment horizontal="center"/>
      <protection hidden="1"/>
    </xf>
    <xf numFmtId="0" fontId="159" fillId="8" borderId="31" xfId="0" applyFont="1" applyFill="1" applyBorder="1" applyAlignment="1" applyProtection="1">
      <alignment horizontal="center"/>
      <protection hidden="1"/>
    </xf>
    <xf numFmtId="0" fontId="110" fillId="8" borderId="16" xfId="0" applyFont="1" applyFill="1" applyBorder="1" applyAlignment="1" applyProtection="1">
      <alignment horizontal="center" wrapText="1"/>
      <protection hidden="1"/>
    </xf>
    <xf numFmtId="0" fontId="64" fillId="0" borderId="18" xfId="0" applyFont="1" applyBorder="1" applyAlignment="1" applyProtection="1">
      <alignment horizontal="center" vertical="center"/>
      <protection hidden="1"/>
    </xf>
    <xf numFmtId="0" fontId="0" fillId="0" borderId="23" xfId="0" applyBorder="1" applyProtection="1">
      <protection hidden="1"/>
    </xf>
    <xf numFmtId="0" fontId="32" fillId="8" borderId="0" xfId="0" applyFont="1" applyFill="1" applyBorder="1" applyAlignment="1" applyProtection="1">
      <alignment horizontal="center" vertical="center"/>
      <protection hidden="1"/>
    </xf>
    <xf numFmtId="0" fontId="106" fillId="0" borderId="0" xfId="0" applyFont="1" applyBorder="1" applyAlignment="1" applyProtection="1">
      <alignment vertical="center"/>
      <protection hidden="1"/>
    </xf>
    <xf numFmtId="0" fontId="106" fillId="0" borderId="24" xfId="0" applyFont="1" applyBorder="1" applyAlignment="1" applyProtection="1">
      <alignment vertical="center"/>
      <protection hidden="1"/>
    </xf>
    <xf numFmtId="0" fontId="106" fillId="0" borderId="23" xfId="0" applyFont="1" applyBorder="1" applyAlignment="1" applyProtection="1">
      <alignment vertical="center"/>
      <protection hidden="1"/>
    </xf>
    <xf numFmtId="0" fontId="109" fillId="0" borderId="23" xfId="0" applyFont="1" applyBorder="1" applyAlignment="1" applyProtection="1">
      <alignment horizontal="center"/>
      <protection hidden="1"/>
    </xf>
    <xf numFmtId="0" fontId="108" fillId="0" borderId="0" xfId="0" applyFont="1" applyBorder="1" applyAlignment="1" applyProtection="1">
      <alignment horizontal="center" vertical="center" wrapText="1"/>
      <protection hidden="1"/>
    </xf>
    <xf numFmtId="0" fontId="109" fillId="0" borderId="0" xfId="0" applyFont="1" applyBorder="1" applyProtection="1">
      <protection hidden="1"/>
    </xf>
    <xf numFmtId="0" fontId="109" fillId="0" borderId="24" xfId="0" applyFont="1" applyBorder="1" applyProtection="1">
      <protection hidden="1"/>
    </xf>
    <xf numFmtId="0" fontId="109" fillId="0" borderId="25" xfId="0" applyFont="1" applyBorder="1" applyAlignment="1" applyProtection="1">
      <alignment horizontal="center"/>
      <protection hidden="1"/>
    </xf>
    <xf numFmtId="0" fontId="108" fillId="0" borderId="17" xfId="0" applyFont="1" applyBorder="1" applyAlignment="1" applyProtection="1">
      <alignment horizontal="center" vertical="center" wrapText="1"/>
      <protection hidden="1"/>
    </xf>
    <xf numFmtId="0" fontId="109" fillId="0" borderId="17" xfId="0" applyFont="1" applyBorder="1" applyProtection="1">
      <protection hidden="1"/>
    </xf>
    <xf numFmtId="0" fontId="130" fillId="0" borderId="17" xfId="0" applyFont="1" applyBorder="1" applyAlignment="1" applyProtection="1">
      <alignment horizontal="center"/>
      <protection hidden="1"/>
    </xf>
    <xf numFmtId="0" fontId="109" fillId="0" borderId="26" xfId="0" applyFont="1" applyBorder="1" applyProtection="1">
      <protection hidden="1"/>
    </xf>
    <xf numFmtId="0" fontId="135" fillId="8" borderId="16" xfId="0" applyFont="1" applyFill="1" applyBorder="1" applyAlignment="1" applyProtection="1">
      <alignment horizontal="center" vertical="center" wrapText="1"/>
      <protection hidden="1"/>
    </xf>
    <xf numFmtId="0" fontId="145" fillId="0" borderId="1" xfId="0" applyFont="1" applyBorder="1" applyAlignment="1" applyProtection="1">
      <alignment horizontal="center" vertical="center" wrapText="1"/>
      <protection hidden="1"/>
    </xf>
    <xf numFmtId="0" fontId="121" fillId="0" borderId="0" xfId="0" applyFont="1" applyBorder="1" applyProtection="1">
      <protection hidden="1"/>
    </xf>
    <xf numFmtId="0" fontId="121" fillId="0" borderId="0" xfId="0" applyFont="1" applyBorder="1" applyAlignment="1" applyProtection="1">
      <protection hidden="1"/>
    </xf>
    <xf numFmtId="0" fontId="64" fillId="0" borderId="16" xfId="0" applyFont="1" applyBorder="1" applyAlignment="1" applyProtection="1">
      <alignment horizontal="center" vertical="center" wrapText="1"/>
      <protection hidden="1"/>
    </xf>
    <xf numFmtId="0" fontId="145" fillId="0" borderId="16" xfId="0" applyFont="1" applyBorder="1" applyAlignment="1" applyProtection="1">
      <alignment horizontal="center" vertical="center"/>
      <protection hidden="1"/>
    </xf>
    <xf numFmtId="0" fontId="145" fillId="0" borderId="16" xfId="0" applyFont="1" applyBorder="1" applyAlignment="1" applyProtection="1">
      <alignment horizontal="center" wrapText="1"/>
      <protection hidden="1"/>
    </xf>
    <xf numFmtId="0" fontId="64" fillId="0" borderId="16" xfId="1" applyFont="1" applyBorder="1" applyAlignment="1" applyProtection="1">
      <alignment horizontal="center" wrapText="1"/>
      <protection hidden="1"/>
    </xf>
    <xf numFmtId="0" fontId="109" fillId="0" borderId="16" xfId="0" applyFont="1" applyBorder="1" applyAlignment="1" applyProtection="1">
      <alignment horizontal="center"/>
      <protection hidden="1"/>
    </xf>
    <xf numFmtId="0" fontId="145" fillId="8" borderId="16" xfId="0" applyFont="1" applyFill="1" applyBorder="1" applyAlignment="1" applyProtection="1">
      <alignment horizontal="center" vertical="center"/>
      <protection hidden="1"/>
    </xf>
    <xf numFmtId="0" fontId="109" fillId="2" borderId="16" xfId="0" applyFont="1" applyFill="1" applyBorder="1" applyProtection="1">
      <protection locked="0"/>
    </xf>
    <xf numFmtId="0" fontId="121" fillId="2" borderId="16" xfId="0" applyFont="1" applyFill="1" applyBorder="1" applyAlignment="1" applyProtection="1">
      <alignment horizontal="center" vertical="center"/>
      <protection locked="0"/>
    </xf>
    <xf numFmtId="0" fontId="121" fillId="2" borderId="16" xfId="0" applyFont="1" applyFill="1" applyBorder="1" applyAlignment="1" applyProtection="1">
      <alignment horizontal="left" vertical="center" wrapText="1"/>
      <protection locked="0"/>
    </xf>
    <xf numFmtId="0" fontId="121" fillId="2" borderId="16" xfId="0" applyFont="1" applyFill="1" applyBorder="1" applyAlignment="1" applyProtection="1">
      <alignment horizontal="center"/>
      <protection locked="0"/>
    </xf>
    <xf numFmtId="0" fontId="145" fillId="8" borderId="16" xfId="0" applyFont="1" applyFill="1" applyBorder="1" applyAlignment="1" applyProtection="1">
      <alignment horizontal="center"/>
      <protection hidden="1"/>
    </xf>
    <xf numFmtId="0" fontId="121" fillId="2" borderId="16" xfId="0" applyFont="1" applyFill="1" applyBorder="1" applyAlignment="1" applyProtection="1">
      <alignment vertical="center" wrapText="1"/>
      <protection locked="0"/>
    </xf>
    <xf numFmtId="0" fontId="109" fillId="2" borderId="1" xfId="0" applyFont="1" applyFill="1" applyBorder="1" applyAlignment="1" applyProtection="1">
      <alignment horizontal="center" wrapText="1"/>
      <protection locked="0"/>
    </xf>
    <xf numFmtId="0" fontId="109" fillId="2" borderId="1" xfId="0" applyFont="1" applyFill="1" applyBorder="1" applyAlignment="1" applyProtection="1">
      <alignment wrapText="1"/>
      <protection locked="0"/>
    </xf>
    <xf numFmtId="14" fontId="109" fillId="2" borderId="1" xfId="0" applyNumberFormat="1" applyFont="1" applyFill="1" applyBorder="1" applyAlignment="1" applyProtection="1">
      <alignment wrapText="1"/>
      <protection locked="0"/>
    </xf>
    <xf numFmtId="0" fontId="106" fillId="0" borderId="1" xfId="0" applyFont="1" applyBorder="1" applyAlignment="1" applyProtection="1">
      <alignment horizontal="center"/>
      <protection hidden="1"/>
    </xf>
    <xf numFmtId="0" fontId="24" fillId="0" borderId="1" xfId="0" applyFont="1" applyBorder="1" applyAlignment="1" applyProtection="1">
      <alignment horizontal="center"/>
      <protection hidden="1"/>
    </xf>
    <xf numFmtId="14" fontId="121" fillId="8" borderId="0" xfId="0" applyNumberFormat="1" applyFont="1" applyFill="1" applyAlignment="1" applyProtection="1">
      <protection hidden="1"/>
    </xf>
    <xf numFmtId="0" fontId="0" fillId="0" borderId="0" xfId="0"/>
    <xf numFmtId="0" fontId="0" fillId="0" borderId="0" xfId="0"/>
    <xf numFmtId="0" fontId="64" fillId="0" borderId="0" xfId="0" applyFont="1" applyAlignment="1" applyProtection="1">
      <alignment horizontal="center"/>
      <protection hidden="1"/>
    </xf>
    <xf numFmtId="14" fontId="3" fillId="2" borderId="0" xfId="0" applyNumberFormat="1" applyFont="1" applyFill="1" applyAlignment="1" applyProtection="1">
      <alignment horizontal="left" vertical="center"/>
      <protection locked="0"/>
    </xf>
    <xf numFmtId="0" fontId="0" fillId="0" borderId="0" xfId="0"/>
    <xf numFmtId="0" fontId="30" fillId="0" borderId="0" xfId="0" applyFont="1" applyAlignment="1" applyProtection="1">
      <alignment horizontal="right"/>
      <protection hidden="1"/>
    </xf>
    <xf numFmtId="0" fontId="22" fillId="0" borderId="0" xfId="0" applyFont="1" applyAlignment="1">
      <alignment horizontal="left"/>
    </xf>
    <xf numFmtId="0" fontId="0" fillId="9" borderId="16" xfId="0" applyFill="1" applyBorder="1" applyAlignment="1">
      <alignment wrapText="1"/>
    </xf>
    <xf numFmtId="0" fontId="229" fillId="9" borderId="16" xfId="0" applyFont="1" applyFill="1" applyBorder="1" applyAlignment="1">
      <alignment vertical="center" wrapText="1"/>
    </xf>
    <xf numFmtId="0" fontId="230" fillId="9" borderId="16" xfId="0" applyFont="1" applyFill="1" applyBorder="1" applyAlignment="1">
      <alignment vertical="center" wrapText="1"/>
    </xf>
    <xf numFmtId="0" fontId="28" fillId="9" borderId="16" xfId="0" applyFont="1" applyFill="1" applyBorder="1" applyAlignment="1">
      <alignment vertical="center" wrapText="1"/>
    </xf>
    <xf numFmtId="0" fontId="22" fillId="9" borderId="16" xfId="0" applyFont="1" applyFill="1" applyBorder="1" applyAlignment="1" applyProtection="1">
      <alignment horizontal="center"/>
      <protection hidden="1"/>
    </xf>
    <xf numFmtId="0" fontId="145" fillId="3" borderId="16" xfId="0" applyFont="1" applyFill="1" applyBorder="1" applyAlignment="1" applyProtection="1">
      <alignment horizontal="center" vertical="top"/>
      <protection hidden="1"/>
    </xf>
    <xf numFmtId="0" fontId="146" fillId="3" borderId="16" xfId="0" applyFont="1" applyFill="1" applyBorder="1" applyAlignment="1" applyProtection="1">
      <alignment vertical="top" wrapText="1"/>
      <protection hidden="1"/>
    </xf>
    <xf numFmtId="0" fontId="146" fillId="3" borderId="16" xfId="0" applyFont="1" applyFill="1" applyBorder="1" applyAlignment="1" applyProtection="1">
      <alignment vertical="top"/>
      <protection hidden="1"/>
    </xf>
    <xf numFmtId="0" fontId="57" fillId="3" borderId="0" xfId="0" applyFont="1" applyFill="1" applyProtection="1">
      <protection hidden="1"/>
    </xf>
    <xf numFmtId="0" fontId="22" fillId="3" borderId="0" xfId="0" applyFont="1" applyFill="1" applyAlignment="1" applyProtection="1">
      <alignment horizontal="center"/>
      <protection hidden="1"/>
    </xf>
    <xf numFmtId="0" fontId="22" fillId="3" borderId="0" xfId="0" applyFont="1" applyFill="1" applyAlignment="1" applyProtection="1">
      <alignment horizontal="left"/>
      <protection hidden="1"/>
    </xf>
    <xf numFmtId="0" fontId="0" fillId="6" borderId="0" xfId="0" applyFill="1" applyProtection="1">
      <protection hidden="1"/>
    </xf>
    <xf numFmtId="0" fontId="0" fillId="25" borderId="0" xfId="0" applyFill="1" applyProtection="1">
      <protection hidden="1"/>
    </xf>
    <xf numFmtId="0" fontId="0" fillId="12" borderId="0" xfId="0" applyFill="1" applyProtection="1">
      <protection hidden="1"/>
    </xf>
    <xf numFmtId="0" fontId="150" fillId="0" borderId="0" xfId="0" applyFont="1" applyAlignment="1" applyProtection="1">
      <protection hidden="1"/>
    </xf>
    <xf numFmtId="0" fontId="39" fillId="3" borderId="16" xfId="0" applyFont="1" applyFill="1" applyBorder="1" applyAlignment="1" applyProtection="1">
      <alignment horizontal="center" vertical="center"/>
      <protection hidden="1"/>
    </xf>
    <xf numFmtId="0" fontId="22" fillId="9" borderId="16" xfId="0" applyFont="1" applyFill="1" applyBorder="1" applyAlignment="1" applyProtection="1">
      <alignment horizontal="left"/>
      <protection hidden="1"/>
    </xf>
    <xf numFmtId="0" fontId="22" fillId="9" borderId="16" xfId="0" applyFont="1" applyFill="1" applyBorder="1" applyAlignment="1" applyProtection="1">
      <alignment horizontal="right"/>
      <protection hidden="1"/>
    </xf>
    <xf numFmtId="0" fontId="22" fillId="9" borderId="16" xfId="0" applyFont="1" applyFill="1" applyBorder="1" applyAlignment="1" applyProtection="1">
      <alignment horizontal="center" vertical="center"/>
      <protection hidden="1"/>
    </xf>
    <xf numFmtId="0" fontId="12" fillId="9" borderId="16" xfId="0" applyFont="1" applyFill="1" applyBorder="1" applyAlignment="1" applyProtection="1">
      <alignment horizontal="center"/>
      <protection hidden="1"/>
    </xf>
    <xf numFmtId="0" fontId="22" fillId="9" borderId="16" xfId="0" applyFont="1" applyFill="1" applyBorder="1" applyAlignment="1" applyProtection="1">
      <alignment horizontal="center" wrapText="1"/>
      <protection hidden="1"/>
    </xf>
    <xf numFmtId="0" fontId="22" fillId="9" borderId="16" xfId="0" applyFont="1" applyFill="1" applyBorder="1" applyAlignment="1" applyProtection="1">
      <alignment wrapText="1"/>
      <protection hidden="1"/>
    </xf>
    <xf numFmtId="0" fontId="234" fillId="0" borderId="0" xfId="0" applyFont="1" applyProtection="1">
      <protection hidden="1"/>
    </xf>
    <xf numFmtId="0" fontId="64" fillId="0" borderId="0" xfId="0" applyFont="1" applyProtection="1">
      <protection hidden="1"/>
    </xf>
    <xf numFmtId="0" fontId="64" fillId="0" borderId="0" xfId="0" applyFont="1" applyAlignment="1" applyProtection="1">
      <alignment horizontal="right"/>
      <protection hidden="1"/>
    </xf>
    <xf numFmtId="14" fontId="17" fillId="8" borderId="0" xfId="0" applyNumberFormat="1" applyFont="1" applyFill="1" applyAlignment="1" applyProtection="1">
      <alignment horizontal="center" vertical="center"/>
      <protection hidden="1"/>
    </xf>
    <xf numFmtId="14" fontId="17" fillId="2" borderId="0" xfId="0" applyNumberFormat="1" applyFont="1" applyFill="1" applyAlignment="1" applyProtection="1">
      <alignment horizontal="center" vertical="center"/>
      <protection locked="0"/>
    </xf>
    <xf numFmtId="14" fontId="17" fillId="8" borderId="0" xfId="0" applyNumberFormat="1" applyFont="1" applyFill="1" applyAlignment="1" applyProtection="1">
      <alignment horizontal="center"/>
      <protection hidden="1"/>
    </xf>
    <xf numFmtId="0" fontId="29" fillId="9" borderId="36" xfId="0" applyFont="1" applyFill="1" applyBorder="1" applyAlignment="1" applyProtection="1">
      <alignment horizontal="center" vertical="center"/>
      <protection locked="0"/>
    </xf>
    <xf numFmtId="0" fontId="0" fillId="0" borderId="0" xfId="0"/>
    <xf numFmtId="0" fontId="109" fillId="0" borderId="0" xfId="0" applyFont="1" applyAlignment="1" applyProtection="1">
      <alignment horizontal="center"/>
      <protection hidden="1"/>
    </xf>
    <xf numFmtId="0" fontId="109" fillId="0" borderId="0" xfId="0" applyFont="1" applyFill="1" applyAlignment="1" applyProtection="1">
      <alignment horizontal="center" vertical="center"/>
      <protection hidden="1"/>
    </xf>
    <xf numFmtId="0" fontId="109" fillId="0" borderId="0" xfId="0" applyFont="1" applyFill="1" applyAlignment="1" applyProtection="1">
      <alignment horizontal="right"/>
      <protection hidden="1"/>
    </xf>
    <xf numFmtId="0" fontId="106" fillId="0" borderId="0" xfId="0" applyFont="1" applyAlignment="1" applyProtection="1">
      <alignment horizontal="center"/>
      <protection hidden="1"/>
    </xf>
    <xf numFmtId="14" fontId="50" fillId="0" borderId="0" xfId="0" applyNumberFormat="1" applyFont="1" applyFill="1" applyAlignment="1" applyProtection="1">
      <alignment horizontal="center" vertical="center"/>
      <protection hidden="1"/>
    </xf>
    <xf numFmtId="0" fontId="50" fillId="0" borderId="0" xfId="0" applyFont="1" applyFill="1" applyAlignment="1" applyProtection="1">
      <alignment vertical="center"/>
      <protection hidden="1"/>
    </xf>
    <xf numFmtId="14" fontId="167" fillId="0" borderId="0" xfId="0" applyNumberFormat="1" applyFont="1" applyFill="1" applyAlignment="1" applyProtection="1">
      <alignment horizontal="left" vertical="center"/>
      <protection hidden="1"/>
    </xf>
    <xf numFmtId="14" fontId="32" fillId="2" borderId="0" xfId="0" applyNumberFormat="1" applyFont="1" applyFill="1" applyAlignment="1" applyProtection="1">
      <alignment horizontal="left"/>
      <protection locked="0"/>
    </xf>
    <xf numFmtId="0" fontId="121" fillId="2" borderId="0" xfId="0" quotePrefix="1" applyFont="1" applyFill="1" applyAlignment="1" applyProtection="1">
      <alignment horizontal="left" vertical="center"/>
      <protection locked="0"/>
    </xf>
    <xf numFmtId="14" fontId="32" fillId="0" borderId="0" xfId="0" applyNumberFormat="1" applyFont="1" applyFill="1" applyAlignment="1" applyProtection="1">
      <alignment horizontal="center" vertical="center"/>
      <protection hidden="1"/>
    </xf>
    <xf numFmtId="0" fontId="164" fillId="0" borderId="18" xfId="0" applyFont="1" applyFill="1" applyBorder="1" applyAlignment="1" applyProtection="1">
      <alignment horizontal="left" vertical="center"/>
      <protection hidden="1"/>
    </xf>
    <xf numFmtId="0" fontId="114" fillId="0" borderId="18" xfId="0" applyFont="1" applyFill="1" applyBorder="1" applyAlignment="1" applyProtection="1">
      <alignment horizontal="left" vertical="center"/>
      <protection hidden="1"/>
    </xf>
    <xf numFmtId="0" fontId="119" fillId="0" borderId="18" xfId="0" applyFont="1" applyFill="1" applyBorder="1" applyAlignment="1" applyProtection="1">
      <alignment horizontal="center" vertical="center"/>
      <protection hidden="1"/>
    </xf>
    <xf numFmtId="0" fontId="119" fillId="0" borderId="18" xfId="0" applyFont="1" applyFill="1" applyBorder="1" applyAlignment="1" applyProtection="1">
      <alignment horizontal="right" vertical="center"/>
      <protection hidden="1"/>
    </xf>
    <xf numFmtId="0" fontId="114" fillId="0" borderId="18" xfId="0" applyFont="1" applyFill="1" applyBorder="1" applyAlignment="1" applyProtection="1">
      <alignment horizontal="right" vertical="center"/>
      <protection hidden="1"/>
    </xf>
    <xf numFmtId="14" fontId="13" fillId="2" borderId="18" xfId="0" applyNumberFormat="1" applyFont="1" applyFill="1" applyBorder="1" applyAlignment="1" applyProtection="1">
      <alignment vertical="center"/>
      <protection locked="0"/>
    </xf>
    <xf numFmtId="14" fontId="32" fillId="2" borderId="0" xfId="0" applyNumberFormat="1" applyFont="1" applyFill="1" applyAlignment="1" applyProtection="1">
      <alignment horizontal="center" vertical="center"/>
      <protection locked="0"/>
    </xf>
    <xf numFmtId="0" fontId="165" fillId="19" borderId="16" xfId="0" applyFont="1" applyFill="1" applyBorder="1" applyAlignment="1">
      <alignment wrapText="1"/>
    </xf>
    <xf numFmtId="0" fontId="102" fillId="19" borderId="16" xfId="0" applyFont="1" applyFill="1" applyBorder="1" applyAlignment="1">
      <alignment wrapText="1"/>
    </xf>
    <xf numFmtId="14" fontId="110" fillId="8" borderId="0" xfId="0" applyNumberFormat="1" applyFont="1" applyFill="1" applyAlignment="1" applyProtection="1">
      <alignment horizontal="left"/>
      <protection locked="0"/>
    </xf>
    <xf numFmtId="0" fontId="29" fillId="2" borderId="1" xfId="0" applyFont="1" applyFill="1" applyBorder="1" applyAlignment="1" applyProtection="1">
      <alignment horizontal="center" vertical="center"/>
      <protection locked="0"/>
    </xf>
    <xf numFmtId="0" fontId="22" fillId="2" borderId="16" xfId="0" applyFont="1" applyFill="1" applyBorder="1" applyAlignment="1" applyProtection="1">
      <alignment horizontal="center" vertical="center" wrapText="1"/>
      <protection locked="0"/>
    </xf>
    <xf numFmtId="0" fontId="22" fillId="2" borderId="16" xfId="0" applyFont="1" applyFill="1" applyBorder="1" applyAlignment="1" applyProtection="1">
      <alignment horizontal="center" vertical="center"/>
      <protection locked="0"/>
    </xf>
    <xf numFmtId="0" fontId="193" fillId="0" borderId="0" xfId="0" applyFont="1" applyAlignment="1">
      <alignment wrapText="1"/>
    </xf>
    <xf numFmtId="0" fontId="11" fillId="0" borderId="0" xfId="0" applyFont="1" applyAlignment="1">
      <alignment vertical="center"/>
    </xf>
    <xf numFmtId="0" fontId="237" fillId="7" borderId="0" xfId="0" applyFont="1" applyFill="1"/>
    <xf numFmtId="0" fontId="236" fillId="7" borderId="0" xfId="0" applyFont="1" applyFill="1"/>
    <xf numFmtId="0" fontId="239" fillId="7" borderId="0" xfId="0" applyFont="1" applyFill="1"/>
    <xf numFmtId="0" fontId="239" fillId="7" borderId="0" xfId="0" applyFont="1" applyFill="1" applyAlignment="1">
      <alignment horizontal="left"/>
    </xf>
    <xf numFmtId="0" fontId="0" fillId="7" borderId="40" xfId="0" applyFill="1" applyBorder="1"/>
    <xf numFmtId="0" fontId="0" fillId="7" borderId="0" xfId="0" applyFill="1" applyBorder="1"/>
    <xf numFmtId="0" fontId="0" fillId="7" borderId="4" xfId="0" applyFill="1" applyBorder="1"/>
    <xf numFmtId="0" fontId="0" fillId="0" borderId="0" xfId="0"/>
    <xf numFmtId="0" fontId="0" fillId="23" borderId="0" xfId="0" applyFill="1"/>
    <xf numFmtId="0" fontId="193" fillId="8" borderId="0" xfId="0" applyFont="1" applyFill="1" applyAlignment="1">
      <alignment wrapText="1"/>
    </xf>
    <xf numFmtId="0" fontId="192" fillId="8" borderId="0" xfId="0" applyFont="1" applyFill="1" applyAlignment="1">
      <alignment vertical="center" wrapText="1"/>
    </xf>
    <xf numFmtId="0" fontId="0" fillId="23" borderId="18" xfId="0" applyFill="1" applyBorder="1"/>
    <xf numFmtId="0" fontId="24" fillId="8" borderId="18" xfId="0" applyFont="1" applyFill="1" applyBorder="1" applyAlignment="1" applyProtection="1">
      <alignment horizontal="center" vertical="center"/>
      <protection hidden="1"/>
    </xf>
    <xf numFmtId="0" fontId="0" fillId="8" borderId="18" xfId="0" applyFill="1" applyBorder="1" applyAlignment="1" applyProtection="1">
      <alignment horizontal="center" vertical="center"/>
      <protection hidden="1"/>
    </xf>
    <xf numFmtId="0" fontId="22" fillId="23" borderId="0" xfId="0" applyFont="1" applyFill="1" applyBorder="1" applyProtection="1">
      <protection locked="0"/>
    </xf>
    <xf numFmtId="0" fontId="22" fillId="23" borderId="0" xfId="0" applyFont="1" applyFill="1" applyBorder="1" applyAlignment="1" applyProtection="1">
      <alignment horizontal="center"/>
      <protection locked="0"/>
    </xf>
    <xf numFmtId="0" fontId="22" fillId="0" borderId="16" xfId="0" applyFont="1" applyBorder="1" applyAlignment="1" applyProtection="1">
      <alignment horizontal="center" vertical="center" wrapText="1"/>
      <protection hidden="1"/>
    </xf>
    <xf numFmtId="0" fontId="0" fillId="2" borderId="16" xfId="0" applyFill="1" applyBorder="1" applyAlignment="1" applyProtection="1">
      <alignment horizontal="center" vertical="center"/>
      <protection locked="0"/>
    </xf>
    <xf numFmtId="0" fontId="0" fillId="0" borderId="0" xfId="0"/>
    <xf numFmtId="0" fontId="30" fillId="0" borderId="0" xfId="0" applyFont="1" applyAlignment="1" applyProtection="1">
      <alignment horizontal="center" vertical="center"/>
      <protection hidden="1"/>
    </xf>
    <xf numFmtId="0" fontId="22" fillId="0" borderId="0" xfId="0" applyFont="1" applyAlignment="1" applyProtection="1">
      <alignment horizontal="center" vertical="center"/>
      <protection hidden="1"/>
    </xf>
    <xf numFmtId="0" fontId="84" fillId="19" borderId="16" xfId="0" applyFont="1" applyFill="1" applyBorder="1" applyAlignment="1">
      <alignment vertical="center"/>
    </xf>
    <xf numFmtId="0" fontId="145" fillId="19" borderId="16" xfId="0" applyFont="1" applyFill="1" applyBorder="1" applyAlignment="1">
      <alignment vertical="top" wrapText="1"/>
    </xf>
    <xf numFmtId="0" fontId="84" fillId="19" borderId="16" xfId="0" applyFont="1" applyFill="1" applyBorder="1" applyAlignment="1">
      <alignment vertical="top" wrapText="1"/>
    </xf>
    <xf numFmtId="0" fontId="22" fillId="19" borderId="16" xfId="0" applyFont="1" applyFill="1" applyBorder="1" applyAlignment="1">
      <alignment vertical="center" wrapText="1"/>
    </xf>
    <xf numFmtId="0" fontId="28" fillId="19" borderId="16" xfId="0" applyFont="1" applyFill="1" applyBorder="1" applyAlignment="1">
      <alignment vertical="center" wrapText="1"/>
    </xf>
    <xf numFmtId="0" fontId="26" fillId="0" borderId="0" xfId="0" applyFont="1" applyAlignment="1">
      <alignment horizontal="center" vertical="center"/>
    </xf>
    <xf numFmtId="0" fontId="57" fillId="0" borderId="0" xfId="0" applyFont="1" applyAlignment="1">
      <alignment horizontal="left" vertical="center" wrapText="1"/>
    </xf>
    <xf numFmtId="0" fontId="0" fillId="0" borderId="63" xfId="0" applyBorder="1" applyAlignment="1">
      <alignment horizontal="left" vertical="center"/>
    </xf>
    <xf numFmtId="0" fontId="0" fillId="0" borderId="63" xfId="0" applyBorder="1" applyAlignment="1">
      <alignment horizontal="center" vertical="center"/>
    </xf>
    <xf numFmtId="0" fontId="17" fillId="0" borderId="0" xfId="0" applyFont="1" applyBorder="1"/>
    <xf numFmtId="0" fontId="1" fillId="0" borderId="63" xfId="0" applyFont="1" applyBorder="1" applyAlignment="1">
      <alignment horizontal="center" vertical="center"/>
    </xf>
    <xf numFmtId="0" fontId="22" fillId="0" borderId="0" xfId="0" applyFont="1" applyAlignment="1">
      <alignment vertical="center"/>
    </xf>
    <xf numFmtId="0" fontId="22" fillId="0" borderId="0" xfId="0" applyFont="1" applyProtection="1">
      <protection locked="0"/>
    </xf>
    <xf numFmtId="0" fontId="22" fillId="0" borderId="67" xfId="0" applyFont="1" applyBorder="1" applyProtection="1">
      <protection locked="0"/>
    </xf>
    <xf numFmtId="14" fontId="3" fillId="2" borderId="67" xfId="0" applyNumberFormat="1" applyFont="1" applyFill="1" applyBorder="1" applyAlignment="1" applyProtection="1">
      <alignment horizontal="center" vertical="center"/>
      <protection locked="0"/>
    </xf>
    <xf numFmtId="0" fontId="22" fillId="0" borderId="0" xfId="0" applyFont="1" applyAlignment="1" applyProtection="1">
      <alignment horizontal="center" vertical="center"/>
      <protection locked="0"/>
    </xf>
    <xf numFmtId="0" fontId="22" fillId="0" borderId="0" xfId="0" applyFont="1" applyAlignment="1" applyProtection="1">
      <alignment vertical="center"/>
      <protection locked="0"/>
    </xf>
    <xf numFmtId="0" fontId="26" fillId="19" borderId="16" xfId="0" applyFont="1" applyFill="1" applyBorder="1" applyAlignment="1" applyProtection="1">
      <alignment horizontal="center" vertical="center"/>
      <protection hidden="1"/>
    </xf>
    <xf numFmtId="0" fontId="57" fillId="19" borderId="16" xfId="0" applyFont="1" applyFill="1" applyBorder="1" applyAlignment="1" applyProtection="1">
      <alignment horizontal="left" vertical="center" wrapText="1"/>
      <protection hidden="1"/>
    </xf>
    <xf numFmtId="0" fontId="233" fillId="19" borderId="16" xfId="0" applyFont="1" applyFill="1" applyBorder="1" applyAlignment="1" applyProtection="1">
      <alignment horizontal="left" vertical="center" wrapText="1"/>
      <protection hidden="1"/>
    </xf>
    <xf numFmtId="0" fontId="22" fillId="0" borderId="0" xfId="0" applyFont="1" applyAlignment="1">
      <alignment horizontal="right" vertical="center"/>
    </xf>
    <xf numFmtId="0" fontId="22" fillId="2" borderId="0" xfId="0" applyFont="1" applyFill="1" applyAlignment="1">
      <alignment horizontal="left" vertical="center"/>
    </xf>
    <xf numFmtId="0" fontId="57" fillId="0" borderId="16" xfId="0" applyFont="1" applyBorder="1" applyAlignment="1">
      <alignment horizontal="center" vertical="center" wrapText="1"/>
    </xf>
    <xf numFmtId="0" fontId="22" fillId="0" borderId="16" xfId="0" applyFont="1" applyBorder="1" applyAlignment="1">
      <alignment horizontal="center" vertical="center"/>
    </xf>
    <xf numFmtId="0" fontId="30" fillId="2" borderId="0" xfId="0" applyFont="1" applyFill="1" applyAlignment="1">
      <alignment horizontal="left" vertical="center" wrapText="1"/>
    </xf>
    <xf numFmtId="164" fontId="3" fillId="2" borderId="0" xfId="0" applyNumberFormat="1" applyFont="1" applyFill="1" applyAlignment="1" applyProtection="1">
      <alignment horizontal="center" vertical="center"/>
      <protection locked="0"/>
    </xf>
    <xf numFmtId="0" fontId="22" fillId="0" borderId="18" xfId="0" applyFont="1" applyBorder="1" applyAlignment="1" applyProtection="1">
      <alignment horizontal="center" vertical="center"/>
      <protection hidden="1"/>
    </xf>
    <xf numFmtId="0" fontId="22" fillId="0" borderId="18" xfId="0" applyFont="1" applyBorder="1" applyAlignment="1" applyProtection="1">
      <protection hidden="1"/>
    </xf>
    <xf numFmtId="0" fontId="22" fillId="19" borderId="16" xfId="0" applyFont="1" applyFill="1" applyBorder="1" applyAlignment="1" applyProtection="1">
      <alignment wrapText="1"/>
      <protection hidden="1"/>
    </xf>
    <xf numFmtId="0" fontId="76" fillId="19" borderId="16" xfId="0" applyFont="1" applyFill="1" applyBorder="1" applyAlignment="1" applyProtection="1">
      <alignment wrapText="1"/>
      <protection hidden="1"/>
    </xf>
    <xf numFmtId="0" fontId="22" fillId="19" borderId="16" xfId="0" applyFont="1" applyFill="1" applyBorder="1" applyProtection="1">
      <protection hidden="1"/>
    </xf>
    <xf numFmtId="0" fontId="0" fillId="0" borderId="16" xfId="0" applyBorder="1" applyAlignment="1" applyProtection="1">
      <alignment horizontal="center" vertical="center"/>
      <protection hidden="1"/>
    </xf>
    <xf numFmtId="0" fontId="0" fillId="0" borderId="0" xfId="0"/>
    <xf numFmtId="1" fontId="0" fillId="2" borderId="16" xfId="0" applyNumberFormat="1" applyFill="1" applyBorder="1" applyAlignment="1" applyProtection="1">
      <alignment horizontal="center" vertical="center"/>
      <protection locked="0"/>
    </xf>
    <xf numFmtId="0" fontId="0" fillId="0" borderId="0" xfId="0" applyAlignment="1" applyProtection="1">
      <alignment horizontal="center" vertical="center"/>
      <protection hidden="1"/>
    </xf>
    <xf numFmtId="0" fontId="185" fillId="0" borderId="0" xfId="0" applyFont="1" applyAlignment="1" applyProtection="1">
      <alignment horizontal="center"/>
      <protection hidden="1"/>
    </xf>
    <xf numFmtId="0" fontId="30" fillId="2" borderId="16" xfId="0" applyFont="1" applyFill="1" applyBorder="1" applyAlignment="1" applyProtection="1">
      <alignment horizontal="center" vertical="center" wrapText="1"/>
      <protection locked="0"/>
    </xf>
    <xf numFmtId="0" fontId="0" fillId="22" borderId="0" xfId="0" applyFill="1" applyProtection="1">
      <protection hidden="1"/>
    </xf>
    <xf numFmtId="0" fontId="99" fillId="22" borderId="0" xfId="0" applyFont="1" applyFill="1" applyAlignment="1" applyProtection="1">
      <alignment horizontal="center" vertical="center"/>
      <protection hidden="1"/>
    </xf>
    <xf numFmtId="0" fontId="26" fillId="9" borderId="16" xfId="0" applyFont="1" applyFill="1" applyBorder="1" applyAlignment="1" applyProtection="1">
      <alignment horizontal="center" vertical="center"/>
      <protection hidden="1"/>
    </xf>
    <xf numFmtId="0" fontId="3" fillId="9" borderId="16" xfId="0" applyFont="1" applyFill="1" applyBorder="1" applyAlignment="1" applyProtection="1">
      <alignment vertical="center" wrapText="1"/>
      <protection hidden="1"/>
    </xf>
    <xf numFmtId="0" fontId="3" fillId="9" borderId="16" xfId="0" applyFont="1" applyFill="1" applyBorder="1" applyAlignment="1" applyProtection="1">
      <alignment wrapText="1"/>
      <protection hidden="1"/>
    </xf>
    <xf numFmtId="0" fontId="183" fillId="9" borderId="16" xfId="0" applyFont="1" applyFill="1" applyBorder="1" applyAlignment="1" applyProtection="1">
      <alignment vertical="center" wrapText="1"/>
      <protection hidden="1"/>
    </xf>
    <xf numFmtId="0" fontId="184" fillId="9" borderId="16" xfId="0" applyFont="1" applyFill="1" applyBorder="1" applyAlignment="1" applyProtection="1">
      <alignment vertical="center" wrapText="1"/>
      <protection hidden="1"/>
    </xf>
    <xf numFmtId="0" fontId="3" fillId="9" borderId="16" xfId="0" applyNumberFormat="1" applyFont="1" applyFill="1" applyBorder="1" applyAlignment="1" applyProtection="1">
      <alignment vertical="center" wrapText="1"/>
      <protection hidden="1"/>
    </xf>
    <xf numFmtId="0" fontId="24" fillId="0" borderId="67" xfId="0" applyFont="1" applyBorder="1" applyProtection="1">
      <protection locked="0"/>
    </xf>
    <xf numFmtId="0" fontId="24" fillId="0" borderId="67" xfId="0" applyFont="1" applyBorder="1" applyAlignment="1" applyProtection="1">
      <alignment horizontal="right"/>
      <protection locked="0"/>
    </xf>
    <xf numFmtId="0" fontId="0" fillId="0" borderId="0" xfId="0"/>
    <xf numFmtId="0" fontId="57" fillId="3" borderId="0" xfId="0" applyFont="1" applyFill="1" applyAlignment="1" applyProtection="1">
      <alignment horizontal="left" wrapText="1"/>
      <protection hidden="1"/>
    </xf>
    <xf numFmtId="14" fontId="50" fillId="0" borderId="1" xfId="0" applyNumberFormat="1" applyFont="1" applyBorder="1" applyAlignment="1" applyProtection="1">
      <alignment horizontal="center" vertical="center" wrapText="1"/>
      <protection hidden="1"/>
    </xf>
    <xf numFmtId="0" fontId="57" fillId="3" borderId="0" xfId="0" applyFont="1" applyFill="1" applyAlignment="1" applyProtection="1">
      <alignment vertical="center"/>
      <protection hidden="1"/>
    </xf>
    <xf numFmtId="14" fontId="3" fillId="2" borderId="0" xfId="0" applyNumberFormat="1" applyFont="1" applyFill="1" applyProtection="1">
      <protection locked="0"/>
    </xf>
    <xf numFmtId="0" fontId="0" fillId="0" borderId="18" xfId="0" applyBorder="1"/>
    <xf numFmtId="0" fontId="41" fillId="0" borderId="18" xfId="0" applyFont="1" applyBorder="1" applyAlignment="1" applyProtection="1">
      <alignment horizontal="center"/>
      <protection hidden="1"/>
    </xf>
    <xf numFmtId="0" fontId="24" fillId="0" borderId="18" xfId="0" applyFont="1" applyBorder="1"/>
    <xf numFmtId="0" fontId="0" fillId="0" borderId="0" xfId="0"/>
    <xf numFmtId="0" fontId="22" fillId="0" borderId="0" xfId="0" applyFont="1" applyAlignment="1" applyProtection="1">
      <alignment horizontal="center" vertical="center"/>
      <protection hidden="1"/>
    </xf>
    <xf numFmtId="0" fontId="0" fillId="0" borderId="0" xfId="0" applyFont="1" applyAlignment="1" applyProtection="1">
      <alignment horizontal="center" vertical="center"/>
      <protection hidden="1"/>
    </xf>
    <xf numFmtId="0" fontId="42" fillId="0" borderId="69" xfId="0" applyFont="1" applyBorder="1" applyAlignment="1" applyProtection="1">
      <alignment horizontal="center" vertical="center"/>
      <protection hidden="1"/>
    </xf>
    <xf numFmtId="0" fontId="13" fillId="0" borderId="69" xfId="0" applyFont="1" applyBorder="1" applyAlignment="1" applyProtection="1">
      <alignment horizontal="left" vertical="center"/>
      <protection hidden="1"/>
    </xf>
    <xf numFmtId="0" fontId="42" fillId="0" borderId="69" xfId="0" applyFont="1" applyBorder="1" applyAlignment="1" applyProtection="1">
      <alignment horizontal="right" vertical="center"/>
      <protection hidden="1"/>
    </xf>
    <xf numFmtId="0" fontId="57" fillId="0" borderId="68" xfId="0" applyFont="1" applyBorder="1" applyAlignment="1" applyProtection="1">
      <alignment horizontal="center" vertical="center"/>
      <protection hidden="1"/>
    </xf>
    <xf numFmtId="0" fontId="22" fillId="0" borderId="68" xfId="0" applyFont="1" applyBorder="1" applyAlignment="1" applyProtection="1">
      <alignment horizontal="center" vertical="center"/>
      <protection hidden="1"/>
    </xf>
    <xf numFmtId="0" fontId="22" fillId="0" borderId="68" xfId="0" applyFont="1" applyBorder="1" applyProtection="1">
      <protection hidden="1"/>
    </xf>
    <xf numFmtId="0" fontId="22" fillId="0" borderId="68" xfId="0" applyFont="1" applyBorder="1" applyAlignment="1" applyProtection="1">
      <alignment wrapText="1"/>
      <protection hidden="1"/>
    </xf>
    <xf numFmtId="0" fontId="247" fillId="8" borderId="0" xfId="0" applyFont="1" applyFill="1" applyAlignment="1" applyProtection="1">
      <alignment horizontal="left" vertical="center"/>
      <protection hidden="1"/>
    </xf>
    <xf numFmtId="14" fontId="3" fillId="2" borderId="69" xfId="0" applyNumberFormat="1" applyFont="1" applyFill="1" applyBorder="1" applyAlignment="1" applyProtection="1">
      <alignment horizontal="center" vertical="center"/>
      <protection locked="0"/>
    </xf>
    <xf numFmtId="14" fontId="3" fillId="8" borderId="0" xfId="0" applyNumberFormat="1" applyFont="1" applyFill="1" applyAlignment="1" applyProtection="1">
      <alignment horizontal="left" vertical="center"/>
      <protection hidden="1"/>
    </xf>
    <xf numFmtId="0" fontId="10" fillId="2" borderId="68" xfId="0" applyFont="1" applyFill="1" applyBorder="1" applyAlignment="1" applyProtection="1">
      <alignment horizontal="center" vertical="center"/>
      <protection locked="0"/>
    </xf>
    <xf numFmtId="0" fontId="25" fillId="0" borderId="0" xfId="0" applyFont="1" applyAlignment="1"/>
    <xf numFmtId="0" fontId="13" fillId="0" borderId="69" xfId="0" applyFont="1" applyBorder="1" applyAlignment="1" applyProtection="1">
      <alignment vertical="center"/>
      <protection hidden="1"/>
    </xf>
    <xf numFmtId="0" fontId="22" fillId="0" borderId="69" xfId="0" applyFont="1" applyBorder="1" applyProtection="1">
      <protection hidden="1"/>
    </xf>
    <xf numFmtId="0" fontId="0" fillId="0" borderId="0" xfId="0"/>
    <xf numFmtId="0" fontId="109" fillId="2" borderId="16" xfId="0" applyFont="1" applyFill="1" applyBorder="1" applyAlignment="1" applyProtection="1">
      <alignment horizontal="center" vertical="center" wrapText="1"/>
      <protection locked="0"/>
    </xf>
    <xf numFmtId="0" fontId="121" fillId="2" borderId="0" xfId="0" applyFont="1" applyFill="1" applyAlignment="1" applyProtection="1">
      <alignment horizontal="left" vertical="center"/>
      <protection locked="0"/>
    </xf>
    <xf numFmtId="0" fontId="22" fillId="2" borderId="68" xfId="0" applyFont="1" applyFill="1" applyBorder="1" applyAlignment="1" applyProtection="1">
      <alignment horizontal="left" vertical="center"/>
      <protection locked="0"/>
    </xf>
    <xf numFmtId="14" fontId="22" fillId="2" borderId="68" xfId="0" applyNumberFormat="1" applyFont="1" applyFill="1" applyBorder="1" applyAlignment="1" applyProtection="1">
      <alignment horizontal="left" vertical="center"/>
      <protection locked="0"/>
    </xf>
    <xf numFmtId="164" fontId="0" fillId="8" borderId="63" xfId="0" applyNumberFormat="1" applyFill="1" applyBorder="1" applyAlignment="1" applyProtection="1">
      <alignment horizontal="left" vertical="center"/>
      <protection hidden="1"/>
    </xf>
    <xf numFmtId="0" fontId="0" fillId="8" borderId="63" xfId="0" applyFont="1" applyFill="1" applyBorder="1" applyAlignment="1" applyProtection="1">
      <alignment horizontal="center" vertical="center"/>
      <protection hidden="1"/>
    </xf>
    <xf numFmtId="164" fontId="0" fillId="2" borderId="63" xfId="0" applyNumberFormat="1" applyFont="1" applyFill="1" applyBorder="1" applyAlignment="1" applyProtection="1">
      <alignment horizontal="center" vertical="center"/>
      <protection locked="0"/>
    </xf>
    <xf numFmtId="164" fontId="0" fillId="2" borderId="63" xfId="0" applyNumberFormat="1" applyFill="1" applyBorder="1" applyAlignment="1" applyProtection="1">
      <alignment horizontal="center" vertical="center"/>
      <protection locked="0"/>
    </xf>
    <xf numFmtId="0" fontId="57" fillId="8" borderId="66" xfId="0" applyFont="1" applyFill="1" applyBorder="1" applyAlignment="1" applyProtection="1">
      <alignment vertical="center"/>
      <protection hidden="1"/>
    </xf>
    <xf numFmtId="0" fontId="57" fillId="8" borderId="65" xfId="0" applyFont="1" applyFill="1" applyBorder="1" applyAlignment="1" applyProtection="1">
      <alignment vertical="center"/>
      <protection hidden="1"/>
    </xf>
    <xf numFmtId="0" fontId="60" fillId="2" borderId="63" xfId="0" applyFont="1" applyFill="1" applyBorder="1" applyProtection="1">
      <protection locked="0"/>
    </xf>
    <xf numFmtId="14" fontId="152" fillId="2" borderId="0" xfId="0" applyNumberFormat="1" applyFont="1" applyFill="1" applyAlignment="1" applyProtection="1">
      <alignment horizontal="center" vertical="center"/>
      <protection locked="0"/>
    </xf>
    <xf numFmtId="0" fontId="119" fillId="2" borderId="1" xfId="0" applyFont="1" applyFill="1" applyBorder="1" applyAlignment="1" applyProtection="1">
      <alignment horizontal="left" vertical="center" wrapText="1"/>
      <protection locked="0"/>
    </xf>
    <xf numFmtId="0" fontId="39" fillId="12" borderId="68" xfId="0" applyFont="1" applyFill="1" applyBorder="1" applyAlignment="1" applyProtection="1">
      <alignment horizontal="center" vertical="center"/>
      <protection hidden="1"/>
    </xf>
    <xf numFmtId="0" fontId="39" fillId="9" borderId="68" xfId="0" applyFont="1" applyFill="1" applyBorder="1" applyAlignment="1" applyProtection="1">
      <alignment horizontal="center"/>
      <protection hidden="1"/>
    </xf>
    <xf numFmtId="0" fontId="95" fillId="9" borderId="68" xfId="0" applyFont="1" applyFill="1" applyBorder="1" applyProtection="1">
      <protection hidden="1"/>
    </xf>
    <xf numFmtId="0" fontId="101" fillId="9" borderId="68" xfId="0" applyFont="1" applyFill="1" applyBorder="1" applyProtection="1">
      <protection hidden="1"/>
    </xf>
    <xf numFmtId="0" fontId="249" fillId="9" borderId="68" xfId="0" applyFont="1" applyFill="1" applyBorder="1" applyProtection="1">
      <protection hidden="1"/>
    </xf>
    <xf numFmtId="0" fontId="94" fillId="9" borderId="68" xfId="0" applyFont="1" applyFill="1" applyBorder="1" applyProtection="1">
      <protection hidden="1"/>
    </xf>
    <xf numFmtId="0" fontId="151" fillId="9" borderId="68" xfId="0" applyFont="1" applyFill="1" applyBorder="1" applyProtection="1">
      <protection hidden="1"/>
    </xf>
    <xf numFmtId="0" fontId="250" fillId="9" borderId="68" xfId="0" applyFont="1" applyFill="1" applyBorder="1" applyProtection="1">
      <protection hidden="1"/>
    </xf>
    <xf numFmtId="0" fontId="45" fillId="9" borderId="68" xfId="0" applyFont="1" applyFill="1" applyBorder="1" applyAlignment="1" applyProtection="1">
      <alignment horizontal="center"/>
      <protection hidden="1"/>
    </xf>
    <xf numFmtId="0" fontId="0" fillId="0" borderId="68" xfId="0" applyBorder="1"/>
    <xf numFmtId="0" fontId="191" fillId="9" borderId="68" xfId="0" applyFont="1" applyFill="1" applyBorder="1" applyProtection="1">
      <protection hidden="1"/>
    </xf>
    <xf numFmtId="0" fontId="45" fillId="3" borderId="68" xfId="0" applyFont="1" applyFill="1" applyBorder="1" applyAlignment="1">
      <alignment horizontal="center" vertical="center"/>
    </xf>
    <xf numFmtId="0" fontId="17" fillId="0" borderId="68" xfId="0" applyFont="1" applyBorder="1"/>
    <xf numFmtId="0" fontId="17" fillId="9" borderId="68" xfId="0" applyFont="1" applyFill="1" applyBorder="1"/>
    <xf numFmtId="0" fontId="94" fillId="9" borderId="68" xfId="0" applyFont="1" applyFill="1" applyBorder="1" applyAlignment="1">
      <alignment horizontal="center" vertical="center"/>
    </xf>
    <xf numFmtId="0" fontId="94" fillId="9" borderId="68" xfId="0" applyFont="1" applyFill="1" applyBorder="1" applyAlignment="1">
      <alignment vertical="center"/>
    </xf>
    <xf numFmtId="0" fontId="94" fillId="9" borderId="68" xfId="0" applyFont="1" applyFill="1" applyBorder="1"/>
    <xf numFmtId="0" fontId="45" fillId="9" borderId="68" xfId="0" applyFont="1" applyFill="1" applyBorder="1" applyProtection="1">
      <protection hidden="1"/>
    </xf>
    <xf numFmtId="0" fontId="102" fillId="9" borderId="68" xfId="0" applyFont="1" applyFill="1" applyBorder="1" applyAlignment="1" applyProtection="1">
      <alignment horizontal="center" vertical="center"/>
      <protection hidden="1"/>
    </xf>
    <xf numFmtId="0" fontId="36" fillId="9" borderId="68" xfId="0" applyFont="1" applyFill="1" applyBorder="1" applyProtection="1">
      <protection hidden="1"/>
    </xf>
    <xf numFmtId="0" fontId="0" fillId="0" borderId="69" xfId="0" applyBorder="1" applyProtection="1">
      <protection hidden="1"/>
    </xf>
    <xf numFmtId="14" fontId="50" fillId="2" borderId="69" xfId="0" applyNumberFormat="1" applyFont="1" applyFill="1" applyBorder="1" applyAlignment="1" applyProtection="1">
      <alignment vertical="center"/>
      <protection locked="0"/>
    </xf>
    <xf numFmtId="0" fontId="10" fillId="2" borderId="0" xfId="0" applyFont="1" applyFill="1" applyAlignment="1" applyProtection="1">
      <alignment horizontal="center" vertical="center" wrapText="1"/>
      <protection locked="0"/>
    </xf>
    <xf numFmtId="14" fontId="0" fillId="2" borderId="0" xfId="0" applyNumberFormat="1" applyFont="1" applyFill="1" applyBorder="1" applyAlignment="1" applyProtection="1">
      <alignment vertical="center"/>
      <protection locked="0"/>
    </xf>
    <xf numFmtId="14" fontId="50" fillId="2" borderId="0" xfId="0" applyNumberFormat="1" applyFont="1" applyFill="1" applyAlignment="1" applyProtection="1">
      <alignment horizontal="center" vertical="center"/>
      <protection hidden="1"/>
    </xf>
    <xf numFmtId="0" fontId="44" fillId="0" borderId="69" xfId="0" applyFont="1" applyBorder="1" applyAlignment="1" applyProtection="1">
      <alignment vertical="center"/>
      <protection hidden="1"/>
    </xf>
    <xf numFmtId="0" fontId="30" fillId="0" borderId="69" xfId="0" applyFont="1" applyBorder="1" applyAlignment="1" applyProtection="1">
      <alignment horizontal="center" vertical="center"/>
      <protection hidden="1"/>
    </xf>
    <xf numFmtId="0" fontId="110" fillId="2" borderId="69" xfId="0" applyFont="1" applyFill="1" applyBorder="1" applyAlignment="1" applyProtection="1">
      <alignment horizontal="left" vertical="center"/>
      <protection locked="0"/>
    </xf>
    <xf numFmtId="0" fontId="64" fillId="0" borderId="69" xfId="0" applyFont="1" applyBorder="1" applyAlignment="1" applyProtection="1">
      <protection hidden="1"/>
    </xf>
    <xf numFmtId="14" fontId="32" fillId="2" borderId="69" xfId="0" applyNumberFormat="1" applyFont="1" applyFill="1" applyBorder="1" applyAlignment="1" applyProtection="1">
      <alignment horizontal="left" vertical="center"/>
      <protection locked="0"/>
    </xf>
    <xf numFmtId="0" fontId="44" fillId="0" borderId="69" xfId="0" applyFont="1" applyBorder="1" applyAlignment="1" applyProtection="1">
      <alignment horizontal="right" vertical="center"/>
      <protection hidden="1"/>
    </xf>
    <xf numFmtId="1" fontId="232" fillId="2" borderId="0" xfId="0" applyNumberFormat="1" applyFont="1" applyFill="1" applyAlignment="1" applyProtection="1">
      <alignment horizontal="left" vertical="center"/>
      <protection locked="0"/>
    </xf>
    <xf numFmtId="0" fontId="30" fillId="0" borderId="68" xfId="0" applyFont="1" applyBorder="1" applyAlignment="1" applyProtection="1">
      <alignment horizontal="center"/>
      <protection hidden="1"/>
    </xf>
    <xf numFmtId="0" fontId="44" fillId="0" borderId="68" xfId="0" applyFont="1" applyBorder="1" applyAlignment="1" applyProtection="1">
      <alignment horizontal="center"/>
      <protection hidden="1"/>
    </xf>
    <xf numFmtId="0" fontId="3" fillId="0" borderId="68" xfId="0" applyFont="1" applyBorder="1" applyProtection="1">
      <protection hidden="1"/>
    </xf>
    <xf numFmtId="0" fontId="30" fillId="0" borderId="68" xfId="0" applyFont="1" applyBorder="1" applyProtection="1">
      <protection hidden="1"/>
    </xf>
    <xf numFmtId="168" fontId="3" fillId="2" borderId="68" xfId="0" applyNumberFormat="1" applyFont="1" applyFill="1" applyBorder="1" applyProtection="1">
      <protection hidden="1"/>
    </xf>
    <xf numFmtId="0" fontId="44" fillId="3" borderId="68" xfId="0" applyFont="1" applyFill="1" applyBorder="1" applyAlignment="1">
      <alignment horizontal="center" vertical="center" wrapText="1"/>
    </xf>
    <xf numFmtId="0" fontId="10" fillId="0" borderId="68" xfId="0" applyFont="1" applyBorder="1" applyAlignment="1" applyProtection="1">
      <alignment horizontal="center" vertical="center"/>
      <protection hidden="1"/>
    </xf>
    <xf numFmtId="0" fontId="30" fillId="0" borderId="68" xfId="0" applyFont="1" applyBorder="1" applyAlignment="1" applyProtection="1">
      <alignment horizontal="left" vertical="center"/>
      <protection hidden="1"/>
    </xf>
    <xf numFmtId="0" fontId="3" fillId="0" borderId="68" xfId="0" applyFont="1" applyBorder="1" applyAlignment="1" applyProtection="1">
      <alignment horizontal="left" vertical="center"/>
      <protection hidden="1"/>
    </xf>
    <xf numFmtId="0" fontId="14" fillId="2" borderId="68" xfId="0" applyFont="1" applyFill="1" applyBorder="1" applyAlignment="1">
      <alignment horizontal="center" vertical="center" wrapText="1"/>
    </xf>
    <xf numFmtId="0" fontId="0" fillId="2" borderId="68" xfId="0" applyFont="1" applyFill="1" applyBorder="1" applyAlignment="1">
      <alignment horizontal="center" vertical="center"/>
    </xf>
    <xf numFmtId="1" fontId="0" fillId="0" borderId="68" xfId="0" applyNumberFormat="1" applyFont="1" applyBorder="1" applyAlignment="1" applyProtection="1">
      <alignment horizontal="center" vertical="center"/>
      <protection hidden="1"/>
    </xf>
    <xf numFmtId="0" fontId="0" fillId="0" borderId="0" xfId="0"/>
    <xf numFmtId="0" fontId="12" fillId="19" borderId="16" xfId="0" applyFont="1" applyFill="1" applyBorder="1" applyAlignment="1">
      <alignment vertical="center" wrapText="1"/>
    </xf>
    <xf numFmtId="0" fontId="0" fillId="19" borderId="16" xfId="0" applyFont="1" applyFill="1" applyBorder="1" applyAlignment="1">
      <alignment vertical="center" wrapText="1"/>
    </xf>
    <xf numFmtId="0" fontId="0" fillId="0" borderId="0" xfId="0"/>
    <xf numFmtId="0" fontId="36" fillId="19" borderId="16" xfId="0" applyFont="1" applyFill="1" applyBorder="1" applyAlignment="1" applyProtection="1">
      <alignment horizontal="center" vertical="center" wrapText="1"/>
      <protection hidden="1"/>
    </xf>
    <xf numFmtId="0" fontId="64" fillId="19" borderId="16" xfId="0" applyFont="1" applyFill="1" applyBorder="1" applyAlignment="1" applyProtection="1">
      <alignment vertical="center" wrapText="1"/>
      <protection hidden="1"/>
    </xf>
    <xf numFmtId="0" fontId="78" fillId="19" borderId="16" xfId="0" applyFont="1" applyFill="1" applyBorder="1" applyAlignment="1" applyProtection="1">
      <alignment vertical="center" wrapText="1"/>
      <protection hidden="1"/>
    </xf>
    <xf numFmtId="0" fontId="252" fillId="19" borderId="16" xfId="0" applyFont="1" applyFill="1" applyBorder="1" applyAlignment="1" applyProtection="1">
      <alignment vertical="center" wrapText="1"/>
      <protection hidden="1"/>
    </xf>
    <xf numFmtId="0" fontId="60" fillId="0" borderId="68" xfId="0" applyFont="1" applyBorder="1" applyAlignment="1" applyProtection="1">
      <alignment horizontal="center" vertical="center"/>
      <protection hidden="1"/>
    </xf>
    <xf numFmtId="0" fontId="60" fillId="0" borderId="68" xfId="0" applyFont="1" applyBorder="1" applyProtection="1">
      <protection hidden="1"/>
    </xf>
    <xf numFmtId="0" fontId="17" fillId="2" borderId="68" xfId="0" applyFont="1" applyFill="1" applyBorder="1" applyAlignment="1" applyProtection="1">
      <alignment horizontal="center" vertical="center"/>
      <protection locked="0"/>
    </xf>
    <xf numFmtId="14" fontId="10" fillId="2" borderId="68" xfId="0" applyNumberFormat="1" applyFont="1" applyFill="1" applyBorder="1" applyAlignment="1" applyProtection="1">
      <alignment horizontal="center" vertical="center"/>
      <protection locked="0"/>
    </xf>
    <xf numFmtId="0" fontId="60" fillId="2" borderId="68" xfId="0" applyFont="1" applyFill="1" applyBorder="1" applyAlignment="1" applyProtection="1">
      <alignment horizontal="center" vertical="center"/>
      <protection locked="0"/>
    </xf>
    <xf numFmtId="0" fontId="17" fillId="2" borderId="68" xfId="0" applyFont="1" applyFill="1" applyBorder="1" applyAlignment="1" applyProtection="1">
      <alignment horizontal="left" vertical="center"/>
      <protection locked="0"/>
    </xf>
    <xf numFmtId="1" fontId="10" fillId="2" borderId="68" xfId="0" applyNumberFormat="1" applyFont="1" applyFill="1" applyBorder="1" applyAlignment="1" applyProtection="1">
      <alignment horizontal="center" vertical="center"/>
      <protection locked="0"/>
    </xf>
    <xf numFmtId="0" fontId="10" fillId="2" borderId="68" xfId="0" applyFont="1" applyFill="1" applyBorder="1" applyAlignment="1" applyProtection="1">
      <alignment horizontal="left" vertical="center"/>
      <protection locked="0"/>
    </xf>
    <xf numFmtId="0" fontId="60" fillId="0" borderId="68" xfId="0" applyFont="1" applyBorder="1" applyAlignment="1" applyProtection="1">
      <alignment horizontal="center"/>
      <protection hidden="1"/>
    </xf>
    <xf numFmtId="0" fontId="17" fillId="0" borderId="68" xfId="0" applyFont="1" applyBorder="1" applyAlignment="1" applyProtection="1">
      <alignment horizontal="center" vertical="center"/>
      <protection hidden="1"/>
    </xf>
    <xf numFmtId="0" fontId="17" fillId="2" borderId="68" xfId="0" applyFont="1" applyFill="1" applyBorder="1" applyAlignment="1" applyProtection="1">
      <alignment horizontal="left"/>
      <protection locked="0"/>
    </xf>
    <xf numFmtId="14" fontId="17" fillId="2" borderId="68" xfId="0" applyNumberFormat="1" applyFont="1" applyFill="1" applyBorder="1" applyAlignment="1" applyProtection="1">
      <alignment horizontal="center" vertical="center"/>
      <protection locked="0"/>
    </xf>
    <xf numFmtId="0" fontId="60" fillId="0" borderId="0" xfId="0" applyFont="1" applyProtection="1">
      <protection hidden="1"/>
    </xf>
    <xf numFmtId="164" fontId="17" fillId="2" borderId="68" xfId="0" applyNumberFormat="1" applyFont="1" applyFill="1" applyBorder="1" applyAlignment="1" applyProtection="1">
      <alignment horizontal="center" vertical="center"/>
      <protection locked="0"/>
    </xf>
    <xf numFmtId="0" fontId="60" fillId="8" borderId="68" xfId="0" applyFont="1" applyFill="1" applyBorder="1" applyAlignment="1" applyProtection="1">
      <alignment horizontal="center" vertical="center"/>
      <protection hidden="1"/>
    </xf>
    <xf numFmtId="0" fontId="60" fillId="0" borderId="68" xfId="0" applyFont="1" applyBorder="1" applyAlignment="1" applyProtection="1">
      <alignment horizontal="center" vertical="center" wrapText="1"/>
      <protection hidden="1"/>
    </xf>
    <xf numFmtId="1" fontId="17" fillId="2" borderId="68" xfId="0" applyNumberFormat="1" applyFont="1" applyFill="1" applyBorder="1" applyAlignment="1" applyProtection="1">
      <alignment horizontal="center" vertical="center"/>
      <protection locked="0"/>
    </xf>
    <xf numFmtId="1" fontId="256" fillId="2" borderId="68" xfId="0" applyNumberFormat="1" applyFont="1" applyFill="1" applyBorder="1" applyAlignment="1" applyProtection="1">
      <alignment horizontal="center" vertical="center"/>
      <protection locked="0"/>
    </xf>
    <xf numFmtId="0" fontId="10" fillId="0" borderId="0" xfId="0" applyFont="1" applyAlignment="1" applyProtection="1">
      <alignment horizontal="center" vertical="center"/>
      <protection locked="0"/>
    </xf>
    <xf numFmtId="0" fontId="36" fillId="19" borderId="16" xfId="0" applyFont="1" applyFill="1" applyBorder="1" applyAlignment="1" applyProtection="1">
      <alignment vertical="center" wrapText="1"/>
      <protection hidden="1"/>
    </xf>
    <xf numFmtId="0" fontId="0" fillId="0" borderId="0" xfId="0"/>
    <xf numFmtId="0" fontId="257" fillId="19" borderId="16" xfId="0" applyFont="1" applyFill="1" applyBorder="1" applyAlignment="1" applyProtection="1">
      <alignment vertical="center" wrapText="1"/>
      <protection hidden="1"/>
    </xf>
    <xf numFmtId="0" fontId="60" fillId="19" borderId="16" xfId="0" applyFont="1" applyFill="1" applyBorder="1" applyAlignment="1" applyProtection="1">
      <alignment vertical="center" wrapText="1"/>
      <protection hidden="1"/>
    </xf>
    <xf numFmtId="0" fontId="47" fillId="19" borderId="16" xfId="0" applyFont="1" applyFill="1" applyBorder="1" applyAlignment="1" applyProtection="1">
      <alignment vertical="center" wrapText="1"/>
      <protection hidden="1"/>
    </xf>
    <xf numFmtId="0" fontId="17" fillId="19" borderId="16" xfId="0" applyFont="1" applyFill="1" applyBorder="1" applyAlignment="1" applyProtection="1">
      <alignment vertical="center" wrapText="1"/>
      <protection hidden="1"/>
    </xf>
    <xf numFmtId="0" fontId="226" fillId="19" borderId="16" xfId="0" applyFont="1" applyFill="1" applyBorder="1" applyAlignment="1" applyProtection="1">
      <alignment vertical="center" wrapText="1"/>
      <protection hidden="1"/>
    </xf>
    <xf numFmtId="0" fontId="260" fillId="19" borderId="16" xfId="0" applyFont="1" applyFill="1" applyBorder="1" applyAlignment="1" applyProtection="1">
      <alignment vertical="center" wrapText="1"/>
      <protection hidden="1"/>
    </xf>
    <xf numFmtId="0" fontId="241" fillId="19" borderId="16" xfId="0" applyFont="1" applyFill="1" applyBorder="1" applyAlignment="1" applyProtection="1">
      <alignment horizontal="center" vertical="center" wrapText="1"/>
      <protection hidden="1"/>
    </xf>
    <xf numFmtId="0" fontId="261" fillId="19" borderId="16" xfId="0" applyFont="1" applyFill="1" applyBorder="1" applyAlignment="1" applyProtection="1">
      <alignment vertical="center" wrapText="1"/>
      <protection hidden="1"/>
    </xf>
    <xf numFmtId="0" fontId="36" fillId="19" borderId="16" xfId="0" applyFont="1" applyFill="1" applyBorder="1" applyAlignment="1" applyProtection="1">
      <alignment horizontal="right" vertical="center" wrapText="1"/>
      <protection hidden="1"/>
    </xf>
    <xf numFmtId="0" fontId="259" fillId="19" borderId="16" xfId="0" applyFont="1" applyFill="1" applyBorder="1" applyAlignment="1" applyProtection="1">
      <alignment vertical="center" wrapText="1"/>
      <protection hidden="1"/>
    </xf>
    <xf numFmtId="0" fontId="84" fillId="19" borderId="16" xfId="0" applyFont="1" applyFill="1" applyBorder="1" applyAlignment="1" applyProtection="1">
      <alignment vertical="center" wrapText="1"/>
      <protection hidden="1"/>
    </xf>
    <xf numFmtId="0" fontId="64" fillId="19" borderId="16" xfId="0" applyFont="1" applyFill="1" applyBorder="1" applyAlignment="1" applyProtection="1">
      <alignment horizontal="center" vertical="center" wrapText="1"/>
      <protection hidden="1"/>
    </xf>
    <xf numFmtId="0" fontId="30" fillId="0" borderId="0" xfId="0" applyFont="1" applyBorder="1" applyAlignment="1" applyProtection="1">
      <alignment horizontal="right"/>
      <protection hidden="1"/>
    </xf>
    <xf numFmtId="0" fontId="30" fillId="0" borderId="0" xfId="0" applyFont="1" applyBorder="1" applyAlignment="1" applyProtection="1">
      <alignment horizontal="center"/>
      <protection hidden="1"/>
    </xf>
    <xf numFmtId="0" fontId="24" fillId="0" borderId="0" xfId="0" applyFont="1" applyBorder="1" applyProtection="1">
      <protection hidden="1"/>
    </xf>
    <xf numFmtId="0" fontId="0" fillId="0" borderId="0" xfId="0"/>
    <xf numFmtId="0" fontId="57" fillId="0" borderId="68" xfId="0" applyFont="1" applyBorder="1" applyAlignment="1" applyProtection="1">
      <alignment horizontal="center" vertical="center"/>
      <protection hidden="1"/>
    </xf>
    <xf numFmtId="0" fontId="10" fillId="2" borderId="68" xfId="0" applyFont="1" applyFill="1" applyBorder="1" applyAlignment="1" applyProtection="1">
      <alignment horizontal="center" vertical="center"/>
      <protection locked="0"/>
    </xf>
    <xf numFmtId="0" fontId="0" fillId="0" borderId="0" xfId="0"/>
    <xf numFmtId="0" fontId="263" fillId="19" borderId="16" xfId="0" applyFont="1" applyFill="1" applyBorder="1" applyAlignment="1" applyProtection="1">
      <alignment vertical="center" wrapText="1"/>
      <protection hidden="1"/>
    </xf>
    <xf numFmtId="0" fontId="79" fillId="19" borderId="16" xfId="0" applyFont="1" applyFill="1" applyBorder="1" applyAlignment="1" applyProtection="1">
      <alignment vertical="center" wrapText="1"/>
      <protection hidden="1"/>
    </xf>
    <xf numFmtId="0" fontId="268" fillId="7" borderId="0" xfId="0" applyFont="1" applyFill="1"/>
    <xf numFmtId="0" fontId="269" fillId="7" borderId="0" xfId="0" applyFont="1" applyFill="1"/>
    <xf numFmtId="0" fontId="270" fillId="7" borderId="0" xfId="0" applyFont="1" applyFill="1"/>
    <xf numFmtId="0" fontId="0" fillId="7" borderId="0" xfId="0" applyFont="1" applyFill="1" applyBorder="1" applyAlignment="1"/>
    <xf numFmtId="0" fontId="0" fillId="7" borderId="0" xfId="0" applyFill="1" applyBorder="1" applyAlignment="1"/>
    <xf numFmtId="0" fontId="236" fillId="7" borderId="0" xfId="0" applyFont="1" applyFill="1" applyBorder="1"/>
    <xf numFmtId="0" fontId="22" fillId="3" borderId="68" xfId="0" applyFont="1" applyFill="1" applyBorder="1" applyAlignment="1" applyProtection="1">
      <alignment horizontal="center" vertical="center" textRotation="90" wrapText="1"/>
      <protection hidden="1"/>
    </xf>
    <xf numFmtId="0" fontId="22" fillId="3" borderId="68" xfId="0" applyFont="1" applyFill="1" applyBorder="1" applyAlignment="1" applyProtection="1">
      <alignment horizontal="center" vertical="center" wrapText="1"/>
      <protection hidden="1"/>
    </xf>
    <xf numFmtId="14" fontId="22" fillId="3" borderId="68" xfId="0" applyNumberFormat="1" applyFont="1" applyFill="1" applyBorder="1" applyAlignment="1" applyProtection="1">
      <alignment horizontal="center" vertical="center" wrapText="1"/>
      <protection hidden="1"/>
    </xf>
    <xf numFmtId="0" fontId="22" fillId="2" borderId="68" xfId="0" applyFont="1" applyFill="1" applyBorder="1" applyAlignment="1" applyProtection="1">
      <alignment horizontal="center" vertical="center" wrapText="1"/>
      <protection locked="0"/>
    </xf>
    <xf numFmtId="0" fontId="0" fillId="0" borderId="68" xfId="0" applyBorder="1" applyAlignment="1">
      <alignment horizontal="center" vertical="center"/>
    </xf>
    <xf numFmtId="0" fontId="22" fillId="2" borderId="68" xfId="0" applyFont="1" applyFill="1" applyBorder="1" applyAlignment="1" applyProtection="1">
      <alignment vertical="center"/>
      <protection locked="0"/>
    </xf>
    <xf numFmtId="0" fontId="3" fillId="2" borderId="68" xfId="0" applyFont="1" applyFill="1" applyBorder="1" applyAlignment="1" applyProtection="1">
      <alignment vertical="center"/>
      <protection locked="0"/>
    </xf>
    <xf numFmtId="168" fontId="3" fillId="2" borderId="68" xfId="0" applyNumberFormat="1" applyFont="1" applyFill="1" applyBorder="1" applyAlignment="1" applyProtection="1">
      <alignment horizontal="center" vertical="center"/>
      <protection locked="0"/>
    </xf>
    <xf numFmtId="0" fontId="0" fillId="2" borderId="68" xfId="0" applyFill="1" applyBorder="1" applyAlignment="1" applyProtection="1">
      <alignment horizontal="center" vertical="center"/>
      <protection locked="0"/>
    </xf>
    <xf numFmtId="0" fontId="24" fillId="2" borderId="68" xfId="0" applyFont="1" applyFill="1" applyBorder="1" applyAlignment="1" applyProtection="1">
      <alignment vertical="center" wrapText="1"/>
      <protection locked="0"/>
    </xf>
    <xf numFmtId="168" fontId="0" fillId="8" borderId="68" xfId="0" applyNumberFormat="1" applyFill="1" applyBorder="1" applyAlignment="1" applyProtection="1">
      <alignment horizontal="center" vertical="center"/>
      <protection hidden="1"/>
    </xf>
    <xf numFmtId="0" fontId="3" fillId="2" borderId="68" xfId="0" applyFont="1" applyFill="1" applyBorder="1" applyAlignment="1" applyProtection="1">
      <alignment horizontal="center" vertical="center"/>
      <protection locked="0"/>
    </xf>
    <xf numFmtId="1" fontId="0" fillId="2" borderId="68" xfId="0" applyNumberFormat="1" applyFill="1" applyBorder="1" applyAlignment="1" applyProtection="1">
      <alignment horizontal="center" vertical="center"/>
      <protection locked="0"/>
    </xf>
    <xf numFmtId="0" fontId="24" fillId="2" borderId="68" xfId="0" applyFont="1" applyFill="1" applyBorder="1" applyAlignment="1" applyProtection="1">
      <alignment horizontal="center" vertical="center" wrapText="1"/>
      <protection locked="0"/>
    </xf>
    <xf numFmtId="0" fontId="0" fillId="2" borderId="68" xfId="0" applyFill="1" applyBorder="1" applyAlignment="1" applyProtection="1">
      <alignment horizontal="center" vertical="center" wrapText="1"/>
      <protection locked="0"/>
    </xf>
    <xf numFmtId="0" fontId="0" fillId="3" borderId="0" xfId="0" applyFill="1"/>
    <xf numFmtId="0" fontId="271" fillId="3" borderId="3" xfId="0" applyFont="1" applyFill="1" applyBorder="1" applyAlignment="1">
      <alignment horizontal="center" vertical="center"/>
    </xf>
    <xf numFmtId="0" fontId="44" fillId="3" borderId="68" xfId="0" applyFont="1" applyFill="1" applyBorder="1" applyAlignment="1" applyProtection="1">
      <alignment horizontal="center" vertical="center" wrapText="1"/>
      <protection hidden="1"/>
    </xf>
    <xf numFmtId="0" fontId="44" fillId="3" borderId="68" xfId="0" applyFont="1" applyFill="1" applyBorder="1" applyAlignment="1" applyProtection="1">
      <alignment horizontal="center" vertical="center"/>
      <protection hidden="1"/>
    </xf>
    <xf numFmtId="0" fontId="30" fillId="0" borderId="68" xfId="0" applyFont="1" applyBorder="1" applyAlignment="1" applyProtection="1">
      <alignment horizontal="center" vertical="center"/>
      <protection hidden="1"/>
    </xf>
    <xf numFmtId="0" fontId="24" fillId="0" borderId="68" xfId="0" applyFont="1" applyBorder="1" applyAlignment="1" applyProtection="1">
      <alignment vertical="center"/>
      <protection hidden="1"/>
    </xf>
    <xf numFmtId="0" fontId="13" fillId="0" borderId="68" xfId="0" applyFont="1" applyBorder="1" applyAlignment="1" applyProtection="1">
      <alignment vertical="center"/>
      <protection hidden="1"/>
    </xf>
    <xf numFmtId="164" fontId="3" fillId="2" borderId="68" xfId="0" applyNumberFormat="1" applyFont="1" applyFill="1" applyBorder="1" applyAlignment="1" applyProtection="1">
      <alignment vertical="center"/>
      <protection locked="0"/>
    </xf>
    <xf numFmtId="167" fontId="3" fillId="0" borderId="68" xfId="0" applyNumberFormat="1" applyFont="1" applyBorder="1" applyAlignment="1" applyProtection="1">
      <alignment horizontal="center" vertical="center"/>
      <protection hidden="1"/>
    </xf>
    <xf numFmtId="0" fontId="3" fillId="0" borderId="68" xfId="0" applyFont="1" applyBorder="1" applyAlignment="1" applyProtection="1">
      <alignment vertical="center"/>
      <protection hidden="1"/>
    </xf>
    <xf numFmtId="0" fontId="16" fillId="2" borderId="68" xfId="0" applyFont="1" applyFill="1" applyBorder="1" applyAlignment="1" applyProtection="1">
      <alignment horizontal="left" vertical="center" wrapText="1"/>
      <protection locked="0"/>
    </xf>
    <xf numFmtId="0" fontId="16" fillId="2" borderId="68" xfId="0" applyFont="1" applyFill="1" applyBorder="1" applyAlignment="1" applyProtection="1">
      <alignment vertical="center"/>
      <protection locked="0"/>
    </xf>
    <xf numFmtId="0" fontId="22" fillId="8" borderId="68" xfId="0" applyFont="1" applyFill="1" applyBorder="1" applyAlignment="1" applyProtection="1">
      <alignment horizontal="center" vertical="center" textRotation="90" wrapText="1"/>
      <protection hidden="1"/>
    </xf>
    <xf numFmtId="0" fontId="30" fillId="2" borderId="68" xfId="0" applyFont="1" applyFill="1" applyBorder="1" applyAlignment="1" applyProtection="1">
      <alignment horizontal="center" vertical="center"/>
      <protection locked="0"/>
    </xf>
    <xf numFmtId="0" fontId="10" fillId="2" borderId="68" xfId="0" applyFont="1" applyFill="1" applyBorder="1" applyAlignment="1" applyProtection="1">
      <alignment horizontal="center"/>
      <protection locked="0"/>
    </xf>
    <xf numFmtId="0" fontId="10" fillId="0" borderId="68" xfId="0" applyFont="1" applyBorder="1" applyAlignment="1" applyProtection="1">
      <alignment horizontal="center"/>
      <protection hidden="1"/>
    </xf>
    <xf numFmtId="0" fontId="3" fillId="0" borderId="68" xfId="0" applyFont="1" applyBorder="1" applyAlignment="1" applyProtection="1">
      <alignment horizontal="center" vertical="center"/>
      <protection hidden="1"/>
    </xf>
    <xf numFmtId="0" fontId="13" fillId="2" borderId="68" xfId="0" applyFont="1" applyFill="1" applyBorder="1" applyProtection="1">
      <protection locked="0"/>
    </xf>
    <xf numFmtId="168" fontId="13" fillId="2" borderId="68" xfId="0" applyNumberFormat="1" applyFont="1" applyFill="1" applyBorder="1" applyAlignment="1" applyProtection="1">
      <alignment horizontal="center"/>
      <protection locked="0"/>
    </xf>
    <xf numFmtId="14" fontId="13" fillId="2" borderId="68" xfId="0" applyNumberFormat="1" applyFont="1" applyFill="1" applyBorder="1" applyAlignment="1" applyProtection="1">
      <alignment horizontal="left"/>
      <protection locked="0"/>
    </xf>
    <xf numFmtId="166" fontId="10" fillId="0" borderId="68" xfId="0" applyNumberFormat="1" applyFont="1" applyBorder="1" applyAlignment="1" applyProtection="1">
      <alignment horizontal="center"/>
      <protection hidden="1"/>
    </xf>
    <xf numFmtId="0" fontId="22" fillId="0" borderId="68" xfId="0" applyFont="1" applyBorder="1" applyAlignment="1" applyProtection="1">
      <alignment horizontal="center" vertical="center" wrapText="1"/>
      <protection hidden="1"/>
    </xf>
    <xf numFmtId="0" fontId="30" fillId="3" borderId="68" xfId="0" applyFont="1" applyFill="1" applyBorder="1" applyAlignment="1" applyProtection="1">
      <alignment horizontal="center" vertical="center" wrapText="1"/>
      <protection hidden="1"/>
    </xf>
    <xf numFmtId="0" fontId="30" fillId="0" borderId="68" xfId="0" applyFont="1" applyBorder="1" applyAlignment="1" applyProtection="1">
      <alignment vertical="center"/>
      <protection hidden="1"/>
    </xf>
    <xf numFmtId="0" fontId="14" fillId="2" borderId="68" xfId="0" applyFont="1" applyFill="1" applyBorder="1" applyAlignment="1" applyProtection="1">
      <alignment horizontal="left" vertical="center"/>
      <protection locked="0"/>
    </xf>
    <xf numFmtId="0" fontId="42" fillId="2" borderId="68" xfId="0" applyFont="1" applyFill="1" applyBorder="1" applyAlignment="1" applyProtection="1">
      <alignment vertical="center" wrapText="1"/>
      <protection locked="0"/>
    </xf>
    <xf numFmtId="168" fontId="13" fillId="2" borderId="68" xfId="0" applyNumberFormat="1" applyFont="1" applyFill="1" applyBorder="1" applyAlignment="1" applyProtection="1">
      <alignment horizontal="center" vertical="center"/>
      <protection locked="0"/>
    </xf>
    <xf numFmtId="166" fontId="10" fillId="0" borderId="68" xfId="0" applyNumberFormat="1" applyFont="1" applyBorder="1" applyAlignment="1" applyProtection="1">
      <alignment horizontal="center" vertical="center"/>
      <protection hidden="1"/>
    </xf>
    <xf numFmtId="0" fontId="0" fillId="2" borderId="68" xfId="0" applyFont="1" applyFill="1" applyBorder="1" applyAlignment="1" applyProtection="1">
      <alignment horizontal="center" vertical="center"/>
      <protection locked="0"/>
    </xf>
    <xf numFmtId="164" fontId="3" fillId="2" borderId="68" xfId="0" applyNumberFormat="1" applyFont="1" applyFill="1" applyBorder="1" applyAlignment="1" applyProtection="1">
      <alignment horizontal="center" vertical="center"/>
      <protection locked="0"/>
    </xf>
    <xf numFmtId="0" fontId="22" fillId="3" borderId="68" xfId="0" applyFont="1" applyFill="1" applyBorder="1" applyAlignment="1" applyProtection="1">
      <alignment horizontal="center" vertical="center"/>
      <protection hidden="1"/>
    </xf>
    <xf numFmtId="0" fontId="52" fillId="3" borderId="68" xfId="0" applyFont="1" applyFill="1" applyBorder="1" applyAlignment="1" applyProtection="1">
      <alignment horizontal="center" vertical="center" wrapText="1"/>
      <protection hidden="1"/>
    </xf>
    <xf numFmtId="0" fontId="22" fillId="2" borderId="68" xfId="0" applyFont="1" applyFill="1" applyBorder="1" applyAlignment="1" applyProtection="1">
      <alignment horizontal="center" vertical="center" wrapText="1"/>
      <protection hidden="1"/>
    </xf>
    <xf numFmtId="0" fontId="13" fillId="2" borderId="68" xfId="0" applyFont="1" applyFill="1" applyBorder="1" applyAlignment="1" applyProtection="1">
      <alignment horizontal="center" vertical="center" wrapText="1"/>
      <protection hidden="1"/>
    </xf>
    <xf numFmtId="0" fontId="3" fillId="2" borderId="68" xfId="0" applyFont="1" applyFill="1" applyBorder="1" applyAlignment="1" applyProtection="1">
      <alignment horizontal="center" vertical="center"/>
    </xf>
    <xf numFmtId="0" fontId="0" fillId="0" borderId="68" xfId="0" applyFont="1" applyBorder="1"/>
    <xf numFmtId="0" fontId="24" fillId="0" borderId="68" xfId="0" applyFont="1" applyBorder="1"/>
    <xf numFmtId="0" fontId="3" fillId="2" borderId="68" xfId="0" applyFont="1" applyFill="1" applyBorder="1" applyAlignment="1" applyProtection="1">
      <alignment horizontal="center" vertical="center"/>
      <protection hidden="1"/>
    </xf>
    <xf numFmtId="0" fontId="3" fillId="2" borderId="68" xfId="0" applyFont="1" applyFill="1" applyBorder="1" applyAlignment="1" applyProtection="1">
      <alignment horizontal="center"/>
    </xf>
    <xf numFmtId="0" fontId="0" fillId="2" borderId="68" xfId="0" applyFont="1" applyFill="1" applyBorder="1" applyAlignment="1" applyProtection="1">
      <alignment horizontal="center"/>
      <protection locked="0"/>
    </xf>
    <xf numFmtId="0" fontId="3" fillId="2" borderId="68" xfId="0" applyFont="1" applyFill="1" applyBorder="1" applyAlignment="1" applyProtection="1">
      <alignment horizontal="center"/>
      <protection hidden="1"/>
    </xf>
    <xf numFmtId="0" fontId="0" fillId="2" borderId="68" xfId="0" applyFill="1" applyBorder="1"/>
    <xf numFmtId="0" fontId="0" fillId="0" borderId="68" xfId="0" applyFont="1" applyBorder="1" applyAlignment="1" applyProtection="1">
      <alignment horizontal="center"/>
      <protection locked="0"/>
    </xf>
    <xf numFmtId="0" fontId="0" fillId="0" borderId="68" xfId="0" applyFont="1" applyBorder="1" applyAlignment="1" applyProtection="1">
      <alignment horizontal="center"/>
      <protection hidden="1"/>
    </xf>
    <xf numFmtId="0" fontId="3" fillId="0" borderId="68" xfId="0" applyFont="1" applyBorder="1" applyAlignment="1" applyProtection="1">
      <alignment horizontal="center"/>
      <protection hidden="1"/>
    </xf>
    <xf numFmtId="0" fontId="26" fillId="0" borderId="68" xfId="0" applyFont="1" applyBorder="1" applyAlignment="1" applyProtection="1">
      <alignment horizontal="center" vertical="center"/>
      <protection hidden="1"/>
    </xf>
    <xf numFmtId="0" fontId="26" fillId="2" borderId="68" xfId="0" applyFont="1" applyFill="1" applyBorder="1" applyAlignment="1" applyProtection="1">
      <alignment horizontal="center" vertical="center"/>
      <protection hidden="1"/>
    </xf>
    <xf numFmtId="0" fontId="0" fillId="2" borderId="20" xfId="0" applyFont="1" applyFill="1" applyBorder="1" applyProtection="1">
      <protection locked="0"/>
    </xf>
    <xf numFmtId="0" fontId="0" fillId="0" borderId="20" xfId="0" applyFont="1" applyBorder="1" applyAlignment="1" applyProtection="1">
      <alignment horizontal="center"/>
      <protection hidden="1"/>
    </xf>
    <xf numFmtId="0" fontId="30" fillId="0" borderId="20" xfId="0" applyFont="1" applyBorder="1" applyProtection="1">
      <protection hidden="1"/>
    </xf>
    <xf numFmtId="0" fontId="3" fillId="0" borderId="20" xfId="0" applyFont="1" applyBorder="1" applyProtection="1">
      <protection hidden="1"/>
    </xf>
    <xf numFmtId="0" fontId="3" fillId="0" borderId="20" xfId="0" applyFont="1" applyBorder="1" applyAlignment="1" applyProtection="1">
      <alignment horizontal="center" vertical="center"/>
      <protection hidden="1"/>
    </xf>
    <xf numFmtId="14" fontId="0" fillId="0" borderId="20" xfId="0" applyNumberFormat="1" applyFont="1" applyBorder="1" applyAlignment="1" applyProtection="1">
      <alignment horizontal="center" vertical="center"/>
      <protection hidden="1"/>
    </xf>
    <xf numFmtId="0" fontId="0" fillId="2" borderId="20" xfId="0" applyFont="1" applyFill="1" applyBorder="1" applyAlignment="1" applyProtection="1">
      <alignment horizontal="center" vertical="center"/>
      <protection hidden="1"/>
    </xf>
    <xf numFmtId="0" fontId="0" fillId="2" borderId="20" xfId="0" applyFont="1" applyFill="1" applyBorder="1" applyProtection="1">
      <protection hidden="1"/>
    </xf>
    <xf numFmtId="0" fontId="22" fillId="0" borderId="68" xfId="0" applyFont="1" applyBorder="1" applyAlignment="1" applyProtection="1">
      <alignment horizontal="center" wrapText="1"/>
      <protection hidden="1"/>
    </xf>
    <xf numFmtId="0" fontId="22" fillId="3" borderId="68" xfId="0" applyFont="1" applyFill="1" applyBorder="1" applyAlignment="1" applyProtection="1">
      <alignment horizontal="center" wrapText="1"/>
      <protection hidden="1"/>
    </xf>
    <xf numFmtId="0" fontId="0" fillId="0" borderId="68" xfId="0" applyFont="1" applyBorder="1" applyAlignment="1" applyProtection="1">
      <alignment horizontal="center" vertical="center"/>
      <protection hidden="1"/>
    </xf>
    <xf numFmtId="168" fontId="0" fillId="0" borderId="68" xfId="0" applyNumberFormat="1" applyFont="1" applyBorder="1" applyAlignment="1" applyProtection="1">
      <alignment horizontal="center" vertical="center"/>
      <protection hidden="1"/>
    </xf>
    <xf numFmtId="0" fontId="0" fillId="2" borderId="68" xfId="0" applyFont="1" applyFill="1" applyBorder="1" applyAlignment="1" applyProtection="1">
      <alignment horizontal="center" vertical="center"/>
    </xf>
    <xf numFmtId="0" fontId="42" fillId="2" borderId="68" xfId="0" applyFont="1" applyFill="1" applyBorder="1" applyAlignment="1" applyProtection="1">
      <alignment vertical="center" wrapText="1"/>
    </xf>
    <xf numFmtId="0" fontId="22" fillId="0" borderId="68" xfId="0" applyFont="1" applyBorder="1" applyAlignment="1" applyProtection="1">
      <alignment horizontal="center" vertical="center" textRotation="90" wrapText="1"/>
      <protection hidden="1"/>
    </xf>
    <xf numFmtId="0" fontId="22" fillId="0" borderId="68" xfId="0" applyFont="1" applyBorder="1" applyAlignment="1">
      <alignment horizontal="center" vertical="center" wrapText="1"/>
    </xf>
    <xf numFmtId="0" fontId="42" fillId="2" borderId="68" xfId="0" applyFont="1" applyFill="1" applyBorder="1" applyAlignment="1" applyProtection="1">
      <alignment horizontal="center" vertical="center"/>
      <protection locked="0"/>
    </xf>
    <xf numFmtId="0" fontId="10" fillId="2" borderId="68" xfId="0" applyFont="1" applyFill="1" applyBorder="1" applyAlignment="1" applyProtection="1">
      <alignment horizontal="center" vertical="center"/>
      <protection hidden="1"/>
    </xf>
    <xf numFmtId="0" fontId="14" fillId="2" borderId="68" xfId="0" applyFont="1" applyFill="1" applyBorder="1" applyAlignment="1" applyProtection="1">
      <alignment horizontal="left" vertical="center" wrapText="1"/>
      <protection locked="0"/>
    </xf>
    <xf numFmtId="0" fontId="82" fillId="0" borderId="68" xfId="0" applyFont="1" applyBorder="1" applyAlignment="1" applyProtection="1">
      <alignment horizontal="center"/>
      <protection hidden="1"/>
    </xf>
    <xf numFmtId="0" fontId="17" fillId="0" borderId="68" xfId="0" applyFont="1" applyBorder="1" applyProtection="1">
      <protection hidden="1"/>
    </xf>
    <xf numFmtId="0" fontId="57" fillId="0" borderId="68" xfId="0" applyFont="1" applyBorder="1" applyAlignment="1" applyProtection="1">
      <alignment horizontal="center" vertical="center" wrapText="1"/>
      <protection hidden="1"/>
    </xf>
    <xf numFmtId="0" fontId="14" fillId="2" borderId="68" xfId="0" applyFont="1" applyFill="1" applyBorder="1" applyAlignment="1" applyProtection="1">
      <alignment horizontal="center" vertical="center" wrapText="1"/>
      <protection locked="0"/>
    </xf>
    <xf numFmtId="0" fontId="24" fillId="0" borderId="68" xfId="0" applyFont="1" applyBorder="1" applyAlignment="1" applyProtection="1">
      <alignment horizontal="center" vertical="center"/>
      <protection hidden="1"/>
    </xf>
    <xf numFmtId="0" fontId="30" fillId="0" borderId="68" xfId="0" applyFont="1" applyBorder="1" applyAlignment="1" applyProtection="1">
      <alignment horizontal="center" vertical="center" wrapText="1"/>
      <protection hidden="1"/>
    </xf>
    <xf numFmtId="0" fontId="24" fillId="3" borderId="68" xfId="0" applyFont="1" applyFill="1" applyBorder="1" applyAlignment="1" applyProtection="1">
      <alignment horizontal="center" vertical="center" wrapText="1"/>
      <protection hidden="1"/>
    </xf>
    <xf numFmtId="14" fontId="30" fillId="3" borderId="68" xfId="0" applyNumberFormat="1" applyFont="1" applyFill="1" applyBorder="1" applyAlignment="1" applyProtection="1">
      <alignment horizontal="center" vertical="center" wrapText="1"/>
      <protection hidden="1"/>
    </xf>
    <xf numFmtId="0" fontId="5" fillId="0" borderId="68" xfId="0" applyFont="1" applyBorder="1" applyAlignment="1" applyProtection="1">
      <alignment horizontal="center" vertical="center" wrapText="1"/>
      <protection hidden="1"/>
    </xf>
    <xf numFmtId="0" fontId="30" fillId="3" borderId="68" xfId="0" applyFont="1" applyFill="1" applyBorder="1" applyAlignment="1" applyProtection="1">
      <alignment horizontal="center" wrapText="1"/>
      <protection hidden="1"/>
    </xf>
    <xf numFmtId="164" fontId="3" fillId="0" borderId="68" xfId="0" applyNumberFormat="1" applyFont="1" applyBorder="1" applyAlignment="1" applyProtection="1">
      <alignment horizontal="center" vertical="center"/>
      <protection hidden="1"/>
    </xf>
    <xf numFmtId="168" fontId="13" fillId="2" borderId="68" xfId="0" applyNumberFormat="1" applyFont="1" applyFill="1" applyBorder="1" applyAlignment="1" applyProtection="1">
      <alignment horizontal="center" vertical="center"/>
      <protection hidden="1"/>
    </xf>
    <xf numFmtId="0" fontId="13" fillId="2" borderId="68" xfId="0" applyFont="1" applyFill="1" applyBorder="1" applyAlignment="1" applyProtection="1">
      <alignment horizontal="center" vertical="center"/>
      <protection locked="0"/>
    </xf>
    <xf numFmtId="0" fontId="13" fillId="2" borderId="68" xfId="0" applyFont="1" applyFill="1" applyBorder="1" applyAlignment="1" applyProtection="1">
      <alignment horizontal="center" vertical="center"/>
      <protection hidden="1"/>
    </xf>
    <xf numFmtId="0" fontId="14" fillId="2" borderId="68" xfId="0" applyFont="1" applyFill="1" applyBorder="1" applyAlignment="1" applyProtection="1">
      <alignment vertical="center" wrapText="1"/>
      <protection hidden="1"/>
    </xf>
    <xf numFmtId="14" fontId="24" fillId="3" borderId="68" xfId="0" applyNumberFormat="1" applyFont="1" applyFill="1" applyBorder="1" applyAlignment="1" applyProtection="1">
      <alignment horizontal="center" vertical="center" wrapText="1"/>
      <protection hidden="1"/>
    </xf>
    <xf numFmtId="0" fontId="24" fillId="3" borderId="68" xfId="0" applyFont="1" applyFill="1" applyBorder="1" applyAlignment="1" applyProtection="1">
      <alignment horizontal="center" vertical="center" textRotation="90" wrapText="1"/>
      <protection hidden="1"/>
    </xf>
    <xf numFmtId="0" fontId="30" fillId="0" borderId="68" xfId="0" applyFont="1" applyBorder="1" applyAlignment="1" applyProtection="1">
      <alignment horizontal="center" wrapText="1"/>
      <protection hidden="1"/>
    </xf>
    <xf numFmtId="0" fontId="13" fillId="0" borderId="68" xfId="0" applyFont="1" applyBorder="1" applyAlignment="1" applyProtection="1">
      <alignment horizontal="center" vertical="center"/>
      <protection hidden="1"/>
    </xf>
    <xf numFmtId="164" fontId="13" fillId="0" borderId="68" xfId="0" applyNumberFormat="1" applyFont="1" applyBorder="1" applyAlignment="1" applyProtection="1">
      <alignment horizontal="center" vertical="center"/>
      <protection hidden="1"/>
    </xf>
    <xf numFmtId="168" fontId="13" fillId="2" borderId="68" xfId="0" applyNumberFormat="1" applyFont="1" applyFill="1" applyBorder="1" applyAlignment="1" applyProtection="1">
      <alignment horizontal="center" vertical="center"/>
    </xf>
    <xf numFmtId="14" fontId="13" fillId="2" borderId="68" xfId="0" applyNumberFormat="1" applyFont="1" applyFill="1" applyBorder="1" applyAlignment="1" applyProtection="1">
      <alignment horizontal="center" vertical="center"/>
      <protection locked="0"/>
    </xf>
    <xf numFmtId="0" fontId="14" fillId="2" borderId="68" xfId="0" applyFont="1" applyFill="1" applyBorder="1" applyAlignment="1" applyProtection="1">
      <alignment horizontal="center" vertical="center" wrapText="1"/>
      <protection hidden="1"/>
    </xf>
    <xf numFmtId="0" fontId="24" fillId="0" borderId="68" xfId="0" applyFont="1" applyBorder="1" applyProtection="1">
      <protection hidden="1"/>
    </xf>
    <xf numFmtId="0" fontId="13" fillId="0" borderId="68" xfId="0" applyFont="1" applyBorder="1" applyProtection="1">
      <protection hidden="1"/>
    </xf>
    <xf numFmtId="0" fontId="30" fillId="0" borderId="68" xfId="0" applyFont="1" applyBorder="1" applyAlignment="1" applyProtection="1">
      <alignment horizontal="center" vertical="center" textRotation="90" wrapText="1"/>
      <protection hidden="1"/>
    </xf>
    <xf numFmtId="0" fontId="42" fillId="3" borderId="68" xfId="0" applyFont="1" applyFill="1" applyBorder="1" applyAlignment="1" applyProtection="1">
      <alignment horizontal="center" vertical="center" wrapText="1"/>
      <protection hidden="1"/>
    </xf>
    <xf numFmtId="0" fontId="0" fillId="0" borderId="68" xfId="0" applyNumberFormat="1" applyFont="1" applyBorder="1" applyAlignment="1" applyProtection="1">
      <alignment horizontal="center" vertical="center"/>
      <protection hidden="1"/>
    </xf>
    <xf numFmtId="0" fontId="30" fillId="0" borderId="68" xfId="0" applyNumberFormat="1" applyFont="1" applyBorder="1" applyAlignment="1" applyProtection="1">
      <alignment vertical="center"/>
      <protection hidden="1"/>
    </xf>
    <xf numFmtId="0" fontId="13" fillId="0" borderId="68" xfId="0" applyNumberFormat="1" applyFont="1" applyBorder="1" applyAlignment="1" applyProtection="1">
      <alignment vertical="center"/>
      <protection hidden="1"/>
    </xf>
    <xf numFmtId="0" fontId="14" fillId="2" borderId="68" xfId="0" applyFont="1" applyFill="1" applyBorder="1" applyAlignment="1" applyProtection="1">
      <alignment vertical="center"/>
      <protection locked="0"/>
    </xf>
    <xf numFmtId="0" fontId="14" fillId="2" borderId="68" xfId="0" applyNumberFormat="1" applyFont="1" applyFill="1" applyBorder="1" applyAlignment="1" applyProtection="1">
      <alignment horizontal="center" vertical="center"/>
      <protection locked="0"/>
    </xf>
    <xf numFmtId="165" fontId="13" fillId="2" borderId="68" xfId="0" applyNumberFormat="1" applyFont="1" applyFill="1" applyBorder="1" applyAlignment="1" applyProtection="1">
      <alignment horizontal="center" vertical="center"/>
      <protection locked="0"/>
    </xf>
    <xf numFmtId="14" fontId="0" fillId="0" borderId="68" xfId="0" applyNumberFormat="1" applyBorder="1" applyAlignment="1" applyProtection="1">
      <alignment horizontal="center" vertical="center"/>
      <protection hidden="1"/>
    </xf>
    <xf numFmtId="14" fontId="0" fillId="2" borderId="68" xfId="0" applyNumberFormat="1" applyFill="1" applyBorder="1" applyAlignment="1" applyProtection="1">
      <alignment horizontal="center" vertical="center"/>
      <protection locked="0"/>
    </xf>
    <xf numFmtId="0" fontId="0" fillId="0" borderId="68" xfId="0" applyBorder="1" applyAlignment="1" applyProtection="1">
      <alignment horizontal="center" vertical="center"/>
      <protection hidden="1"/>
    </xf>
    <xf numFmtId="0" fontId="0" fillId="8" borderId="68" xfId="0" applyFill="1" applyBorder="1" applyAlignment="1" applyProtection="1">
      <alignment horizontal="center" vertical="center"/>
      <protection hidden="1"/>
    </xf>
    <xf numFmtId="0" fontId="0" fillId="0" borderId="68" xfId="0" applyBorder="1" applyProtection="1">
      <protection hidden="1"/>
    </xf>
    <xf numFmtId="0" fontId="3" fillId="0" borderId="69" xfId="0" applyFont="1" applyBorder="1" applyAlignment="1" applyProtection="1">
      <alignment horizontal="center" vertical="center"/>
      <protection hidden="1"/>
    </xf>
    <xf numFmtId="0" fontId="24" fillId="0" borderId="0" xfId="0" applyFont="1" applyBorder="1" applyAlignment="1" applyProtection="1">
      <alignment horizontal="center" vertical="center"/>
      <protection hidden="1"/>
    </xf>
    <xf numFmtId="0" fontId="44" fillId="8" borderId="68" xfId="0" applyFont="1" applyFill="1" applyBorder="1" applyAlignment="1">
      <alignment wrapText="1"/>
    </xf>
    <xf numFmtId="0" fontId="0" fillId="2" borderId="68" xfId="0" applyFill="1" applyBorder="1" applyAlignment="1">
      <alignment horizontal="center" vertical="center"/>
    </xf>
    <xf numFmtId="0" fontId="0" fillId="2" borderId="68" xfId="0" applyFill="1" applyBorder="1" applyAlignment="1">
      <alignment horizontal="center"/>
    </xf>
    <xf numFmtId="0" fontId="30" fillId="0" borderId="77" xfId="0" applyFont="1" applyBorder="1" applyAlignment="1" applyProtection="1">
      <alignment horizontal="center"/>
      <protection hidden="1"/>
    </xf>
    <xf numFmtId="0" fontId="3" fillId="0" borderId="0" xfId="0" applyFont="1" applyBorder="1" applyAlignment="1" applyProtection="1">
      <alignment horizontal="left" vertical="center"/>
      <protection hidden="1"/>
    </xf>
    <xf numFmtId="0" fontId="72" fillId="0" borderId="0" xfId="0" applyFont="1" applyBorder="1" applyAlignment="1" applyProtection="1">
      <protection hidden="1"/>
    </xf>
    <xf numFmtId="168" fontId="3" fillId="2" borderId="73" xfId="0" applyNumberFormat="1" applyFont="1" applyFill="1" applyBorder="1" applyAlignment="1" applyProtection="1">
      <alignment horizontal="left" vertical="center"/>
      <protection hidden="1"/>
    </xf>
    <xf numFmtId="0" fontId="52" fillId="0" borderId="79" xfId="0" applyFont="1" applyBorder="1" applyProtection="1">
      <protection locked="0"/>
    </xf>
    <xf numFmtId="0" fontId="52" fillId="0" borderId="80" xfId="0" applyFont="1" applyBorder="1" applyProtection="1">
      <protection locked="0"/>
    </xf>
    <xf numFmtId="14" fontId="24" fillId="2" borderId="68" xfId="0" applyNumberFormat="1" applyFont="1" applyFill="1" applyBorder="1" applyAlignment="1" applyProtection="1">
      <alignment horizontal="center" vertical="center" wrapText="1"/>
      <protection hidden="1"/>
    </xf>
    <xf numFmtId="0" fontId="30" fillId="0" borderId="68" xfId="0" applyFont="1" applyBorder="1" applyAlignment="1">
      <alignment horizontal="center" vertical="center"/>
    </xf>
    <xf numFmtId="0" fontId="42" fillId="0" borderId="68" xfId="0" applyFont="1" applyBorder="1" applyAlignment="1" applyProtection="1">
      <alignment vertical="center"/>
      <protection hidden="1"/>
    </xf>
    <xf numFmtId="49" fontId="13" fillId="2" borderId="68" xfId="0" applyNumberFormat="1" applyFont="1" applyFill="1" applyBorder="1"/>
    <xf numFmtId="0" fontId="30" fillId="0" borderId="68" xfId="0" applyFont="1" applyBorder="1" applyAlignment="1" applyProtection="1">
      <alignment vertical="center" wrapText="1"/>
      <protection hidden="1"/>
    </xf>
    <xf numFmtId="0" fontId="13" fillId="0" borderId="68" xfId="0" applyFont="1" applyBorder="1" applyAlignment="1" applyProtection="1">
      <alignment horizontal="left" vertical="center" wrapText="1"/>
      <protection hidden="1"/>
    </xf>
    <xf numFmtId="14" fontId="3" fillId="0" borderId="68" xfId="0" applyNumberFormat="1" applyFont="1" applyBorder="1" applyAlignment="1" applyProtection="1">
      <alignment horizontal="center" vertical="center" wrapText="1"/>
      <protection hidden="1"/>
    </xf>
    <xf numFmtId="0" fontId="14" fillId="2" borderId="68" xfId="0" applyFont="1" applyFill="1" applyBorder="1" applyAlignment="1" applyProtection="1">
      <alignment vertical="center" wrapText="1"/>
      <protection locked="0"/>
    </xf>
    <xf numFmtId="0" fontId="0" fillId="2" borderId="68" xfId="0" applyFill="1" applyBorder="1" applyProtection="1">
      <protection locked="0"/>
    </xf>
    <xf numFmtId="0" fontId="0" fillId="0" borderId="68" xfId="0" applyBorder="1" applyAlignment="1" applyProtection="1">
      <alignment horizontal="center"/>
      <protection hidden="1"/>
    </xf>
    <xf numFmtId="0" fontId="13" fillId="0" borderId="68" xfId="0" applyFont="1" applyBorder="1" applyAlignment="1" applyProtection="1">
      <alignment horizontal="left" vertical="center"/>
      <protection hidden="1"/>
    </xf>
    <xf numFmtId="14" fontId="3" fillId="0" borderId="68" xfId="0" applyNumberFormat="1" applyFont="1" applyBorder="1" applyProtection="1">
      <protection hidden="1"/>
    </xf>
    <xf numFmtId="0" fontId="10" fillId="8" borderId="68" xfId="0" applyFont="1" applyFill="1" applyBorder="1" applyAlignment="1" applyProtection="1">
      <alignment horizontal="center" vertical="center"/>
      <protection hidden="1"/>
    </xf>
    <xf numFmtId="0" fontId="42" fillId="8" borderId="68" xfId="0" applyFont="1" applyFill="1" applyBorder="1" applyAlignment="1" applyProtection="1">
      <alignment wrapText="1"/>
      <protection hidden="1"/>
    </xf>
    <xf numFmtId="0" fontId="30" fillId="0" borderId="69" xfId="0" applyFont="1" applyBorder="1" applyAlignment="1" applyProtection="1">
      <protection hidden="1"/>
    </xf>
    <xf numFmtId="0" fontId="3" fillId="0" borderId="69" xfId="0" applyFont="1" applyBorder="1" applyAlignment="1" applyProtection="1">
      <protection hidden="1"/>
    </xf>
    <xf numFmtId="0" fontId="3" fillId="0" borderId="69" xfId="0" applyFont="1" applyBorder="1" applyAlignment="1" applyProtection="1">
      <alignment horizontal="left"/>
      <protection hidden="1"/>
    </xf>
    <xf numFmtId="0" fontId="60" fillId="0" borderId="69" xfId="0" applyFont="1" applyBorder="1" applyAlignment="1" applyProtection="1">
      <alignment horizontal="center"/>
      <protection hidden="1"/>
    </xf>
    <xf numFmtId="0" fontId="22" fillId="0" borderId="68" xfId="0" applyFont="1" applyBorder="1" applyAlignment="1"/>
    <xf numFmtId="0" fontId="22" fillId="0" borderId="68" xfId="0" applyFont="1" applyBorder="1"/>
    <xf numFmtId="0" fontId="22" fillId="2" borderId="68" xfId="0" applyFont="1" applyFill="1" applyBorder="1"/>
    <xf numFmtId="0" fontId="22" fillId="2" borderId="68" xfId="0" applyFont="1" applyFill="1" applyBorder="1" applyAlignment="1">
      <alignment vertical="center"/>
    </xf>
    <xf numFmtId="0" fontId="61" fillId="2" borderId="68" xfId="0" applyFont="1" applyFill="1" applyBorder="1" applyAlignment="1">
      <alignment vertical="center" wrapText="1"/>
    </xf>
    <xf numFmtId="9" fontId="10" fillId="11" borderId="68" xfId="0" applyNumberFormat="1" applyFont="1" applyFill="1" applyBorder="1" applyAlignment="1" applyProtection="1">
      <alignment horizontal="center" vertical="center" wrapText="1"/>
      <protection locked="0"/>
    </xf>
    <xf numFmtId="0" fontId="3" fillId="0" borderId="68" xfId="0" applyFont="1" applyBorder="1" applyAlignment="1" applyProtection="1">
      <alignment horizontal="center" vertical="center" wrapText="1"/>
      <protection hidden="1"/>
    </xf>
    <xf numFmtId="0" fontId="22" fillId="2" borderId="68" xfId="0" applyFont="1" applyFill="1" applyBorder="1" applyAlignment="1" applyProtection="1">
      <alignment horizontal="center" vertical="center"/>
      <protection locked="0"/>
    </xf>
    <xf numFmtId="0" fontId="13" fillId="0" borderId="68" xfId="0" applyFont="1" applyBorder="1" applyAlignment="1" applyProtection="1">
      <alignment horizontal="center"/>
      <protection hidden="1"/>
    </xf>
    <xf numFmtId="168" fontId="13" fillId="0" borderId="68" xfId="0" applyNumberFormat="1" applyFont="1" applyBorder="1" applyAlignment="1" applyProtection="1">
      <alignment horizontal="center"/>
      <protection hidden="1"/>
    </xf>
    <xf numFmtId="1" fontId="13" fillId="2" borderId="68" xfId="0" applyNumberFormat="1" applyFont="1" applyFill="1" applyBorder="1" applyAlignment="1" applyProtection="1">
      <alignment horizontal="center" vertical="center" wrapText="1"/>
      <protection locked="0"/>
    </xf>
    <xf numFmtId="14" fontId="13" fillId="2" borderId="68" xfId="0" applyNumberFormat="1" applyFont="1" applyFill="1" applyBorder="1" applyAlignment="1" applyProtection="1">
      <alignment horizontal="center" vertical="center" wrapText="1"/>
      <protection locked="0"/>
    </xf>
    <xf numFmtId="1" fontId="14" fillId="2" borderId="68" xfId="0" applyNumberFormat="1" applyFont="1" applyFill="1" applyBorder="1" applyAlignment="1" applyProtection="1">
      <alignment horizontal="center" vertical="center" wrapText="1"/>
      <protection locked="0"/>
    </xf>
    <xf numFmtId="0" fontId="0" fillId="0" borderId="0" xfId="0"/>
    <xf numFmtId="0" fontId="0" fillId="7" borderId="0" xfId="0" applyFill="1" applyAlignment="1"/>
    <xf numFmtId="0" fontId="0" fillId="28" borderId="0" xfId="0" applyFill="1" applyProtection="1">
      <protection hidden="1"/>
    </xf>
    <xf numFmtId="0" fontId="276" fillId="28" borderId="0" xfId="0" applyFont="1" applyFill="1" applyProtection="1">
      <protection hidden="1"/>
    </xf>
    <xf numFmtId="0" fontId="0" fillId="23" borderId="0" xfId="0" applyFill="1" applyProtection="1">
      <protection hidden="1"/>
    </xf>
    <xf numFmtId="0" fontId="90" fillId="23" borderId="0" xfId="0" applyFont="1" applyFill="1" applyAlignment="1">
      <alignment vertical="center" wrapText="1"/>
    </xf>
    <xf numFmtId="0" fontId="3" fillId="23" borderId="0" xfId="0" applyFont="1" applyFill="1" applyAlignment="1"/>
    <xf numFmtId="0" fontId="172" fillId="23" borderId="0" xfId="0" applyFont="1" applyFill="1" applyAlignment="1">
      <alignment vertical="center" wrapText="1"/>
    </xf>
    <xf numFmtId="0" fontId="3" fillId="23" borderId="0" xfId="0" applyFont="1" applyFill="1"/>
    <xf numFmtId="0" fontId="0" fillId="23" borderId="68" xfId="0" applyFill="1" applyBorder="1" applyProtection="1">
      <protection hidden="1"/>
    </xf>
    <xf numFmtId="0" fontId="241" fillId="23" borderId="68" xfId="0" applyFont="1" applyFill="1" applyBorder="1" applyAlignment="1" applyProtection="1">
      <alignment horizontal="right" vertical="center"/>
      <protection hidden="1"/>
    </xf>
    <xf numFmtId="0" fontId="3" fillId="23" borderId="68" xfId="0" applyFont="1" applyFill="1" applyBorder="1" applyProtection="1">
      <protection hidden="1"/>
    </xf>
    <xf numFmtId="0" fontId="267" fillId="23" borderId="71" xfId="0" applyFont="1" applyFill="1" applyBorder="1" applyAlignment="1" applyProtection="1">
      <alignment horizontal="left" vertical="center"/>
      <protection hidden="1"/>
    </xf>
    <xf numFmtId="0" fontId="100" fillId="23" borderId="72" xfId="0" quotePrefix="1" applyFont="1" applyFill="1" applyBorder="1" applyAlignment="1" applyProtection="1">
      <alignment horizontal="left" vertical="center" wrapText="1"/>
      <protection hidden="1"/>
    </xf>
    <xf numFmtId="0" fontId="240" fillId="23" borderId="72" xfId="0" applyFont="1" applyFill="1" applyBorder="1" applyAlignment="1" applyProtection="1">
      <alignment horizontal="left" vertical="center" wrapText="1"/>
      <protection hidden="1"/>
    </xf>
    <xf numFmtId="0" fontId="240" fillId="23" borderId="73" xfId="0" applyFont="1" applyFill="1" applyBorder="1" applyAlignment="1" applyProtection="1">
      <alignment horizontal="left" vertical="center" wrapText="1"/>
      <protection hidden="1"/>
    </xf>
    <xf numFmtId="0" fontId="27" fillId="23" borderId="68" xfId="0" applyFont="1" applyFill="1" applyBorder="1" applyAlignment="1" applyProtection="1">
      <alignment horizontal="center" vertical="center"/>
      <protection hidden="1"/>
    </xf>
    <xf numFmtId="0" fontId="27" fillId="23" borderId="68" xfId="0" applyFont="1" applyFill="1" applyBorder="1" applyAlignment="1" applyProtection="1">
      <alignment horizontal="center"/>
      <protection hidden="1"/>
    </xf>
    <xf numFmtId="0" fontId="278" fillId="23" borderId="68" xfId="0" applyFont="1" applyFill="1" applyBorder="1" applyAlignment="1" applyProtection="1">
      <alignment horizontal="center" vertical="center"/>
      <protection hidden="1"/>
    </xf>
    <xf numFmtId="0" fontId="262" fillId="19" borderId="16" xfId="0" applyFont="1" applyFill="1" applyBorder="1" applyAlignment="1" applyProtection="1">
      <alignment vertical="center" wrapText="1"/>
      <protection hidden="1"/>
    </xf>
    <xf numFmtId="0" fontId="282" fillId="19" borderId="16" xfId="0" applyFont="1" applyFill="1" applyBorder="1" applyAlignment="1" applyProtection="1">
      <alignment vertical="center" wrapText="1"/>
      <protection hidden="1"/>
    </xf>
    <xf numFmtId="0" fontId="29" fillId="19" borderId="16" xfId="0" applyFont="1" applyFill="1" applyBorder="1" applyAlignment="1" applyProtection="1">
      <alignment vertical="center" wrapText="1"/>
      <protection hidden="1"/>
    </xf>
    <xf numFmtId="0" fontId="284" fillId="19" borderId="16" xfId="0" applyFont="1" applyFill="1" applyBorder="1" applyAlignment="1" applyProtection="1">
      <alignment vertical="center" wrapText="1"/>
      <protection hidden="1"/>
    </xf>
    <xf numFmtId="0" fontId="175" fillId="19" borderId="16" xfId="0" applyFont="1" applyFill="1" applyBorder="1" applyAlignment="1" applyProtection="1">
      <alignment vertical="center" wrapText="1"/>
      <protection hidden="1"/>
    </xf>
    <xf numFmtId="0" fontId="176" fillId="19" borderId="16" xfId="0" applyFont="1" applyFill="1" applyBorder="1" applyAlignment="1" applyProtection="1">
      <alignment vertical="center" wrapText="1"/>
      <protection hidden="1"/>
    </xf>
    <xf numFmtId="0" fontId="37" fillId="19" borderId="16" xfId="0" applyFont="1" applyFill="1" applyBorder="1" applyAlignment="1" applyProtection="1">
      <alignment vertical="center" wrapText="1"/>
      <protection hidden="1"/>
    </xf>
    <xf numFmtId="0" fontId="14" fillId="2" borderId="0" xfId="0" applyFont="1" applyFill="1" applyBorder="1" applyAlignment="1" applyProtection="1">
      <alignment horizontal="right"/>
      <protection locked="0"/>
    </xf>
    <xf numFmtId="0" fontId="24" fillId="0" borderId="68" xfId="0" applyFont="1" applyBorder="1" applyAlignment="1" applyProtection="1">
      <alignment vertical="center" wrapText="1"/>
      <protection hidden="1"/>
    </xf>
    <xf numFmtId="0" fontId="13" fillId="0" borderId="68" xfId="0" applyFont="1" applyBorder="1" applyAlignment="1" applyProtection="1">
      <alignment horizontal="center" vertical="center" wrapText="1"/>
      <protection hidden="1"/>
    </xf>
    <xf numFmtId="0" fontId="13" fillId="0" borderId="68" xfId="0" applyFont="1" applyBorder="1" applyAlignment="1" applyProtection="1">
      <alignment vertical="center" wrapText="1"/>
      <protection hidden="1"/>
    </xf>
    <xf numFmtId="0" fontId="24" fillId="0" borderId="68" xfId="0" applyFont="1" applyBorder="1" applyAlignment="1" applyProtection="1">
      <alignment wrapText="1"/>
      <protection hidden="1"/>
    </xf>
    <xf numFmtId="0" fontId="13" fillId="0" borderId="68" xfId="0" applyFont="1" applyBorder="1" applyAlignment="1" applyProtection="1">
      <alignment wrapText="1"/>
      <protection hidden="1"/>
    </xf>
    <xf numFmtId="0" fontId="0" fillId="0" borderId="0" xfId="0"/>
    <xf numFmtId="0" fontId="60" fillId="19" borderId="16" xfId="0" applyFont="1" applyFill="1" applyBorder="1" applyAlignment="1" applyProtection="1">
      <alignment horizontal="left" vertical="center" wrapText="1"/>
      <protection hidden="1"/>
    </xf>
    <xf numFmtId="0" fontId="17" fillId="19" borderId="16" xfId="0" applyFont="1" applyFill="1" applyBorder="1" applyAlignment="1" applyProtection="1">
      <alignment horizontal="left" vertical="center" wrapText="1"/>
      <protection hidden="1"/>
    </xf>
    <xf numFmtId="0" fontId="285" fillId="19" borderId="16" xfId="0" applyFont="1" applyFill="1" applyBorder="1" applyAlignment="1" applyProtection="1">
      <alignment horizontal="left" vertical="center" wrapText="1"/>
      <protection hidden="1"/>
    </xf>
    <xf numFmtId="0" fontId="64" fillId="19" borderId="16" xfId="0" applyFont="1" applyFill="1" applyBorder="1" applyAlignment="1" applyProtection="1">
      <alignment horizontal="left" vertical="center" wrapText="1"/>
      <protection hidden="1"/>
    </xf>
    <xf numFmtId="0" fontId="286" fillId="19" borderId="16" xfId="0" applyFont="1" applyFill="1" applyBorder="1" applyAlignment="1" applyProtection="1">
      <alignment horizontal="left" vertical="center" wrapText="1"/>
      <protection hidden="1"/>
    </xf>
    <xf numFmtId="0" fontId="17" fillId="19" borderId="16" xfId="0" applyFont="1" applyFill="1" applyBorder="1" applyAlignment="1" applyProtection="1">
      <alignment horizontal="center" vertical="center" wrapText="1"/>
      <protection hidden="1"/>
    </xf>
    <xf numFmtId="0" fontId="262" fillId="19" borderId="16" xfId="0" applyFont="1" applyFill="1" applyBorder="1" applyAlignment="1" applyProtection="1">
      <alignment horizontal="left" vertical="center" wrapText="1"/>
      <protection hidden="1"/>
    </xf>
    <xf numFmtId="0" fontId="0" fillId="0" borderId="0" xfId="0"/>
    <xf numFmtId="0" fontId="32" fillId="0" borderId="0" xfId="0" applyFont="1" applyAlignment="1">
      <alignment horizontal="center" vertical="center"/>
    </xf>
    <xf numFmtId="0" fontId="173" fillId="27" borderId="68" xfId="1" applyFont="1" applyFill="1" applyBorder="1" applyAlignment="1" applyProtection="1">
      <alignment horizontal="center" vertical="center"/>
      <protection locked="0" hidden="1"/>
    </xf>
    <xf numFmtId="0" fontId="291" fillId="19" borderId="16" xfId="0" applyFont="1" applyFill="1" applyBorder="1" applyAlignment="1" applyProtection="1">
      <alignment vertical="center" wrapText="1"/>
      <protection hidden="1"/>
    </xf>
    <xf numFmtId="0" fontId="265" fillId="19" borderId="16" xfId="0" applyFont="1" applyFill="1" applyBorder="1" applyAlignment="1" applyProtection="1">
      <alignment vertical="center" wrapText="1"/>
      <protection hidden="1"/>
    </xf>
    <xf numFmtId="0" fontId="292" fillId="19" borderId="16" xfId="0" applyFont="1" applyFill="1" applyBorder="1" applyAlignment="1" applyProtection="1">
      <alignment vertical="center" wrapText="1"/>
      <protection hidden="1"/>
    </xf>
    <xf numFmtId="0" fontId="0" fillId="0" borderId="0" xfId="0"/>
    <xf numFmtId="14" fontId="0" fillId="2" borderId="0" xfId="0" applyNumberFormat="1" applyFont="1" applyFill="1" applyAlignment="1" applyProtection="1">
      <alignment horizontal="center" vertical="center"/>
      <protection locked="0"/>
    </xf>
    <xf numFmtId="0" fontId="79" fillId="19" borderId="16" xfId="0" applyFont="1" applyFill="1" applyBorder="1" applyAlignment="1" applyProtection="1">
      <alignment horizontal="center" vertical="center" wrapText="1"/>
      <protection hidden="1"/>
    </xf>
    <xf numFmtId="0" fontId="232" fillId="19" borderId="16" xfId="0" applyFont="1" applyFill="1" applyBorder="1" applyAlignment="1" applyProtection="1">
      <alignment vertical="center" wrapText="1"/>
      <protection hidden="1"/>
    </xf>
    <xf numFmtId="0" fontId="285" fillId="19" borderId="16" xfId="0" applyFont="1" applyFill="1" applyBorder="1" applyAlignment="1" applyProtection="1">
      <alignment horizontal="center" vertical="center" wrapText="1"/>
      <protection hidden="1"/>
    </xf>
    <xf numFmtId="0" fontId="297" fillId="19" borderId="16" xfId="0" applyFont="1" applyFill="1" applyBorder="1" applyAlignment="1" applyProtection="1">
      <alignment vertical="center" wrapText="1"/>
      <protection hidden="1"/>
    </xf>
    <xf numFmtId="0" fontId="265" fillId="19" borderId="16" xfId="0" applyFont="1" applyFill="1" applyBorder="1" applyAlignment="1" applyProtection="1">
      <alignment horizontal="left" vertical="center" wrapText="1"/>
      <protection hidden="1"/>
    </xf>
    <xf numFmtId="0" fontId="298" fillId="19" borderId="16" xfId="0" applyFont="1" applyFill="1" applyBorder="1" applyAlignment="1" applyProtection="1">
      <alignment horizontal="left" vertical="center" wrapText="1"/>
      <protection hidden="1"/>
    </xf>
    <xf numFmtId="0" fontId="299" fillId="19" borderId="16" xfId="0" applyFont="1" applyFill="1" applyBorder="1" applyAlignment="1" applyProtection="1">
      <alignment horizontal="center" vertical="center" wrapText="1"/>
      <protection hidden="1"/>
    </xf>
    <xf numFmtId="0" fontId="295" fillId="19" borderId="16" xfId="0" applyFont="1" applyFill="1" applyBorder="1" applyAlignment="1" applyProtection="1">
      <alignment horizontal="center" vertical="center" wrapText="1"/>
      <protection hidden="1"/>
    </xf>
    <xf numFmtId="0" fontId="0" fillId="13" borderId="82" xfId="0" applyFill="1" applyBorder="1" applyProtection="1">
      <protection hidden="1"/>
    </xf>
    <xf numFmtId="0" fontId="302" fillId="13" borderId="82" xfId="0" applyFont="1" applyFill="1" applyBorder="1" applyAlignment="1" applyProtection="1">
      <alignment horizontal="center" vertical="center" wrapText="1"/>
      <protection hidden="1"/>
    </xf>
    <xf numFmtId="0" fontId="60" fillId="9" borderId="83" xfId="0" applyFont="1" applyFill="1" applyBorder="1" applyAlignment="1" applyProtection="1">
      <alignment horizontal="center" vertical="center"/>
      <protection hidden="1"/>
    </xf>
    <xf numFmtId="0" fontId="0" fillId="9" borderId="83" xfId="0" applyFill="1" applyBorder="1" applyProtection="1">
      <protection hidden="1"/>
    </xf>
    <xf numFmtId="0" fontId="0" fillId="9" borderId="84" xfId="0" applyFill="1" applyBorder="1" applyProtection="1">
      <protection hidden="1"/>
    </xf>
    <xf numFmtId="0" fontId="0" fillId="9" borderId="85" xfId="0" applyFill="1" applyBorder="1" applyProtection="1">
      <protection hidden="1"/>
    </xf>
    <xf numFmtId="0" fontId="64" fillId="21" borderId="82" xfId="0" applyFont="1" applyFill="1" applyBorder="1" applyProtection="1">
      <protection hidden="1"/>
    </xf>
    <xf numFmtId="0" fontId="60" fillId="9" borderId="85" xfId="0" applyFont="1" applyFill="1" applyBorder="1" applyAlignment="1" applyProtection="1">
      <alignment horizontal="center" vertical="center"/>
      <protection hidden="1"/>
    </xf>
    <xf numFmtId="0" fontId="291" fillId="0" borderId="82" xfId="0" applyFont="1" applyBorder="1" applyProtection="1">
      <protection hidden="1"/>
    </xf>
    <xf numFmtId="0" fontId="265" fillId="9" borderId="85" xfId="0" applyFont="1" applyFill="1" applyBorder="1" applyAlignment="1" applyProtection="1">
      <alignment horizontal="center" vertical="center"/>
      <protection hidden="1"/>
    </xf>
    <xf numFmtId="0" fontId="64" fillId="0" borderId="82" xfId="0" applyFont="1" applyBorder="1" applyAlignment="1" applyProtection="1">
      <alignment wrapText="1"/>
      <protection hidden="1"/>
    </xf>
    <xf numFmtId="0" fontId="64" fillId="0" borderId="82" xfId="0" applyFont="1" applyBorder="1" applyProtection="1">
      <protection hidden="1"/>
    </xf>
    <xf numFmtId="0" fontId="265" fillId="0" borderId="82" xfId="0" applyFont="1" applyBorder="1" applyProtection="1">
      <protection hidden="1"/>
    </xf>
    <xf numFmtId="0" fontId="304" fillId="0" borderId="82" xfId="0" applyFont="1" applyBorder="1" applyAlignment="1" applyProtection="1">
      <alignment vertical="center"/>
      <protection hidden="1"/>
    </xf>
    <xf numFmtId="0" fontId="306" fillId="0" borderId="82" xfId="0" applyFont="1" applyBorder="1" applyAlignment="1" applyProtection="1">
      <alignment wrapText="1"/>
      <protection hidden="1"/>
    </xf>
    <xf numFmtId="0" fontId="0" fillId="2" borderId="68" xfId="0" applyFill="1" applyBorder="1" applyAlignment="1" applyProtection="1">
      <alignment horizontal="center" vertical="center"/>
      <protection locked="0"/>
    </xf>
    <xf numFmtId="0" fontId="0" fillId="0" borderId="0" xfId="0"/>
    <xf numFmtId="0" fontId="64" fillId="0" borderId="82" xfId="0" applyFont="1" applyBorder="1" applyAlignment="1" applyProtection="1">
      <alignment horizontal="left" wrapText="1"/>
      <protection hidden="1"/>
    </xf>
    <xf numFmtId="0" fontId="90" fillId="19" borderId="16" xfId="0" applyFont="1" applyFill="1" applyBorder="1" applyAlignment="1" applyProtection="1">
      <alignment horizontal="center" vertical="center" wrapText="1"/>
      <protection hidden="1"/>
    </xf>
    <xf numFmtId="0" fontId="75" fillId="19" borderId="16" xfId="0" applyFont="1" applyFill="1" applyBorder="1" applyAlignment="1" applyProtection="1">
      <alignment vertical="center" wrapText="1"/>
      <protection hidden="1"/>
    </xf>
    <xf numFmtId="0" fontId="310" fillId="19" borderId="16" xfId="0" applyFont="1" applyFill="1" applyBorder="1" applyAlignment="1" applyProtection="1">
      <alignment vertical="center" wrapText="1"/>
      <protection hidden="1"/>
    </xf>
    <xf numFmtId="0" fontId="51" fillId="19" borderId="16" xfId="0" applyFont="1" applyFill="1" applyBorder="1" applyAlignment="1" applyProtection="1">
      <alignment vertical="center" wrapText="1"/>
      <protection hidden="1"/>
    </xf>
    <xf numFmtId="0" fontId="314" fillId="19" borderId="16" xfId="0" applyFont="1" applyFill="1" applyBorder="1" applyAlignment="1" applyProtection="1">
      <alignment horizontal="center" vertical="center" wrapText="1"/>
      <protection hidden="1"/>
    </xf>
    <xf numFmtId="0" fontId="42" fillId="19" borderId="16" xfId="0" applyFont="1" applyFill="1" applyBorder="1" applyAlignment="1" applyProtection="1">
      <alignment vertical="center" wrapText="1"/>
      <protection hidden="1"/>
    </xf>
    <xf numFmtId="0" fontId="27" fillId="19" borderId="16" xfId="0" applyFont="1" applyFill="1" applyBorder="1" applyAlignment="1" applyProtection="1">
      <alignment horizontal="center" vertical="center" wrapText="1"/>
      <protection hidden="1"/>
    </xf>
    <xf numFmtId="0" fontId="315" fillId="19" borderId="16" xfId="0" applyFont="1" applyFill="1" applyBorder="1" applyAlignment="1" applyProtection="1">
      <alignment vertical="center" wrapText="1"/>
      <protection hidden="1"/>
    </xf>
    <xf numFmtId="0" fontId="3" fillId="19" borderId="16" xfId="0" applyFont="1" applyFill="1" applyBorder="1" applyAlignment="1" applyProtection="1">
      <alignment vertical="center" wrapText="1"/>
      <protection hidden="1"/>
    </xf>
    <xf numFmtId="0" fontId="312" fillId="19" borderId="16" xfId="0" applyFont="1" applyFill="1" applyBorder="1" applyAlignment="1" applyProtection="1">
      <alignment vertical="center" wrapText="1"/>
      <protection hidden="1"/>
    </xf>
    <xf numFmtId="0" fontId="316" fillId="19" borderId="16" xfId="0" applyFont="1" applyFill="1" applyBorder="1" applyAlignment="1" applyProtection="1">
      <alignment vertical="center" wrapText="1"/>
      <protection hidden="1"/>
    </xf>
    <xf numFmtId="0" fontId="317" fillId="19" borderId="16" xfId="0" applyFont="1" applyFill="1" applyBorder="1" applyAlignment="1" applyProtection="1">
      <alignment vertical="center" wrapText="1"/>
      <protection hidden="1"/>
    </xf>
    <xf numFmtId="0" fontId="318" fillId="19" borderId="16" xfId="0" applyFont="1" applyFill="1" applyBorder="1" applyAlignment="1" applyProtection="1">
      <alignment vertical="center" wrapText="1"/>
      <protection hidden="1"/>
    </xf>
    <xf numFmtId="0" fontId="51" fillId="7" borderId="92" xfId="0" applyFont="1" applyFill="1" applyBorder="1" applyAlignment="1" applyProtection="1">
      <alignment horizontal="center"/>
      <protection hidden="1"/>
    </xf>
    <xf numFmtId="0" fontId="51" fillId="7" borderId="92" xfId="0" applyFont="1" applyFill="1" applyBorder="1" applyAlignment="1" applyProtection="1">
      <protection hidden="1"/>
    </xf>
    <xf numFmtId="0" fontId="51" fillId="7" borderId="92" xfId="0" applyFont="1" applyFill="1" applyBorder="1" applyAlignment="1" applyProtection="1">
      <alignment horizontal="center" vertical="center"/>
      <protection hidden="1"/>
    </xf>
    <xf numFmtId="14" fontId="51" fillId="7" borderId="92" xfId="0" applyNumberFormat="1" applyFont="1" applyFill="1" applyBorder="1" applyAlignment="1" applyProtection="1">
      <alignment horizontal="center" vertical="center"/>
      <protection hidden="1"/>
    </xf>
    <xf numFmtId="0" fontId="51" fillId="7" borderId="90" xfId="0" applyFont="1" applyFill="1" applyBorder="1" applyAlignment="1" applyProtection="1">
      <alignment horizontal="center" vertical="center"/>
      <protection hidden="1"/>
    </xf>
    <xf numFmtId="0" fontId="90" fillId="2" borderId="82" xfId="0" applyFont="1" applyFill="1" applyBorder="1" applyAlignment="1" applyProtection="1">
      <alignment horizontal="center" vertical="center" wrapText="1"/>
      <protection locked="0"/>
    </xf>
    <xf numFmtId="0" fontId="1" fillId="28" borderId="82" xfId="0" applyFont="1" applyFill="1" applyBorder="1" applyAlignment="1" applyProtection="1">
      <alignment horizontal="center" vertical="center"/>
      <protection hidden="1"/>
    </xf>
    <xf numFmtId="0" fontId="1" fillId="28" borderId="82" xfId="0" applyFont="1" applyFill="1" applyBorder="1" applyAlignment="1" applyProtection="1">
      <alignment horizontal="center" vertical="center" wrapText="1"/>
      <protection hidden="1"/>
    </xf>
    <xf numFmtId="0" fontId="51" fillId="28" borderId="82" xfId="0" applyFont="1" applyFill="1" applyBorder="1" applyAlignment="1" applyProtection="1">
      <alignment horizontal="center" vertical="center" wrapText="1"/>
      <protection hidden="1"/>
    </xf>
    <xf numFmtId="0" fontId="0" fillId="9" borderId="82" xfId="0" applyFill="1" applyBorder="1" applyAlignment="1" applyProtection="1">
      <alignment horizontal="center" vertical="center"/>
      <protection hidden="1"/>
    </xf>
    <xf numFmtId="0" fontId="0" fillId="2" borderId="82" xfId="0" applyFill="1" applyBorder="1" applyAlignment="1" applyProtection="1">
      <alignment horizontal="center" vertical="center"/>
      <protection locked="0"/>
    </xf>
    <xf numFmtId="0" fontId="1" fillId="9" borderId="93" xfId="0" applyFont="1" applyFill="1" applyBorder="1" applyAlignment="1" applyProtection="1">
      <alignment horizontal="center" vertical="center"/>
      <protection hidden="1"/>
    </xf>
    <xf numFmtId="0" fontId="1" fillId="9" borderId="82" xfId="0" applyFont="1" applyFill="1" applyBorder="1" applyAlignment="1" applyProtection="1">
      <alignment horizontal="center" vertical="center"/>
      <protection hidden="1"/>
    </xf>
    <xf numFmtId="0" fontId="0" fillId="2" borderId="85" xfId="0" applyFill="1" applyBorder="1" applyAlignment="1" applyProtection="1">
      <alignment horizontal="center" vertical="center"/>
      <protection locked="0"/>
    </xf>
    <xf numFmtId="0" fontId="236" fillId="28" borderId="82" xfId="0" applyFont="1" applyFill="1" applyBorder="1" applyProtection="1">
      <protection hidden="1"/>
    </xf>
    <xf numFmtId="17" fontId="1" fillId="28" borderId="82" xfId="0" applyNumberFormat="1" applyFont="1" applyFill="1" applyBorder="1" applyAlignment="1" applyProtection="1">
      <alignment horizontal="center"/>
      <protection hidden="1"/>
    </xf>
    <xf numFmtId="0" fontId="1" fillId="28" borderId="82" xfId="0" applyFont="1" applyFill="1" applyBorder="1" applyAlignment="1" applyProtection="1">
      <alignment horizontal="center"/>
      <protection hidden="1"/>
    </xf>
    <xf numFmtId="0" fontId="0" fillId="28" borderId="82" xfId="0" applyFill="1" applyBorder="1" applyProtection="1">
      <protection hidden="1"/>
    </xf>
    <xf numFmtId="0" fontId="236" fillId="0" borderId="0" xfId="0" applyFont="1" applyProtection="1">
      <protection hidden="1"/>
    </xf>
    <xf numFmtId="17" fontId="0" fillId="2" borderId="82" xfId="0" applyNumberFormat="1" applyFill="1" applyBorder="1" applyAlignment="1" applyProtection="1">
      <alignment horizontal="center" vertical="center"/>
      <protection locked="0"/>
    </xf>
    <xf numFmtId="0" fontId="3" fillId="23" borderId="71" xfId="0" applyFont="1" applyFill="1" applyBorder="1" applyAlignment="1" applyProtection="1">
      <alignment horizontal="left"/>
      <protection hidden="1"/>
    </xf>
    <xf numFmtId="0" fontId="3" fillId="23" borderId="72" xfId="0" applyFont="1" applyFill="1" applyBorder="1" applyAlignment="1" applyProtection="1">
      <alignment horizontal="left"/>
      <protection hidden="1"/>
    </xf>
    <xf numFmtId="0" fontId="3" fillId="23" borderId="73" xfId="0" applyFont="1" applyFill="1" applyBorder="1" applyAlignment="1" applyProtection="1">
      <alignment horizontal="left"/>
      <protection hidden="1"/>
    </xf>
    <xf numFmtId="0" fontId="3" fillId="23" borderId="68" xfId="0" applyFont="1" applyFill="1" applyBorder="1" applyAlignment="1" applyProtection="1">
      <alignment horizontal="left"/>
      <protection hidden="1"/>
    </xf>
    <xf numFmtId="0" fontId="242" fillId="23" borderId="71" xfId="1" applyFont="1" applyFill="1" applyBorder="1" applyAlignment="1" applyProtection="1">
      <alignment horizontal="left" vertical="center"/>
      <protection hidden="1"/>
    </xf>
    <xf numFmtId="0" fontId="242" fillId="23" borderId="72" xfId="1" applyFont="1" applyFill="1" applyBorder="1" applyAlignment="1" applyProtection="1">
      <alignment horizontal="left" vertical="center"/>
      <protection hidden="1"/>
    </xf>
    <xf numFmtId="0" fontId="242" fillId="23" borderId="73" xfId="1" applyFont="1" applyFill="1" applyBorder="1" applyAlignment="1" applyProtection="1">
      <alignment horizontal="left" vertical="center"/>
      <protection hidden="1"/>
    </xf>
    <xf numFmtId="0" fontId="276" fillId="28" borderId="0" xfId="0" applyFont="1" applyFill="1" applyAlignment="1" applyProtection="1">
      <alignment horizontal="center"/>
      <protection hidden="1"/>
    </xf>
    <xf numFmtId="0" fontId="276" fillId="28" borderId="0" xfId="0" applyFont="1" applyFill="1" applyAlignment="1" applyProtection="1">
      <alignment horizontal="center" vertical="center"/>
      <protection hidden="1"/>
    </xf>
    <xf numFmtId="0" fontId="205" fillId="23" borderId="0" xfId="0" applyFont="1" applyFill="1" applyAlignment="1" applyProtection="1">
      <alignment horizontal="center"/>
      <protection hidden="1"/>
    </xf>
    <xf numFmtId="0" fontId="275" fillId="28" borderId="0" xfId="0" applyFont="1" applyFill="1" applyAlignment="1" applyProtection="1">
      <alignment horizontal="center" vertical="center"/>
      <protection hidden="1"/>
    </xf>
    <xf numFmtId="0" fontId="73" fillId="23" borderId="0" xfId="0" applyFont="1" applyFill="1" applyAlignment="1">
      <alignment horizontal="center"/>
    </xf>
    <xf numFmtId="0" fontId="28" fillId="2" borderId="68" xfId="0" applyFont="1" applyFill="1" applyBorder="1" applyAlignment="1" applyProtection="1">
      <alignment horizontal="center"/>
      <protection hidden="1"/>
    </xf>
    <xf numFmtId="0" fontId="3" fillId="23" borderId="68" xfId="0" applyFont="1" applyFill="1" applyBorder="1" applyAlignment="1" applyProtection="1">
      <alignment horizontal="left" wrapText="1"/>
      <protection hidden="1"/>
    </xf>
    <xf numFmtId="0" fontId="172" fillId="23" borderId="81" xfId="0" applyFont="1" applyFill="1" applyBorder="1" applyAlignment="1" applyProtection="1">
      <alignment horizontal="left" vertical="center" wrapText="1"/>
      <protection hidden="1"/>
    </xf>
    <xf numFmtId="0" fontId="184" fillId="23" borderId="68" xfId="0" applyFont="1" applyFill="1" applyBorder="1" applyAlignment="1" applyProtection="1">
      <alignment horizontal="left" vertical="center" wrapText="1"/>
      <protection hidden="1"/>
    </xf>
    <xf numFmtId="0" fontId="240" fillId="23" borderId="72" xfId="0" applyFont="1" applyFill="1" applyBorder="1" applyAlignment="1" applyProtection="1">
      <alignment horizontal="center" vertical="center" wrapText="1"/>
      <protection hidden="1"/>
    </xf>
    <xf numFmtId="0" fontId="90" fillId="23" borderId="68" xfId="0" applyFont="1" applyFill="1" applyBorder="1" applyAlignment="1" applyProtection="1">
      <alignment horizontal="center" wrapText="1"/>
      <protection hidden="1"/>
    </xf>
    <xf numFmtId="0" fontId="172" fillId="23" borderId="74" xfId="0" applyFont="1" applyFill="1" applyBorder="1" applyAlignment="1" applyProtection="1">
      <alignment horizontal="left" vertical="center" wrapText="1"/>
      <protection hidden="1"/>
    </xf>
    <xf numFmtId="0" fontId="266" fillId="23" borderId="71" xfId="0" applyFont="1" applyFill="1" applyBorder="1" applyAlignment="1" applyProtection="1">
      <alignment horizontal="left" vertical="center" wrapText="1"/>
      <protection hidden="1"/>
    </xf>
    <xf numFmtId="0" fontId="266" fillId="23" borderId="72" xfId="0" applyFont="1" applyFill="1" applyBorder="1" applyAlignment="1" applyProtection="1">
      <alignment horizontal="left" vertical="center" wrapText="1"/>
      <protection hidden="1"/>
    </xf>
    <xf numFmtId="0" fontId="0" fillId="7" borderId="0" xfId="0" applyFill="1" applyBorder="1"/>
    <xf numFmtId="0" fontId="279" fillId="9" borderId="10" xfId="0" applyFont="1" applyFill="1" applyBorder="1" applyAlignment="1">
      <alignment horizontal="center" vertical="center"/>
    </xf>
    <xf numFmtId="0" fontId="280" fillId="9" borderId="0" xfId="0" applyFont="1" applyFill="1" applyBorder="1" applyAlignment="1">
      <alignment horizontal="center" vertical="center"/>
    </xf>
    <xf numFmtId="0" fontId="280" fillId="9" borderId="10" xfId="0" applyFont="1" applyFill="1" applyBorder="1" applyAlignment="1">
      <alignment horizontal="center" vertical="center"/>
    </xf>
    <xf numFmtId="0" fontId="0" fillId="7" borderId="0" xfId="0" applyFont="1" applyFill="1" applyBorder="1" applyAlignment="1">
      <alignment horizontal="center"/>
    </xf>
    <xf numFmtId="0" fontId="0" fillId="7" borderId="0" xfId="0" applyFill="1" applyBorder="1" applyAlignment="1">
      <alignment horizontal="center"/>
    </xf>
    <xf numFmtId="0" fontId="237" fillId="7" borderId="0" xfId="0" applyFont="1" applyFill="1" applyAlignment="1">
      <alignment horizontal="center" vertical="center"/>
    </xf>
    <xf numFmtId="0" fontId="272" fillId="7" borderId="0" xfId="0" applyFont="1" applyFill="1" applyAlignment="1">
      <alignment horizontal="center" vertical="center"/>
    </xf>
    <xf numFmtId="0" fontId="27" fillId="7" borderId="0" xfId="0" applyFont="1" applyFill="1" applyAlignment="1">
      <alignment horizontal="center" vertical="center"/>
    </xf>
    <xf numFmtId="0" fontId="23" fillId="3" borderId="40" xfId="0" applyFont="1" applyFill="1" applyBorder="1" applyAlignment="1">
      <alignment horizontal="center"/>
    </xf>
    <xf numFmtId="0" fontId="274" fillId="29" borderId="12" xfId="0" applyFont="1" applyFill="1" applyBorder="1" applyAlignment="1">
      <alignment horizontal="center" vertical="center" wrapText="1"/>
    </xf>
    <xf numFmtId="0" fontId="274" fillId="29" borderId="40" xfId="0" applyFont="1" applyFill="1" applyBorder="1" applyAlignment="1">
      <alignment horizontal="center" vertical="center" wrapText="1"/>
    </xf>
    <xf numFmtId="0" fontId="10" fillId="4" borderId="3" xfId="0" applyFont="1" applyFill="1" applyBorder="1" applyAlignment="1">
      <alignment horizontal="center" vertical="center" wrapText="1"/>
    </xf>
    <xf numFmtId="0" fontId="33" fillId="3" borderId="3" xfId="0" applyFont="1" applyFill="1" applyBorder="1" applyAlignment="1" applyProtection="1">
      <alignment horizontal="left" vertical="center"/>
      <protection hidden="1"/>
    </xf>
    <xf numFmtId="0" fontId="29" fillId="3" borderId="3" xfId="0" applyFont="1" applyFill="1" applyBorder="1" applyAlignment="1">
      <alignment horizontal="center" vertical="center" wrapText="1"/>
    </xf>
    <xf numFmtId="0" fontId="193" fillId="2" borderId="12" xfId="0" applyFont="1" applyFill="1" applyBorder="1" applyAlignment="1">
      <alignment horizontal="center" vertical="center"/>
    </xf>
    <xf numFmtId="0" fontId="193" fillId="2" borderId="13" xfId="0" applyFont="1" applyFill="1" applyBorder="1" applyAlignment="1">
      <alignment horizontal="center" vertical="center"/>
    </xf>
    <xf numFmtId="0" fontId="39" fillId="6" borderId="0" xfId="0" applyFont="1" applyFill="1" applyAlignment="1">
      <alignment horizontal="center" vertical="center"/>
    </xf>
    <xf numFmtId="0" fontId="46" fillId="6" borderId="0" xfId="0" applyFont="1" applyFill="1" applyBorder="1" applyAlignment="1">
      <alignment horizontal="center" vertical="center"/>
    </xf>
    <xf numFmtId="0" fontId="37" fillId="6" borderId="0" xfId="0" applyFont="1" applyFill="1" applyBorder="1" applyAlignment="1">
      <alignment horizontal="center" vertical="center"/>
    </xf>
    <xf numFmtId="0" fontId="45" fillId="0" borderId="4" xfId="0" applyFont="1" applyBorder="1" applyAlignment="1" applyProtection="1">
      <alignment horizontal="center"/>
      <protection hidden="1"/>
    </xf>
    <xf numFmtId="0" fontId="45" fillId="0" borderId="5" xfId="0" applyFont="1" applyBorder="1" applyAlignment="1" applyProtection="1">
      <alignment horizontal="center"/>
      <protection hidden="1"/>
    </xf>
    <xf numFmtId="0" fontId="45" fillId="0" borderId="6" xfId="0" applyFont="1" applyBorder="1" applyAlignment="1" applyProtection="1">
      <alignment horizontal="center"/>
      <protection hidden="1"/>
    </xf>
    <xf numFmtId="0" fontId="40" fillId="0" borderId="7" xfId="0" applyFont="1" applyBorder="1" applyAlignment="1" applyProtection="1">
      <alignment horizontal="center" vertical="center"/>
      <protection hidden="1"/>
    </xf>
    <xf numFmtId="0" fontId="40" fillId="0" borderId="0" xfId="0" applyFont="1" applyBorder="1" applyAlignment="1" applyProtection="1">
      <alignment horizontal="center" vertical="center"/>
      <protection hidden="1"/>
    </xf>
    <xf numFmtId="0" fontId="40" fillId="0" borderId="8" xfId="0" applyFont="1" applyBorder="1" applyAlignment="1" applyProtection="1">
      <alignment horizontal="center" vertical="center"/>
      <protection hidden="1"/>
    </xf>
    <xf numFmtId="0" fontId="22" fillId="0" borderId="7" xfId="0" applyFont="1" applyBorder="1" applyAlignment="1" applyProtection="1">
      <alignment horizontal="center"/>
      <protection hidden="1"/>
    </xf>
    <xf numFmtId="0" fontId="22" fillId="0" borderId="0" xfId="0" applyFont="1" applyBorder="1" applyAlignment="1" applyProtection="1">
      <alignment horizontal="center"/>
      <protection hidden="1"/>
    </xf>
    <xf numFmtId="0" fontId="22" fillId="0" borderId="8" xfId="0" applyFont="1" applyBorder="1" applyAlignment="1" applyProtection="1">
      <alignment horizontal="center"/>
      <protection hidden="1"/>
    </xf>
    <xf numFmtId="0" fontId="39" fillId="0" borderId="4" xfId="0" applyFont="1" applyBorder="1" applyAlignment="1" applyProtection="1">
      <alignment horizontal="center" vertical="center"/>
      <protection hidden="1"/>
    </xf>
    <xf numFmtId="0" fontId="39" fillId="0" borderId="5" xfId="0" applyFont="1" applyBorder="1" applyAlignment="1" applyProtection="1">
      <alignment horizontal="center" vertical="center"/>
      <protection hidden="1"/>
    </xf>
    <xf numFmtId="0" fontId="39" fillId="0" borderId="6" xfId="0" applyFont="1" applyBorder="1" applyAlignment="1" applyProtection="1">
      <alignment horizontal="center" vertical="center"/>
      <protection hidden="1"/>
    </xf>
    <xf numFmtId="0" fontId="41" fillId="0" borderId="0" xfId="0" applyFont="1" applyBorder="1" applyAlignment="1" applyProtection="1">
      <alignment horizontal="center" vertical="center"/>
      <protection hidden="1"/>
    </xf>
    <xf numFmtId="0" fontId="22" fillId="0" borderId="7" xfId="0" applyFont="1" applyBorder="1" applyAlignment="1" applyProtection="1">
      <alignment horizontal="left"/>
      <protection hidden="1"/>
    </xf>
    <xf numFmtId="0" fontId="22" fillId="0" borderId="0" xfId="0" applyFont="1" applyBorder="1" applyAlignment="1" applyProtection="1">
      <alignment horizontal="left"/>
      <protection hidden="1"/>
    </xf>
    <xf numFmtId="0" fontId="22" fillId="0" borderId="8" xfId="0" applyFont="1" applyBorder="1" applyAlignment="1" applyProtection="1">
      <alignment horizontal="left"/>
      <protection hidden="1"/>
    </xf>
    <xf numFmtId="0" fontId="22" fillId="0" borderId="7" xfId="0" applyFont="1" applyBorder="1" applyAlignment="1" applyProtection="1">
      <alignment horizontal="right"/>
      <protection hidden="1"/>
    </xf>
    <xf numFmtId="0" fontId="22" fillId="0" borderId="0" xfId="0" applyFont="1" applyBorder="1" applyAlignment="1" applyProtection="1">
      <alignment horizontal="right"/>
      <protection hidden="1"/>
    </xf>
    <xf numFmtId="0" fontId="22" fillId="0" borderId="8" xfId="0" applyFont="1" applyBorder="1" applyAlignment="1" applyProtection="1">
      <alignment horizontal="right"/>
      <protection hidden="1"/>
    </xf>
    <xf numFmtId="0" fontId="2" fillId="0" borderId="7" xfId="0" applyFont="1" applyBorder="1" applyAlignment="1" applyProtection="1">
      <alignment horizontal="left"/>
      <protection hidden="1"/>
    </xf>
    <xf numFmtId="0" fontId="2" fillId="0" borderId="0" xfId="0" applyFont="1" applyBorder="1" applyAlignment="1" applyProtection="1">
      <alignment horizontal="left"/>
      <protection hidden="1"/>
    </xf>
    <xf numFmtId="0" fontId="2" fillId="0" borderId="8" xfId="0" applyFont="1" applyBorder="1" applyAlignment="1" applyProtection="1">
      <alignment horizontal="left"/>
      <protection hidden="1"/>
    </xf>
    <xf numFmtId="0" fontId="52" fillId="0" borderId="7" xfId="0" applyFont="1" applyBorder="1" applyAlignment="1">
      <alignment horizontal="center"/>
    </xf>
    <xf numFmtId="0" fontId="52" fillId="0" borderId="0" xfId="0" applyFont="1" applyBorder="1" applyAlignment="1">
      <alignment horizontal="center"/>
    </xf>
    <xf numFmtId="0" fontId="52" fillId="0" borderId="8" xfId="0" applyFont="1" applyBorder="1" applyAlignment="1">
      <alignment horizontal="center"/>
    </xf>
    <xf numFmtId="0" fontId="52" fillId="0" borderId="7" xfId="0" applyFont="1" applyBorder="1" applyAlignment="1">
      <alignment horizontal="left"/>
    </xf>
    <xf numFmtId="0" fontId="52" fillId="0" borderId="0" xfId="0" applyFont="1" applyBorder="1" applyAlignment="1">
      <alignment horizontal="left"/>
    </xf>
    <xf numFmtId="0" fontId="52" fillId="0" borderId="8" xfId="0" applyFont="1" applyBorder="1" applyAlignment="1">
      <alignment horizontal="left"/>
    </xf>
    <xf numFmtId="0" fontId="46" fillId="0" borderId="0" xfId="0" applyFont="1" applyBorder="1" applyAlignment="1" applyProtection="1">
      <alignment horizontal="center"/>
      <protection hidden="1"/>
    </xf>
    <xf numFmtId="0" fontId="30" fillId="0" borderId="7" xfId="0" applyFont="1" applyBorder="1" applyAlignment="1" applyProtection="1">
      <alignment horizontal="right"/>
      <protection hidden="1"/>
    </xf>
    <xf numFmtId="0" fontId="30" fillId="0" borderId="0" xfId="0" applyFont="1" applyBorder="1" applyAlignment="1" applyProtection="1">
      <alignment horizontal="right"/>
      <protection hidden="1"/>
    </xf>
    <xf numFmtId="0" fontId="30" fillId="0" borderId="8" xfId="0" applyFont="1" applyBorder="1" applyAlignment="1" applyProtection="1">
      <alignment horizontal="right"/>
      <protection hidden="1"/>
    </xf>
    <xf numFmtId="0" fontId="30" fillId="0" borderId="7" xfId="0" applyFont="1" applyBorder="1" applyAlignment="1" applyProtection="1">
      <alignment horizontal="left"/>
      <protection hidden="1"/>
    </xf>
    <xf numFmtId="0" fontId="30" fillId="0" borderId="0" xfId="0" applyFont="1" applyBorder="1" applyAlignment="1" applyProtection="1">
      <alignment horizontal="left"/>
      <protection hidden="1"/>
    </xf>
    <xf numFmtId="0" fontId="30" fillId="0" borderId="8" xfId="0" applyFont="1" applyBorder="1" applyAlignment="1" applyProtection="1">
      <alignment horizontal="left"/>
      <protection hidden="1"/>
    </xf>
    <xf numFmtId="0" fontId="53" fillId="0" borderId="7" xfId="0" applyFont="1" applyBorder="1" applyAlignment="1" applyProtection="1">
      <alignment horizontal="left"/>
      <protection hidden="1"/>
    </xf>
    <xf numFmtId="0" fontId="53" fillId="0" borderId="0" xfId="0" applyFont="1" applyBorder="1" applyAlignment="1" applyProtection="1">
      <alignment horizontal="left"/>
      <protection hidden="1"/>
    </xf>
    <xf numFmtId="0" fontId="56" fillId="0" borderId="0" xfId="0" applyFont="1" applyBorder="1" applyAlignment="1" applyProtection="1">
      <alignment horizontal="center" vertical="center"/>
      <protection hidden="1"/>
    </xf>
    <xf numFmtId="0" fontId="22" fillId="3" borderId="68" xfId="0" applyFont="1" applyFill="1" applyBorder="1" applyAlignment="1" applyProtection="1">
      <alignment horizontal="center" vertical="center" wrapText="1"/>
      <protection hidden="1"/>
    </xf>
    <xf numFmtId="0" fontId="55" fillId="0" borderId="4" xfId="0" applyFont="1" applyBorder="1" applyAlignment="1" applyProtection="1">
      <alignment horizontal="center"/>
      <protection hidden="1"/>
    </xf>
    <xf numFmtId="0" fontId="55" fillId="0" borderId="5" xfId="0" applyFont="1" applyBorder="1" applyAlignment="1" applyProtection="1">
      <alignment horizontal="center"/>
      <protection hidden="1"/>
    </xf>
    <xf numFmtId="0" fontId="55" fillId="0" borderId="6" xfId="0" applyFont="1" applyBorder="1" applyAlignment="1" applyProtection="1">
      <alignment horizontal="center"/>
      <protection hidden="1"/>
    </xf>
    <xf numFmtId="0" fontId="30" fillId="0" borderId="7" xfId="0" applyFont="1" applyBorder="1" applyAlignment="1" applyProtection="1">
      <alignment horizontal="center"/>
      <protection hidden="1"/>
    </xf>
    <xf numFmtId="0" fontId="30" fillId="0" borderId="0" xfId="0" applyFont="1" applyBorder="1" applyAlignment="1" applyProtection="1">
      <alignment horizontal="center"/>
      <protection hidden="1"/>
    </xf>
    <xf numFmtId="0" fontId="30" fillId="0" borderId="8" xfId="0" applyFont="1" applyBorder="1" applyAlignment="1" applyProtection="1">
      <alignment horizontal="center"/>
      <protection hidden="1"/>
    </xf>
    <xf numFmtId="0" fontId="25" fillId="0" borderId="4" xfId="0" applyFont="1" applyBorder="1" applyAlignment="1" applyProtection="1">
      <alignment horizontal="center" vertical="center"/>
      <protection hidden="1"/>
    </xf>
    <xf numFmtId="0" fontId="25" fillId="0" borderId="5" xfId="0" applyFont="1" applyBorder="1" applyAlignment="1" applyProtection="1">
      <alignment horizontal="center" vertical="center"/>
      <protection hidden="1"/>
    </xf>
    <xf numFmtId="0" fontId="25" fillId="0" borderId="6" xfId="0" applyFont="1" applyBorder="1" applyAlignment="1" applyProtection="1">
      <alignment horizontal="center" vertical="center"/>
      <protection hidden="1"/>
    </xf>
    <xf numFmtId="14" fontId="30" fillId="8" borderId="0" xfId="0" applyNumberFormat="1" applyFont="1" applyFill="1" applyBorder="1" applyAlignment="1" applyProtection="1">
      <alignment horizontal="center" vertical="center"/>
      <protection locked="0"/>
    </xf>
    <xf numFmtId="0" fontId="24" fillId="0" borderId="7" xfId="0" applyFont="1" applyBorder="1" applyAlignment="1" applyProtection="1">
      <alignment horizontal="center"/>
      <protection hidden="1"/>
    </xf>
    <xf numFmtId="0" fontId="24" fillId="0" borderId="0" xfId="0" applyFont="1" applyBorder="1" applyAlignment="1" applyProtection="1">
      <alignment horizontal="center"/>
      <protection hidden="1"/>
    </xf>
    <xf numFmtId="0" fontId="24" fillId="0" borderId="8" xfId="0" applyFont="1" applyBorder="1" applyAlignment="1" applyProtection="1">
      <alignment horizontal="center"/>
      <protection hidden="1"/>
    </xf>
    <xf numFmtId="0" fontId="24" fillId="0" borderId="7" xfId="0" applyFont="1" applyBorder="1" applyAlignment="1" applyProtection="1">
      <alignment horizontal="left" wrapText="1"/>
      <protection hidden="1"/>
    </xf>
    <xf numFmtId="0" fontId="24" fillId="0" borderId="0" xfId="0" applyFont="1" applyBorder="1" applyAlignment="1" applyProtection="1">
      <alignment horizontal="left" wrapText="1"/>
      <protection hidden="1"/>
    </xf>
    <xf numFmtId="0" fontId="24" fillId="0" borderId="8" xfId="0" applyFont="1" applyBorder="1" applyAlignment="1" applyProtection="1">
      <alignment horizontal="left" wrapText="1"/>
      <protection hidden="1"/>
    </xf>
    <xf numFmtId="0" fontId="30" fillId="0" borderId="7" xfId="0" applyFont="1" applyBorder="1" applyAlignment="1">
      <alignment horizontal="center"/>
    </xf>
    <xf numFmtId="0" fontId="30" fillId="0" borderId="0" xfId="0" applyFont="1" applyBorder="1" applyAlignment="1">
      <alignment horizontal="center"/>
    </xf>
    <xf numFmtId="0" fontId="30" fillId="0" borderId="8" xfId="0" applyFont="1" applyBorder="1" applyAlignment="1">
      <alignment horizontal="center"/>
    </xf>
    <xf numFmtId="0" fontId="30" fillId="0" borderId="7" xfId="0" applyFont="1" applyBorder="1" applyAlignment="1">
      <alignment horizontal="left" wrapText="1"/>
    </xf>
    <xf numFmtId="0" fontId="30" fillId="0" borderId="0" xfId="0" applyFont="1" applyBorder="1" applyAlignment="1">
      <alignment horizontal="left" wrapText="1"/>
    </xf>
    <xf numFmtId="0" fontId="30" fillId="0" borderId="8" xfId="0" applyFont="1" applyBorder="1" applyAlignment="1">
      <alignment horizontal="left" wrapText="1"/>
    </xf>
    <xf numFmtId="0" fontId="42" fillId="2" borderId="0" xfId="0" applyFont="1" applyFill="1" applyBorder="1" applyAlignment="1" applyProtection="1">
      <alignment horizontal="right"/>
      <protection locked="0"/>
    </xf>
    <xf numFmtId="0" fontId="30" fillId="10" borderId="0" xfId="0" applyFont="1" applyFill="1" applyBorder="1" applyAlignment="1" applyProtection="1">
      <alignment horizontal="left"/>
      <protection locked="0"/>
    </xf>
    <xf numFmtId="0" fontId="45" fillId="0" borderId="17" xfId="0" applyFont="1" applyBorder="1" applyAlignment="1" applyProtection="1">
      <alignment horizontal="center"/>
      <protection hidden="1"/>
    </xf>
    <xf numFmtId="0" fontId="69" fillId="0" borderId="0" xfId="0" applyFont="1" applyAlignment="1">
      <alignment horizontal="center" vertical="center"/>
    </xf>
    <xf numFmtId="0" fontId="68" fillId="0" borderId="0" xfId="0" applyFont="1" applyAlignment="1">
      <alignment horizontal="center" vertical="center"/>
    </xf>
    <xf numFmtId="0" fontId="78" fillId="18" borderId="0" xfId="0" applyFont="1" applyFill="1" applyAlignment="1">
      <alignment horizontal="left" vertical="center"/>
    </xf>
    <xf numFmtId="0" fontId="30" fillId="0" borderId="0" xfId="0" applyFont="1" applyAlignment="1">
      <alignment horizontal="center" wrapText="1"/>
    </xf>
    <xf numFmtId="0" fontId="22" fillId="0" borderId="0" xfId="0" applyFont="1" applyAlignment="1" applyProtection="1">
      <alignment horizontal="center"/>
      <protection hidden="1"/>
    </xf>
    <xf numFmtId="0" fontId="22" fillId="2" borderId="0" xfId="0" applyFont="1" applyFill="1" applyAlignment="1">
      <alignment horizontal="right"/>
    </xf>
    <xf numFmtId="0" fontId="22" fillId="12" borderId="0" xfId="0" applyFont="1" applyFill="1" applyAlignment="1">
      <alignment horizontal="center"/>
    </xf>
    <xf numFmtId="0" fontId="45" fillId="0" borderId="0" xfId="0" applyFont="1" applyAlignment="1" applyProtection="1">
      <alignment horizontal="center"/>
      <protection hidden="1"/>
    </xf>
    <xf numFmtId="0" fontId="69" fillId="0" borderId="17" xfId="0" applyFont="1" applyBorder="1" applyAlignment="1" applyProtection="1">
      <alignment horizontal="center" vertical="center"/>
      <protection hidden="1"/>
    </xf>
    <xf numFmtId="0" fontId="68" fillId="0" borderId="0" xfId="0" applyFont="1" applyBorder="1" applyAlignment="1">
      <alignment horizontal="center" vertical="center"/>
    </xf>
    <xf numFmtId="0" fontId="22" fillId="0" borderId="0" xfId="0" applyFont="1" applyBorder="1" applyAlignment="1" applyProtection="1">
      <alignment horizontal="center" vertical="center"/>
      <protection hidden="1"/>
    </xf>
    <xf numFmtId="0" fontId="22" fillId="2" borderId="0" xfId="0" applyFont="1" applyFill="1" applyAlignment="1">
      <alignment horizontal="center"/>
    </xf>
    <xf numFmtId="0" fontId="22" fillId="8" borderId="0" xfId="0" applyFont="1" applyFill="1" applyAlignment="1">
      <alignment horizontal="center"/>
    </xf>
    <xf numFmtId="0" fontId="22" fillId="0" borderId="68" xfId="0" applyFont="1" applyBorder="1" applyAlignment="1" applyProtection="1">
      <alignment horizontal="center" vertical="center" wrapText="1"/>
      <protection hidden="1"/>
    </xf>
    <xf numFmtId="0" fontId="22" fillId="0" borderId="68" xfId="0" applyFont="1" applyBorder="1" applyAlignment="1" applyProtection="1">
      <alignment horizontal="center" vertical="center"/>
      <protection hidden="1"/>
    </xf>
    <xf numFmtId="0" fontId="55" fillId="0" borderId="68" xfId="0" applyFont="1" applyBorder="1" applyAlignment="1" applyProtection="1">
      <alignment horizontal="center"/>
      <protection hidden="1"/>
    </xf>
    <xf numFmtId="0" fontId="41" fillId="0" borderId="68" xfId="0" applyFont="1" applyBorder="1" applyAlignment="1" applyProtection="1">
      <alignment horizontal="center"/>
      <protection hidden="1"/>
    </xf>
    <xf numFmtId="0" fontId="52" fillId="13" borderId="76" xfId="0" applyFont="1" applyFill="1" applyBorder="1" applyAlignment="1" applyProtection="1">
      <alignment horizontal="right"/>
      <protection locked="0"/>
    </xf>
    <xf numFmtId="0" fontId="52" fillId="13" borderId="0" xfId="0" applyFont="1" applyFill="1" applyBorder="1" applyAlignment="1" applyProtection="1">
      <alignment horizontal="right"/>
      <protection locked="0"/>
    </xf>
    <xf numFmtId="0" fontId="52" fillId="14" borderId="0" xfId="0" applyFont="1" applyFill="1" applyBorder="1" applyAlignment="1" applyProtection="1">
      <alignment horizontal="center"/>
      <protection locked="0"/>
    </xf>
    <xf numFmtId="0" fontId="52" fillId="10" borderId="77" xfId="0" applyFont="1" applyFill="1" applyBorder="1" applyAlignment="1" applyProtection="1">
      <alignment horizontal="left"/>
      <protection locked="0"/>
    </xf>
    <xf numFmtId="0" fontId="52" fillId="10" borderId="70" xfId="0" applyFont="1" applyFill="1" applyBorder="1" applyAlignment="1" applyProtection="1">
      <alignment horizontal="left"/>
      <protection locked="0"/>
    </xf>
    <xf numFmtId="0" fontId="52" fillId="10" borderId="78" xfId="0" applyFont="1" applyFill="1" applyBorder="1" applyAlignment="1" applyProtection="1">
      <alignment horizontal="left"/>
      <protection locked="0"/>
    </xf>
    <xf numFmtId="0" fontId="82" fillId="0" borderId="0" xfId="0" applyFont="1" applyAlignment="1" applyProtection="1">
      <alignment horizontal="left"/>
      <protection hidden="1"/>
    </xf>
    <xf numFmtId="0" fontId="52" fillId="2" borderId="0" xfId="0" applyFont="1" applyFill="1" applyBorder="1" applyAlignment="1" applyProtection="1">
      <alignment horizontal="center"/>
      <protection locked="0"/>
    </xf>
    <xf numFmtId="0" fontId="52" fillId="2" borderId="75" xfId="0" applyFont="1" applyFill="1" applyBorder="1" applyAlignment="1" applyProtection="1">
      <alignment horizontal="right"/>
      <protection locked="0"/>
    </xf>
    <xf numFmtId="0" fontId="52" fillId="2" borderId="69" xfId="0" applyFont="1" applyFill="1" applyBorder="1" applyAlignment="1" applyProtection="1">
      <alignment horizontal="right"/>
      <protection locked="0"/>
    </xf>
    <xf numFmtId="0" fontId="30" fillId="0" borderId="68" xfId="0" applyFont="1" applyBorder="1" applyAlignment="1">
      <alignment horizontal="center" vertical="center" wrapText="1"/>
    </xf>
    <xf numFmtId="0" fontId="45" fillId="0" borderId="68" xfId="0" applyFont="1" applyBorder="1" applyAlignment="1" applyProtection="1">
      <alignment horizontal="center"/>
      <protection hidden="1"/>
    </xf>
    <xf numFmtId="0" fontId="40" fillId="0" borderId="68" xfId="0" applyFont="1" applyBorder="1" applyAlignment="1" applyProtection="1">
      <alignment horizontal="center"/>
      <protection hidden="1"/>
    </xf>
    <xf numFmtId="0" fontId="57" fillId="0" borderId="68" xfId="0" applyFont="1" applyBorder="1" applyAlignment="1" applyProtection="1">
      <alignment horizontal="right" vertical="center"/>
      <protection hidden="1"/>
    </xf>
    <xf numFmtId="0" fontId="26" fillId="0" borderId="68" xfId="0" applyFont="1" applyBorder="1" applyAlignment="1" applyProtection="1">
      <alignment horizontal="left" vertical="center"/>
      <protection hidden="1"/>
    </xf>
    <xf numFmtId="0" fontId="64" fillId="0" borderId="0" xfId="0" applyFont="1" applyAlignment="1">
      <alignment horizontal="center"/>
    </xf>
    <xf numFmtId="0" fontId="0" fillId="2" borderId="68" xfId="0" applyFill="1" applyBorder="1" applyAlignment="1">
      <alignment horizontal="center"/>
    </xf>
    <xf numFmtId="0" fontId="17" fillId="0" borderId="0" xfId="0" applyFont="1" applyAlignment="1">
      <alignment horizontal="center" vertical="center"/>
    </xf>
    <xf numFmtId="0" fontId="61" fillId="8" borderId="68" xfId="0" applyFont="1" applyFill="1" applyBorder="1" applyAlignment="1">
      <alignment horizontal="left" vertical="center" wrapText="1"/>
    </xf>
    <xf numFmtId="0" fontId="61" fillId="2" borderId="68" xfId="0" applyFont="1" applyFill="1" applyBorder="1" applyAlignment="1">
      <alignment horizontal="center" vertical="center" wrapText="1"/>
    </xf>
    <xf numFmtId="0" fontId="0" fillId="0" borderId="68" xfId="0" applyFont="1" applyBorder="1" applyAlignment="1">
      <alignment horizontal="center"/>
    </xf>
    <xf numFmtId="0" fontId="10" fillId="0" borderId="68" xfId="0" applyFont="1" applyBorder="1" applyAlignment="1">
      <alignment horizontal="center" vertical="top" wrapText="1"/>
    </xf>
    <xf numFmtId="0" fontId="22" fillId="8" borderId="68" xfId="0" applyFont="1" applyFill="1" applyBorder="1" applyAlignment="1">
      <alignment horizontal="left" vertical="center"/>
    </xf>
    <xf numFmtId="0" fontId="24" fillId="2" borderId="68" xfId="0" applyFont="1" applyFill="1" applyBorder="1" applyAlignment="1">
      <alignment horizontal="center"/>
    </xf>
    <xf numFmtId="0" fontId="22" fillId="2" borderId="68" xfId="0" applyFont="1" applyFill="1" applyBorder="1" applyAlignment="1">
      <alignment horizontal="center"/>
    </xf>
    <xf numFmtId="0" fontId="61" fillId="0" borderId="68" xfId="0" applyFont="1" applyBorder="1" applyAlignment="1">
      <alignment horizontal="left" vertical="center" wrapText="1"/>
    </xf>
    <xf numFmtId="0" fontId="22" fillId="0" borderId="68" xfId="0" applyFont="1" applyBorder="1" applyAlignment="1">
      <alignment horizontal="center" vertical="center" wrapText="1"/>
    </xf>
    <xf numFmtId="0" fontId="22" fillId="0" borderId="23" xfId="0" applyFont="1" applyBorder="1" applyAlignment="1">
      <alignment horizontal="left" vertical="center"/>
    </xf>
    <xf numFmtId="0" fontId="22" fillId="0" borderId="0" xfId="0" applyFont="1" applyBorder="1" applyAlignment="1">
      <alignment horizontal="left" vertical="center"/>
    </xf>
    <xf numFmtId="0" fontId="22" fillId="0" borderId="24" xfId="0" applyFont="1" applyBorder="1" applyAlignment="1">
      <alignment horizontal="left" vertical="center"/>
    </xf>
    <xf numFmtId="0" fontId="17" fillId="0" borderId="23" xfId="0" applyFont="1" applyBorder="1" applyAlignment="1">
      <alignment horizontal="left" vertical="center"/>
    </xf>
    <xf numFmtId="0" fontId="17" fillId="0" borderId="0" xfId="0" applyFont="1" applyBorder="1" applyAlignment="1">
      <alignment horizontal="left" vertical="center"/>
    </xf>
    <xf numFmtId="0" fontId="17" fillId="0" borderId="24" xfId="0" applyFont="1" applyBorder="1" applyAlignment="1">
      <alignment horizontal="left" vertical="center"/>
    </xf>
    <xf numFmtId="0" fontId="17" fillId="0" borderId="23" xfId="0" applyFont="1" applyBorder="1" applyAlignment="1">
      <alignment horizontal="center" vertical="center"/>
    </xf>
    <xf numFmtId="0" fontId="17" fillId="0" borderId="0" xfId="0" applyFont="1" applyBorder="1" applyAlignment="1">
      <alignment horizontal="center" vertical="center"/>
    </xf>
    <xf numFmtId="0" fontId="17" fillId="0" borderId="24" xfId="0" applyFont="1" applyBorder="1" applyAlignment="1">
      <alignment horizontal="center" vertical="center"/>
    </xf>
    <xf numFmtId="0" fontId="64" fillId="0" borderId="23" xfId="0" applyFont="1" applyBorder="1" applyAlignment="1">
      <alignment horizontal="center"/>
    </xf>
    <xf numFmtId="0" fontId="64" fillId="0" borderId="0" xfId="0" applyFont="1" applyBorder="1" applyAlignment="1">
      <alignment horizontal="center"/>
    </xf>
    <xf numFmtId="0" fontId="64" fillId="0" borderId="24" xfId="0" applyFont="1" applyBorder="1" applyAlignment="1">
      <alignment horizontal="center"/>
    </xf>
    <xf numFmtId="0" fontId="10" fillId="0" borderId="23" xfId="0" applyFont="1" applyBorder="1" applyAlignment="1">
      <alignment horizontal="center"/>
    </xf>
    <xf numFmtId="0" fontId="10" fillId="0" borderId="0" xfId="0" applyFont="1" applyBorder="1" applyAlignment="1">
      <alignment horizontal="center"/>
    </xf>
    <xf numFmtId="0" fontId="10" fillId="0" borderId="24" xfId="0" applyFont="1" applyBorder="1" applyAlignment="1">
      <alignment horizontal="center"/>
    </xf>
    <xf numFmtId="0" fontId="30" fillId="2" borderId="0" xfId="0" applyFont="1" applyFill="1" applyBorder="1" applyAlignment="1">
      <alignment horizontal="center"/>
    </xf>
    <xf numFmtId="0" fontId="30" fillId="2" borderId="24" xfId="0" applyFont="1" applyFill="1" applyBorder="1" applyAlignment="1">
      <alignment horizontal="center"/>
    </xf>
    <xf numFmtId="0" fontId="17" fillId="0" borderId="23" xfId="0" applyFont="1" applyBorder="1" applyAlignment="1">
      <alignment horizontal="center"/>
    </xf>
    <xf numFmtId="0" fontId="17" fillId="0" borderId="0" xfId="0" applyFont="1" applyBorder="1" applyAlignment="1">
      <alignment horizontal="center"/>
    </xf>
    <xf numFmtId="0" fontId="17" fillId="0" borderId="24" xfId="0" applyFont="1" applyBorder="1" applyAlignment="1">
      <alignment horizontal="center"/>
    </xf>
    <xf numFmtId="0" fontId="60" fillId="0" borderId="21" xfId="0" applyFont="1" applyBorder="1" applyAlignment="1">
      <alignment horizontal="center"/>
    </xf>
    <xf numFmtId="0" fontId="60" fillId="0" borderId="18" xfId="0" applyFont="1" applyBorder="1" applyAlignment="1">
      <alignment horizontal="center"/>
    </xf>
    <xf numFmtId="0" fontId="60" fillId="0" borderId="22" xfId="0" applyFont="1" applyBorder="1" applyAlignment="1">
      <alignment horizontal="center"/>
    </xf>
    <xf numFmtId="0" fontId="45" fillId="0" borderId="23" xfId="0" applyFont="1" applyBorder="1" applyAlignment="1">
      <alignment horizontal="center"/>
    </xf>
    <xf numFmtId="0" fontId="45" fillId="0" borderId="0" xfId="0" applyFont="1" applyBorder="1" applyAlignment="1">
      <alignment horizontal="center"/>
    </xf>
    <xf numFmtId="0" fontId="45" fillId="0" borderId="24" xfId="0" applyFont="1" applyBorder="1" applyAlignment="1">
      <alignment horizontal="center"/>
    </xf>
    <xf numFmtId="0" fontId="66" fillId="0" borderId="23" xfId="0" applyFont="1" applyBorder="1" applyAlignment="1">
      <alignment horizontal="center"/>
    </xf>
    <xf numFmtId="0" fontId="66" fillId="0" borderId="0" xfId="0" applyFont="1" applyBorder="1" applyAlignment="1">
      <alignment horizontal="center"/>
    </xf>
    <xf numFmtId="0" fontId="66" fillId="0" borderId="24" xfId="0" applyFont="1" applyBorder="1" applyAlignment="1">
      <alignment horizontal="center"/>
    </xf>
    <xf numFmtId="0" fontId="40" fillId="0" borderId="23" xfId="0" applyFont="1" applyBorder="1" applyAlignment="1">
      <alignment horizontal="center"/>
    </xf>
    <xf numFmtId="0" fontId="40" fillId="0" borderId="0" xfId="0" applyFont="1" applyBorder="1" applyAlignment="1">
      <alignment horizontal="center"/>
    </xf>
    <xf numFmtId="0" fontId="40" fillId="0" borderId="24" xfId="0" applyFont="1" applyBorder="1" applyAlignment="1">
      <alignment horizontal="center"/>
    </xf>
    <xf numFmtId="168" fontId="17" fillId="0" borderId="23" xfId="0" applyNumberFormat="1" applyFont="1" applyBorder="1" applyAlignment="1">
      <alignment horizontal="right" vertical="center"/>
    </xf>
    <xf numFmtId="168" fontId="17" fillId="0" borderId="0" xfId="0" applyNumberFormat="1" applyFont="1" applyBorder="1" applyAlignment="1">
      <alignment horizontal="right" vertical="center"/>
    </xf>
    <xf numFmtId="0" fontId="64" fillId="0" borderId="0" xfId="0" applyFont="1" applyBorder="1" applyAlignment="1">
      <alignment horizontal="left" vertical="center"/>
    </xf>
    <xf numFmtId="0" fontId="64" fillId="0" borderId="24" xfId="0" applyFont="1" applyBorder="1" applyAlignment="1">
      <alignment horizontal="left" vertical="center"/>
    </xf>
    <xf numFmtId="0" fontId="0" fillId="0" borderId="23" xfId="0" applyFont="1" applyBorder="1" applyAlignment="1" applyProtection="1">
      <alignment horizontal="center" vertical="center"/>
      <protection hidden="1"/>
    </xf>
    <xf numFmtId="0" fontId="0" fillId="0" borderId="0" xfId="0" applyFont="1" applyBorder="1" applyAlignment="1" applyProtection="1">
      <alignment horizontal="center" vertical="center"/>
      <protection hidden="1"/>
    </xf>
    <xf numFmtId="0" fontId="17" fillId="0" borderId="0" xfId="0" applyFont="1" applyBorder="1" applyAlignment="1">
      <alignment horizontal="left"/>
    </xf>
    <xf numFmtId="168" fontId="17" fillId="2" borderId="0" xfId="0" applyNumberFormat="1" applyFont="1" applyFill="1" applyBorder="1" applyAlignment="1">
      <alignment horizontal="center" vertical="center"/>
    </xf>
    <xf numFmtId="168" fontId="17" fillId="2" borderId="24" xfId="0" applyNumberFormat="1" applyFont="1" applyFill="1" applyBorder="1" applyAlignment="1">
      <alignment horizontal="center" vertical="center"/>
    </xf>
    <xf numFmtId="0" fontId="64" fillId="0" borderId="0" xfId="0" applyFont="1" applyBorder="1" applyAlignment="1">
      <alignment horizontal="right" vertical="center"/>
    </xf>
    <xf numFmtId="0" fontId="64" fillId="0" borderId="0" xfId="0" applyFont="1" applyBorder="1" applyAlignment="1">
      <alignment horizontal="center" vertical="center"/>
    </xf>
    <xf numFmtId="0" fontId="64" fillId="0" borderId="24" xfId="0" applyFont="1" applyBorder="1" applyAlignment="1">
      <alignment horizontal="center" vertical="center"/>
    </xf>
    <xf numFmtId="0" fontId="30" fillId="3" borderId="68" xfId="0" applyFont="1" applyFill="1" applyBorder="1" applyAlignment="1" applyProtection="1">
      <alignment horizontal="center" vertical="center" wrapText="1"/>
      <protection hidden="1"/>
    </xf>
    <xf numFmtId="0" fontId="62" fillId="0" borderId="4" xfId="0" applyFont="1" applyBorder="1" applyAlignment="1" applyProtection="1">
      <alignment horizontal="center" vertical="center"/>
      <protection hidden="1"/>
    </xf>
    <xf numFmtId="0" fontId="62" fillId="0" borderId="5" xfId="0" applyFont="1" applyBorder="1" applyAlignment="1" applyProtection="1">
      <alignment horizontal="center" vertical="center"/>
      <protection hidden="1"/>
    </xf>
    <xf numFmtId="0" fontId="63" fillId="0" borderId="7" xfId="0" applyFont="1" applyBorder="1" applyAlignment="1" applyProtection="1">
      <alignment horizontal="center" vertical="center"/>
      <protection hidden="1"/>
    </xf>
    <xf numFmtId="0" fontId="63" fillId="0" borderId="0" xfId="0" applyFont="1" applyBorder="1" applyAlignment="1" applyProtection="1">
      <alignment horizontal="center" vertical="center"/>
      <protection hidden="1"/>
    </xf>
    <xf numFmtId="0" fontId="24" fillId="0" borderId="7" xfId="0" applyFont="1" applyBorder="1" applyProtection="1">
      <protection hidden="1"/>
    </xf>
    <xf numFmtId="0" fontId="24" fillId="0" borderId="0" xfId="0" applyFont="1" applyBorder="1" applyProtection="1">
      <protection hidden="1"/>
    </xf>
    <xf numFmtId="0" fontId="24" fillId="0" borderId="8" xfId="0" applyFont="1" applyBorder="1" applyProtection="1">
      <protection hidden="1"/>
    </xf>
    <xf numFmtId="0" fontId="30" fillId="0" borderId="7" xfId="0" applyFont="1" applyBorder="1" applyAlignment="1" applyProtection="1">
      <alignment horizontal="justify" vertical="top" wrapText="1"/>
      <protection hidden="1"/>
    </xf>
    <xf numFmtId="0" fontId="30" fillId="0" borderId="0" xfId="0" applyFont="1" applyBorder="1" applyAlignment="1" applyProtection="1">
      <alignment horizontal="justify" vertical="top" wrapText="1"/>
      <protection hidden="1"/>
    </xf>
    <xf numFmtId="0" fontId="39" fillId="0" borderId="4" xfId="0" applyFont="1" applyBorder="1" applyAlignment="1">
      <alignment horizontal="center"/>
    </xf>
    <xf numFmtId="0" fontId="39" fillId="0" borderId="5" xfId="0" applyFont="1" applyBorder="1" applyAlignment="1">
      <alignment horizontal="center"/>
    </xf>
    <xf numFmtId="0" fontId="39" fillId="0" borderId="6" xfId="0" applyFont="1" applyBorder="1" applyAlignment="1">
      <alignment horizontal="center"/>
    </xf>
    <xf numFmtId="0" fontId="41" fillId="0" borderId="29" xfId="0" applyFont="1" applyBorder="1" applyAlignment="1">
      <alignment horizontal="center" vertical="center"/>
    </xf>
    <xf numFmtId="0" fontId="41" fillId="0" borderId="30" xfId="0" applyFont="1" applyBorder="1" applyAlignment="1">
      <alignment horizontal="center" vertical="center"/>
    </xf>
    <xf numFmtId="0" fontId="41" fillId="0" borderId="31" xfId="0" applyFont="1" applyBorder="1" applyAlignment="1">
      <alignment horizontal="center" vertical="center"/>
    </xf>
    <xf numFmtId="0" fontId="26" fillId="0" borderId="0" xfId="0" applyFont="1" applyBorder="1" applyAlignment="1">
      <alignment horizontal="left" vertical="center"/>
    </xf>
    <xf numFmtId="0" fontId="22" fillId="3" borderId="1" xfId="0" applyFont="1" applyFill="1" applyBorder="1" applyAlignment="1">
      <alignment horizontal="center" vertical="center"/>
    </xf>
    <xf numFmtId="0" fontId="41" fillId="0" borderId="0" xfId="0" applyFont="1" applyAlignment="1" applyProtection="1">
      <alignment horizontal="center"/>
      <protection hidden="1"/>
    </xf>
    <xf numFmtId="0" fontId="70" fillId="0" borderId="0" xfId="0" applyFont="1" applyAlignment="1" applyProtection="1">
      <alignment horizontal="center"/>
      <protection hidden="1"/>
    </xf>
    <xf numFmtId="14" fontId="0" fillId="2" borderId="0" xfId="0" applyNumberFormat="1" applyFont="1" applyFill="1" applyBorder="1" applyAlignment="1" applyProtection="1">
      <alignment horizontal="left" vertical="center"/>
      <protection hidden="1"/>
    </xf>
    <xf numFmtId="0" fontId="0" fillId="2" borderId="0" xfId="0" applyFont="1" applyFill="1" applyBorder="1" applyAlignment="1" applyProtection="1">
      <alignment horizontal="left" vertical="center"/>
      <protection hidden="1"/>
    </xf>
    <xf numFmtId="0" fontId="57" fillId="0" borderId="68" xfId="0" applyFont="1" applyBorder="1" applyAlignment="1">
      <alignment horizontal="center" vertical="center" wrapText="1"/>
    </xf>
    <xf numFmtId="0" fontId="57" fillId="0" borderId="68" xfId="0" applyFont="1" applyBorder="1" applyAlignment="1">
      <alignment horizontal="center" vertical="center"/>
    </xf>
    <xf numFmtId="0" fontId="70" fillId="0" borderId="4" xfId="0" applyFont="1" applyBorder="1" applyAlignment="1" applyProtection="1">
      <alignment horizontal="center"/>
      <protection hidden="1"/>
    </xf>
    <xf numFmtId="0" fontId="70" fillId="0" borderId="5" xfId="0" applyFont="1" applyBorder="1" applyAlignment="1" applyProtection="1">
      <alignment horizontal="center"/>
      <protection hidden="1"/>
    </xf>
    <xf numFmtId="0" fontId="70" fillId="0" borderId="6" xfId="0" applyFont="1" applyBorder="1" applyAlignment="1" applyProtection="1">
      <alignment horizontal="center"/>
      <protection hidden="1"/>
    </xf>
    <xf numFmtId="0" fontId="41" fillId="0" borderId="0" xfId="0" applyFont="1" applyBorder="1" applyAlignment="1" applyProtection="1">
      <alignment horizontal="right"/>
      <protection hidden="1"/>
    </xf>
    <xf numFmtId="0" fontId="71" fillId="0" borderId="0" xfId="0" applyFont="1" applyBorder="1" applyAlignment="1" applyProtection="1">
      <alignment horizontal="left"/>
      <protection hidden="1"/>
    </xf>
    <xf numFmtId="0" fontId="44" fillId="0" borderId="0" xfId="0" applyFont="1" applyBorder="1" applyAlignment="1" applyProtection="1">
      <alignment horizontal="right"/>
      <protection hidden="1"/>
    </xf>
    <xf numFmtId="14" fontId="0" fillId="0" borderId="0" xfId="0" applyNumberFormat="1" applyFont="1" applyBorder="1" applyAlignment="1" applyProtection="1">
      <alignment horizontal="left"/>
      <protection hidden="1"/>
    </xf>
    <xf numFmtId="14" fontId="0" fillId="0" borderId="8" xfId="0" applyNumberFormat="1" applyFont="1" applyBorder="1" applyAlignment="1" applyProtection="1">
      <alignment horizontal="left"/>
      <protection hidden="1"/>
    </xf>
    <xf numFmtId="0" fontId="22" fillId="2" borderId="0" xfId="0" applyFont="1" applyFill="1" applyBorder="1" applyAlignment="1" applyProtection="1">
      <alignment horizontal="left"/>
      <protection hidden="1"/>
    </xf>
    <xf numFmtId="0" fontId="55" fillId="0" borderId="0" xfId="0" applyFont="1" applyAlignment="1" applyProtection="1">
      <alignment horizontal="center"/>
      <protection hidden="1"/>
    </xf>
    <xf numFmtId="0" fontId="40" fillId="0" borderId="18" xfId="0" applyFont="1" applyBorder="1" applyAlignment="1" applyProtection="1">
      <alignment horizontal="center" vertical="center"/>
      <protection hidden="1"/>
    </xf>
    <xf numFmtId="0" fontId="22" fillId="0" borderId="0" xfId="0" applyFont="1" applyAlignment="1" applyProtection="1">
      <alignment horizontal="left"/>
      <protection hidden="1"/>
    </xf>
    <xf numFmtId="0" fontId="3" fillId="0" borderId="0" xfId="0" applyFont="1" applyAlignment="1" applyProtection="1">
      <alignment horizontal="center"/>
      <protection hidden="1"/>
    </xf>
    <xf numFmtId="0" fontId="78" fillId="0" borderId="34" xfId="0" applyFont="1" applyBorder="1" applyAlignment="1">
      <alignment horizontal="center" vertical="center"/>
    </xf>
    <xf numFmtId="0" fontId="42" fillId="0" borderId="0" xfId="0" applyFont="1" applyAlignment="1" applyProtection="1">
      <alignment horizontal="center"/>
      <protection hidden="1"/>
    </xf>
    <xf numFmtId="0" fontId="22" fillId="2" borderId="0" xfId="0" applyFont="1" applyFill="1" applyAlignment="1" applyProtection="1">
      <alignment horizontal="left"/>
      <protection locked="0"/>
    </xf>
    <xf numFmtId="0" fontId="22" fillId="8" borderId="0" xfId="0" applyFont="1" applyFill="1" applyAlignment="1" applyProtection="1">
      <alignment horizontal="center"/>
      <protection hidden="1"/>
    </xf>
    <xf numFmtId="0" fontId="30" fillId="8" borderId="0" xfId="0" applyFont="1" applyFill="1" applyAlignment="1" applyProtection="1">
      <alignment horizontal="center"/>
      <protection hidden="1"/>
    </xf>
    <xf numFmtId="0" fontId="17" fillId="0" borderId="0" xfId="0" applyFont="1" applyAlignment="1" applyProtection="1">
      <alignment horizontal="left"/>
      <protection hidden="1"/>
    </xf>
    <xf numFmtId="0" fontId="81" fillId="0" borderId="0" xfId="0" applyFont="1" applyAlignment="1">
      <alignment horizontal="right"/>
    </xf>
    <xf numFmtId="0" fontId="57" fillId="0" borderId="0" xfId="0" applyFont="1" applyAlignment="1" applyProtection="1">
      <alignment horizontal="center" vertical="center"/>
      <protection hidden="1"/>
    </xf>
    <xf numFmtId="0" fontId="64" fillId="0" borderId="35" xfId="0" applyFont="1" applyBorder="1" applyAlignment="1" applyProtection="1">
      <alignment horizontal="center"/>
      <protection hidden="1"/>
    </xf>
    <xf numFmtId="0" fontId="70" fillId="0" borderId="35" xfId="0" applyFont="1" applyBorder="1" applyAlignment="1" applyProtection="1">
      <alignment horizontal="center"/>
      <protection hidden="1"/>
    </xf>
    <xf numFmtId="0" fontId="41" fillId="0" borderId="35" xfId="0" applyFont="1" applyBorder="1" applyAlignment="1" applyProtection="1">
      <alignment horizontal="center" vertical="center"/>
      <protection hidden="1"/>
    </xf>
    <xf numFmtId="0" fontId="24" fillId="3" borderId="28" xfId="0" applyFont="1" applyFill="1" applyBorder="1" applyAlignment="1">
      <alignment horizontal="center" vertical="center"/>
    </xf>
    <xf numFmtId="0" fontId="24" fillId="3" borderId="39" xfId="0" applyFont="1" applyFill="1" applyBorder="1" applyAlignment="1">
      <alignment horizontal="center" vertical="center"/>
    </xf>
    <xf numFmtId="0" fontId="42" fillId="0" borderId="0" xfId="0" applyFont="1" applyAlignment="1" applyProtection="1">
      <alignment horizontal="center" vertical="center"/>
      <protection hidden="1"/>
    </xf>
    <xf numFmtId="0" fontId="83" fillId="0" borderId="0" xfId="0" applyFont="1" applyAlignment="1">
      <alignment horizontal="right" vertical="center"/>
    </xf>
    <xf numFmtId="0" fontId="24" fillId="3" borderId="36" xfId="0" applyFont="1" applyFill="1" applyBorder="1" applyAlignment="1">
      <alignment horizontal="center" vertical="center"/>
    </xf>
    <xf numFmtId="0" fontId="24" fillId="3" borderId="27" xfId="0" applyFont="1" applyFill="1" applyBorder="1" applyAlignment="1">
      <alignment horizontal="center" vertical="center"/>
    </xf>
    <xf numFmtId="0" fontId="24" fillId="3" borderId="38" xfId="0" applyFont="1" applyFill="1" applyBorder="1" applyAlignment="1">
      <alignment horizontal="center" vertical="center"/>
    </xf>
    <xf numFmtId="0" fontId="24" fillId="3" borderId="36" xfId="0" applyFont="1" applyFill="1" applyBorder="1" applyAlignment="1">
      <alignment horizontal="center" vertical="center" wrapText="1"/>
    </xf>
    <xf numFmtId="0" fontId="24" fillId="3" borderId="27" xfId="0" applyFont="1" applyFill="1" applyBorder="1" applyAlignment="1">
      <alignment horizontal="center" vertical="center" wrapText="1"/>
    </xf>
    <xf numFmtId="0" fontId="24" fillId="3" borderId="38" xfId="0" applyFont="1" applyFill="1" applyBorder="1" applyAlignment="1">
      <alignment horizontal="center" vertical="center" wrapText="1"/>
    </xf>
    <xf numFmtId="0" fontId="30" fillId="2" borderId="0" xfId="0" applyFont="1" applyFill="1" applyAlignment="1" applyProtection="1">
      <alignment horizontal="left"/>
      <protection locked="0"/>
    </xf>
    <xf numFmtId="0" fontId="55" fillId="0" borderId="0" xfId="0" applyFont="1" applyAlignment="1" applyProtection="1">
      <alignment horizontal="center" vertical="center"/>
      <protection hidden="1"/>
    </xf>
    <xf numFmtId="0" fontId="41" fillId="0" borderId="69" xfId="0" applyFont="1" applyBorder="1" applyAlignment="1" applyProtection="1">
      <alignment horizontal="center" vertical="center"/>
      <protection hidden="1"/>
    </xf>
    <xf numFmtId="0" fontId="22" fillId="0" borderId="0" xfId="0" applyFont="1" applyAlignment="1" applyProtection="1">
      <alignment horizontal="right"/>
      <protection hidden="1"/>
    </xf>
    <xf numFmtId="14" fontId="3" fillId="2" borderId="0" xfId="0" applyNumberFormat="1" applyFont="1" applyFill="1" applyAlignment="1" applyProtection="1">
      <alignment horizontal="left" vertical="center"/>
      <protection locked="0"/>
    </xf>
    <xf numFmtId="0" fontId="3" fillId="2" borderId="0" xfId="0" applyFont="1" applyFill="1" applyAlignment="1" applyProtection="1">
      <alignment horizontal="left" vertical="center"/>
      <protection locked="0"/>
    </xf>
    <xf numFmtId="14" fontId="0" fillId="0" borderId="68" xfId="0" applyNumberFormat="1" applyBorder="1" applyAlignment="1" applyProtection="1">
      <alignment horizontal="center" vertical="center"/>
      <protection hidden="1"/>
    </xf>
    <xf numFmtId="0" fontId="14" fillId="0" borderId="0" xfId="0" applyFont="1" applyAlignment="1" applyProtection="1">
      <alignment horizontal="center"/>
      <protection hidden="1"/>
    </xf>
    <xf numFmtId="1" fontId="0" fillId="2" borderId="68" xfId="0" applyNumberFormat="1" applyFill="1" applyBorder="1" applyAlignment="1" applyProtection="1">
      <alignment horizontal="center" vertical="center"/>
      <protection locked="0"/>
    </xf>
    <xf numFmtId="0" fontId="0" fillId="2" borderId="68" xfId="0" applyFill="1" applyBorder="1" applyAlignment="1" applyProtection="1">
      <alignment horizontal="center" vertical="center"/>
      <protection locked="0"/>
    </xf>
    <xf numFmtId="0" fontId="0" fillId="0" borderId="68" xfId="0" applyBorder="1" applyAlignment="1" applyProtection="1">
      <alignment horizontal="center" wrapText="1"/>
      <protection hidden="1"/>
    </xf>
    <xf numFmtId="0" fontId="0" fillId="0" borderId="68" xfId="0" applyBorder="1" applyAlignment="1" applyProtection="1">
      <alignment horizontal="center"/>
      <protection hidden="1"/>
    </xf>
    <xf numFmtId="0" fontId="24" fillId="0" borderId="0" xfId="0" applyFont="1" applyAlignment="1" applyProtection="1">
      <alignment horizontal="center"/>
      <protection hidden="1"/>
    </xf>
    <xf numFmtId="14" fontId="3" fillId="2" borderId="0" xfId="0" applyNumberFormat="1" applyFont="1" applyFill="1" applyAlignment="1" applyProtection="1">
      <alignment horizontal="center"/>
      <protection locked="0"/>
    </xf>
    <xf numFmtId="0" fontId="3" fillId="2" borderId="0" xfId="0" applyFont="1" applyFill="1" applyAlignment="1" applyProtection="1">
      <alignment horizontal="left"/>
      <protection locked="0"/>
    </xf>
    <xf numFmtId="0" fontId="0" fillId="0" borderId="0" xfId="0" applyAlignment="1" applyProtection="1">
      <alignment horizontal="center"/>
      <protection hidden="1"/>
    </xf>
    <xf numFmtId="0" fontId="42" fillId="2" borderId="0" xfId="0" applyFont="1" applyFill="1" applyAlignment="1" applyProtection="1">
      <alignment horizontal="center"/>
      <protection locked="0"/>
    </xf>
    <xf numFmtId="0" fontId="3" fillId="2" borderId="0" xfId="0" applyFont="1" applyFill="1" applyAlignment="1" applyProtection="1">
      <alignment horizontal="center"/>
      <protection locked="0"/>
    </xf>
    <xf numFmtId="14" fontId="3" fillId="2" borderId="0" xfId="0" applyNumberFormat="1" applyFont="1" applyFill="1" applyAlignment="1" applyProtection="1">
      <alignment horizontal="left"/>
      <protection locked="0"/>
    </xf>
    <xf numFmtId="0" fontId="0" fillId="0" borderId="0" xfId="0" applyAlignment="1" applyProtection="1">
      <alignment horizontal="left"/>
      <protection hidden="1"/>
    </xf>
    <xf numFmtId="2" fontId="88" fillId="0" borderId="0" xfId="0" applyNumberFormat="1" applyFont="1" applyAlignment="1" applyProtection="1">
      <alignment horizontal="center"/>
      <protection hidden="1"/>
    </xf>
    <xf numFmtId="0" fontId="30" fillId="0" borderId="0" xfId="0" applyFont="1" applyAlignment="1" applyProtection="1">
      <alignment horizontal="center"/>
      <protection hidden="1"/>
    </xf>
    <xf numFmtId="0" fontId="42" fillId="8" borderId="0" xfId="0" applyFont="1" applyFill="1" applyAlignment="1" applyProtection="1">
      <alignment horizontal="center"/>
      <protection hidden="1"/>
    </xf>
    <xf numFmtId="0" fontId="30" fillId="2" borderId="0" xfId="0" applyFont="1" applyFill="1" applyAlignment="1" applyProtection="1">
      <alignment horizontal="center"/>
      <protection locked="0"/>
    </xf>
    <xf numFmtId="0" fontId="30" fillId="0" borderId="0" xfId="0" applyFont="1" applyAlignment="1" applyProtection="1">
      <alignment horizontal="left"/>
      <protection hidden="1"/>
    </xf>
    <xf numFmtId="0" fontId="0" fillId="0" borderId="0" xfId="0" applyBorder="1" applyAlignment="1" applyProtection="1">
      <alignment horizontal="center"/>
      <protection hidden="1"/>
    </xf>
    <xf numFmtId="0" fontId="0" fillId="0" borderId="69" xfId="0" applyBorder="1" applyAlignment="1" applyProtection="1">
      <alignment horizontal="center"/>
      <protection hidden="1"/>
    </xf>
    <xf numFmtId="0" fontId="0" fillId="0" borderId="69" xfId="0" applyBorder="1" applyAlignment="1" applyProtection="1">
      <alignment horizontal="left"/>
      <protection hidden="1"/>
    </xf>
    <xf numFmtId="0" fontId="0" fillId="0" borderId="0" xfId="0"/>
    <xf numFmtId="0" fontId="83" fillId="9" borderId="44" xfId="0" applyFont="1" applyFill="1" applyBorder="1" applyAlignment="1" applyProtection="1">
      <alignment horizontal="center" vertical="center"/>
      <protection hidden="1"/>
    </xf>
    <xf numFmtId="0" fontId="83" fillId="9" borderId="35" xfId="0" applyFont="1" applyFill="1" applyBorder="1" applyAlignment="1" applyProtection="1">
      <alignment horizontal="center" vertical="center"/>
      <protection hidden="1"/>
    </xf>
    <xf numFmtId="0" fontId="83" fillId="9" borderId="45" xfId="0" applyFont="1" applyFill="1" applyBorder="1" applyAlignment="1" applyProtection="1">
      <alignment horizontal="center" vertical="center"/>
      <protection hidden="1"/>
    </xf>
    <xf numFmtId="0" fontId="89" fillId="0" borderId="69" xfId="0" applyFont="1" applyBorder="1" applyAlignment="1" applyProtection="1">
      <alignment horizontal="center" vertical="center"/>
      <protection hidden="1"/>
    </xf>
    <xf numFmtId="0" fontId="87" fillId="0" borderId="69" xfId="0" applyFont="1" applyBorder="1" applyAlignment="1" applyProtection="1">
      <alignment horizontal="center" vertical="center"/>
      <protection hidden="1"/>
    </xf>
    <xf numFmtId="0" fontId="1" fillId="0" borderId="69" xfId="0" applyFont="1" applyBorder="1" applyAlignment="1" applyProtection="1">
      <alignment horizontal="center"/>
      <protection hidden="1"/>
    </xf>
    <xf numFmtId="0" fontId="60" fillId="0" borderId="69" xfId="0" applyFont="1" applyBorder="1" applyAlignment="1" applyProtection="1">
      <alignment horizontal="center" vertical="center"/>
      <protection hidden="1"/>
    </xf>
    <xf numFmtId="0" fontId="22" fillId="0" borderId="69" xfId="0" applyFont="1" applyBorder="1" applyAlignment="1" applyProtection="1">
      <alignment horizontal="center"/>
      <protection hidden="1"/>
    </xf>
    <xf numFmtId="0" fontId="66" fillId="0" borderId="69" xfId="0" applyFont="1" applyBorder="1" applyAlignment="1" applyProtection="1">
      <alignment horizontal="center"/>
      <protection hidden="1"/>
    </xf>
    <xf numFmtId="0" fontId="87" fillId="0" borderId="0" xfId="0" applyFont="1" applyBorder="1" applyAlignment="1" applyProtection="1">
      <alignment horizontal="center"/>
      <protection hidden="1"/>
    </xf>
    <xf numFmtId="0" fontId="3" fillId="0" borderId="0" xfId="0" applyFont="1" applyBorder="1" applyAlignment="1" applyProtection="1">
      <alignment horizontal="left"/>
      <protection hidden="1"/>
    </xf>
    <xf numFmtId="0" fontId="24" fillId="0" borderId="68" xfId="0" applyFont="1" applyBorder="1" applyAlignment="1" applyProtection="1">
      <alignment horizontal="center"/>
      <protection hidden="1"/>
    </xf>
    <xf numFmtId="0" fontId="0" fillId="2" borderId="68" xfId="0" applyFill="1" applyBorder="1" applyAlignment="1" applyProtection="1">
      <alignment horizontal="center"/>
      <protection locked="0"/>
    </xf>
    <xf numFmtId="0" fontId="0" fillId="2" borderId="0" xfId="0" applyFill="1" applyBorder="1" applyAlignment="1" applyProtection="1">
      <alignment horizontal="center"/>
      <protection locked="0"/>
    </xf>
    <xf numFmtId="0" fontId="3" fillId="0" borderId="69" xfId="0" applyFont="1" applyBorder="1" applyAlignment="1" applyProtection="1">
      <alignment horizontal="center" vertical="center"/>
      <protection hidden="1"/>
    </xf>
    <xf numFmtId="0" fontId="24" fillId="0" borderId="0" xfId="0" applyFont="1" applyBorder="1" applyAlignment="1" applyProtection="1">
      <alignment horizontal="center" vertical="center"/>
      <protection hidden="1"/>
    </xf>
    <xf numFmtId="0" fontId="42" fillId="0" borderId="0" xfId="0" applyFont="1" applyBorder="1" applyAlignment="1" applyProtection="1">
      <alignment horizontal="center" vertical="center"/>
      <protection hidden="1"/>
    </xf>
    <xf numFmtId="0" fontId="0" fillId="0" borderId="68" xfId="0" applyBorder="1" applyAlignment="1" applyProtection="1">
      <alignment horizontal="center" vertical="center"/>
      <protection hidden="1"/>
    </xf>
    <xf numFmtId="17" fontId="0" fillId="2" borderId="68" xfId="0" applyNumberFormat="1" applyFill="1" applyBorder="1" applyAlignment="1" applyProtection="1">
      <alignment horizontal="center"/>
      <protection locked="0"/>
    </xf>
    <xf numFmtId="0" fontId="84" fillId="18" borderId="0" xfId="0" applyFont="1" applyFill="1" applyAlignment="1" applyProtection="1">
      <alignment horizontal="right" vertical="center"/>
      <protection hidden="1"/>
    </xf>
    <xf numFmtId="0" fontId="42" fillId="2" borderId="0" xfId="0" applyFont="1" applyFill="1" applyAlignment="1" applyProtection="1">
      <alignment horizontal="left" vertical="center"/>
      <protection locked="0"/>
    </xf>
    <xf numFmtId="0" fontId="39" fillId="0" borderId="0" xfId="0" applyFont="1" applyAlignment="1" applyProtection="1">
      <alignment horizontal="center" vertical="center"/>
      <protection hidden="1"/>
    </xf>
    <xf numFmtId="0" fontId="40" fillId="0" borderId="0" xfId="0" applyFont="1" applyAlignment="1" applyProtection="1">
      <alignment horizontal="center" vertical="center"/>
      <protection hidden="1"/>
    </xf>
    <xf numFmtId="0" fontId="42" fillId="0" borderId="0" xfId="0" applyFont="1" applyAlignment="1" applyProtection="1">
      <alignment horizontal="center" wrapText="1"/>
      <protection hidden="1"/>
    </xf>
    <xf numFmtId="0" fontId="1" fillId="0" borderId="72" xfId="0" applyFont="1" applyBorder="1" applyAlignment="1" applyProtection="1">
      <alignment horizontal="right"/>
      <protection hidden="1"/>
    </xf>
    <xf numFmtId="0" fontId="25" fillId="0" borderId="72" xfId="0" applyFont="1" applyBorder="1" applyAlignment="1" applyProtection="1">
      <alignment horizontal="center"/>
      <protection hidden="1"/>
    </xf>
    <xf numFmtId="0" fontId="85" fillId="0" borderId="72" xfId="0" applyFont="1" applyBorder="1" applyAlignment="1" applyProtection="1">
      <alignment horizontal="center"/>
      <protection hidden="1"/>
    </xf>
    <xf numFmtId="17" fontId="0" fillId="2" borderId="69" xfId="0" applyNumberFormat="1" applyFill="1" applyBorder="1" applyAlignment="1" applyProtection="1">
      <alignment horizontal="center"/>
      <protection locked="0"/>
    </xf>
    <xf numFmtId="0" fontId="0" fillId="2" borderId="69" xfId="0" applyFill="1" applyBorder="1" applyAlignment="1" applyProtection="1">
      <alignment horizontal="center"/>
      <protection locked="0"/>
    </xf>
    <xf numFmtId="0" fontId="0" fillId="0" borderId="69" xfId="0" applyBorder="1" applyAlignment="1" applyProtection="1">
      <alignment horizontal="right"/>
      <protection hidden="1"/>
    </xf>
    <xf numFmtId="0" fontId="60" fillId="0" borderId="72" xfId="0" applyFont="1" applyBorder="1" applyAlignment="1" applyProtection="1">
      <alignment horizontal="center"/>
      <protection hidden="1"/>
    </xf>
    <xf numFmtId="0" fontId="30" fillId="2" borderId="0" xfId="0" applyFont="1" applyFill="1" applyBorder="1" applyAlignment="1" applyProtection="1">
      <alignment horizontal="left"/>
      <protection locked="0"/>
    </xf>
    <xf numFmtId="0" fontId="0" fillId="0" borderId="0" xfId="0" applyAlignment="1" applyProtection="1">
      <alignment horizontal="right"/>
      <protection hidden="1"/>
    </xf>
    <xf numFmtId="0" fontId="0" fillId="0" borderId="68" xfId="0" applyBorder="1" applyAlignment="1" applyProtection="1">
      <alignment horizontal="center" vertical="center" wrapText="1"/>
      <protection hidden="1"/>
    </xf>
    <xf numFmtId="0" fontId="86" fillId="2" borderId="68" xfId="0" applyFont="1" applyFill="1" applyBorder="1" applyAlignment="1" applyProtection="1">
      <alignment horizontal="center" vertical="center" wrapText="1"/>
      <protection hidden="1"/>
    </xf>
    <xf numFmtId="14" fontId="3" fillId="2" borderId="69" xfId="0" applyNumberFormat="1" applyFont="1" applyFill="1" applyBorder="1" applyAlignment="1" applyProtection="1">
      <alignment horizontal="left"/>
      <protection locked="0"/>
    </xf>
    <xf numFmtId="0" fontId="30" fillId="0" borderId="69" xfId="0" applyFont="1" applyBorder="1" applyAlignment="1" applyProtection="1">
      <alignment horizontal="right"/>
      <protection hidden="1"/>
    </xf>
    <xf numFmtId="0" fontId="13" fillId="0" borderId="0" xfId="0" applyFont="1" applyAlignment="1" applyProtection="1">
      <alignment horizontal="center"/>
      <protection hidden="1"/>
    </xf>
    <xf numFmtId="14" fontId="0" fillId="2" borderId="0" xfId="0" applyNumberFormat="1" applyFill="1" applyAlignment="1" applyProtection="1">
      <alignment horizontal="left"/>
      <protection locked="0"/>
    </xf>
    <xf numFmtId="0" fontId="30" fillId="8" borderId="0" xfId="0" applyFont="1" applyFill="1" applyAlignment="1" applyProtection="1">
      <alignment horizontal="left"/>
      <protection hidden="1"/>
    </xf>
    <xf numFmtId="0" fontId="93" fillId="0" borderId="0" xfId="0" applyFont="1" applyAlignment="1" applyProtection="1">
      <alignment horizontal="center"/>
      <protection hidden="1"/>
    </xf>
    <xf numFmtId="0" fontId="25" fillId="0" borderId="0" xfId="0" applyFont="1" applyAlignment="1" applyProtection="1">
      <alignment horizontal="center" vertical="center"/>
      <protection hidden="1"/>
    </xf>
    <xf numFmtId="0" fontId="46" fillId="0" borderId="0" xfId="0" applyFont="1" applyAlignment="1" applyProtection="1">
      <alignment horizontal="center" vertical="center"/>
      <protection hidden="1"/>
    </xf>
    <xf numFmtId="0" fontId="44" fillId="2" borderId="43" xfId="0" applyFont="1" applyFill="1" applyBorder="1" applyAlignment="1" applyProtection="1">
      <alignment horizontal="left"/>
      <protection locked="0"/>
    </xf>
    <xf numFmtId="0" fontId="97" fillId="12" borderId="68" xfId="0" applyFont="1" applyFill="1" applyBorder="1" applyAlignment="1" applyProtection="1">
      <alignment horizontal="center" vertical="center"/>
      <protection hidden="1"/>
    </xf>
    <xf numFmtId="0" fontId="99" fillId="19" borderId="68" xfId="0" applyFont="1" applyFill="1" applyBorder="1" applyAlignment="1" applyProtection="1">
      <alignment horizontal="center" vertical="center"/>
      <protection hidden="1"/>
    </xf>
    <xf numFmtId="0" fontId="94" fillId="9" borderId="30" xfId="0" applyFont="1" applyFill="1" applyBorder="1" applyAlignment="1">
      <alignment horizontal="center" vertical="center"/>
    </xf>
    <xf numFmtId="0" fontId="94" fillId="9" borderId="31" xfId="0" applyFont="1" applyFill="1" applyBorder="1" applyAlignment="1">
      <alignment horizontal="center" vertical="center"/>
    </xf>
    <xf numFmtId="0" fontId="22" fillId="9" borderId="16" xfId="0" applyFont="1" applyFill="1" applyBorder="1" applyAlignment="1" applyProtection="1">
      <alignment horizontal="left"/>
      <protection hidden="1"/>
    </xf>
    <xf numFmtId="0" fontId="109" fillId="9" borderId="29" xfId="0" applyFont="1" applyFill="1" applyBorder="1" applyAlignment="1" applyProtection="1">
      <alignment horizontal="left"/>
      <protection hidden="1"/>
    </xf>
    <xf numFmtId="0" fontId="109" fillId="9" borderId="30" xfId="0" applyFont="1" applyFill="1" applyBorder="1" applyAlignment="1" applyProtection="1">
      <alignment horizontal="left"/>
      <protection hidden="1"/>
    </xf>
    <xf numFmtId="0" fontId="109" fillId="9" borderId="31" xfId="0" applyFont="1" applyFill="1" applyBorder="1" applyAlignment="1" applyProtection="1">
      <alignment horizontal="left"/>
      <protection hidden="1"/>
    </xf>
    <xf numFmtId="0" fontId="231" fillId="9" borderId="16" xfId="0" applyFont="1" applyFill="1" applyBorder="1" applyAlignment="1" applyProtection="1">
      <alignment horizontal="left"/>
      <protection hidden="1"/>
    </xf>
    <xf numFmtId="0" fontId="22" fillId="9" borderId="29" xfId="0" applyFont="1" applyFill="1" applyBorder="1" applyAlignment="1" applyProtection="1">
      <alignment horizontal="left"/>
      <protection hidden="1"/>
    </xf>
    <xf numFmtId="0" fontId="22" fillId="9" borderId="30" xfId="0" applyFont="1" applyFill="1" applyBorder="1" applyAlignment="1" applyProtection="1">
      <alignment horizontal="left"/>
      <protection hidden="1"/>
    </xf>
    <xf numFmtId="0" fontId="22" fillId="9" borderId="31" xfId="0" applyFont="1" applyFill="1" applyBorder="1" applyAlignment="1" applyProtection="1">
      <alignment horizontal="left"/>
      <protection hidden="1"/>
    </xf>
    <xf numFmtId="0" fontId="103" fillId="5" borderId="16" xfId="0" applyFont="1" applyFill="1" applyBorder="1" applyAlignment="1" applyProtection="1">
      <alignment horizontal="center"/>
      <protection hidden="1"/>
    </xf>
    <xf numFmtId="0" fontId="22" fillId="9" borderId="29" xfId="0" applyFont="1" applyFill="1" applyBorder="1" applyAlignment="1" applyProtection="1">
      <alignment horizontal="left" wrapText="1"/>
      <protection hidden="1"/>
    </xf>
    <xf numFmtId="0" fontId="22" fillId="9" borderId="30" xfId="0" applyFont="1" applyFill="1" applyBorder="1" applyAlignment="1" applyProtection="1">
      <alignment horizontal="left" wrapText="1"/>
      <protection hidden="1"/>
    </xf>
    <xf numFmtId="0" fontId="22" fillId="9" borderId="31" xfId="0" applyFont="1" applyFill="1" applyBorder="1" applyAlignment="1" applyProtection="1">
      <alignment horizontal="left" wrapText="1"/>
      <protection hidden="1"/>
    </xf>
    <xf numFmtId="0" fontId="104" fillId="5" borderId="16" xfId="0" applyFont="1" applyFill="1" applyBorder="1" applyAlignment="1" applyProtection="1">
      <alignment horizontal="center"/>
      <protection hidden="1"/>
    </xf>
    <xf numFmtId="0" fontId="233" fillId="9" borderId="16" xfId="0" applyFont="1" applyFill="1" applyBorder="1" applyAlignment="1" applyProtection="1">
      <alignment horizontal="left"/>
      <protection hidden="1"/>
    </xf>
    <xf numFmtId="0" fontId="22" fillId="9" borderId="16" xfId="0" applyFont="1" applyFill="1" applyBorder="1" applyAlignment="1" applyProtection="1">
      <alignment horizontal="left" wrapText="1"/>
      <protection hidden="1"/>
    </xf>
    <xf numFmtId="0" fontId="22" fillId="0" borderId="0" xfId="0" applyFont="1" applyAlignment="1">
      <alignment horizontal="left"/>
    </xf>
    <xf numFmtId="0" fontId="22" fillId="0" borderId="0" xfId="0" applyFont="1" applyAlignment="1">
      <alignment horizontal="left" wrapText="1"/>
    </xf>
    <xf numFmtId="0" fontId="22" fillId="0" borderId="0" xfId="0" applyFont="1" applyAlignment="1">
      <alignment horizontal="center"/>
    </xf>
    <xf numFmtId="0" fontId="22" fillId="9" borderId="29" xfId="0" applyFont="1" applyFill="1" applyBorder="1" applyAlignment="1" applyProtection="1">
      <alignment horizontal="center"/>
      <protection hidden="1"/>
    </xf>
    <xf numFmtId="0" fontId="22" fillId="9" borderId="30" xfId="0" applyFont="1" applyFill="1" applyBorder="1" applyAlignment="1" applyProtection="1">
      <alignment horizontal="center"/>
      <protection hidden="1"/>
    </xf>
    <xf numFmtId="0" fontId="22" fillId="9" borderId="31" xfId="0" applyFont="1" applyFill="1" applyBorder="1" applyAlignment="1" applyProtection="1">
      <alignment horizontal="center"/>
      <protection hidden="1"/>
    </xf>
    <xf numFmtId="0" fontId="125" fillId="0" borderId="0" xfId="0" applyFont="1" applyAlignment="1" applyProtection="1">
      <alignment horizontal="center"/>
      <protection hidden="1"/>
    </xf>
    <xf numFmtId="0" fontId="109" fillId="2" borderId="0" xfId="0" applyFont="1" applyFill="1" applyAlignment="1" applyProtection="1">
      <alignment horizontal="center" vertical="top" wrapText="1"/>
      <protection locked="0"/>
    </xf>
    <xf numFmtId="0" fontId="109" fillId="2" borderId="0" xfId="0" applyFont="1" applyFill="1" applyAlignment="1" applyProtection="1">
      <alignment horizontal="left"/>
      <protection locked="0"/>
    </xf>
    <xf numFmtId="0" fontId="109" fillId="2" borderId="0" xfId="0" applyFont="1" applyFill="1" applyAlignment="1" applyProtection="1">
      <alignment horizontal="center" vertical="center"/>
      <protection locked="0"/>
    </xf>
    <xf numFmtId="0" fontId="109" fillId="0" borderId="0" xfId="0" applyFont="1" applyFill="1" applyAlignment="1" applyProtection="1">
      <alignment horizontal="center" vertical="center"/>
      <protection hidden="1"/>
    </xf>
    <xf numFmtId="0" fontId="109" fillId="0" borderId="0" xfId="0" applyFont="1" applyFill="1" applyAlignment="1" applyProtection="1">
      <alignment horizontal="center"/>
      <protection hidden="1"/>
    </xf>
    <xf numFmtId="0" fontId="121" fillId="8" borderId="0" xfId="0" applyFont="1" applyFill="1" applyAlignment="1" applyProtection="1">
      <alignment horizontal="left" vertical="center"/>
      <protection hidden="1"/>
    </xf>
    <xf numFmtId="0" fontId="121" fillId="0" borderId="0" xfId="0" applyNumberFormat="1" applyFont="1" applyFill="1" applyAlignment="1" applyProtection="1">
      <alignment horizontal="left" vertical="center"/>
      <protection hidden="1"/>
    </xf>
    <xf numFmtId="0" fontId="130" fillId="0" borderId="0" xfId="0" applyFont="1" applyAlignment="1" applyProtection="1">
      <alignment horizontal="center"/>
      <protection hidden="1"/>
    </xf>
    <xf numFmtId="0" fontId="109" fillId="0" borderId="0" xfId="0" applyFont="1" applyAlignment="1" applyProtection="1">
      <alignment horizontal="center"/>
      <protection hidden="1"/>
    </xf>
    <xf numFmtId="0" fontId="109" fillId="0" borderId="0" xfId="0" applyFont="1" applyFill="1" applyAlignment="1" applyProtection="1">
      <alignment horizontal="right"/>
      <protection hidden="1"/>
    </xf>
    <xf numFmtId="0" fontId="109" fillId="0" borderId="0" xfId="0" applyFont="1" applyFill="1" applyAlignment="1" applyProtection="1">
      <alignment horizontal="left"/>
      <protection hidden="1"/>
    </xf>
    <xf numFmtId="0" fontId="78" fillId="22" borderId="44" xfId="0" applyFont="1" applyFill="1" applyBorder="1" applyAlignment="1">
      <alignment horizontal="center" vertical="center" wrapText="1"/>
    </xf>
    <xf numFmtId="0" fontId="78" fillId="22" borderId="35" xfId="0" applyFont="1" applyFill="1" applyBorder="1" applyAlignment="1">
      <alignment horizontal="center" vertical="center" wrapText="1"/>
    </xf>
    <xf numFmtId="0" fontId="78" fillId="22" borderId="45" xfId="0" applyFont="1" applyFill="1" applyBorder="1" applyAlignment="1">
      <alignment horizontal="center" vertical="center" wrapText="1"/>
    </xf>
    <xf numFmtId="0" fontId="78" fillId="22" borderId="39" xfId="0" applyFont="1" applyFill="1" applyBorder="1" applyAlignment="1">
      <alignment horizontal="center" vertical="center" wrapText="1"/>
    </xf>
    <xf numFmtId="0" fontId="78" fillId="22" borderId="32" xfId="0" applyFont="1" applyFill="1" applyBorder="1" applyAlignment="1">
      <alignment horizontal="center" vertical="center" wrapText="1"/>
    </xf>
    <xf numFmtId="0" fontId="78" fillId="22" borderId="46" xfId="0" applyFont="1" applyFill="1" applyBorder="1" applyAlignment="1">
      <alignment horizontal="center" vertical="center" wrapText="1"/>
    </xf>
    <xf numFmtId="0" fontId="130" fillId="0" borderId="0" xfId="0" applyFont="1" applyFill="1" applyAlignment="1" applyProtection="1">
      <alignment horizontal="center"/>
      <protection hidden="1"/>
    </xf>
    <xf numFmtId="0" fontId="39" fillId="22" borderId="1" xfId="0" applyFont="1" applyFill="1" applyBorder="1" applyAlignment="1">
      <alignment horizontal="center"/>
    </xf>
    <xf numFmtId="0" fontId="22" fillId="0" borderId="0" xfId="0" applyFont="1" applyAlignment="1" applyProtection="1">
      <alignment horizontal="left" wrapText="1"/>
      <protection hidden="1"/>
    </xf>
    <xf numFmtId="0" fontId="22" fillId="0" borderId="0" xfId="0" applyFont="1" applyAlignment="1" applyProtection="1">
      <alignment horizontal="left" vertical="center" wrapText="1"/>
      <protection hidden="1"/>
    </xf>
    <xf numFmtId="14" fontId="22" fillId="0" borderId="0" xfId="0" applyNumberFormat="1" applyFont="1" applyAlignment="1" applyProtection="1">
      <alignment horizontal="center" wrapText="1"/>
      <protection hidden="1"/>
    </xf>
    <xf numFmtId="0" fontId="64" fillId="0" borderId="0" xfId="0" applyFont="1" applyAlignment="1" applyProtection="1">
      <alignment horizontal="center"/>
      <protection hidden="1"/>
    </xf>
    <xf numFmtId="0" fontId="98" fillId="0" borderId="18" xfId="0" applyFont="1" applyBorder="1" applyAlignment="1" applyProtection="1">
      <alignment horizontal="center" vertical="center"/>
      <protection hidden="1"/>
    </xf>
    <xf numFmtId="0" fontId="83" fillId="3" borderId="16" xfId="0" applyFont="1" applyFill="1" applyBorder="1" applyAlignment="1">
      <alignment horizontal="center" vertical="center"/>
    </xf>
    <xf numFmtId="0" fontId="30" fillId="0" borderId="0" xfId="0" applyFont="1" applyAlignment="1" applyProtection="1">
      <alignment horizontal="center" vertical="center"/>
      <protection hidden="1"/>
    </xf>
    <xf numFmtId="0" fontId="22" fillId="0" borderId="0" xfId="0" applyFont="1" applyAlignment="1" applyProtection="1">
      <alignment horizontal="left" vertical="center"/>
      <protection hidden="1"/>
    </xf>
    <xf numFmtId="14" fontId="22" fillId="0" borderId="0" xfId="0" applyNumberFormat="1" applyFont="1" applyAlignment="1" applyProtection="1">
      <alignment horizontal="left" vertical="center"/>
      <protection hidden="1"/>
    </xf>
    <xf numFmtId="0" fontId="40" fillId="0" borderId="18" xfId="0" applyFont="1" applyBorder="1" applyAlignment="1" applyProtection="1">
      <alignment horizontal="center"/>
      <protection hidden="1"/>
    </xf>
    <xf numFmtId="0" fontId="22" fillId="0" borderId="0" xfId="0" applyFont="1" applyAlignment="1" applyProtection="1">
      <alignment horizontal="center" vertical="center"/>
      <protection hidden="1"/>
    </xf>
    <xf numFmtId="0" fontId="32" fillId="0" borderId="0" xfId="0" applyNumberFormat="1" applyFont="1" applyAlignment="1">
      <alignment horizontal="left" vertical="top" wrapText="1"/>
    </xf>
    <xf numFmtId="0" fontId="165" fillId="7" borderId="16" xfId="0" applyFont="1" applyFill="1" applyBorder="1" applyAlignment="1">
      <alignment horizontal="center"/>
    </xf>
    <xf numFmtId="0" fontId="108" fillId="0" borderId="0" xfId="0" applyNumberFormat="1" applyFont="1" applyAlignment="1">
      <alignment horizontal="center"/>
    </xf>
    <xf numFmtId="0" fontId="115" fillId="0" borderId="0" xfId="0" applyFont="1" applyAlignment="1">
      <alignment horizontal="center"/>
    </xf>
    <xf numFmtId="0" fontId="108" fillId="2" borderId="0" xfId="0" applyFont="1" applyFill="1" applyAlignment="1">
      <alignment horizontal="center" vertical="center" wrapText="1"/>
    </xf>
    <xf numFmtId="0" fontId="108" fillId="0" borderId="0" xfId="0" applyFont="1" applyAlignment="1">
      <alignment horizontal="center" vertical="center"/>
    </xf>
    <xf numFmtId="0" fontId="121" fillId="0" borderId="0" xfId="0" applyFont="1" applyAlignment="1">
      <alignment horizontal="left" vertical="center"/>
    </xf>
    <xf numFmtId="0" fontId="108" fillId="0" borderId="0" xfId="0" applyFont="1" applyAlignment="1">
      <alignment horizontal="center"/>
    </xf>
    <xf numFmtId="0" fontId="108" fillId="0" borderId="0" xfId="0" applyFont="1" applyAlignment="1">
      <alignment horizontal="left"/>
    </xf>
    <xf numFmtId="0" fontId="108" fillId="0" borderId="0" xfId="0" applyFont="1" applyAlignment="1">
      <alignment horizontal="left" vertical="top" wrapText="1"/>
    </xf>
    <xf numFmtId="0" fontId="57" fillId="0" borderId="0" xfId="0" applyFont="1" applyAlignment="1">
      <alignment horizontal="center"/>
    </xf>
    <xf numFmtId="0" fontId="121" fillId="0" borderId="0" xfId="0" applyFont="1" applyAlignment="1">
      <alignment horizontal="center"/>
    </xf>
    <xf numFmtId="0" fontId="121" fillId="0" borderId="0" xfId="0" applyFont="1" applyAlignment="1">
      <alignment horizontal="left" vertical="top" wrapText="1"/>
    </xf>
    <xf numFmtId="0" fontId="83" fillId="5" borderId="29" xfId="0" applyFont="1" applyFill="1" applyBorder="1" applyAlignment="1">
      <alignment horizontal="center" vertical="center"/>
    </xf>
    <xf numFmtId="0" fontId="83" fillId="5" borderId="30" xfId="0" applyFont="1" applyFill="1" applyBorder="1" applyAlignment="1">
      <alignment horizontal="center" vertical="center"/>
    </xf>
    <xf numFmtId="0" fontId="83" fillId="5" borderId="31" xfId="0" applyFont="1" applyFill="1" applyBorder="1" applyAlignment="1">
      <alignment horizontal="center" vertical="center"/>
    </xf>
    <xf numFmtId="0" fontId="121" fillId="2" borderId="0" xfId="0" applyFont="1" applyFill="1" applyAlignment="1" applyProtection="1">
      <alignment horizontal="center" wrapText="1"/>
      <protection locked="0"/>
    </xf>
    <xf numFmtId="0" fontId="109" fillId="0" borderId="0" xfId="0" applyFont="1" applyFill="1" applyAlignment="1" applyProtection="1">
      <alignment horizontal="center" vertical="top"/>
      <protection hidden="1"/>
    </xf>
    <xf numFmtId="0" fontId="121" fillId="0" borderId="0" xfId="0" applyFont="1" applyFill="1" applyAlignment="1" applyProtection="1">
      <alignment horizontal="left"/>
      <protection hidden="1"/>
    </xf>
    <xf numFmtId="0" fontId="108" fillId="0" borderId="0" xfId="0" applyFont="1" applyFill="1" applyAlignment="1" applyProtection="1">
      <alignment horizontal="center"/>
      <protection hidden="1"/>
    </xf>
    <xf numFmtId="0" fontId="121" fillId="0" borderId="0" xfId="0" quotePrefix="1" applyFont="1" applyFill="1" applyAlignment="1" applyProtection="1">
      <alignment horizontal="center"/>
      <protection hidden="1"/>
    </xf>
    <xf numFmtId="0" fontId="105" fillId="0" borderId="0" xfId="0" applyFont="1" applyFill="1" applyAlignment="1" applyProtection="1">
      <alignment horizontal="center"/>
      <protection hidden="1"/>
    </xf>
    <xf numFmtId="0" fontId="121" fillId="0" borderId="0" xfId="0" applyFont="1" applyFill="1" applyAlignment="1" applyProtection="1">
      <alignment horizontal="center"/>
      <protection hidden="1"/>
    </xf>
    <xf numFmtId="0" fontId="121" fillId="0" borderId="0" xfId="0" applyFont="1" applyFill="1" applyAlignment="1" applyProtection="1">
      <alignment horizontal="center" vertical="center" wrapText="1"/>
      <protection hidden="1"/>
    </xf>
    <xf numFmtId="0" fontId="121" fillId="2" borderId="0" xfId="0" applyFont="1" applyFill="1" applyAlignment="1" applyProtection="1">
      <alignment horizontal="center" vertical="center" wrapText="1"/>
      <protection locked="0"/>
    </xf>
    <xf numFmtId="14" fontId="50" fillId="0" borderId="0" xfId="0" applyNumberFormat="1" applyFont="1" applyFill="1" applyAlignment="1" applyProtection="1">
      <alignment vertical="center" wrapText="1"/>
      <protection hidden="1"/>
    </xf>
    <xf numFmtId="0" fontId="109" fillId="0" borderId="0" xfId="0" applyNumberFormat="1" applyFont="1" applyFill="1" applyAlignment="1" applyProtection="1">
      <alignment horizontal="right"/>
      <protection hidden="1"/>
    </xf>
    <xf numFmtId="0" fontId="30" fillId="2" borderId="0" xfId="0" applyFont="1" applyFill="1" applyAlignment="1" applyProtection="1">
      <alignment horizontal="center" wrapText="1"/>
      <protection locked="0"/>
    </xf>
    <xf numFmtId="0" fontId="278" fillId="0" borderId="0" xfId="0" applyNumberFormat="1" applyFont="1" applyFill="1" applyAlignment="1" applyProtection="1">
      <alignment horizontal="left"/>
      <protection hidden="1"/>
    </xf>
    <xf numFmtId="0" fontId="108" fillId="0" borderId="0" xfId="0" applyFont="1" applyFill="1" applyAlignment="1" applyProtection="1">
      <alignment horizontal="left"/>
      <protection hidden="1"/>
    </xf>
    <xf numFmtId="0" fontId="107" fillId="0" borderId="0" xfId="0" applyFont="1" applyFill="1" applyAlignment="1" applyProtection="1">
      <alignment horizontal="center"/>
      <protection hidden="1"/>
    </xf>
    <xf numFmtId="0" fontId="64" fillId="7" borderId="16" xfId="0" applyFont="1" applyFill="1" applyBorder="1" applyAlignment="1">
      <alignment horizontal="center" vertical="center"/>
    </xf>
    <xf numFmtId="0" fontId="46" fillId="0" borderId="18" xfId="0" applyFont="1" applyBorder="1" applyAlignment="1" applyProtection="1">
      <alignment horizontal="center" vertical="center"/>
      <protection hidden="1"/>
    </xf>
    <xf numFmtId="0" fontId="78" fillId="22" borderId="16" xfId="0" applyFont="1" applyFill="1" applyBorder="1" applyAlignment="1">
      <alignment horizontal="center" vertical="center"/>
    </xf>
    <xf numFmtId="0" fontId="41" fillId="0" borderId="18" xfId="0" applyFont="1" applyBorder="1" applyAlignment="1" applyProtection="1">
      <alignment horizontal="center" vertical="center"/>
      <protection hidden="1"/>
    </xf>
    <xf numFmtId="0" fontId="57" fillId="7" borderId="29" xfId="0" applyFont="1" applyFill="1" applyBorder="1" applyAlignment="1">
      <alignment horizontal="center" vertical="center"/>
    </xf>
    <xf numFmtId="0" fontId="57" fillId="7" borderId="30" xfId="0" applyFont="1" applyFill="1" applyBorder="1" applyAlignment="1">
      <alignment horizontal="center" vertical="center"/>
    </xf>
    <xf numFmtId="0" fontId="57" fillId="7" borderId="31" xfId="0" applyFont="1" applyFill="1" applyBorder="1" applyAlignment="1">
      <alignment horizontal="center" vertical="center"/>
    </xf>
    <xf numFmtId="0" fontId="57" fillId="22" borderId="16" xfId="0" applyFont="1" applyFill="1" applyBorder="1" applyAlignment="1">
      <alignment horizontal="center"/>
    </xf>
    <xf numFmtId="0" fontId="132" fillId="0" borderId="0" xfId="0" applyFont="1" applyAlignment="1" applyProtection="1">
      <alignment horizontal="center"/>
      <protection hidden="1"/>
    </xf>
    <xf numFmtId="0" fontId="107" fillId="0" borderId="0" xfId="0" applyFont="1" applyAlignment="1" applyProtection="1">
      <alignment horizontal="left" vertical="center"/>
      <protection hidden="1"/>
    </xf>
    <xf numFmtId="0" fontId="127" fillId="0" borderId="0" xfId="0" applyFont="1" applyAlignment="1" applyProtection="1">
      <alignment horizontal="center"/>
      <protection hidden="1"/>
    </xf>
    <xf numFmtId="0" fontId="107" fillId="0" borderId="0" xfId="0" applyFont="1" applyAlignment="1" applyProtection="1">
      <alignment horizontal="center" vertical="center"/>
      <protection hidden="1"/>
    </xf>
    <xf numFmtId="0" fontId="107" fillId="0" borderId="0" xfId="0" applyFont="1" applyAlignment="1" applyProtection="1">
      <alignment horizontal="left"/>
      <protection hidden="1"/>
    </xf>
    <xf numFmtId="0" fontId="108" fillId="0" borderId="1" xfId="0" applyFont="1" applyBorder="1" applyAlignment="1" applyProtection="1">
      <alignment horizontal="left" vertical="top" wrapText="1"/>
      <protection hidden="1"/>
    </xf>
    <xf numFmtId="0" fontId="119" fillId="2" borderId="37" xfId="0" applyFont="1" applyFill="1" applyBorder="1" applyAlignment="1" applyProtection="1">
      <alignment horizontal="left" vertical="center" wrapText="1"/>
      <protection locked="0"/>
    </xf>
    <xf numFmtId="0" fontId="119" fillId="2" borderId="41" xfId="0" applyFont="1" applyFill="1" applyBorder="1" applyAlignment="1" applyProtection="1">
      <alignment horizontal="left" vertical="center" wrapText="1"/>
      <protection locked="0"/>
    </xf>
    <xf numFmtId="0" fontId="119" fillId="2" borderId="1" xfId="0" applyFont="1" applyFill="1" applyBorder="1" applyAlignment="1" applyProtection="1">
      <alignment horizontal="left" vertical="center" wrapText="1"/>
      <protection locked="0"/>
    </xf>
    <xf numFmtId="0" fontId="108" fillId="0" borderId="0" xfId="0" applyFont="1" applyAlignment="1" applyProtection="1">
      <alignment horizontal="center"/>
      <protection hidden="1"/>
    </xf>
    <xf numFmtId="0" fontId="108" fillId="0" borderId="0" xfId="0" applyFont="1" applyAlignment="1" applyProtection="1">
      <alignment horizontal="left"/>
      <protection hidden="1"/>
    </xf>
    <xf numFmtId="0" fontId="50" fillId="0" borderId="0" xfId="0" applyFont="1" applyAlignment="1" applyProtection="1">
      <alignment horizontal="left" vertical="center"/>
      <protection hidden="1"/>
    </xf>
    <xf numFmtId="0" fontId="130" fillId="0" borderId="0" xfId="0" applyFont="1" applyAlignment="1" applyProtection="1">
      <alignment horizontal="left" vertical="top" wrapText="1"/>
      <protection hidden="1"/>
    </xf>
    <xf numFmtId="14" fontId="50" fillId="0" borderId="0" xfId="0" applyNumberFormat="1" applyFont="1" applyAlignment="1" applyProtection="1">
      <alignment horizontal="left" vertical="center"/>
      <protection hidden="1"/>
    </xf>
    <xf numFmtId="0" fontId="119" fillId="0" borderId="0" xfId="0" applyFont="1" applyAlignment="1" applyProtection="1">
      <alignment horizontal="left" vertical="top" wrapText="1"/>
      <protection hidden="1"/>
    </xf>
    <xf numFmtId="0" fontId="131" fillId="0" borderId="0" xfId="0" applyFont="1" applyAlignment="1" applyProtection="1">
      <alignment horizontal="center"/>
      <protection hidden="1"/>
    </xf>
    <xf numFmtId="0" fontId="169" fillId="18" borderId="0" xfId="0" applyFont="1" applyFill="1" applyAlignment="1" applyProtection="1">
      <alignment horizontal="center" vertical="center"/>
      <protection hidden="1"/>
    </xf>
    <xf numFmtId="0" fontId="170" fillId="18" borderId="0" xfId="0" applyFont="1" applyFill="1" applyAlignment="1" applyProtection="1">
      <alignment horizontal="center" vertical="center"/>
      <protection hidden="1"/>
    </xf>
    <xf numFmtId="0" fontId="105" fillId="18" borderId="0" xfId="0" applyFont="1" applyFill="1" applyAlignment="1" applyProtection="1">
      <alignment horizontal="center"/>
      <protection hidden="1"/>
    </xf>
    <xf numFmtId="0" fontId="130" fillId="18" borderId="1" xfId="0" applyFont="1" applyFill="1" applyBorder="1" applyAlignment="1" applyProtection="1">
      <alignment horizontal="center" vertical="top" wrapText="1"/>
      <protection hidden="1"/>
    </xf>
    <xf numFmtId="0" fontId="121" fillId="18" borderId="1" xfId="0" applyFont="1" applyFill="1" applyBorder="1" applyAlignment="1" applyProtection="1">
      <alignment horizontal="center" vertical="top"/>
      <protection hidden="1"/>
    </xf>
    <xf numFmtId="0" fontId="121" fillId="18" borderId="1" xfId="0" applyFont="1" applyFill="1" applyBorder="1" applyAlignment="1" applyProtection="1">
      <alignment horizontal="center" vertical="top" wrapText="1"/>
      <protection hidden="1"/>
    </xf>
    <xf numFmtId="0" fontId="131" fillId="18" borderId="1" xfId="0" applyFont="1" applyFill="1" applyBorder="1" applyAlignment="1" applyProtection="1">
      <alignment horizontal="center" vertical="top" wrapText="1"/>
      <protection hidden="1"/>
    </xf>
    <xf numFmtId="0" fontId="45" fillId="22" borderId="16" xfId="0" applyFont="1" applyFill="1" applyBorder="1" applyAlignment="1">
      <alignment horizontal="center"/>
    </xf>
    <xf numFmtId="0" fontId="121" fillId="0" borderId="32" xfId="0" applyFont="1" applyBorder="1" applyAlignment="1" applyProtection="1">
      <alignment horizontal="center" vertical="top"/>
      <protection hidden="1"/>
    </xf>
    <xf numFmtId="0" fontId="129" fillId="18" borderId="0" xfId="0" applyFont="1" applyFill="1" applyAlignment="1" applyProtection="1">
      <alignment horizontal="center"/>
      <protection hidden="1"/>
    </xf>
    <xf numFmtId="14" fontId="166" fillId="0" borderId="0" xfId="0" applyNumberFormat="1" applyFont="1" applyAlignment="1" applyProtection="1">
      <alignment horizontal="left" vertical="center"/>
      <protection hidden="1"/>
    </xf>
    <xf numFmtId="0" fontId="168" fillId="0" borderId="0" xfId="0" applyNumberFormat="1" applyFont="1" applyAlignment="1" applyProtection="1">
      <alignment horizontal="left"/>
      <protection hidden="1"/>
    </xf>
    <xf numFmtId="14" fontId="166" fillId="2" borderId="0" xfId="0" applyNumberFormat="1" applyFont="1" applyFill="1" applyBorder="1" applyAlignment="1" applyProtection="1">
      <alignment horizontal="left" vertical="center"/>
      <protection hidden="1"/>
    </xf>
    <xf numFmtId="0" fontId="107" fillId="0" borderId="32" xfId="0" applyFont="1" applyBorder="1" applyAlignment="1" applyProtection="1">
      <alignment horizontal="left" vertical="top"/>
      <protection hidden="1"/>
    </xf>
    <xf numFmtId="0" fontId="107" fillId="2" borderId="32" xfId="0" applyFont="1" applyFill="1" applyBorder="1" applyAlignment="1" applyProtection="1">
      <alignment horizontal="left" vertical="top"/>
      <protection locked="0"/>
    </xf>
    <xf numFmtId="0" fontId="119" fillId="0" borderId="32" xfId="0" applyFont="1" applyBorder="1" applyAlignment="1" applyProtection="1">
      <alignment horizontal="left" vertical="top"/>
      <protection hidden="1"/>
    </xf>
    <xf numFmtId="0" fontId="131" fillId="18" borderId="36" xfId="0" applyFont="1" applyFill="1" applyBorder="1" applyAlignment="1" applyProtection="1">
      <alignment horizontal="center" vertical="top" wrapText="1"/>
      <protection hidden="1"/>
    </xf>
    <xf numFmtId="0" fontId="131" fillId="18" borderId="27" xfId="0" applyFont="1" applyFill="1" applyBorder="1" applyAlignment="1" applyProtection="1">
      <alignment horizontal="center" vertical="top" wrapText="1"/>
      <protection hidden="1"/>
    </xf>
    <xf numFmtId="0" fontId="131" fillId="18" borderId="38" xfId="0" applyFont="1" applyFill="1" applyBorder="1" applyAlignment="1" applyProtection="1">
      <alignment horizontal="center" vertical="top" wrapText="1"/>
      <protection hidden="1"/>
    </xf>
    <xf numFmtId="0" fontId="121" fillId="18" borderId="44" xfId="0" applyFont="1" applyFill="1" applyBorder="1" applyAlignment="1" applyProtection="1">
      <alignment horizontal="center" vertical="top" wrapText="1"/>
      <protection hidden="1"/>
    </xf>
    <xf numFmtId="0" fontId="121" fillId="18" borderId="28" xfId="0" applyFont="1" applyFill="1" applyBorder="1" applyAlignment="1" applyProtection="1">
      <alignment horizontal="center" vertical="top" wrapText="1"/>
      <protection hidden="1"/>
    </xf>
    <xf numFmtId="0" fontId="121" fillId="18" borderId="27" xfId="0" applyFont="1" applyFill="1" applyBorder="1" applyAlignment="1" applyProtection="1">
      <alignment horizontal="center" vertical="top" wrapText="1"/>
      <protection hidden="1"/>
    </xf>
    <xf numFmtId="0" fontId="121" fillId="18" borderId="38" xfId="0" applyFont="1" applyFill="1" applyBorder="1" applyAlignment="1" applyProtection="1">
      <alignment horizontal="center" vertical="top" wrapText="1"/>
      <protection hidden="1"/>
    </xf>
    <xf numFmtId="0" fontId="132" fillId="18" borderId="1" xfId="0" applyFont="1" applyFill="1" applyBorder="1" applyAlignment="1" applyProtection="1">
      <alignment horizontal="center" vertical="top" wrapText="1"/>
      <protection hidden="1"/>
    </xf>
    <xf numFmtId="0" fontId="106" fillId="18" borderId="1" xfId="0" applyFont="1" applyFill="1" applyBorder="1" applyAlignment="1" applyProtection="1">
      <alignment horizontal="center" vertical="top" wrapText="1"/>
      <protection hidden="1"/>
    </xf>
    <xf numFmtId="0" fontId="105" fillId="20" borderId="0" xfId="2" applyFont="1" applyFill="1" applyBorder="1" applyAlignment="1" applyProtection="1">
      <alignment horizontal="center" vertical="top"/>
      <protection hidden="1"/>
    </xf>
    <xf numFmtId="0" fontId="136" fillId="20" borderId="16" xfId="2" applyFont="1" applyFill="1" applyBorder="1" applyAlignment="1" applyProtection="1">
      <alignment horizontal="center" vertical="top" wrapText="1"/>
      <protection hidden="1"/>
    </xf>
    <xf numFmtId="0" fontId="137" fillId="20" borderId="16" xfId="2" applyFont="1" applyFill="1" applyBorder="1" applyAlignment="1" applyProtection="1">
      <alignment horizontal="left" vertical="center"/>
      <protection hidden="1"/>
    </xf>
    <xf numFmtId="0" fontId="137" fillId="2" borderId="16" xfId="2" applyFont="1" applyFill="1" applyBorder="1" applyAlignment="1" applyProtection="1">
      <alignment horizontal="left" vertical="center"/>
      <protection locked="0"/>
    </xf>
    <xf numFmtId="0" fontId="137" fillId="0" borderId="16" xfId="2" applyFont="1" applyBorder="1" applyAlignment="1" applyProtection="1">
      <alignment horizontal="center" vertical="center"/>
      <protection hidden="1"/>
    </xf>
    <xf numFmtId="0" fontId="137" fillId="20" borderId="16" xfId="2" applyFont="1" applyFill="1" applyBorder="1" applyAlignment="1" applyProtection="1">
      <alignment horizontal="justify" vertical="center" wrapText="1"/>
      <protection hidden="1"/>
    </xf>
    <xf numFmtId="0" fontId="137" fillId="2" borderId="16" xfId="2" applyFont="1" applyFill="1" applyBorder="1" applyAlignment="1" applyProtection="1">
      <alignment horizontal="left" vertical="center" wrapText="1"/>
      <protection locked="0"/>
    </xf>
    <xf numFmtId="0" fontId="137" fillId="0" borderId="16" xfId="2" applyFont="1" applyBorder="1" applyAlignment="1" applyProtection="1">
      <alignment vertical="center"/>
      <protection hidden="1"/>
    </xf>
    <xf numFmtId="0" fontId="171" fillId="2" borderId="21" xfId="2" applyFont="1" applyFill="1" applyBorder="1" applyAlignment="1" applyProtection="1">
      <alignment horizontal="left" vertical="center" wrapText="1"/>
      <protection locked="0"/>
    </xf>
    <xf numFmtId="0" fontId="171" fillId="2" borderId="18" xfId="2" applyFont="1" applyFill="1" applyBorder="1" applyAlignment="1" applyProtection="1">
      <alignment horizontal="left" vertical="center" wrapText="1"/>
      <protection locked="0"/>
    </xf>
    <xf numFmtId="0" fontId="171" fillId="2" borderId="22" xfId="2" applyFont="1" applyFill="1" applyBorder="1" applyAlignment="1" applyProtection="1">
      <alignment horizontal="left" vertical="center" wrapText="1"/>
      <protection locked="0"/>
    </xf>
    <xf numFmtId="0" fontId="171" fillId="2" borderId="25" xfId="2" applyFont="1" applyFill="1" applyBorder="1" applyAlignment="1" applyProtection="1">
      <alignment horizontal="left" vertical="center" wrapText="1"/>
      <protection locked="0"/>
    </xf>
    <xf numFmtId="0" fontId="171" fillId="2" borderId="17" xfId="2" applyFont="1" applyFill="1" applyBorder="1" applyAlignment="1" applyProtection="1">
      <alignment horizontal="left" vertical="center" wrapText="1"/>
      <protection locked="0"/>
    </xf>
    <xf numFmtId="0" fontId="171" fillId="2" borderId="26" xfId="2" applyFont="1" applyFill="1" applyBorder="1" applyAlignment="1" applyProtection="1">
      <alignment horizontal="left" vertical="center" wrapText="1"/>
      <protection locked="0"/>
    </xf>
    <xf numFmtId="0" fontId="137" fillId="20" borderId="21" xfId="2" applyFont="1" applyFill="1" applyBorder="1" applyAlignment="1" applyProtection="1">
      <alignment horizontal="justify" vertical="center" wrapText="1"/>
      <protection hidden="1"/>
    </xf>
    <xf numFmtId="0" fontId="137" fillId="20" borderId="18" xfId="2" applyFont="1" applyFill="1" applyBorder="1" applyAlignment="1" applyProtection="1">
      <alignment horizontal="justify" vertical="center" wrapText="1"/>
      <protection hidden="1"/>
    </xf>
    <xf numFmtId="0" fontId="137" fillId="20" borderId="22" xfId="2" applyFont="1" applyFill="1" applyBorder="1" applyAlignment="1" applyProtection="1">
      <alignment horizontal="justify" vertical="center" wrapText="1"/>
      <protection hidden="1"/>
    </xf>
    <xf numFmtId="0" fontId="137" fillId="20" borderId="25" xfId="2" applyFont="1" applyFill="1" applyBorder="1" applyAlignment="1" applyProtection="1">
      <alignment horizontal="justify" vertical="center" wrapText="1"/>
      <protection hidden="1"/>
    </xf>
    <xf numFmtId="0" fontId="137" fillId="20" borderId="17" xfId="2" applyFont="1" applyFill="1" applyBorder="1" applyAlignment="1" applyProtection="1">
      <alignment horizontal="justify" vertical="center" wrapText="1"/>
      <protection hidden="1"/>
    </xf>
    <xf numFmtId="0" fontId="137" fillId="20" borderId="26" xfId="2" applyFont="1" applyFill="1" applyBorder="1" applyAlignment="1" applyProtection="1">
      <alignment horizontal="justify" vertical="center" wrapText="1"/>
      <protection hidden="1"/>
    </xf>
    <xf numFmtId="0" fontId="137" fillId="20" borderId="16" xfId="0" applyFont="1" applyFill="1" applyBorder="1" applyAlignment="1" applyProtection="1">
      <alignment horizontal="justify" vertical="center" wrapText="1"/>
      <protection hidden="1"/>
    </xf>
    <xf numFmtId="0" fontId="0" fillId="0" borderId="16" xfId="0" applyBorder="1" applyAlignment="1" applyProtection="1">
      <alignment vertical="center"/>
      <protection hidden="1"/>
    </xf>
    <xf numFmtId="0" fontId="171" fillId="2" borderId="16" xfId="2" applyFont="1" applyFill="1" applyBorder="1" applyAlignment="1" applyProtection="1">
      <alignment horizontal="left" vertical="center" wrapText="1"/>
      <protection locked="0"/>
    </xf>
    <xf numFmtId="14" fontId="137" fillId="2" borderId="16" xfId="2" applyNumberFormat="1" applyFont="1" applyFill="1" applyBorder="1" applyAlignment="1" applyProtection="1">
      <alignment horizontal="left"/>
      <protection locked="0"/>
    </xf>
    <xf numFmtId="0" fontId="137" fillId="2" borderId="16" xfId="2" applyFont="1" applyFill="1" applyBorder="1" applyAlignment="1" applyProtection="1">
      <alignment horizontal="left"/>
      <protection locked="0"/>
    </xf>
    <xf numFmtId="0" fontId="0" fillId="2" borderId="16" xfId="0" applyFill="1" applyBorder="1" applyProtection="1">
      <protection locked="0"/>
    </xf>
    <xf numFmtId="0" fontId="139" fillId="0" borderId="16" xfId="2" applyFont="1" applyBorder="1" applyAlignment="1" applyProtection="1">
      <alignment horizontal="center" vertical="center"/>
      <protection hidden="1"/>
    </xf>
    <xf numFmtId="0" fontId="139" fillId="2" borderId="29" xfId="2" applyFont="1" applyFill="1" applyBorder="1" applyAlignment="1" applyProtection="1">
      <alignment horizontal="center" vertical="center" wrapText="1"/>
      <protection locked="0"/>
    </xf>
    <xf numFmtId="0" fontId="139" fillId="2" borderId="31" xfId="2" applyFont="1" applyFill="1" applyBorder="1" applyAlignment="1" applyProtection="1">
      <alignment horizontal="center" vertical="center" wrapText="1"/>
      <protection locked="0"/>
    </xf>
    <xf numFmtId="14" fontId="137" fillId="2" borderId="29" xfId="2" applyNumberFormat="1" applyFont="1" applyFill="1" applyBorder="1" applyAlignment="1" applyProtection="1">
      <alignment horizontal="left" vertical="center"/>
      <protection locked="0"/>
    </xf>
    <xf numFmtId="14" fontId="137" fillId="2" borderId="30" xfId="2" applyNumberFormat="1" applyFont="1" applyFill="1" applyBorder="1" applyAlignment="1" applyProtection="1">
      <alignment horizontal="left" vertical="center"/>
      <protection locked="0"/>
    </xf>
    <xf numFmtId="14" fontId="137" fillId="2" borderId="31" xfId="2" applyNumberFormat="1" applyFont="1" applyFill="1" applyBorder="1" applyAlignment="1" applyProtection="1">
      <alignment horizontal="left" vertical="center"/>
      <protection locked="0"/>
    </xf>
    <xf numFmtId="0" fontId="139" fillId="2" borderId="16" xfId="2" applyFont="1" applyFill="1" applyBorder="1" applyAlignment="1" applyProtection="1">
      <alignment horizontal="left"/>
      <protection locked="0"/>
    </xf>
    <xf numFmtId="0" fontId="137" fillId="0" borderId="16" xfId="2" applyFont="1" applyBorder="1" applyAlignment="1" applyProtection="1">
      <alignment horizontal="center" vertical="top"/>
      <protection hidden="1"/>
    </xf>
    <xf numFmtId="0" fontId="139" fillId="0" borderId="16" xfId="2" applyFont="1" applyBorder="1" applyAlignment="1" applyProtection="1">
      <alignment vertical="center" wrapText="1"/>
      <protection hidden="1"/>
    </xf>
    <xf numFmtId="0" fontId="140" fillId="20" borderId="16" xfId="2" applyFont="1" applyFill="1" applyBorder="1" applyAlignment="1" applyProtection="1">
      <alignment horizontal="left" vertical="center" wrapText="1"/>
      <protection hidden="1"/>
    </xf>
    <xf numFmtId="0" fontId="140" fillId="0" borderId="16" xfId="2" applyFont="1" applyBorder="1" applyAlignment="1" applyProtection="1">
      <alignment vertical="center" wrapText="1"/>
      <protection hidden="1"/>
    </xf>
    <xf numFmtId="0" fontId="139" fillId="2" borderId="16" xfId="2" applyFont="1" applyFill="1" applyBorder="1" applyAlignment="1" applyProtection="1">
      <alignment vertical="top"/>
      <protection locked="0"/>
    </xf>
    <xf numFmtId="1" fontId="139" fillId="2" borderId="29" xfId="2" applyNumberFormat="1" applyFont="1" applyFill="1" applyBorder="1" applyAlignment="1" applyProtection="1">
      <alignment horizontal="left" vertical="center"/>
      <protection locked="0"/>
    </xf>
    <xf numFmtId="1" fontId="139" fillId="2" borderId="30" xfId="2" applyNumberFormat="1" applyFont="1" applyFill="1" applyBorder="1" applyAlignment="1" applyProtection="1">
      <alignment horizontal="left" vertical="center"/>
      <protection locked="0"/>
    </xf>
    <xf numFmtId="1" fontId="139" fillId="2" borderId="31" xfId="2" applyNumberFormat="1" applyFont="1" applyFill="1" applyBorder="1" applyAlignment="1" applyProtection="1">
      <alignment horizontal="left" vertical="center"/>
      <protection locked="0"/>
    </xf>
    <xf numFmtId="0" fontId="137" fillId="20" borderId="16" xfId="2" applyFont="1" applyFill="1" applyBorder="1" applyAlignment="1" applyProtection="1">
      <alignment horizontal="left" vertical="center" wrapText="1"/>
      <protection hidden="1"/>
    </xf>
    <xf numFmtId="0" fontId="139" fillId="2" borderId="21" xfId="2" applyFont="1" applyFill="1" applyBorder="1" applyAlignment="1" applyProtection="1">
      <alignment horizontal="left" vertical="center"/>
      <protection locked="0"/>
    </xf>
    <xf numFmtId="0" fontId="139" fillId="2" borderId="18" xfId="2" applyFont="1" applyFill="1" applyBorder="1" applyAlignment="1" applyProtection="1">
      <alignment horizontal="left" vertical="center"/>
      <protection locked="0"/>
    </xf>
    <xf numFmtId="0" fontId="139" fillId="2" borderId="22" xfId="2" applyFont="1" applyFill="1" applyBorder="1" applyAlignment="1" applyProtection="1">
      <alignment horizontal="left" vertical="center"/>
      <protection locked="0"/>
    </xf>
    <xf numFmtId="0" fontId="139" fillId="2" borderId="25" xfId="2" applyFont="1" applyFill="1" applyBorder="1" applyAlignment="1" applyProtection="1">
      <alignment horizontal="left" vertical="center"/>
      <protection locked="0"/>
    </xf>
    <xf numFmtId="0" fontId="139" fillId="2" borderId="17" xfId="2" applyFont="1" applyFill="1" applyBorder="1" applyAlignment="1" applyProtection="1">
      <alignment horizontal="left" vertical="center"/>
      <protection locked="0"/>
    </xf>
    <xf numFmtId="0" fontId="139" fillId="2" borderId="26" xfId="2" applyFont="1" applyFill="1" applyBorder="1" applyAlignment="1" applyProtection="1">
      <alignment horizontal="left" vertical="center"/>
      <protection locked="0"/>
    </xf>
    <xf numFmtId="1" fontId="140" fillId="2" borderId="16" xfId="2" applyNumberFormat="1" applyFont="1" applyFill="1" applyBorder="1" applyAlignment="1" applyProtection="1">
      <alignment horizontal="left" vertical="justify" wrapText="1"/>
      <protection locked="0"/>
    </xf>
    <xf numFmtId="0" fontId="137" fillId="20" borderId="29" xfId="2" applyFont="1" applyFill="1" applyBorder="1" applyAlignment="1" applyProtection="1">
      <alignment horizontal="left" vertical="center"/>
      <protection hidden="1"/>
    </xf>
    <xf numFmtId="0" fontId="137" fillId="20" borderId="30" xfId="2" applyFont="1" applyFill="1" applyBorder="1" applyAlignment="1" applyProtection="1">
      <alignment horizontal="left" vertical="center"/>
      <protection hidden="1"/>
    </xf>
    <xf numFmtId="0" fontId="137" fillId="20" borderId="31" xfId="2" applyFont="1" applyFill="1" applyBorder="1" applyAlignment="1" applyProtection="1">
      <alignment horizontal="left" vertical="center"/>
      <protection hidden="1"/>
    </xf>
    <xf numFmtId="0" fontId="171" fillId="2" borderId="16" xfId="2" applyFont="1" applyFill="1" applyBorder="1" applyAlignment="1" applyProtection="1">
      <alignment horizontal="left" vertical="center"/>
      <protection locked="0"/>
    </xf>
    <xf numFmtId="0" fontId="171" fillId="2" borderId="16" xfId="2" applyFont="1" applyFill="1" applyBorder="1" applyAlignment="1" applyProtection="1">
      <alignment vertical="center"/>
      <protection locked="0"/>
    </xf>
    <xf numFmtId="0" fontId="137" fillId="20" borderId="0" xfId="2" applyFont="1" applyFill="1" applyBorder="1" applyAlignment="1" applyProtection="1">
      <alignment horizontal="left" vertical="top" wrapText="1"/>
      <protection hidden="1"/>
    </xf>
    <xf numFmtId="0" fontId="137" fillId="0" borderId="0" xfId="2" applyFont="1" applyProtection="1">
      <protection hidden="1"/>
    </xf>
    <xf numFmtId="0" fontId="137" fillId="0" borderId="0" xfId="2" applyFont="1" applyAlignment="1" applyProtection="1">
      <alignment horizontal="center" vertical="center"/>
      <protection hidden="1"/>
    </xf>
    <xf numFmtId="0" fontId="141" fillId="0" borderId="0" xfId="2" applyFont="1" applyProtection="1">
      <protection hidden="1"/>
    </xf>
    <xf numFmtId="0" fontId="78" fillId="22" borderId="21" xfId="0" applyFont="1" applyFill="1" applyBorder="1" applyAlignment="1">
      <alignment horizontal="center" vertical="center"/>
    </xf>
    <xf numFmtId="0" fontId="78" fillId="22" borderId="18" xfId="0" applyFont="1" applyFill="1" applyBorder="1" applyAlignment="1">
      <alignment horizontal="center" vertical="center"/>
    </xf>
    <xf numFmtId="0" fontId="78" fillId="22" borderId="22" xfId="0" applyFont="1" applyFill="1" applyBorder="1" applyAlignment="1">
      <alignment horizontal="center" vertical="center"/>
    </xf>
    <xf numFmtId="0" fontId="78" fillId="22" borderId="25" xfId="0" applyFont="1" applyFill="1" applyBorder="1" applyAlignment="1">
      <alignment horizontal="center" vertical="center"/>
    </xf>
    <xf numFmtId="0" fontId="78" fillId="22" borderId="17" xfId="0" applyFont="1" applyFill="1" applyBorder="1" applyAlignment="1">
      <alignment horizontal="center" vertical="center"/>
    </xf>
    <xf numFmtId="0" fontId="78" fillId="22" borderId="26" xfId="0" applyFont="1" applyFill="1" applyBorder="1" applyAlignment="1">
      <alignment horizontal="center" vertical="center"/>
    </xf>
    <xf numFmtId="0" fontId="37" fillId="2" borderId="52" xfId="0" applyFont="1" applyFill="1" applyBorder="1" applyAlignment="1" applyProtection="1">
      <alignment horizontal="center" vertical="center"/>
      <protection locked="0"/>
    </xf>
    <xf numFmtId="0" fontId="37" fillId="2" borderId="20" xfId="0" applyFont="1" applyFill="1" applyBorder="1" applyAlignment="1" applyProtection="1">
      <alignment horizontal="center" vertical="center"/>
      <protection locked="0"/>
    </xf>
    <xf numFmtId="0" fontId="98" fillId="21" borderId="0" xfId="0" applyFont="1" applyFill="1" applyAlignment="1" applyProtection="1">
      <alignment horizontal="center"/>
      <protection hidden="1"/>
    </xf>
    <xf numFmtId="0" fontId="57" fillId="22" borderId="0" xfId="0" applyFont="1" applyFill="1" applyAlignment="1" applyProtection="1">
      <alignment horizontal="center"/>
      <protection hidden="1"/>
    </xf>
    <xf numFmtId="0" fontId="3" fillId="0" borderId="0" xfId="0" applyFont="1" applyAlignment="1" applyProtection="1">
      <alignment horizontal="center" vertical="center"/>
      <protection hidden="1"/>
    </xf>
    <xf numFmtId="0" fontId="10" fillId="8" borderId="0" xfId="0" applyFont="1" applyFill="1" applyAlignment="1" applyProtection="1">
      <alignment horizontal="left" vertical="center"/>
      <protection hidden="1"/>
    </xf>
    <xf numFmtId="14" fontId="0" fillId="0" borderId="0" xfId="0" applyNumberFormat="1" applyFont="1" applyAlignment="1" applyProtection="1">
      <alignment horizontal="center" vertical="center"/>
      <protection hidden="1"/>
    </xf>
    <xf numFmtId="0" fontId="0" fillId="0" borderId="0" xfId="0" applyFont="1" applyAlignment="1" applyProtection="1">
      <alignment horizontal="center" vertical="center"/>
      <protection hidden="1"/>
    </xf>
    <xf numFmtId="0" fontId="57" fillId="0" borderId="0" xfId="0" applyFont="1" applyAlignment="1" applyProtection="1">
      <alignment horizontal="center"/>
      <protection hidden="1"/>
    </xf>
    <xf numFmtId="0" fontId="22" fillId="2" borderId="0" xfId="0" applyFont="1" applyFill="1" applyAlignment="1" applyProtection="1">
      <alignment horizontal="center" vertical="center"/>
      <protection locked="0"/>
    </xf>
    <xf numFmtId="14" fontId="10" fillId="2" borderId="0" xfId="0" applyNumberFormat="1" applyFont="1" applyFill="1" applyAlignment="1" applyProtection="1">
      <alignment horizontal="center" vertical="center"/>
      <protection locked="0"/>
    </xf>
    <xf numFmtId="0" fontId="143" fillId="22" borderId="17" xfId="0" applyFont="1" applyFill="1" applyBorder="1" applyAlignment="1">
      <alignment horizontal="center" vertical="center"/>
    </xf>
    <xf numFmtId="0" fontId="45" fillId="9" borderId="16" xfId="0" applyFont="1" applyFill="1" applyBorder="1" applyAlignment="1">
      <alignment horizontal="center" vertical="center"/>
    </xf>
    <xf numFmtId="0" fontId="64" fillId="0" borderId="16" xfId="0" applyFont="1" applyBorder="1" applyAlignment="1">
      <alignment horizontal="left"/>
    </xf>
    <xf numFmtId="0" fontId="45" fillId="0" borderId="16" xfId="0" applyFont="1" applyBorder="1" applyAlignment="1">
      <alignment horizontal="left"/>
    </xf>
    <xf numFmtId="0" fontId="144" fillId="9" borderId="0" xfId="0" applyFont="1" applyFill="1" applyAlignment="1" applyProtection="1">
      <alignment horizontal="center" vertical="top" wrapText="1"/>
      <protection hidden="1"/>
    </xf>
    <xf numFmtId="0" fontId="0" fillId="0" borderId="0" xfId="0" applyFont="1" applyAlignment="1" applyProtection="1">
      <alignment horizontal="left" vertical="center"/>
      <protection hidden="1"/>
    </xf>
    <xf numFmtId="0" fontId="96" fillId="0" borderId="0" xfId="0" applyFont="1" applyAlignment="1" applyProtection="1">
      <alignment horizontal="center" vertical="center"/>
      <protection hidden="1"/>
    </xf>
    <xf numFmtId="0" fontId="13" fillId="0" borderId="0" xfId="0" applyFont="1" applyAlignment="1" applyProtection="1">
      <alignment horizontal="left" vertical="center"/>
      <protection hidden="1"/>
    </xf>
    <xf numFmtId="0" fontId="0" fillId="0" borderId="0" xfId="0" applyFont="1" applyAlignment="1" applyProtection="1">
      <alignment horizontal="left"/>
      <protection hidden="1"/>
    </xf>
    <xf numFmtId="0" fontId="22" fillId="0" borderId="42" xfId="0" applyFont="1" applyBorder="1" applyAlignment="1" applyProtection="1">
      <alignment horizontal="left"/>
      <protection hidden="1"/>
    </xf>
    <xf numFmtId="0" fontId="30" fillId="2" borderId="42" xfId="0" applyFont="1" applyFill="1" applyBorder="1" applyAlignment="1" applyProtection="1">
      <alignment horizontal="left" vertical="center"/>
      <protection locked="0"/>
    </xf>
    <xf numFmtId="1" fontId="10" fillId="2" borderId="42" xfId="0" applyNumberFormat="1" applyFont="1" applyFill="1" applyBorder="1" applyAlignment="1" applyProtection="1">
      <alignment horizontal="left" vertical="center"/>
      <protection locked="0"/>
    </xf>
    <xf numFmtId="14" fontId="10" fillId="0" borderId="47" xfId="0" applyNumberFormat="1" applyFont="1" applyBorder="1" applyAlignment="1" applyProtection="1">
      <alignment horizontal="left" vertical="center"/>
      <protection hidden="1"/>
    </xf>
    <xf numFmtId="0" fontId="10" fillId="0" borderId="48" xfId="0" applyFont="1" applyBorder="1" applyAlignment="1" applyProtection="1">
      <alignment horizontal="left" vertical="center"/>
      <protection hidden="1"/>
    </xf>
    <xf numFmtId="0" fontId="10" fillId="0" borderId="49" xfId="0" applyFont="1" applyBorder="1" applyAlignment="1" applyProtection="1">
      <alignment horizontal="left" vertical="center"/>
      <protection hidden="1"/>
    </xf>
    <xf numFmtId="0" fontId="22" fillId="0" borderId="20" xfId="0" applyFont="1" applyBorder="1" applyAlignment="1" applyProtection="1">
      <alignment horizontal="center" vertical="center"/>
      <protection hidden="1"/>
    </xf>
    <xf numFmtId="0" fontId="22" fillId="0" borderId="16" xfId="0" applyFont="1" applyBorder="1" applyAlignment="1" applyProtection="1">
      <alignment horizontal="center" vertical="center"/>
      <protection hidden="1"/>
    </xf>
    <xf numFmtId="0" fontId="78" fillId="22" borderId="16" xfId="0" applyFont="1" applyFill="1" applyBorder="1" applyAlignment="1">
      <alignment horizontal="center"/>
    </xf>
    <xf numFmtId="0" fontId="24" fillId="0" borderId="0" xfId="0" applyFont="1" applyAlignment="1" applyProtection="1">
      <alignment horizontal="center" wrapText="1"/>
      <protection hidden="1"/>
    </xf>
    <xf numFmtId="0" fontId="24" fillId="0" borderId="0" xfId="0" applyFont="1" applyAlignment="1" applyProtection="1">
      <alignment horizontal="left"/>
      <protection hidden="1"/>
    </xf>
    <xf numFmtId="0" fontId="46" fillId="23" borderId="0" xfId="0" applyFont="1" applyFill="1" applyAlignment="1" applyProtection="1">
      <alignment horizontal="center"/>
      <protection hidden="1"/>
    </xf>
    <xf numFmtId="0" fontId="89" fillId="24" borderId="0" xfId="0" applyFont="1" applyFill="1" applyAlignment="1" applyProtection="1">
      <alignment horizontal="center"/>
      <protection hidden="1"/>
    </xf>
    <xf numFmtId="0" fontId="57" fillId="6" borderId="0" xfId="0" applyFont="1" applyFill="1" applyAlignment="1" applyProtection="1">
      <alignment horizontal="center"/>
      <protection hidden="1"/>
    </xf>
    <xf numFmtId="0" fontId="25" fillId="0" borderId="0" xfId="0" applyFont="1" applyAlignment="1" applyProtection="1">
      <alignment horizontal="center"/>
      <protection hidden="1"/>
    </xf>
    <xf numFmtId="0" fontId="22" fillId="2" borderId="0" xfId="0" applyFont="1" applyFill="1" applyAlignment="1" applyProtection="1">
      <alignment horizontal="left" vertical="center"/>
      <protection locked="0"/>
    </xf>
    <xf numFmtId="0" fontId="22" fillId="0" borderId="0" xfId="0" applyFont="1" applyAlignment="1" applyProtection="1">
      <protection hidden="1"/>
    </xf>
    <xf numFmtId="0" fontId="30" fillId="0" borderId="0" xfId="0" applyFont="1" applyAlignment="1" applyProtection="1">
      <alignment horizontal="center" wrapText="1"/>
      <protection hidden="1"/>
    </xf>
    <xf numFmtId="1" fontId="10" fillId="2" borderId="0" xfId="0" applyNumberFormat="1" applyFont="1" applyFill="1" applyAlignment="1" applyProtection="1">
      <alignment horizontal="center" vertical="center"/>
      <protection hidden="1"/>
    </xf>
    <xf numFmtId="0" fontId="83" fillId="22" borderId="16" xfId="0" applyFont="1" applyFill="1" applyBorder="1" applyAlignment="1">
      <alignment horizontal="center"/>
    </xf>
    <xf numFmtId="0" fontId="94" fillId="0" borderId="43" xfId="0" applyFont="1" applyBorder="1" applyAlignment="1" applyProtection="1">
      <alignment horizontal="center"/>
      <protection hidden="1"/>
    </xf>
    <xf numFmtId="0" fontId="46" fillId="0" borderId="50" xfId="0" applyFont="1" applyBorder="1" applyAlignment="1" applyProtection="1">
      <alignment horizontal="center" vertical="center"/>
      <protection hidden="1"/>
    </xf>
    <xf numFmtId="0" fontId="30" fillId="0" borderId="50" xfId="0" applyFont="1" applyBorder="1" applyAlignment="1" applyProtection="1">
      <alignment horizontal="center"/>
      <protection hidden="1"/>
    </xf>
    <xf numFmtId="0" fontId="30" fillId="0" borderId="50" xfId="0" applyFont="1" applyBorder="1" applyAlignment="1" applyProtection="1">
      <alignment horizontal="right"/>
      <protection hidden="1"/>
    </xf>
    <xf numFmtId="0" fontId="30" fillId="2" borderId="50" xfId="0" applyFont="1" applyFill="1" applyBorder="1" applyAlignment="1" applyProtection="1">
      <alignment horizontal="center"/>
      <protection locked="0"/>
    </xf>
    <xf numFmtId="0" fontId="3" fillId="0" borderId="50" xfId="0" applyFont="1" applyBorder="1" applyAlignment="1" applyProtection="1">
      <alignment horizontal="left"/>
      <protection hidden="1"/>
    </xf>
    <xf numFmtId="0" fontId="30" fillId="0" borderId="42" xfId="0" applyFont="1" applyBorder="1" applyAlignment="1" applyProtection="1">
      <alignment horizontal="center"/>
      <protection hidden="1"/>
    </xf>
    <xf numFmtId="0" fontId="3" fillId="0" borderId="50" xfId="0" applyFont="1" applyBorder="1" applyAlignment="1" applyProtection="1">
      <alignment horizontal="center"/>
      <protection hidden="1"/>
    </xf>
    <xf numFmtId="0" fontId="30" fillId="0" borderId="50" xfId="0" applyFont="1" applyBorder="1" applyAlignment="1" applyProtection="1">
      <alignment horizontal="left"/>
      <protection hidden="1"/>
    </xf>
    <xf numFmtId="0" fontId="14" fillId="0" borderId="0" xfId="0" applyFont="1" applyAlignment="1" applyProtection="1">
      <alignment horizontal="center" vertical="center" wrapText="1"/>
      <protection hidden="1"/>
    </xf>
    <xf numFmtId="0" fontId="3" fillId="0" borderId="0" xfId="0" applyFont="1" applyAlignment="1" applyProtection="1">
      <alignment horizontal="left"/>
      <protection hidden="1"/>
    </xf>
    <xf numFmtId="0" fontId="13" fillId="0" borderId="0" xfId="0" applyFont="1" applyAlignment="1" applyProtection="1">
      <alignment horizontal="left"/>
      <protection hidden="1"/>
    </xf>
    <xf numFmtId="14" fontId="3" fillId="2" borderId="0" xfId="0" applyNumberFormat="1" applyFont="1" applyFill="1" applyAlignment="1" applyProtection="1">
      <alignment horizontal="center" vertical="center"/>
      <protection hidden="1"/>
    </xf>
    <xf numFmtId="0" fontId="3" fillId="2" borderId="0" xfId="0" applyFont="1" applyFill="1" applyAlignment="1" applyProtection="1">
      <alignment horizontal="center" vertical="center"/>
      <protection hidden="1"/>
    </xf>
    <xf numFmtId="0" fontId="14" fillId="0" borderId="0" xfId="0" applyFont="1" applyAlignment="1" applyProtection="1">
      <alignment horizontal="center" vertical="center"/>
      <protection hidden="1"/>
    </xf>
    <xf numFmtId="0" fontId="87" fillId="0" borderId="0" xfId="0" applyFont="1" applyAlignment="1" applyProtection="1">
      <alignment horizontal="center" vertical="top"/>
      <protection hidden="1"/>
    </xf>
    <xf numFmtId="0" fontId="3" fillId="8" borderId="0" xfId="0" applyFont="1" applyFill="1" applyAlignment="1" applyProtection="1">
      <alignment horizontal="left" vertical="center"/>
      <protection hidden="1"/>
    </xf>
    <xf numFmtId="0" fontId="30" fillId="0" borderId="0" xfId="0" applyFont="1" applyAlignment="1" applyProtection="1">
      <alignment horizontal="left" vertical="center"/>
      <protection hidden="1"/>
    </xf>
    <xf numFmtId="0" fontId="45" fillId="7" borderId="16" xfId="0" applyFont="1" applyFill="1" applyBorder="1" applyAlignment="1">
      <alignment vertical="center"/>
    </xf>
    <xf numFmtId="0" fontId="42" fillId="0" borderId="48" xfId="0" applyFont="1" applyBorder="1" applyAlignment="1" applyProtection="1">
      <alignment horizontal="center"/>
      <protection hidden="1"/>
    </xf>
    <xf numFmtId="0" fontId="22" fillId="0" borderId="0" xfId="0" applyFont="1" applyBorder="1" applyAlignment="1" applyProtection="1">
      <alignment horizontal="center" vertical="top" wrapText="1"/>
      <protection hidden="1"/>
    </xf>
    <xf numFmtId="0" fontId="22" fillId="0" borderId="0" xfId="0" applyFont="1" applyBorder="1" applyAlignment="1" applyProtection="1">
      <alignment horizontal="left" vertical="top" wrapText="1"/>
      <protection hidden="1"/>
    </xf>
    <xf numFmtId="0" fontId="145" fillId="2" borderId="0" xfId="0" applyFont="1" applyFill="1" applyAlignment="1" applyProtection="1">
      <alignment horizontal="center" vertical="top" wrapText="1"/>
      <protection locked="0"/>
    </xf>
    <xf numFmtId="0" fontId="22" fillId="0" borderId="0" xfId="0" applyFont="1" applyAlignment="1" applyProtection="1">
      <alignment horizontal="center" vertical="top"/>
      <protection hidden="1"/>
    </xf>
    <xf numFmtId="0" fontId="121" fillId="0" borderId="69" xfId="0" applyFont="1" applyBorder="1" applyAlignment="1" applyProtection="1">
      <alignment horizontal="center" vertical="center"/>
      <protection hidden="1"/>
    </xf>
    <xf numFmtId="0" fontId="126" fillId="2" borderId="69" xfId="0" applyFont="1" applyFill="1" applyBorder="1" applyAlignment="1" applyProtection="1">
      <alignment horizontal="left" vertical="center"/>
      <protection locked="0"/>
    </xf>
    <xf numFmtId="0" fontId="0" fillId="0" borderId="0" xfId="0" applyFont="1" applyAlignment="1" applyProtection="1">
      <alignment horizontal="right" vertical="center"/>
      <protection hidden="1"/>
    </xf>
    <xf numFmtId="0" fontId="64" fillId="0" borderId="0" xfId="0" applyFont="1" applyBorder="1" applyAlignment="1" applyProtection="1">
      <alignment horizontal="center"/>
      <protection hidden="1"/>
    </xf>
    <xf numFmtId="0" fontId="10" fillId="2" borderId="0" xfId="0" applyFont="1" applyFill="1" applyAlignment="1" applyProtection="1">
      <alignment horizontal="left" vertical="center"/>
      <protection locked="0"/>
    </xf>
    <xf numFmtId="0" fontId="83" fillId="7" borderId="29" xfId="0" applyFont="1" applyFill="1" applyBorder="1" applyAlignment="1">
      <alignment horizontal="center" vertical="center"/>
    </xf>
    <xf numFmtId="0" fontId="83" fillId="7" borderId="30" xfId="0" applyFont="1" applyFill="1" applyBorder="1" applyAlignment="1">
      <alignment horizontal="center" vertical="center"/>
    </xf>
    <xf numFmtId="0" fontId="83" fillId="7" borderId="31" xfId="0" applyFont="1" applyFill="1" applyBorder="1" applyAlignment="1">
      <alignment horizontal="center" vertical="center"/>
    </xf>
    <xf numFmtId="0" fontId="24" fillId="0" borderId="0" xfId="0" applyFont="1" applyBorder="1" applyAlignment="1" applyProtection="1">
      <alignment horizontal="center" vertical="top" wrapText="1"/>
      <protection hidden="1"/>
    </xf>
    <xf numFmtId="0" fontId="22" fillId="2" borderId="0" xfId="0" applyFont="1" applyFill="1" applyBorder="1" applyAlignment="1" applyProtection="1">
      <alignment horizontal="left" vertical="top"/>
      <protection locked="0"/>
    </xf>
    <xf numFmtId="0" fontId="22" fillId="2" borderId="0" xfId="0" applyFont="1" applyFill="1" applyBorder="1" applyAlignment="1" applyProtection="1">
      <alignment horizontal="left" vertical="top" wrapText="1"/>
      <protection locked="0"/>
    </xf>
    <xf numFmtId="0" fontId="22" fillId="0" borderId="0" xfId="0" applyFont="1" applyBorder="1" applyAlignment="1" applyProtection="1">
      <alignment horizontal="center" vertical="top"/>
      <protection hidden="1"/>
    </xf>
    <xf numFmtId="0" fontId="22" fillId="0" borderId="0" xfId="0" applyFont="1" applyBorder="1" applyAlignment="1" applyProtection="1">
      <alignment horizontal="left" vertical="top"/>
      <protection hidden="1"/>
    </xf>
    <xf numFmtId="0" fontId="45" fillId="0" borderId="0" xfId="0" applyFont="1" applyAlignment="1" applyProtection="1">
      <alignment horizontal="center" vertical="top"/>
      <protection hidden="1"/>
    </xf>
    <xf numFmtId="0" fontId="64" fillId="2" borderId="0" xfId="0" applyFont="1" applyFill="1" applyAlignment="1" applyProtection="1">
      <alignment horizontal="center" vertical="top" wrapText="1"/>
      <protection locked="0"/>
    </xf>
    <xf numFmtId="0" fontId="42" fillId="0" borderId="0" xfId="0" applyFont="1" applyBorder="1" applyAlignment="1" applyProtection="1">
      <alignment horizontal="center" vertical="top" wrapText="1"/>
      <protection hidden="1"/>
    </xf>
    <xf numFmtId="0" fontId="57" fillId="7" borderId="16" xfId="0" applyFont="1" applyFill="1" applyBorder="1" applyAlignment="1">
      <alignment horizontal="center"/>
    </xf>
    <xf numFmtId="0" fontId="22" fillId="0" borderId="0" xfId="0" applyFont="1" applyAlignment="1" applyProtection="1">
      <alignment horizontal="left" vertical="top"/>
      <protection hidden="1"/>
    </xf>
    <xf numFmtId="0" fontId="22" fillId="3" borderId="0" xfId="0" applyFont="1" applyFill="1" applyAlignment="1" applyProtection="1">
      <alignment horizontal="left"/>
      <protection hidden="1"/>
    </xf>
    <xf numFmtId="0" fontId="149" fillId="25" borderId="0" xfId="0" applyFont="1" applyFill="1" applyAlignment="1" applyProtection="1">
      <alignment horizontal="center"/>
      <protection hidden="1"/>
    </xf>
    <xf numFmtId="0" fontId="150" fillId="12" borderId="0" xfId="0" applyFont="1" applyFill="1" applyAlignment="1" applyProtection="1">
      <alignment horizontal="left"/>
      <protection hidden="1"/>
    </xf>
    <xf numFmtId="0" fontId="148" fillId="25" borderId="0" xfId="0" applyFont="1" applyFill="1" applyAlignment="1" applyProtection="1">
      <alignment horizontal="center"/>
      <protection hidden="1"/>
    </xf>
    <xf numFmtId="0" fontId="57" fillId="3" borderId="0" xfId="0" applyFont="1" applyFill="1" applyAlignment="1" applyProtection="1">
      <alignment horizontal="left"/>
      <protection hidden="1"/>
    </xf>
    <xf numFmtId="0" fontId="148" fillId="9" borderId="0" xfId="0" applyFont="1" applyFill="1" applyAlignment="1" applyProtection="1">
      <alignment horizontal="center"/>
      <protection hidden="1"/>
    </xf>
    <xf numFmtId="0" fontId="57" fillId="3" borderId="0" xfId="0" applyFont="1" applyFill="1" applyAlignment="1" applyProtection="1">
      <alignment horizontal="left" wrapText="1"/>
      <protection hidden="1"/>
    </xf>
    <xf numFmtId="0" fontId="57" fillId="3" borderId="0" xfId="0" applyFont="1" applyFill="1" applyAlignment="1" applyProtection="1">
      <alignment horizontal="center" wrapText="1"/>
      <protection hidden="1"/>
    </xf>
    <xf numFmtId="0" fontId="151" fillId="3" borderId="16" xfId="0" applyFont="1" applyFill="1" applyBorder="1" applyAlignment="1">
      <alignment horizontal="center" vertical="center"/>
    </xf>
    <xf numFmtId="0" fontId="45" fillId="14" borderId="16" xfId="0" applyFont="1" applyFill="1" applyBorder="1" applyAlignment="1">
      <alignment horizontal="center" vertical="center"/>
    </xf>
    <xf numFmtId="0" fontId="152" fillId="2" borderId="0" xfId="0" applyFont="1" applyFill="1" applyAlignment="1" applyProtection="1">
      <alignment horizontal="left" vertical="center"/>
      <protection locked="0"/>
    </xf>
    <xf numFmtId="0" fontId="107" fillId="8" borderId="0" xfId="0" applyFont="1" applyFill="1" applyAlignment="1" applyProtection="1">
      <alignment horizontal="left"/>
      <protection hidden="1"/>
    </xf>
    <xf numFmtId="14" fontId="152" fillId="2" borderId="0" xfId="0" applyNumberFormat="1" applyFont="1" applyFill="1" applyAlignment="1" applyProtection="1">
      <alignment horizontal="left" vertical="center"/>
      <protection locked="0"/>
    </xf>
    <xf numFmtId="0" fontId="115" fillId="0" borderId="0" xfId="0" applyFont="1" applyAlignment="1" applyProtection="1">
      <alignment horizontal="center" vertical="top" wrapText="1"/>
      <protection hidden="1"/>
    </xf>
    <xf numFmtId="0" fontId="107" fillId="2" borderId="0" xfId="0" applyFont="1" applyFill="1" applyAlignment="1" applyProtection="1">
      <alignment horizontal="left" vertical="center"/>
      <protection locked="0"/>
    </xf>
    <xf numFmtId="0" fontId="114" fillId="0" borderId="0" xfId="0" applyFont="1" applyAlignment="1" applyProtection="1">
      <alignment horizontal="left" vertical="center"/>
      <protection hidden="1"/>
    </xf>
    <xf numFmtId="14" fontId="152" fillId="8" borderId="0" xfId="0" applyNumberFormat="1" applyFont="1" applyFill="1" applyAlignment="1" applyProtection="1">
      <alignment horizontal="left"/>
      <protection hidden="1"/>
    </xf>
    <xf numFmtId="0" fontId="152" fillId="8" borderId="0" xfId="0" applyFont="1" applyFill="1" applyAlignment="1" applyProtection="1">
      <alignment horizontal="left"/>
      <protection hidden="1"/>
    </xf>
    <xf numFmtId="0" fontId="107" fillId="0" borderId="0" xfId="0" applyFont="1" applyAlignment="1" applyProtection="1">
      <alignment horizontal="left" vertical="top"/>
      <protection hidden="1"/>
    </xf>
    <xf numFmtId="0" fontId="107" fillId="2" borderId="0" xfId="0" applyFont="1" applyFill="1" applyAlignment="1" applyProtection="1">
      <alignment horizontal="left" vertical="top"/>
      <protection locked="0"/>
    </xf>
    <xf numFmtId="0" fontId="107" fillId="2" borderId="0" xfId="0" applyFont="1" applyFill="1" applyAlignment="1" applyProtection="1">
      <alignment horizontal="left"/>
      <protection locked="0"/>
    </xf>
    <xf numFmtId="0" fontId="130" fillId="0" borderId="0" xfId="0" applyFont="1" applyAlignment="1" applyProtection="1">
      <alignment horizontal="left" vertical="center"/>
      <protection hidden="1"/>
    </xf>
    <xf numFmtId="0" fontId="107" fillId="2" borderId="0" xfId="0" applyFont="1" applyFill="1" applyAlignment="1" applyProtection="1">
      <alignment horizontal="center"/>
      <protection locked="0"/>
    </xf>
    <xf numFmtId="0" fontId="114" fillId="0" borderId="0" xfId="0" applyFont="1" applyAlignment="1" applyProtection="1">
      <alignment horizontal="center" vertical="center"/>
      <protection hidden="1"/>
    </xf>
    <xf numFmtId="0" fontId="39" fillId="3" borderId="16" xfId="0" applyFont="1" applyFill="1" applyBorder="1" applyAlignment="1" applyProtection="1">
      <alignment horizontal="left" vertical="center"/>
      <protection hidden="1"/>
    </xf>
    <xf numFmtId="0" fontId="153" fillId="26" borderId="29" xfId="0" applyFont="1" applyFill="1" applyBorder="1" applyAlignment="1" applyProtection="1">
      <alignment horizontal="center" vertical="center"/>
      <protection hidden="1"/>
    </xf>
    <xf numFmtId="0" fontId="153" fillId="26" borderId="30" xfId="0" applyFont="1" applyFill="1" applyBorder="1" applyAlignment="1" applyProtection="1">
      <alignment horizontal="center" vertical="center"/>
      <protection hidden="1"/>
    </xf>
    <xf numFmtId="0" fontId="153" fillId="26" borderId="31" xfId="0" applyFont="1" applyFill="1" applyBorder="1" applyAlignment="1" applyProtection="1">
      <alignment horizontal="center" vertical="center"/>
      <protection hidden="1"/>
    </xf>
    <xf numFmtId="0" fontId="154" fillId="0" borderId="0" xfId="0" applyFont="1" applyAlignment="1" applyProtection="1">
      <alignment horizontal="center" vertical="center"/>
      <protection hidden="1"/>
    </xf>
    <xf numFmtId="0" fontId="109" fillId="0" borderId="0" xfId="0" applyFont="1" applyAlignment="1" applyProtection="1">
      <alignment horizontal="left" vertical="top"/>
      <protection hidden="1"/>
    </xf>
    <xf numFmtId="0" fontId="48" fillId="2" borderId="0" xfId="0" applyFont="1" applyFill="1" applyAlignment="1" applyProtection="1">
      <alignment horizontal="center" vertical="top"/>
      <protection locked="0"/>
    </xf>
    <xf numFmtId="0" fontId="121" fillId="0" borderId="44" xfId="0" applyFont="1" applyBorder="1" applyAlignment="1" applyProtection="1">
      <alignment horizontal="center" vertical="center" wrapText="1"/>
      <protection hidden="1"/>
    </xf>
    <xf numFmtId="0" fontId="121" fillId="0" borderId="45" xfId="0" applyFont="1" applyBorder="1" applyAlignment="1" applyProtection="1">
      <alignment horizontal="center" vertical="center" wrapText="1"/>
      <protection hidden="1"/>
    </xf>
    <xf numFmtId="0" fontId="121" fillId="0" borderId="28" xfId="0" applyFont="1" applyBorder="1" applyAlignment="1" applyProtection="1">
      <alignment horizontal="center" vertical="center" wrapText="1"/>
      <protection hidden="1"/>
    </xf>
    <xf numFmtId="0" fontId="121" fillId="0" borderId="51" xfId="0" applyFont="1" applyBorder="1" applyAlignment="1" applyProtection="1">
      <alignment horizontal="center" vertical="center" wrapText="1"/>
      <protection hidden="1"/>
    </xf>
    <xf numFmtId="0" fontId="121" fillId="0" borderId="39" xfId="0" applyFont="1" applyBorder="1" applyAlignment="1" applyProtection="1">
      <alignment horizontal="center" vertical="center" wrapText="1"/>
      <protection hidden="1"/>
    </xf>
    <xf numFmtId="0" fontId="121" fillId="0" borderId="32" xfId="0" applyFont="1" applyBorder="1" applyAlignment="1" applyProtection="1">
      <alignment horizontal="center" vertical="center" wrapText="1"/>
      <protection hidden="1"/>
    </xf>
    <xf numFmtId="0" fontId="109" fillId="8" borderId="0" xfId="0" applyFont="1" applyFill="1" applyAlignment="1" applyProtection="1">
      <alignment horizontal="center" vertical="top"/>
      <protection hidden="1"/>
    </xf>
    <xf numFmtId="0" fontId="109" fillId="0" borderId="0" xfId="0" applyFont="1" applyAlignment="1" applyProtection="1">
      <alignment horizontal="left" vertical="center"/>
      <protection hidden="1"/>
    </xf>
    <xf numFmtId="14" fontId="110" fillId="8" borderId="0" xfId="0" applyNumberFormat="1" applyFont="1" applyFill="1" applyAlignment="1" applyProtection="1">
      <alignment horizontal="center" vertical="top"/>
      <protection hidden="1"/>
    </xf>
    <xf numFmtId="0" fontId="109" fillId="0" borderId="0" xfId="0" applyFont="1" applyAlignment="1" applyProtection="1">
      <alignment horizontal="left"/>
      <protection hidden="1"/>
    </xf>
    <xf numFmtId="0" fontId="109" fillId="0" borderId="0" xfId="0" applyFont="1" applyAlignment="1" applyProtection="1">
      <alignment horizontal="center" vertical="top"/>
      <protection hidden="1"/>
    </xf>
    <xf numFmtId="0" fontId="109" fillId="2" borderId="0" xfId="0" applyFont="1" applyFill="1" applyAlignment="1" applyProtection="1">
      <alignment horizontal="left" vertical="top"/>
      <protection locked="0"/>
    </xf>
    <xf numFmtId="14" fontId="32" fillId="2" borderId="0" xfId="0" applyNumberFormat="1" applyFont="1" applyFill="1" applyAlignment="1" applyProtection="1">
      <alignment horizontal="center" vertical="center"/>
      <protection locked="0"/>
    </xf>
    <xf numFmtId="14" fontId="50" fillId="8" borderId="0" xfId="0" applyNumberFormat="1" applyFont="1" applyFill="1" applyAlignment="1" applyProtection="1">
      <alignment horizontal="center" vertical="center"/>
      <protection hidden="1"/>
    </xf>
    <xf numFmtId="0" fontId="109" fillId="2" borderId="0" xfId="0" applyFont="1" applyFill="1" applyAlignment="1" applyProtection="1">
      <alignment horizontal="left" vertical="center"/>
      <protection locked="0"/>
    </xf>
    <xf numFmtId="0" fontId="130" fillId="8" borderId="0" xfId="0" applyFont="1" applyFill="1" applyAlignment="1" applyProtection="1">
      <alignment horizontal="left" vertical="center" wrapText="1"/>
      <protection hidden="1"/>
    </xf>
    <xf numFmtId="1" fontId="110" fillId="2" borderId="0" xfId="0" applyNumberFormat="1" applyFont="1" applyFill="1" applyAlignment="1" applyProtection="1">
      <alignment horizontal="left"/>
      <protection locked="0"/>
    </xf>
    <xf numFmtId="0" fontId="110" fillId="0" borderId="0" xfId="0" applyFont="1" applyAlignment="1" applyProtection="1">
      <alignment horizontal="left" vertical="center"/>
      <protection hidden="1"/>
    </xf>
    <xf numFmtId="14" fontId="110" fillId="2" borderId="0" xfId="0" applyNumberFormat="1" applyFont="1" applyFill="1" applyAlignment="1" applyProtection="1">
      <alignment horizontal="center" vertical="center"/>
      <protection locked="0"/>
    </xf>
    <xf numFmtId="0" fontId="45" fillId="22" borderId="29" xfId="0" applyFont="1" applyFill="1" applyBorder="1" applyAlignment="1">
      <alignment horizontal="center" vertical="center"/>
    </xf>
    <xf numFmtId="0" fontId="45" fillId="22" borderId="30" xfId="0" applyFont="1" applyFill="1" applyBorder="1" applyAlignment="1">
      <alignment horizontal="center" vertical="center"/>
    </xf>
    <xf numFmtId="0" fontId="45" fillId="22" borderId="31" xfId="0" applyFont="1" applyFill="1" applyBorder="1" applyAlignment="1">
      <alignment horizontal="center" vertical="center"/>
    </xf>
    <xf numFmtId="14" fontId="110" fillId="2" borderId="0" xfId="0" applyNumberFormat="1" applyFont="1" applyFill="1" applyAlignment="1" applyProtection="1">
      <alignment horizontal="left" vertical="center"/>
      <protection locked="0"/>
    </xf>
    <xf numFmtId="1" fontId="48" fillId="2" borderId="0" xfId="0" applyNumberFormat="1" applyFont="1" applyFill="1" applyAlignment="1" applyProtection="1">
      <alignment horizontal="left" vertical="center"/>
      <protection locked="0"/>
    </xf>
    <xf numFmtId="14" fontId="110" fillId="0" borderId="0" xfId="0" applyNumberFormat="1" applyFont="1" applyAlignment="1" applyProtection="1">
      <alignment horizontal="left" vertical="center"/>
      <protection hidden="1"/>
    </xf>
    <xf numFmtId="0" fontId="110" fillId="2" borderId="0" xfId="0" applyFont="1" applyFill="1" applyAlignment="1" applyProtection="1">
      <alignment horizontal="left" vertical="center"/>
      <protection locked="0"/>
    </xf>
    <xf numFmtId="0" fontId="109" fillId="0" borderId="1" xfId="0" applyFont="1" applyBorder="1" applyAlignment="1" applyProtection="1">
      <alignment horizontal="left" vertical="top" wrapText="1"/>
      <protection hidden="1"/>
    </xf>
    <xf numFmtId="0" fontId="109" fillId="2" borderId="37" xfId="0" applyFont="1" applyFill="1" applyBorder="1" applyAlignment="1" applyProtection="1">
      <alignment horizontal="center" vertical="center" wrapText="1"/>
      <protection locked="0"/>
    </xf>
    <xf numFmtId="0" fontId="109" fillId="2" borderId="33" xfId="0" applyFont="1" applyFill="1" applyBorder="1" applyAlignment="1" applyProtection="1">
      <alignment horizontal="center" vertical="center" wrapText="1"/>
      <protection locked="0"/>
    </xf>
    <xf numFmtId="0" fontId="109" fillId="2" borderId="41" xfId="0" applyFont="1" applyFill="1" applyBorder="1" applyAlignment="1" applyProtection="1">
      <alignment horizontal="center" vertical="center" wrapText="1"/>
      <protection locked="0"/>
    </xf>
    <xf numFmtId="0" fontId="109" fillId="2" borderId="37" xfId="0" applyFont="1" applyFill="1" applyBorder="1" applyAlignment="1" applyProtection="1">
      <alignment horizontal="center" vertical="top" wrapText="1"/>
      <protection locked="0"/>
    </xf>
    <xf numFmtId="0" fontId="109" fillId="2" borderId="33" xfId="0" applyFont="1" applyFill="1" applyBorder="1" applyAlignment="1" applyProtection="1">
      <alignment horizontal="center" vertical="top" wrapText="1"/>
      <protection locked="0"/>
    </xf>
    <xf numFmtId="0" fontId="109" fillId="2" borderId="41" xfId="0" applyFont="1" applyFill="1" applyBorder="1" applyAlignment="1" applyProtection="1">
      <alignment horizontal="center" vertical="top" wrapText="1"/>
      <protection locked="0"/>
    </xf>
    <xf numFmtId="0" fontId="109" fillId="0" borderId="37" xfId="0" applyFont="1" applyBorder="1" applyAlignment="1" applyProtection="1">
      <alignment horizontal="left" vertical="top" wrapText="1"/>
      <protection hidden="1"/>
    </xf>
    <xf numFmtId="0" fontId="109" fillId="0" borderId="41" xfId="0" applyFont="1" applyBorder="1" applyAlignment="1" applyProtection="1">
      <alignment horizontal="left" vertical="top" wrapText="1"/>
      <protection hidden="1"/>
    </xf>
    <xf numFmtId="0" fontId="48" fillId="2" borderId="37" xfId="0" applyFont="1" applyFill="1" applyBorder="1" applyAlignment="1" applyProtection="1">
      <alignment horizontal="left" vertical="center"/>
      <protection locked="0"/>
    </xf>
    <xf numFmtId="0" fontId="48" fillId="2" borderId="33" xfId="0" applyFont="1" applyFill="1" applyBorder="1" applyAlignment="1" applyProtection="1">
      <alignment horizontal="left" vertical="center"/>
      <protection locked="0"/>
    </xf>
    <xf numFmtId="0" fontId="48" fillId="2" borderId="41" xfId="0" applyFont="1" applyFill="1" applyBorder="1" applyAlignment="1" applyProtection="1">
      <alignment horizontal="left" vertical="center"/>
      <protection locked="0"/>
    </xf>
    <xf numFmtId="0" fontId="105" fillId="0" borderId="32" xfId="0" applyFont="1" applyBorder="1" applyAlignment="1" applyProtection="1">
      <alignment horizontal="center" vertical="center"/>
      <protection hidden="1"/>
    </xf>
    <xf numFmtId="0" fontId="130" fillId="0" borderId="37" xfId="0" applyFont="1" applyBorder="1" applyAlignment="1" applyProtection="1">
      <alignment horizontal="left" vertical="center" wrapText="1"/>
      <protection hidden="1"/>
    </xf>
    <xf numFmtId="0" fontId="130" fillId="0" borderId="33" xfId="0" applyFont="1" applyBorder="1" applyAlignment="1" applyProtection="1">
      <alignment horizontal="left" vertical="center" wrapText="1"/>
      <protection hidden="1"/>
    </xf>
    <xf numFmtId="0" fontId="130" fillId="0" borderId="41" xfId="0" applyFont="1" applyBorder="1" applyAlignment="1" applyProtection="1">
      <alignment horizontal="left" vertical="center" wrapText="1"/>
      <protection hidden="1"/>
    </xf>
    <xf numFmtId="0" fontId="109" fillId="0" borderId="37" xfId="0" applyFont="1" applyBorder="1" applyAlignment="1" applyProtection="1">
      <alignment horizontal="left" vertical="center"/>
      <protection hidden="1"/>
    </xf>
    <xf numFmtId="0" fontId="109" fillId="0" borderId="33" xfId="0" applyFont="1" applyBorder="1" applyAlignment="1" applyProtection="1">
      <alignment horizontal="left" vertical="center"/>
      <protection hidden="1"/>
    </xf>
    <xf numFmtId="0" fontId="109" fillId="0" borderId="41" xfId="0" applyFont="1" applyBorder="1" applyAlignment="1" applyProtection="1">
      <alignment horizontal="left" vertical="center"/>
      <protection hidden="1"/>
    </xf>
    <xf numFmtId="0" fontId="109" fillId="2" borderId="37" xfId="0" applyFont="1" applyFill="1" applyBorder="1" applyAlignment="1" applyProtection="1">
      <alignment horizontal="left" vertical="center"/>
      <protection locked="0"/>
    </xf>
    <xf numFmtId="0" fontId="109" fillId="2" borderId="33" xfId="0" applyFont="1" applyFill="1" applyBorder="1" applyAlignment="1" applyProtection="1">
      <alignment horizontal="left" vertical="center"/>
      <protection locked="0"/>
    </xf>
    <xf numFmtId="0" fontId="109" fillId="2" borderId="41" xfId="0" applyFont="1" applyFill="1" applyBorder="1" applyAlignment="1" applyProtection="1">
      <alignment horizontal="left" vertical="center"/>
      <protection locked="0"/>
    </xf>
    <xf numFmtId="0" fontId="105" fillId="0" borderId="0" xfId="0" applyFont="1" applyAlignment="1" applyProtection="1">
      <alignment horizontal="center" vertical="center"/>
      <protection hidden="1"/>
    </xf>
    <xf numFmtId="0" fontId="163" fillId="2" borderId="0" xfId="0" applyFont="1" applyFill="1" applyAlignment="1" applyProtection="1">
      <alignment horizontal="right"/>
      <protection hidden="1"/>
    </xf>
    <xf numFmtId="0" fontId="145" fillId="0" borderId="0" xfId="0" applyFont="1" applyAlignment="1" applyProtection="1">
      <alignment horizontal="left"/>
      <protection hidden="1"/>
    </xf>
    <xf numFmtId="14" fontId="32" fillId="0" borderId="0" xfId="0" applyNumberFormat="1" applyFont="1" applyAlignment="1" applyProtection="1">
      <alignment horizontal="left" vertical="center"/>
      <protection hidden="1"/>
    </xf>
    <xf numFmtId="0" fontId="32" fillId="0" borderId="0" xfId="0" applyNumberFormat="1" applyFont="1" applyAlignment="1" applyProtection="1">
      <alignment horizontal="left" vertical="center"/>
      <protection hidden="1"/>
    </xf>
    <xf numFmtId="0" fontId="109" fillId="2" borderId="0" xfId="0" applyNumberFormat="1" applyFont="1" applyFill="1" applyAlignment="1" applyProtection="1">
      <alignment horizontal="left" vertical="center"/>
      <protection locked="0"/>
    </xf>
    <xf numFmtId="0" fontId="132" fillId="0" borderId="1" xfId="0" applyFont="1" applyBorder="1" applyAlignment="1" applyProtection="1">
      <alignment horizontal="left" vertical="top" wrapText="1"/>
      <protection hidden="1"/>
    </xf>
    <xf numFmtId="0" fontId="109" fillId="2" borderId="37" xfId="0" applyFont="1" applyFill="1" applyBorder="1" applyAlignment="1" applyProtection="1">
      <alignment horizontal="center" vertical="center"/>
      <protection locked="0"/>
    </xf>
    <xf numFmtId="0" fontId="109" fillId="2" borderId="33" xfId="0" applyFont="1" applyFill="1" applyBorder="1" applyAlignment="1" applyProtection="1">
      <alignment horizontal="center" vertical="center"/>
      <protection locked="0"/>
    </xf>
    <xf numFmtId="0" fontId="109" fillId="2" borderId="41" xfId="0" applyFont="1" applyFill="1" applyBorder="1" applyAlignment="1" applyProtection="1">
      <alignment horizontal="center" vertical="center"/>
      <protection locked="0"/>
    </xf>
    <xf numFmtId="0" fontId="130" fillId="0" borderId="1" xfId="0" applyFont="1" applyBorder="1" applyAlignment="1" applyProtection="1">
      <alignment horizontal="left" vertical="top" wrapText="1"/>
      <protection hidden="1"/>
    </xf>
    <xf numFmtId="0" fontId="145" fillId="0" borderId="44" xfId="0" applyFont="1" applyBorder="1" applyAlignment="1" applyProtection="1">
      <alignment horizontal="left" vertical="top" wrapText="1"/>
      <protection hidden="1"/>
    </xf>
    <xf numFmtId="0" fontId="145" fillId="0" borderId="45" xfId="0" applyFont="1" applyBorder="1" applyAlignment="1" applyProtection="1">
      <alignment horizontal="left" vertical="top" wrapText="1"/>
      <protection hidden="1"/>
    </xf>
    <xf numFmtId="0" fontId="145" fillId="0" borderId="39" xfId="0" applyFont="1" applyBorder="1" applyAlignment="1" applyProtection="1">
      <alignment horizontal="left" vertical="top" wrapText="1"/>
      <protection hidden="1"/>
    </xf>
    <xf numFmtId="0" fontId="145" fillId="0" borderId="46" xfId="0" applyFont="1" applyBorder="1" applyAlignment="1" applyProtection="1">
      <alignment horizontal="left" vertical="top" wrapText="1"/>
      <protection hidden="1"/>
    </xf>
    <xf numFmtId="0" fontId="57" fillId="22" borderId="29" xfId="0" applyFont="1" applyFill="1" applyBorder="1" applyAlignment="1">
      <alignment horizontal="center" vertical="center"/>
    </xf>
    <xf numFmtId="0" fontId="57" fillId="22" borderId="30" xfId="0" applyFont="1" applyFill="1" applyBorder="1" applyAlignment="1">
      <alignment horizontal="center" vertical="center"/>
    </xf>
    <xf numFmtId="0" fontId="57" fillId="22" borderId="31" xfId="0" applyFont="1" applyFill="1" applyBorder="1" applyAlignment="1">
      <alignment horizontal="center" vertical="center"/>
    </xf>
    <xf numFmtId="0" fontId="109" fillId="0" borderId="37" xfId="0" applyFont="1" applyBorder="1" applyAlignment="1" applyProtection="1">
      <alignment horizontal="left" vertical="top"/>
      <protection hidden="1"/>
    </xf>
    <xf numFmtId="0" fontId="109" fillId="0" borderId="41" xfId="0" applyFont="1" applyBorder="1" applyAlignment="1" applyProtection="1">
      <alignment horizontal="left" vertical="top"/>
      <protection hidden="1"/>
    </xf>
    <xf numFmtId="0" fontId="145" fillId="0" borderId="0" xfId="0" applyFont="1" applyAlignment="1" applyProtection="1">
      <alignment horizontal="center"/>
      <protection hidden="1"/>
    </xf>
    <xf numFmtId="0" fontId="121" fillId="0" borderId="0" xfId="0" applyFont="1" applyAlignment="1" applyProtection="1">
      <alignment horizontal="left"/>
      <protection hidden="1"/>
    </xf>
    <xf numFmtId="0" fontId="128" fillId="0" borderId="0" xfId="0" applyFont="1" applyAlignment="1" applyProtection="1">
      <alignment horizontal="center"/>
      <protection hidden="1"/>
    </xf>
    <xf numFmtId="0" fontId="145" fillId="0" borderId="36" xfId="0" applyFont="1" applyBorder="1" applyAlignment="1" applyProtection="1">
      <alignment horizontal="center" vertical="top" wrapText="1"/>
      <protection hidden="1"/>
    </xf>
    <xf numFmtId="0" fontId="145" fillId="0" borderId="38" xfId="0" applyFont="1" applyBorder="1" applyAlignment="1" applyProtection="1">
      <alignment horizontal="center" vertical="top" wrapText="1"/>
      <protection hidden="1"/>
    </xf>
    <xf numFmtId="0" fontId="105" fillId="0" borderId="0" xfId="0" applyFont="1" applyAlignment="1" applyProtection="1">
      <alignment horizontal="center"/>
      <protection hidden="1"/>
    </xf>
    <xf numFmtId="0" fontId="158" fillId="0" borderId="37" xfId="0" applyFont="1" applyBorder="1" applyAlignment="1" applyProtection="1">
      <alignment horizontal="left" vertical="top" wrapText="1"/>
      <protection hidden="1"/>
    </xf>
    <xf numFmtId="0" fontId="158" fillId="0" borderId="41" xfId="0" applyFont="1" applyBorder="1" applyAlignment="1" applyProtection="1">
      <alignment horizontal="left" vertical="top" wrapText="1"/>
      <protection hidden="1"/>
    </xf>
    <xf numFmtId="14" fontId="139" fillId="2" borderId="37" xfId="0" applyNumberFormat="1" applyFont="1" applyFill="1" applyBorder="1" applyAlignment="1" applyProtection="1">
      <alignment horizontal="left" vertical="center"/>
      <protection locked="0"/>
    </xf>
    <xf numFmtId="14" fontId="139" fillId="2" borderId="33" xfId="0" applyNumberFormat="1" applyFont="1" applyFill="1" applyBorder="1" applyAlignment="1" applyProtection="1">
      <alignment horizontal="left" vertical="center"/>
      <protection locked="0"/>
    </xf>
    <xf numFmtId="14" fontId="139" fillId="2" borderId="41" xfId="0" applyNumberFormat="1" applyFont="1" applyFill="1" applyBorder="1" applyAlignment="1" applyProtection="1">
      <alignment horizontal="left" vertical="center"/>
      <protection locked="0"/>
    </xf>
    <xf numFmtId="0" fontId="145" fillId="0" borderId="36" xfId="0" applyFont="1" applyBorder="1" applyAlignment="1" applyProtection="1">
      <alignment horizontal="center" vertical="top"/>
      <protection hidden="1"/>
    </xf>
    <xf numFmtId="0" fontId="145" fillId="0" borderId="38" xfId="0" applyFont="1" applyBorder="1" applyAlignment="1" applyProtection="1">
      <alignment horizontal="center" vertical="top"/>
      <protection hidden="1"/>
    </xf>
    <xf numFmtId="0" fontId="145" fillId="0" borderId="37" xfId="0" applyFont="1" applyBorder="1" applyAlignment="1" applyProtection="1">
      <alignment horizontal="center" vertical="top" wrapText="1"/>
      <protection hidden="1"/>
    </xf>
    <xf numFmtId="0" fontId="145" fillId="0" borderId="33" xfId="0" applyFont="1" applyBorder="1" applyAlignment="1" applyProtection="1">
      <alignment horizontal="center" vertical="top" wrapText="1"/>
      <protection hidden="1"/>
    </xf>
    <xf numFmtId="0" fontId="145" fillId="0" borderId="41" xfId="0" applyFont="1" applyBorder="1" applyAlignment="1" applyProtection="1">
      <alignment horizontal="center" vertical="top" wrapText="1"/>
      <protection hidden="1"/>
    </xf>
    <xf numFmtId="0" fontId="156" fillId="0" borderId="1" xfId="0" applyFont="1" applyBorder="1" applyAlignment="1" applyProtection="1">
      <alignment horizontal="left" vertical="top" wrapText="1"/>
      <protection hidden="1"/>
    </xf>
    <xf numFmtId="0" fontId="111" fillId="2" borderId="37" xfId="0" applyFont="1" applyFill="1" applyBorder="1" applyAlignment="1" applyProtection="1">
      <alignment horizontal="center" vertical="center" wrapText="1"/>
      <protection locked="0"/>
    </xf>
    <xf numFmtId="0" fontId="111" fillId="2" borderId="33" xfId="0" applyFont="1" applyFill="1" applyBorder="1" applyAlignment="1" applyProtection="1">
      <alignment horizontal="center" vertical="center" wrapText="1"/>
      <protection locked="0"/>
    </xf>
    <xf numFmtId="0" fontId="111" fillId="2" borderId="41" xfId="0" applyFont="1" applyFill="1" applyBorder="1" applyAlignment="1" applyProtection="1">
      <alignment horizontal="center" vertical="center" wrapText="1"/>
      <protection locked="0"/>
    </xf>
    <xf numFmtId="0" fontId="174" fillId="13" borderId="16" xfId="0" applyFont="1" applyFill="1" applyBorder="1" applyAlignment="1">
      <alignment horizontal="center" vertical="center" wrapText="1"/>
    </xf>
    <xf numFmtId="0" fontId="177" fillId="13" borderId="16" xfId="0" applyFont="1" applyFill="1" applyBorder="1" applyAlignment="1">
      <alignment horizontal="center" vertical="center" wrapText="1"/>
    </xf>
    <xf numFmtId="0" fontId="177" fillId="22" borderId="16" xfId="0" applyFont="1" applyFill="1" applyBorder="1" applyAlignment="1">
      <alignment horizontal="center" vertical="center" wrapText="1"/>
    </xf>
    <xf numFmtId="0" fontId="181" fillId="13" borderId="0" xfId="0" applyFont="1" applyFill="1" applyAlignment="1">
      <alignment horizontal="center" vertical="center"/>
    </xf>
    <xf numFmtId="0" fontId="174" fillId="13" borderId="16" xfId="0" applyFont="1" applyFill="1" applyBorder="1" applyAlignment="1">
      <alignment horizontal="center"/>
    </xf>
    <xf numFmtId="0" fontId="177" fillId="13" borderId="16" xfId="0" applyFont="1" applyFill="1" applyBorder="1" applyAlignment="1">
      <alignment horizontal="center"/>
    </xf>
    <xf numFmtId="0" fontId="177" fillId="13" borderId="0" xfId="0" applyFont="1" applyFill="1" applyAlignment="1">
      <alignment horizontal="center" vertical="center"/>
    </xf>
    <xf numFmtId="0" fontId="181" fillId="22" borderId="16" xfId="0" applyFont="1" applyFill="1" applyBorder="1" applyAlignment="1">
      <alignment horizontal="center" vertical="center" wrapText="1"/>
    </xf>
    <xf numFmtId="0" fontId="251" fillId="6" borderId="71" xfId="0" applyFont="1" applyFill="1" applyBorder="1" applyAlignment="1">
      <alignment horizontal="center" vertical="center"/>
    </xf>
    <xf numFmtId="0" fontId="251" fillId="6" borderId="72" xfId="0" applyFont="1" applyFill="1" applyBorder="1" applyAlignment="1">
      <alignment horizontal="center" vertical="center"/>
    </xf>
    <xf numFmtId="0" fontId="251" fillId="6" borderId="73" xfId="0" applyFont="1" applyFill="1" applyBorder="1" applyAlignment="1">
      <alignment horizontal="center" vertical="center"/>
    </xf>
    <xf numFmtId="0" fontId="106" fillId="0" borderId="0" xfId="0" applyFont="1" applyAlignment="1" applyProtection="1">
      <alignment horizontal="center"/>
      <protection hidden="1"/>
    </xf>
    <xf numFmtId="0" fontId="109" fillId="0" borderId="0" xfId="0" applyFont="1" applyAlignment="1" applyProtection="1">
      <alignment horizontal="right" vertical="center"/>
      <protection hidden="1"/>
    </xf>
    <xf numFmtId="0" fontId="145" fillId="0" borderId="16" xfId="0" applyFont="1" applyBorder="1" applyAlignment="1" applyProtection="1">
      <alignment horizontal="left"/>
      <protection hidden="1"/>
    </xf>
    <xf numFmtId="0" fontId="158" fillId="2" borderId="16" xfId="0" applyFont="1" applyFill="1" applyBorder="1" applyAlignment="1" applyProtection="1">
      <alignment horizontal="center"/>
      <protection locked="0"/>
    </xf>
    <xf numFmtId="14" fontId="158" fillId="2" borderId="16" xfId="0" applyNumberFormat="1" applyFont="1" applyFill="1" applyBorder="1" applyAlignment="1" applyProtection="1">
      <alignment horizontal="center"/>
      <protection locked="0"/>
    </xf>
    <xf numFmtId="0" fontId="145" fillId="0" borderId="16" xfId="0" applyFont="1" applyBorder="1" applyAlignment="1" applyProtection="1">
      <alignment horizontal="center"/>
      <protection hidden="1"/>
    </xf>
    <xf numFmtId="0" fontId="110" fillId="2" borderId="16" xfId="0" applyFont="1" applyFill="1" applyBorder="1" applyAlignment="1" applyProtection="1">
      <alignment horizontal="center" vertical="center"/>
      <protection locked="0"/>
    </xf>
    <xf numFmtId="0" fontId="145" fillId="2" borderId="16" xfId="0" applyFont="1" applyFill="1" applyBorder="1" applyAlignment="1" applyProtection="1">
      <alignment horizontal="center" vertical="center"/>
      <protection locked="0"/>
    </xf>
    <xf numFmtId="0" fontId="169" fillId="0" borderId="29" xfId="0" applyFont="1" applyBorder="1" applyAlignment="1" applyProtection="1">
      <alignment horizontal="left" vertical="center"/>
      <protection hidden="1"/>
    </xf>
    <xf numFmtId="0" fontId="169" fillId="0" borderId="30" xfId="0" applyFont="1" applyBorder="1" applyAlignment="1" applyProtection="1">
      <alignment horizontal="left" vertical="center"/>
      <protection hidden="1"/>
    </xf>
    <xf numFmtId="0" fontId="169" fillId="0" borderId="31" xfId="0" applyFont="1" applyBorder="1" applyAlignment="1" applyProtection="1">
      <alignment horizontal="left" vertical="center"/>
      <protection hidden="1"/>
    </xf>
    <xf numFmtId="0" fontId="110" fillId="2" borderId="16" xfId="0" applyFont="1" applyFill="1" applyBorder="1" applyAlignment="1" applyProtection="1">
      <alignment horizontal="center"/>
      <protection locked="0"/>
    </xf>
    <xf numFmtId="0" fontId="13" fillId="8" borderId="30" xfId="0" applyFont="1" applyFill="1" applyBorder="1" applyAlignment="1" applyProtection="1">
      <alignment horizontal="left" vertical="center"/>
      <protection hidden="1"/>
    </xf>
    <xf numFmtId="0" fontId="145" fillId="8" borderId="0" xfId="0" applyFont="1" applyFill="1" applyAlignment="1" applyProtection="1">
      <alignment horizontal="center" vertical="center"/>
      <protection hidden="1"/>
    </xf>
    <xf numFmtId="0" fontId="110" fillId="0" borderId="0" xfId="0" applyFont="1" applyAlignment="1" applyProtection="1">
      <alignment horizontal="right" vertical="center"/>
      <protection hidden="1"/>
    </xf>
    <xf numFmtId="0" fontId="110" fillId="8" borderId="0" xfId="0" applyFont="1" applyFill="1" applyAlignment="1" applyProtection="1">
      <alignment horizontal="left" vertical="center"/>
      <protection hidden="1"/>
    </xf>
    <xf numFmtId="0" fontId="145" fillId="0" borderId="0" xfId="0" applyFont="1" applyAlignment="1" applyProtection="1">
      <alignment vertical="center"/>
      <protection hidden="1"/>
    </xf>
    <xf numFmtId="0" fontId="158" fillId="8" borderId="29" xfId="0" applyFont="1" applyFill="1" applyBorder="1" applyAlignment="1" applyProtection="1">
      <alignment horizontal="center"/>
      <protection hidden="1"/>
    </xf>
    <xf numFmtId="0" fontId="158" fillId="8" borderId="30" xfId="0" applyFont="1" applyFill="1" applyBorder="1" applyAlignment="1" applyProtection="1">
      <alignment horizontal="center"/>
      <protection hidden="1"/>
    </xf>
    <xf numFmtId="0" fontId="158" fillId="8" borderId="31" xfId="0" applyFont="1" applyFill="1" applyBorder="1" applyAlignment="1" applyProtection="1">
      <alignment horizontal="center"/>
      <protection hidden="1"/>
    </xf>
    <xf numFmtId="0" fontId="158" fillId="8" borderId="16" xfId="0" applyFont="1" applyFill="1" applyBorder="1" applyAlignment="1" applyProtection="1">
      <alignment horizontal="center"/>
      <protection hidden="1"/>
    </xf>
    <xf numFmtId="0" fontId="48" fillId="0" borderId="0" xfId="0" applyFont="1" applyAlignment="1" applyProtection="1">
      <alignment horizontal="left" vertical="center"/>
      <protection hidden="1"/>
    </xf>
    <xf numFmtId="0" fontId="145" fillId="0" borderId="0" xfId="0" applyFont="1" applyAlignment="1" applyProtection="1">
      <alignment horizontal="left" vertical="center"/>
      <protection hidden="1"/>
    </xf>
    <xf numFmtId="0" fontId="145" fillId="2" borderId="0" xfId="0" applyFont="1" applyFill="1" applyAlignment="1" applyProtection="1">
      <alignment horizontal="center" vertical="center"/>
      <protection locked="0"/>
    </xf>
    <xf numFmtId="0" fontId="48" fillId="2" borderId="0" xfId="0" applyFont="1" applyFill="1" applyAlignment="1" applyProtection="1">
      <alignment horizontal="center" vertical="center"/>
      <protection locked="0"/>
    </xf>
    <xf numFmtId="0" fontId="145" fillId="2" borderId="0" xfId="0" applyFont="1" applyFill="1" applyAlignment="1" applyProtection="1">
      <alignment horizontal="left" vertical="center"/>
      <protection locked="0"/>
    </xf>
    <xf numFmtId="0" fontId="48" fillId="0" borderId="0" xfId="0" applyFont="1" applyAlignment="1" applyProtection="1">
      <alignment horizontal="center" vertical="center"/>
      <protection hidden="1"/>
    </xf>
    <xf numFmtId="0" fontId="48" fillId="2" borderId="0" xfId="0" applyFont="1" applyFill="1" applyAlignment="1" applyProtection="1">
      <alignment horizontal="left" vertical="center"/>
      <protection locked="0"/>
    </xf>
    <xf numFmtId="0" fontId="121" fillId="0" borderId="0" xfId="0" applyFont="1" applyAlignment="1" applyProtection="1">
      <alignment horizontal="center" vertical="center"/>
      <protection hidden="1"/>
    </xf>
    <xf numFmtId="0" fontId="13" fillId="8" borderId="18" xfId="0" applyFont="1" applyFill="1" applyBorder="1" applyAlignment="1" applyProtection="1">
      <alignment horizontal="left" vertical="center"/>
      <protection hidden="1"/>
    </xf>
    <xf numFmtId="0" fontId="157" fillId="0" borderId="0" xfId="0" applyFont="1" applyAlignment="1" applyProtection="1">
      <alignment horizontal="center" vertical="center"/>
      <protection hidden="1"/>
    </xf>
    <xf numFmtId="0" fontId="203" fillId="0" borderId="16" xfId="0" applyFont="1" applyBorder="1" applyAlignment="1" applyProtection="1">
      <alignment horizontal="center" vertical="top"/>
      <protection hidden="1"/>
    </xf>
    <xf numFmtId="0" fontId="84" fillId="22" borderId="29" xfId="0" applyFont="1" applyFill="1" applyBorder="1" applyAlignment="1">
      <alignment horizontal="center" vertical="center"/>
    </xf>
    <xf numFmtId="0" fontId="84" fillId="22" borderId="30" xfId="0" applyFont="1" applyFill="1" applyBorder="1" applyAlignment="1">
      <alignment horizontal="center" vertical="center"/>
    </xf>
    <xf numFmtId="0" fontId="84" fillId="22" borderId="31" xfId="0" applyFont="1" applyFill="1" applyBorder="1" applyAlignment="1">
      <alignment horizontal="center" vertical="center"/>
    </xf>
    <xf numFmtId="0" fontId="22" fillId="0" borderId="16" xfId="0" applyFont="1" applyBorder="1" applyAlignment="1" applyProtection="1">
      <alignment horizontal="left" vertical="top"/>
      <protection hidden="1"/>
    </xf>
    <xf numFmtId="0" fontId="0" fillId="2" borderId="29" xfId="0" applyFont="1" applyFill="1" applyBorder="1" applyAlignment="1" applyProtection="1">
      <alignment horizontal="center" vertical="center"/>
      <protection locked="0"/>
    </xf>
    <xf numFmtId="0" fontId="0" fillId="2" borderId="30" xfId="0" applyFont="1" applyFill="1" applyBorder="1" applyAlignment="1" applyProtection="1">
      <alignment horizontal="center" vertical="center"/>
      <protection locked="0"/>
    </xf>
    <xf numFmtId="0" fontId="0" fillId="2" borderId="31" xfId="0" applyFont="1" applyFill="1" applyBorder="1" applyAlignment="1" applyProtection="1">
      <alignment horizontal="center" vertical="center"/>
      <protection locked="0"/>
    </xf>
    <xf numFmtId="0" fontId="22" fillId="0" borderId="16" xfId="0" applyFont="1" applyBorder="1" applyAlignment="1" applyProtection="1">
      <alignment horizontal="center" vertical="top"/>
      <protection hidden="1"/>
    </xf>
    <xf numFmtId="0" fontId="22" fillId="0" borderId="16" xfId="0" applyFont="1" applyBorder="1" applyAlignment="1" applyProtection="1">
      <alignment horizontal="center" vertical="top" wrapText="1"/>
      <protection hidden="1"/>
    </xf>
    <xf numFmtId="0" fontId="26" fillId="0" borderId="16" xfId="0" applyFont="1" applyBorder="1" applyAlignment="1" applyProtection="1">
      <alignment horizontal="center" vertical="center"/>
      <protection hidden="1"/>
    </xf>
    <xf numFmtId="14" fontId="10" fillId="2" borderId="16" xfId="0" applyNumberFormat="1" applyFont="1" applyFill="1" applyBorder="1" applyAlignment="1" applyProtection="1">
      <alignment horizontal="center" vertical="top"/>
      <protection locked="0"/>
    </xf>
    <xf numFmtId="0" fontId="0" fillId="2" borderId="16" xfId="0" applyFill="1" applyBorder="1" applyAlignment="1" applyProtection="1">
      <alignment horizontal="center" vertical="top"/>
      <protection locked="0"/>
    </xf>
    <xf numFmtId="0" fontId="0" fillId="2" borderId="16" xfId="0" applyFont="1" applyFill="1" applyBorder="1" applyAlignment="1" applyProtection="1">
      <alignment horizontal="center" vertical="top"/>
      <protection locked="0"/>
    </xf>
    <xf numFmtId="0" fontId="10" fillId="2" borderId="16" xfId="0" applyFont="1" applyFill="1" applyBorder="1" applyAlignment="1" applyProtection="1">
      <alignment horizontal="center" vertical="top"/>
      <protection locked="0"/>
    </xf>
    <xf numFmtId="0" fontId="22" fillId="0" borderId="29" xfId="0" applyFont="1" applyBorder="1" applyAlignment="1" applyProtection="1">
      <alignment horizontal="left" vertical="center"/>
      <protection hidden="1"/>
    </xf>
    <xf numFmtId="0" fontId="22" fillId="0" borderId="30" xfId="0" applyFont="1" applyBorder="1" applyAlignment="1" applyProtection="1">
      <alignment horizontal="left" vertical="center"/>
      <protection hidden="1"/>
    </xf>
    <xf numFmtId="0" fontId="22" fillId="0" borderId="31" xfId="0" applyFont="1" applyBorder="1" applyAlignment="1" applyProtection="1">
      <alignment horizontal="left" vertical="center"/>
      <protection hidden="1"/>
    </xf>
    <xf numFmtId="0" fontId="24" fillId="0" borderId="16" xfId="0" applyFont="1" applyBorder="1" applyAlignment="1" applyProtection="1">
      <alignment horizontal="left" vertical="center"/>
      <protection hidden="1"/>
    </xf>
    <xf numFmtId="0" fontId="22" fillId="0" borderId="29" xfId="0" applyFont="1" applyBorder="1" applyAlignment="1" applyProtection="1">
      <alignment horizontal="center" vertical="center" wrapText="1"/>
      <protection hidden="1"/>
    </xf>
    <xf numFmtId="0" fontId="22" fillId="0" borderId="30" xfId="0" applyFont="1" applyBorder="1" applyAlignment="1" applyProtection="1">
      <alignment horizontal="center" vertical="center" wrapText="1"/>
      <protection hidden="1"/>
    </xf>
    <xf numFmtId="0" fontId="22" fillId="0" borderId="31" xfId="0" applyFont="1" applyBorder="1" applyAlignment="1" applyProtection="1">
      <alignment horizontal="center" vertical="center" wrapText="1"/>
      <protection hidden="1"/>
    </xf>
    <xf numFmtId="0" fontId="24" fillId="2" borderId="29" xfId="0" applyFont="1" applyFill="1" applyBorder="1" applyAlignment="1" applyProtection="1">
      <alignment horizontal="left" vertical="center" wrapText="1"/>
      <protection locked="0"/>
    </xf>
    <xf numFmtId="0" fontId="24" fillId="2" borderId="30" xfId="0" applyFont="1" applyFill="1" applyBorder="1" applyAlignment="1" applyProtection="1">
      <alignment horizontal="left" vertical="center" wrapText="1"/>
      <protection locked="0"/>
    </xf>
    <xf numFmtId="0" fontId="24" fillId="2" borderId="31" xfId="0" applyFont="1" applyFill="1" applyBorder="1" applyAlignment="1" applyProtection="1">
      <alignment horizontal="left" vertical="center" wrapText="1"/>
      <protection locked="0"/>
    </xf>
    <xf numFmtId="0" fontId="22" fillId="0" borderId="16" xfId="0" applyFont="1" applyBorder="1" applyAlignment="1" applyProtection="1">
      <alignment horizontal="left" vertical="top" wrapText="1"/>
      <protection hidden="1"/>
    </xf>
    <xf numFmtId="14" fontId="10" fillId="2" borderId="16" xfId="0" applyNumberFormat="1" applyFont="1" applyFill="1" applyBorder="1" applyAlignment="1" applyProtection="1">
      <alignment horizontal="center" vertical="center"/>
      <protection locked="0"/>
    </xf>
    <xf numFmtId="0" fontId="0" fillId="2" borderId="16" xfId="0" applyFill="1" applyBorder="1" applyAlignment="1" applyProtection="1">
      <alignment horizontal="center" vertical="center"/>
      <protection locked="0"/>
    </xf>
    <xf numFmtId="0" fontId="0" fillId="2" borderId="16" xfId="0" applyFont="1" applyFill="1" applyBorder="1" applyAlignment="1" applyProtection="1">
      <alignment horizontal="center" vertical="center"/>
      <protection locked="0"/>
    </xf>
    <xf numFmtId="0" fontId="51" fillId="2" borderId="29" xfId="0" applyFont="1" applyFill="1" applyBorder="1" applyAlignment="1" applyProtection="1">
      <alignment horizontal="left" vertical="center" wrapText="1"/>
      <protection locked="0"/>
    </xf>
    <xf numFmtId="0" fontId="51" fillId="2" borderId="30" xfId="0" applyFont="1" applyFill="1" applyBorder="1" applyAlignment="1" applyProtection="1">
      <alignment horizontal="left" vertical="center" wrapText="1"/>
      <protection locked="0"/>
    </xf>
    <xf numFmtId="0" fontId="51" fillId="2" borderId="31" xfId="0" applyFont="1" applyFill="1" applyBorder="1" applyAlignment="1" applyProtection="1">
      <alignment horizontal="left" vertical="center" wrapText="1"/>
      <protection locked="0"/>
    </xf>
    <xf numFmtId="0" fontId="30" fillId="0" borderId="16" xfId="0" applyFont="1" applyBorder="1" applyAlignment="1" applyProtection="1">
      <alignment horizontal="center" vertical="top"/>
      <protection hidden="1"/>
    </xf>
    <xf numFmtId="0" fontId="57" fillId="0" borderId="16" xfId="0" applyFont="1" applyBorder="1" applyAlignment="1" applyProtection="1">
      <alignment horizontal="left" vertical="center"/>
      <protection hidden="1"/>
    </xf>
    <xf numFmtId="0" fontId="0" fillId="0" borderId="16" xfId="0" applyFont="1" applyBorder="1" applyAlignment="1" applyProtection="1">
      <alignment horizontal="left" vertical="center"/>
      <protection hidden="1"/>
    </xf>
    <xf numFmtId="0" fontId="130" fillId="0" borderId="0" xfId="0" applyFont="1" applyAlignment="1" applyProtection="1">
      <alignment horizontal="center" vertical="top"/>
      <protection hidden="1"/>
    </xf>
    <xf numFmtId="0" fontId="106" fillId="0" borderId="0" xfId="0" quotePrefix="1" applyFont="1" applyAlignment="1" applyProtection="1">
      <alignment horizontal="center" vertical="top"/>
      <protection hidden="1"/>
    </xf>
    <xf numFmtId="0" fontId="106" fillId="0" borderId="0" xfId="0" applyFont="1" applyAlignment="1" applyProtection="1">
      <alignment horizontal="center" vertical="top"/>
      <protection hidden="1"/>
    </xf>
    <xf numFmtId="0" fontId="198" fillId="2" borderId="16" xfId="0" applyFont="1" applyFill="1" applyBorder="1" applyAlignment="1" applyProtection="1">
      <alignment horizontal="center" vertical="center" wrapText="1"/>
      <protection locked="0"/>
    </xf>
    <xf numFmtId="0" fontId="198" fillId="2" borderId="16" xfId="0" applyFont="1" applyFill="1" applyBorder="1" applyAlignment="1" applyProtection="1">
      <alignment horizontal="left" vertical="center" wrapText="1"/>
      <protection locked="0"/>
    </xf>
    <xf numFmtId="0" fontId="198" fillId="0" borderId="0" xfId="0" applyFont="1" applyAlignment="1" applyProtection="1">
      <alignment horizontal="center" vertical="top"/>
      <protection hidden="1"/>
    </xf>
    <xf numFmtId="0" fontId="113" fillId="8" borderId="0" xfId="0" applyFont="1" applyFill="1" applyAlignment="1" applyProtection="1">
      <alignment horizontal="center" vertical="center"/>
      <protection hidden="1"/>
    </xf>
    <xf numFmtId="0" fontId="114" fillId="0" borderId="16" xfId="0" applyFont="1" applyBorder="1" applyAlignment="1" applyProtection="1">
      <alignment horizontal="center" vertical="center"/>
      <protection hidden="1"/>
    </xf>
    <xf numFmtId="14" fontId="198" fillId="2" borderId="16" xfId="0" applyNumberFormat="1" applyFont="1" applyFill="1" applyBorder="1" applyAlignment="1" applyProtection="1">
      <alignment horizontal="center" vertical="center" wrapText="1"/>
      <protection locked="0"/>
    </xf>
    <xf numFmtId="0" fontId="17" fillId="0" borderId="16" xfId="0" applyFont="1" applyBorder="1" applyAlignment="1" applyProtection="1">
      <alignment horizontal="center" vertical="center"/>
      <protection hidden="1"/>
    </xf>
    <xf numFmtId="0" fontId="197" fillId="0" borderId="16" xfId="0" applyFont="1" applyBorder="1" applyAlignment="1" applyProtection="1">
      <alignment horizontal="center" vertical="center"/>
      <protection hidden="1"/>
    </xf>
    <xf numFmtId="0" fontId="197" fillId="0" borderId="0" xfId="0" applyFont="1" applyAlignment="1" applyProtection="1">
      <alignment horizontal="center" vertical="top"/>
      <protection hidden="1"/>
    </xf>
    <xf numFmtId="0" fontId="84" fillId="22" borderId="16" xfId="0" applyFont="1" applyFill="1" applyBorder="1" applyAlignment="1">
      <alignment horizontal="center"/>
    </xf>
    <xf numFmtId="0" fontId="145" fillId="0" borderId="16" xfId="0" applyFont="1" applyBorder="1" applyAlignment="1" applyProtection="1">
      <alignment horizontal="center" vertical="center" wrapText="1"/>
      <protection hidden="1"/>
    </xf>
    <xf numFmtId="0" fontId="110" fillId="0" borderId="16" xfId="0" applyFont="1" applyBorder="1" applyAlignment="1" applyProtection="1">
      <alignment horizontal="center" vertical="center" wrapText="1"/>
      <protection hidden="1"/>
    </xf>
    <xf numFmtId="0" fontId="121" fillId="0" borderId="16" xfId="0" applyFont="1" applyBorder="1" applyAlignment="1" applyProtection="1">
      <alignment horizontal="center" vertical="center" wrapText="1"/>
      <protection hidden="1"/>
    </xf>
    <xf numFmtId="0" fontId="109" fillId="2" borderId="16" xfId="0" applyFont="1" applyFill="1" applyBorder="1" applyAlignment="1" applyProtection="1">
      <alignment horizontal="center" vertical="center"/>
      <protection locked="0"/>
    </xf>
    <xf numFmtId="0" fontId="109" fillId="2" borderId="16" xfId="0" applyFont="1" applyFill="1" applyBorder="1" applyAlignment="1" applyProtection="1">
      <alignment horizontal="center" vertical="center" wrapText="1"/>
      <protection locked="0"/>
    </xf>
    <xf numFmtId="0" fontId="198" fillId="0" borderId="16" xfId="0" applyFont="1" applyBorder="1" applyAlignment="1" applyProtection="1">
      <alignment horizontal="center" vertical="center"/>
      <protection hidden="1"/>
    </xf>
    <xf numFmtId="0" fontId="198" fillId="0" borderId="16" xfId="0" applyFont="1" applyBorder="1" applyAlignment="1" applyProtection="1">
      <alignment horizontal="center" vertical="center" wrapText="1"/>
      <protection hidden="1"/>
    </xf>
    <xf numFmtId="14" fontId="32" fillId="2" borderId="16" xfId="0" applyNumberFormat="1" applyFont="1" applyFill="1" applyBorder="1" applyAlignment="1" applyProtection="1">
      <alignment horizontal="center" vertical="center" wrapText="1"/>
      <protection locked="0"/>
    </xf>
    <xf numFmtId="0" fontId="22" fillId="0" borderId="21" xfId="0" applyFont="1" applyBorder="1" applyAlignment="1" applyProtection="1">
      <alignment horizontal="center"/>
      <protection hidden="1"/>
    </xf>
    <xf numFmtId="0" fontId="22" fillId="0" borderId="23" xfId="0" applyFont="1" applyBorder="1" applyAlignment="1" applyProtection="1">
      <alignment horizontal="center"/>
      <protection hidden="1"/>
    </xf>
    <xf numFmtId="0" fontId="22" fillId="2" borderId="18" xfId="0" quotePrefix="1" applyFont="1" applyFill="1" applyBorder="1" applyAlignment="1" applyProtection="1">
      <alignment horizontal="center"/>
      <protection locked="0"/>
    </xf>
    <xf numFmtId="0" fontId="22" fillId="2" borderId="18" xfId="0" applyFont="1" applyFill="1" applyBorder="1" applyAlignment="1" applyProtection="1">
      <alignment horizontal="center"/>
      <protection locked="0"/>
    </xf>
    <xf numFmtId="0" fontId="22" fillId="2" borderId="0" xfId="0" quotePrefix="1" applyFont="1" applyFill="1" applyBorder="1" applyAlignment="1" applyProtection="1">
      <alignment horizontal="center"/>
      <protection locked="0"/>
    </xf>
    <xf numFmtId="0" fontId="22" fillId="2" borderId="0" xfId="0" applyFont="1" applyFill="1" applyBorder="1" applyAlignment="1" applyProtection="1">
      <alignment horizontal="center"/>
      <protection locked="0"/>
    </xf>
    <xf numFmtId="0" fontId="40" fillId="0" borderId="29" xfId="0" applyFont="1" applyBorder="1" applyAlignment="1" applyProtection="1">
      <alignment horizontal="left"/>
      <protection hidden="1"/>
    </xf>
    <xf numFmtId="0" fontId="40" fillId="0" borderId="31" xfId="0" applyFont="1" applyBorder="1" applyAlignment="1" applyProtection="1">
      <alignment horizontal="left"/>
      <protection hidden="1"/>
    </xf>
    <xf numFmtId="0" fontId="22" fillId="0" borderId="18" xfId="0" applyFont="1" applyBorder="1" applyAlignment="1" applyProtection="1">
      <alignment horizontal="center"/>
      <protection hidden="1"/>
    </xf>
    <xf numFmtId="0" fontId="57" fillId="0" borderId="18" xfId="0" applyFont="1" applyBorder="1" applyAlignment="1" applyProtection="1">
      <alignment horizontal="right"/>
      <protection hidden="1"/>
    </xf>
    <xf numFmtId="0" fontId="57" fillId="0" borderId="0" xfId="0" applyFont="1" applyBorder="1" applyAlignment="1" applyProtection="1">
      <alignment horizontal="left"/>
      <protection hidden="1"/>
    </xf>
    <xf numFmtId="0" fontId="45" fillId="0" borderId="0" xfId="0" applyFont="1" applyBorder="1" applyAlignment="1" applyProtection="1">
      <alignment horizontal="center" vertical="center"/>
      <protection hidden="1"/>
    </xf>
    <xf numFmtId="0" fontId="30" fillId="0" borderId="16" xfId="0" applyFont="1" applyBorder="1" applyAlignment="1" applyProtection="1">
      <alignment horizontal="center"/>
      <protection hidden="1"/>
    </xf>
    <xf numFmtId="0" fontId="41" fillId="0" borderId="16" xfId="0" applyFont="1" applyBorder="1" applyAlignment="1" applyProtection="1">
      <alignment horizontal="center" vertical="center"/>
      <protection hidden="1"/>
    </xf>
    <xf numFmtId="0" fontId="57" fillId="0" borderId="16" xfId="0" applyFont="1" applyBorder="1" applyAlignment="1" applyProtection="1">
      <alignment horizontal="center" vertical="center"/>
      <protection hidden="1"/>
    </xf>
    <xf numFmtId="0" fontId="22" fillId="2" borderId="0" xfId="0" applyFont="1" applyFill="1" applyAlignment="1" applyProtection="1">
      <alignment horizontal="center"/>
      <protection locked="0"/>
    </xf>
    <xf numFmtId="0" fontId="22" fillId="0" borderId="0" xfId="0" applyFont="1" applyAlignment="1" applyProtection="1">
      <alignment vertical="center"/>
      <protection hidden="1"/>
    </xf>
    <xf numFmtId="0" fontId="165" fillId="7" borderId="21" xfId="0" applyFont="1" applyFill="1" applyBorder="1" applyAlignment="1">
      <alignment horizontal="center" vertical="center"/>
    </xf>
    <xf numFmtId="0" fontId="165" fillId="7" borderId="18" xfId="0" applyFont="1" applyFill="1" applyBorder="1" applyAlignment="1">
      <alignment horizontal="center" vertical="center"/>
    </xf>
    <xf numFmtId="0" fontId="165" fillId="7" borderId="22" xfId="0" applyFont="1" applyFill="1" applyBorder="1" applyAlignment="1">
      <alignment horizontal="center" vertical="center"/>
    </xf>
    <xf numFmtId="0" fontId="165" fillId="7" borderId="25" xfId="0" applyFont="1" applyFill="1" applyBorder="1" applyAlignment="1">
      <alignment horizontal="center" vertical="center"/>
    </xf>
    <xf numFmtId="0" fontId="165" fillId="7" borderId="17" xfId="0" applyFont="1" applyFill="1" applyBorder="1" applyAlignment="1">
      <alignment horizontal="center" vertical="center"/>
    </xf>
    <xf numFmtId="0" fontId="165" fillId="7" borderId="26" xfId="0" applyFont="1" applyFill="1" applyBorder="1" applyAlignment="1">
      <alignment horizontal="center" vertical="center"/>
    </xf>
    <xf numFmtId="0" fontId="45" fillId="2" borderId="0" xfId="0" applyFont="1" applyFill="1" applyAlignment="1" applyProtection="1">
      <alignment horizontal="center" vertical="top"/>
      <protection locked="0"/>
    </xf>
    <xf numFmtId="0" fontId="45" fillId="2" borderId="0" xfId="0" applyNumberFormat="1" applyFont="1" applyFill="1" applyAlignment="1" applyProtection="1">
      <alignment horizontal="left" vertical="top"/>
      <protection locked="0"/>
    </xf>
    <xf numFmtId="0" fontId="44" fillId="0" borderId="0" xfId="0" applyFont="1" applyAlignment="1" applyProtection="1">
      <alignment horizontal="center" vertical="top"/>
      <protection hidden="1"/>
    </xf>
    <xf numFmtId="0" fontId="57" fillId="8" borderId="0" xfId="0" applyFont="1" applyFill="1" applyAlignment="1" applyProtection="1">
      <alignment horizontal="center" vertical="center" wrapText="1"/>
      <protection hidden="1"/>
    </xf>
    <xf numFmtId="0" fontId="13" fillId="0" borderId="18" xfId="0" applyFont="1" applyBorder="1" applyAlignment="1" applyProtection="1">
      <alignment horizontal="left"/>
      <protection hidden="1"/>
    </xf>
    <xf numFmtId="0" fontId="45" fillId="0" borderId="0" xfId="0" applyNumberFormat="1" applyFont="1" applyAlignment="1" applyProtection="1">
      <alignment horizontal="center" vertical="center"/>
      <protection hidden="1"/>
    </xf>
    <xf numFmtId="0" fontId="45" fillId="0" borderId="0" xfId="0" applyFont="1" applyAlignment="1" applyProtection="1">
      <alignment horizontal="left" vertical="top"/>
      <protection hidden="1"/>
    </xf>
    <xf numFmtId="0" fontId="99" fillId="0" borderId="18" xfId="0" applyFont="1" applyBorder="1" applyAlignment="1" applyProtection="1">
      <alignment horizontal="center"/>
      <protection hidden="1"/>
    </xf>
    <xf numFmtId="0" fontId="207" fillId="0" borderId="18" xfId="0" applyFont="1" applyBorder="1" applyAlignment="1" applyProtection="1">
      <alignment horizontal="center"/>
      <protection hidden="1"/>
    </xf>
    <xf numFmtId="0" fontId="57" fillId="8" borderId="0" xfId="0" applyFont="1" applyFill="1" applyAlignment="1" applyProtection="1">
      <alignment horizontal="left" vertical="top"/>
      <protection hidden="1"/>
    </xf>
    <xf numFmtId="0" fontId="24" fillId="0" borderId="0" xfId="0" applyFont="1" applyAlignment="1" applyProtection="1">
      <alignment horizontal="left" vertical="center" wrapText="1"/>
      <protection hidden="1"/>
    </xf>
    <xf numFmtId="0" fontId="22" fillId="8" borderId="0" xfId="0" applyFont="1" applyFill="1" applyAlignment="1" applyProtection="1">
      <alignment horizontal="center" vertical="top"/>
      <protection hidden="1"/>
    </xf>
    <xf numFmtId="0" fontId="135" fillId="0" borderId="0" xfId="0" applyFont="1" applyBorder="1" applyAlignment="1" applyProtection="1">
      <alignment horizontal="left" vertical="center" wrapText="1"/>
      <protection hidden="1"/>
    </xf>
    <xf numFmtId="0" fontId="135" fillId="0" borderId="24" xfId="0" applyFont="1" applyBorder="1" applyAlignment="1" applyProtection="1">
      <alignment horizontal="left" vertical="center" wrapText="1"/>
      <protection hidden="1"/>
    </xf>
    <xf numFmtId="0" fontId="214" fillId="0" borderId="17" xfId="0" applyFont="1" applyBorder="1" applyAlignment="1" applyProtection="1">
      <alignment horizontal="center" vertical="center" wrapText="1"/>
      <protection hidden="1"/>
    </xf>
    <xf numFmtId="0" fontId="214" fillId="0" borderId="26" xfId="0" applyFont="1" applyBorder="1" applyAlignment="1" applyProtection="1">
      <alignment horizontal="center" vertical="center" wrapText="1"/>
      <protection hidden="1"/>
    </xf>
    <xf numFmtId="0" fontId="106" fillId="0" borderId="23" xfId="0" applyFont="1" applyBorder="1" applyAlignment="1" applyProtection="1">
      <alignment horizontal="left" vertical="center"/>
      <protection hidden="1"/>
    </xf>
    <xf numFmtId="0" fontId="106" fillId="0" borderId="0" xfId="0" applyFont="1" applyBorder="1" applyAlignment="1" applyProtection="1">
      <alignment horizontal="left" vertical="center"/>
      <protection hidden="1"/>
    </xf>
    <xf numFmtId="0" fontId="0" fillId="2" borderId="29" xfId="0" applyFill="1" applyBorder="1" applyAlignment="1" applyProtection="1">
      <alignment horizontal="center" vertical="center"/>
      <protection locked="0"/>
    </xf>
    <xf numFmtId="0" fontId="0" fillId="2" borderId="30" xfId="0" applyFill="1" applyBorder="1" applyAlignment="1" applyProtection="1">
      <alignment horizontal="center" vertical="center"/>
      <protection locked="0"/>
    </xf>
    <xf numFmtId="0" fontId="0" fillId="2" borderId="31" xfId="0" applyFill="1" applyBorder="1" applyAlignment="1" applyProtection="1">
      <alignment horizontal="center" vertical="center"/>
      <protection locked="0"/>
    </xf>
    <xf numFmtId="0" fontId="45" fillId="13" borderId="29" xfId="0" applyFont="1" applyFill="1" applyBorder="1" applyAlignment="1">
      <alignment horizontal="center" vertical="center" wrapText="1"/>
    </xf>
    <xf numFmtId="0" fontId="45" fillId="13" borderId="30" xfId="0" applyFont="1" applyFill="1" applyBorder="1" applyAlignment="1">
      <alignment horizontal="center" vertical="center" wrapText="1"/>
    </xf>
    <xf numFmtId="0" fontId="45" fillId="13" borderId="31" xfId="0" applyFont="1" applyFill="1" applyBorder="1" applyAlignment="1">
      <alignment horizontal="center" vertical="center" wrapText="1"/>
    </xf>
    <xf numFmtId="0" fontId="214" fillId="0" borderId="23" xfId="0" applyFont="1" applyBorder="1" applyAlignment="1" applyProtection="1">
      <alignment horizontal="left" vertical="center" wrapText="1"/>
      <protection hidden="1"/>
    </xf>
    <xf numFmtId="0" fontId="214" fillId="0" borderId="0" xfId="0" applyFont="1" applyBorder="1" applyAlignment="1" applyProtection="1">
      <alignment horizontal="left" vertical="center" wrapText="1"/>
      <protection hidden="1"/>
    </xf>
    <xf numFmtId="0" fontId="214" fillId="0" borderId="24" xfId="0" applyFont="1" applyBorder="1" applyAlignment="1" applyProtection="1">
      <alignment horizontal="left" vertical="center" wrapText="1"/>
      <protection hidden="1"/>
    </xf>
    <xf numFmtId="0" fontId="214" fillId="0" borderId="25" xfId="0" applyFont="1" applyBorder="1" applyAlignment="1" applyProtection="1">
      <alignment horizontal="right" vertical="center" wrapText="1"/>
      <protection hidden="1"/>
    </xf>
    <xf numFmtId="0" fontId="214" fillId="0" borderId="26" xfId="0" applyFont="1" applyBorder="1" applyAlignment="1" applyProtection="1">
      <alignment horizontal="right" vertical="center" wrapText="1"/>
      <protection hidden="1"/>
    </xf>
    <xf numFmtId="0" fontId="214" fillId="0" borderId="17" xfId="0" applyFont="1" applyBorder="1" applyAlignment="1" applyProtection="1">
      <alignment horizontal="right" vertical="center" wrapText="1"/>
      <protection hidden="1"/>
    </xf>
    <xf numFmtId="0" fontId="215" fillId="0" borderId="21" xfId="0" applyFont="1" applyBorder="1" applyAlignment="1" applyProtection="1">
      <alignment horizontal="center" vertical="center" wrapText="1"/>
      <protection hidden="1"/>
    </xf>
    <xf numFmtId="0" fontId="215" fillId="0" borderId="18" xfId="0" applyFont="1" applyBorder="1" applyAlignment="1" applyProtection="1">
      <alignment horizontal="center" vertical="center" wrapText="1"/>
      <protection hidden="1"/>
    </xf>
    <xf numFmtId="0" fontId="215" fillId="0" borderId="22" xfId="0" applyFont="1" applyBorder="1" applyAlignment="1" applyProtection="1">
      <alignment horizontal="center" vertical="center" wrapText="1"/>
      <protection hidden="1"/>
    </xf>
    <xf numFmtId="0" fontId="214" fillId="0" borderId="23" xfId="0" applyFont="1" applyBorder="1" applyAlignment="1" applyProtection="1">
      <alignment horizontal="center" vertical="center" wrapText="1"/>
      <protection hidden="1"/>
    </xf>
    <xf numFmtId="0" fontId="214" fillId="0" borderId="0" xfId="0" applyFont="1" applyBorder="1" applyAlignment="1" applyProtection="1">
      <alignment horizontal="center" vertical="center" wrapText="1"/>
      <protection hidden="1"/>
    </xf>
    <xf numFmtId="0" fontId="135" fillId="0" borderId="23" xfId="0" applyFont="1" applyBorder="1" applyAlignment="1" applyProtection="1">
      <alignment horizontal="left" vertical="center" wrapText="1"/>
      <protection hidden="1"/>
    </xf>
    <xf numFmtId="0" fontId="135" fillId="0" borderId="23" xfId="0" applyFont="1" applyBorder="1" applyAlignment="1" applyProtection="1">
      <alignment horizontal="center" vertical="center" wrapText="1"/>
      <protection hidden="1"/>
    </xf>
    <xf numFmtId="0" fontId="135" fillId="0" borderId="24" xfId="0" applyFont="1" applyBorder="1" applyAlignment="1" applyProtection="1">
      <alignment horizontal="center" vertical="center" wrapText="1"/>
      <protection hidden="1"/>
    </xf>
    <xf numFmtId="0" fontId="214" fillId="0" borderId="25" xfId="0" applyFont="1" applyBorder="1" applyAlignment="1" applyProtection="1">
      <alignment horizontal="center" vertical="center" wrapText="1"/>
      <protection hidden="1"/>
    </xf>
    <xf numFmtId="0" fontId="135" fillId="0" borderId="17" xfId="0" applyFont="1" applyBorder="1" applyAlignment="1" applyProtection="1">
      <alignment horizontal="left" vertical="center" wrapText="1"/>
      <protection hidden="1"/>
    </xf>
    <xf numFmtId="0" fontId="135" fillId="0" borderId="26" xfId="0" applyFont="1" applyBorder="1" applyAlignment="1" applyProtection="1">
      <alignment horizontal="left" vertical="center" wrapText="1"/>
      <protection hidden="1"/>
    </xf>
    <xf numFmtId="0" fontId="217" fillId="0" borderId="23" xfId="0" applyFont="1" applyBorder="1" applyAlignment="1" applyProtection="1">
      <alignment horizontal="left" vertical="center" wrapText="1"/>
      <protection hidden="1"/>
    </xf>
    <xf numFmtId="0" fontId="217" fillId="0" borderId="24" xfId="0" applyFont="1" applyBorder="1" applyAlignment="1" applyProtection="1">
      <alignment horizontal="left" vertical="center" wrapText="1"/>
      <protection hidden="1"/>
    </xf>
    <xf numFmtId="0" fontId="214" fillId="0" borderId="24" xfId="0" applyFont="1" applyBorder="1" applyAlignment="1" applyProtection="1">
      <alignment horizontal="center" vertical="center" wrapText="1"/>
      <protection hidden="1"/>
    </xf>
    <xf numFmtId="0" fontId="213" fillId="0" borderId="25" xfId="0" applyFont="1" applyBorder="1" applyAlignment="1" applyProtection="1">
      <alignment horizontal="left" vertical="center" wrapText="1"/>
      <protection hidden="1"/>
    </xf>
    <xf numFmtId="0" fontId="213" fillId="0" borderId="17" xfId="0" applyFont="1" applyBorder="1" applyAlignment="1" applyProtection="1">
      <alignment horizontal="left" vertical="center" wrapText="1"/>
      <protection hidden="1"/>
    </xf>
    <xf numFmtId="0" fontId="213" fillId="0" borderId="26" xfId="0" applyFont="1" applyBorder="1" applyAlignment="1" applyProtection="1">
      <alignment horizontal="left" vertical="center" wrapText="1"/>
      <protection hidden="1"/>
    </xf>
    <xf numFmtId="0" fontId="213" fillId="0" borderId="0" xfId="0" applyFont="1" applyBorder="1" applyAlignment="1" applyProtection="1">
      <alignment horizontal="center" vertical="center" wrapText="1"/>
      <protection hidden="1"/>
    </xf>
    <xf numFmtId="0" fontId="213" fillId="0" borderId="51" xfId="0" applyFont="1" applyBorder="1" applyAlignment="1" applyProtection="1">
      <alignment horizontal="center" vertical="center" wrapText="1"/>
      <protection hidden="1"/>
    </xf>
    <xf numFmtId="0" fontId="135" fillId="0" borderId="21" xfId="0" applyFont="1" applyBorder="1" applyAlignment="1" applyProtection="1">
      <alignment horizontal="left" vertical="center" wrapText="1"/>
      <protection hidden="1"/>
    </xf>
    <xf numFmtId="0" fontId="135" fillId="0" borderId="18" xfId="0" applyFont="1" applyBorder="1" applyAlignment="1" applyProtection="1">
      <alignment horizontal="left" vertical="center" wrapText="1"/>
      <protection hidden="1"/>
    </xf>
    <xf numFmtId="0" fontId="135" fillId="0" borderId="22" xfId="0" applyFont="1" applyBorder="1" applyAlignment="1" applyProtection="1">
      <alignment horizontal="left" vertical="center" wrapText="1"/>
      <protection hidden="1"/>
    </xf>
    <xf numFmtId="0" fontId="213" fillId="0" borderId="17" xfId="0" applyFont="1" applyBorder="1" applyAlignment="1" applyProtection="1">
      <alignment horizontal="center" vertical="center" wrapText="1"/>
      <protection hidden="1"/>
    </xf>
    <xf numFmtId="0" fontId="213" fillId="0" borderId="26" xfId="0" applyFont="1" applyBorder="1" applyAlignment="1" applyProtection="1">
      <alignment horizontal="center" vertical="center" wrapText="1"/>
      <protection hidden="1"/>
    </xf>
    <xf numFmtId="0" fontId="216" fillId="0" borderId="23" xfId="0" applyFont="1" applyBorder="1" applyAlignment="1" applyProtection="1">
      <alignment horizontal="left" vertical="center" wrapText="1"/>
      <protection hidden="1"/>
    </xf>
    <xf numFmtId="0" fontId="216" fillId="0" borderId="0" xfId="0" applyFont="1" applyBorder="1" applyAlignment="1" applyProtection="1">
      <alignment horizontal="left" vertical="center" wrapText="1"/>
      <protection hidden="1"/>
    </xf>
    <xf numFmtId="0" fontId="135" fillId="0" borderId="23" xfId="0" applyFont="1" applyBorder="1" applyAlignment="1" applyProtection="1">
      <alignment horizontal="left" vertical="top" wrapText="1"/>
      <protection hidden="1"/>
    </xf>
    <xf numFmtId="0" fontId="135" fillId="0" borderId="0" xfId="0" applyFont="1" applyBorder="1" applyAlignment="1" applyProtection="1">
      <alignment horizontal="left" vertical="top" wrapText="1"/>
      <protection hidden="1"/>
    </xf>
    <xf numFmtId="0" fontId="135" fillId="0" borderId="24" xfId="0" applyFont="1" applyBorder="1" applyAlignment="1" applyProtection="1">
      <alignment horizontal="left" vertical="top" wrapText="1"/>
      <protection hidden="1"/>
    </xf>
    <xf numFmtId="0" fontId="135" fillId="0" borderId="25" xfId="0" applyFont="1" applyBorder="1" applyAlignment="1" applyProtection="1">
      <alignment horizontal="left" vertical="top" wrapText="1"/>
      <protection hidden="1"/>
    </xf>
    <xf numFmtId="0" fontId="135" fillId="0" borderId="17" xfId="0" applyFont="1" applyBorder="1" applyAlignment="1" applyProtection="1">
      <alignment horizontal="left" vertical="top" wrapText="1"/>
      <protection hidden="1"/>
    </xf>
    <xf numFmtId="0" fontId="135" fillId="0" borderId="26" xfId="0" applyFont="1" applyBorder="1" applyAlignment="1" applyProtection="1">
      <alignment horizontal="left" vertical="top" wrapText="1"/>
      <protection hidden="1"/>
    </xf>
    <xf numFmtId="0" fontId="135" fillId="0" borderId="60" xfId="0" applyFont="1" applyBorder="1" applyAlignment="1" applyProtection="1">
      <alignment horizontal="left" vertical="center" wrapText="1"/>
      <protection hidden="1"/>
    </xf>
    <xf numFmtId="0" fontId="135" fillId="0" borderId="61" xfId="0" applyFont="1" applyBorder="1" applyAlignment="1" applyProtection="1">
      <alignment horizontal="left" vertical="center" wrapText="1"/>
      <protection hidden="1"/>
    </xf>
    <xf numFmtId="0" fontId="135" fillId="0" borderId="62" xfId="0" applyFont="1" applyBorder="1" applyAlignment="1" applyProtection="1">
      <alignment horizontal="left" vertical="center" wrapText="1"/>
      <protection hidden="1"/>
    </xf>
    <xf numFmtId="0" fontId="135" fillId="0" borderId="16" xfId="0" applyFont="1" applyBorder="1" applyAlignment="1" applyProtection="1">
      <alignment horizontal="left" vertical="center" wrapText="1"/>
      <protection hidden="1"/>
    </xf>
    <xf numFmtId="0" fontId="135" fillId="2" borderId="53" xfId="0" applyFont="1" applyFill="1" applyBorder="1" applyAlignment="1" applyProtection="1">
      <alignment horizontal="left" vertical="center" wrapText="1"/>
      <protection locked="0"/>
    </xf>
    <xf numFmtId="0" fontId="135" fillId="2" borderId="54" xfId="0" applyFont="1" applyFill="1" applyBorder="1" applyAlignment="1" applyProtection="1">
      <alignment horizontal="left" vertical="center" wrapText="1"/>
      <protection locked="0"/>
    </xf>
    <xf numFmtId="0" fontId="135" fillId="2" borderId="55" xfId="0" applyFont="1" applyFill="1" applyBorder="1" applyAlignment="1" applyProtection="1">
      <alignment horizontal="left" vertical="center" wrapText="1"/>
      <protection locked="0"/>
    </xf>
    <xf numFmtId="0" fontId="135" fillId="2" borderId="56" xfId="0" applyFont="1" applyFill="1" applyBorder="1" applyAlignment="1" applyProtection="1">
      <alignment horizontal="left" vertical="center" wrapText="1"/>
      <protection locked="0"/>
    </xf>
    <xf numFmtId="0" fontId="135" fillId="2" borderId="1" xfId="0" applyFont="1" applyFill="1" applyBorder="1" applyAlignment="1" applyProtection="1">
      <alignment horizontal="left" vertical="center" wrapText="1"/>
      <protection locked="0"/>
    </xf>
    <xf numFmtId="0" fontId="135" fillId="2" borderId="57" xfId="0" applyFont="1" applyFill="1" applyBorder="1" applyAlignment="1" applyProtection="1">
      <alignment horizontal="left" vertical="center" wrapText="1"/>
      <protection locked="0"/>
    </xf>
    <xf numFmtId="0" fontId="135" fillId="2" borderId="58" xfId="0" applyFont="1" applyFill="1" applyBorder="1" applyAlignment="1" applyProtection="1">
      <alignment horizontal="left" vertical="center" wrapText="1"/>
      <protection locked="0"/>
    </xf>
    <xf numFmtId="0" fontId="135" fillId="2" borderId="36" xfId="0" applyFont="1" applyFill="1" applyBorder="1" applyAlignment="1" applyProtection="1">
      <alignment horizontal="left" vertical="center" wrapText="1"/>
      <protection locked="0"/>
    </xf>
    <xf numFmtId="0" fontId="135" fillId="2" borderId="59" xfId="0" applyFont="1" applyFill="1" applyBorder="1" applyAlignment="1" applyProtection="1">
      <alignment horizontal="left" vertical="center" wrapText="1"/>
      <protection locked="0"/>
    </xf>
    <xf numFmtId="0" fontId="107" fillId="0" borderId="23" xfId="0" applyFont="1" applyBorder="1" applyAlignment="1" applyProtection="1">
      <alignment horizontal="center" wrapText="1"/>
      <protection hidden="1"/>
    </xf>
    <xf numFmtId="0" fontId="107" fillId="0" borderId="0" xfId="0" applyFont="1" applyBorder="1" applyAlignment="1" applyProtection="1">
      <alignment horizontal="center" wrapText="1"/>
      <protection hidden="1"/>
    </xf>
    <xf numFmtId="0" fontId="107" fillId="0" borderId="24" xfId="0" applyFont="1" applyBorder="1" applyAlignment="1" applyProtection="1">
      <alignment horizontal="center" wrapText="1"/>
      <protection hidden="1"/>
    </xf>
    <xf numFmtId="0" fontId="106" fillId="0" borderId="23" xfId="0" applyFont="1" applyBorder="1" applyAlignment="1" applyProtection="1">
      <alignment horizontal="left" vertical="center" wrapText="1"/>
      <protection hidden="1"/>
    </xf>
    <xf numFmtId="0" fontId="106" fillId="0" borderId="0" xfId="0" applyFont="1" applyBorder="1" applyAlignment="1" applyProtection="1">
      <alignment horizontal="left" vertical="center" wrapText="1"/>
      <protection hidden="1"/>
    </xf>
    <xf numFmtId="0" fontId="106" fillId="0" borderId="24" xfId="0" applyFont="1" applyBorder="1" applyAlignment="1" applyProtection="1">
      <alignment horizontal="left" vertical="center" wrapText="1"/>
      <protection hidden="1"/>
    </xf>
    <xf numFmtId="0" fontId="130" fillId="0" borderId="0" xfId="0" applyFont="1" applyBorder="1" applyAlignment="1" applyProtection="1">
      <alignment horizontal="center"/>
      <protection hidden="1"/>
    </xf>
    <xf numFmtId="0" fontId="123" fillId="0" borderId="21" xfId="0" applyFont="1" applyBorder="1" applyAlignment="1" applyProtection="1">
      <alignment horizontal="center"/>
      <protection hidden="1"/>
    </xf>
    <xf numFmtId="0" fontId="123" fillId="0" borderId="18" xfId="0" applyFont="1" applyBorder="1" applyAlignment="1" applyProtection="1">
      <alignment horizontal="center"/>
      <protection hidden="1"/>
    </xf>
    <xf numFmtId="0" fontId="123" fillId="0" borderId="22" xfId="0" applyFont="1" applyBorder="1" applyAlignment="1" applyProtection="1">
      <alignment horizontal="center"/>
      <protection hidden="1"/>
    </xf>
    <xf numFmtId="0" fontId="0" fillId="0" borderId="23" xfId="0" applyBorder="1" applyAlignment="1" applyProtection="1">
      <alignment horizontal="left" vertical="top" wrapText="1"/>
      <protection hidden="1"/>
    </xf>
    <xf numFmtId="0" fontId="0" fillId="0" borderId="0" xfId="0" applyBorder="1" applyAlignment="1" applyProtection="1">
      <alignment horizontal="left" vertical="top" wrapText="1"/>
      <protection hidden="1"/>
    </xf>
    <xf numFmtId="0" fontId="0" fillId="0" borderId="24" xfId="0" applyBorder="1" applyAlignment="1" applyProtection="1">
      <alignment horizontal="left" vertical="top" wrapText="1"/>
      <protection hidden="1"/>
    </xf>
    <xf numFmtId="0" fontId="213" fillId="0" borderId="23" xfId="0" applyFont="1" applyBorder="1" applyAlignment="1" applyProtection="1">
      <alignment horizontal="left" vertical="top" wrapText="1"/>
      <protection hidden="1"/>
    </xf>
    <xf numFmtId="0" fontId="213" fillId="0" borderId="0" xfId="0" applyFont="1" applyBorder="1" applyAlignment="1" applyProtection="1">
      <alignment horizontal="left" vertical="top" wrapText="1"/>
      <protection hidden="1"/>
    </xf>
    <xf numFmtId="0" fontId="213" fillId="0" borderId="24" xfId="0" applyFont="1" applyBorder="1" applyAlignment="1" applyProtection="1">
      <alignment horizontal="left" vertical="top" wrapText="1"/>
      <protection hidden="1"/>
    </xf>
    <xf numFmtId="0" fontId="212" fillId="0" borderId="0" xfId="0" applyFont="1" applyBorder="1" applyAlignment="1" applyProtection="1">
      <alignment horizontal="center"/>
      <protection hidden="1"/>
    </xf>
    <xf numFmtId="0" fontId="158" fillId="0" borderId="16" xfId="0" applyFont="1" applyBorder="1" applyAlignment="1" applyProtection="1">
      <alignment horizontal="center" vertical="center" wrapText="1"/>
      <protection hidden="1"/>
    </xf>
    <xf numFmtId="170" fontId="110" fillId="8" borderId="16" xfId="0" applyNumberFormat="1" applyFont="1" applyFill="1" applyBorder="1" applyAlignment="1" applyProtection="1">
      <alignment horizontal="center" vertical="center" wrapText="1"/>
      <protection hidden="1"/>
    </xf>
    <xf numFmtId="0" fontId="110" fillId="8" borderId="16" xfId="0" applyFont="1" applyFill="1" applyBorder="1" applyAlignment="1" applyProtection="1">
      <alignment horizontal="center" vertical="center"/>
      <protection hidden="1"/>
    </xf>
    <xf numFmtId="0" fontId="158" fillId="0" borderId="16" xfId="0" applyFont="1" applyBorder="1" applyAlignment="1" applyProtection="1">
      <alignment horizontal="center" vertical="center"/>
      <protection hidden="1"/>
    </xf>
    <xf numFmtId="0" fontId="110" fillId="2" borderId="16" xfId="0" applyNumberFormat="1" applyFont="1" applyFill="1" applyBorder="1" applyAlignment="1" applyProtection="1">
      <alignment horizontal="center" vertical="center"/>
      <protection locked="0"/>
    </xf>
    <xf numFmtId="0" fontId="198" fillId="0" borderId="16" xfId="0" applyFont="1" applyBorder="1" applyAlignment="1" applyProtection="1">
      <alignment horizontal="left" vertical="top" wrapText="1"/>
      <protection hidden="1"/>
    </xf>
    <xf numFmtId="0" fontId="211" fillId="0" borderId="16" xfId="0" applyFont="1" applyBorder="1" applyAlignment="1" applyProtection="1">
      <alignment horizontal="center" vertical="center" wrapText="1"/>
      <protection hidden="1"/>
    </xf>
    <xf numFmtId="0" fontId="157" fillId="2" borderId="18" xfId="0" applyFont="1" applyFill="1" applyBorder="1" applyAlignment="1" applyProtection="1">
      <alignment horizontal="left"/>
      <protection locked="0"/>
    </xf>
    <xf numFmtId="0" fontId="157" fillId="2" borderId="22" xfId="0" applyFont="1" applyFill="1" applyBorder="1" applyAlignment="1" applyProtection="1">
      <alignment horizontal="left"/>
      <protection locked="0"/>
    </xf>
    <xf numFmtId="0" fontId="105" fillId="0" borderId="21" xfId="0" applyFont="1" applyBorder="1" applyAlignment="1" applyProtection="1">
      <alignment horizontal="center"/>
      <protection hidden="1"/>
    </xf>
    <xf numFmtId="0" fontId="105" fillId="0" borderId="18" xfId="0" applyFont="1" applyBorder="1" applyAlignment="1" applyProtection="1">
      <alignment horizontal="center"/>
      <protection hidden="1"/>
    </xf>
    <xf numFmtId="0" fontId="105" fillId="0" borderId="22" xfId="0" applyFont="1" applyBorder="1" applyAlignment="1" applyProtection="1">
      <alignment horizontal="center"/>
      <protection hidden="1"/>
    </xf>
    <xf numFmtId="0" fontId="209" fillId="0" borderId="23" xfId="0" applyFont="1" applyBorder="1" applyAlignment="1" applyProtection="1">
      <alignment horizontal="center"/>
      <protection hidden="1"/>
    </xf>
    <xf numFmtId="0" fontId="209" fillId="0" borderId="0" xfId="0" applyFont="1" applyBorder="1" applyAlignment="1" applyProtection="1">
      <alignment horizontal="center"/>
      <protection hidden="1"/>
    </xf>
    <xf numFmtId="0" fontId="209" fillId="0" borderId="24" xfId="0" applyFont="1" applyBorder="1" applyAlignment="1" applyProtection="1">
      <alignment horizontal="center"/>
      <protection hidden="1"/>
    </xf>
    <xf numFmtId="0" fontId="163" fillId="0" borderId="25" xfId="0" applyFont="1" applyBorder="1" applyAlignment="1" applyProtection="1">
      <alignment horizontal="center"/>
      <protection hidden="1"/>
    </xf>
    <xf numFmtId="0" fontId="127" fillId="0" borderId="17" xfId="0" applyFont="1" applyBorder="1" applyAlignment="1" applyProtection="1">
      <alignment horizontal="center"/>
      <protection hidden="1"/>
    </xf>
    <xf numFmtId="0" fontId="127" fillId="0" borderId="26" xfId="0" applyFont="1" applyBorder="1" applyAlignment="1" applyProtection="1">
      <alignment horizontal="center"/>
      <protection hidden="1"/>
    </xf>
    <xf numFmtId="0" fontId="158" fillId="0" borderId="16" xfId="0" applyFont="1" applyBorder="1" applyAlignment="1" applyProtection="1">
      <alignment horizontal="center" wrapText="1"/>
      <protection hidden="1"/>
    </xf>
    <xf numFmtId="0" fontId="158" fillId="0" borderId="16" xfId="0" applyFont="1" applyBorder="1" applyAlignment="1" applyProtection="1">
      <alignment horizontal="center"/>
      <protection hidden="1"/>
    </xf>
    <xf numFmtId="0" fontId="111" fillId="0" borderId="16" xfId="0" applyFont="1" applyBorder="1" applyAlignment="1" applyProtection="1">
      <alignment horizontal="center"/>
      <protection hidden="1"/>
    </xf>
    <xf numFmtId="0" fontId="78" fillId="22" borderId="29" xfId="0" applyFont="1" applyFill="1" applyBorder="1" applyAlignment="1">
      <alignment horizontal="center" vertical="center" wrapText="1"/>
    </xf>
    <xf numFmtId="0" fontId="78" fillId="22" borderId="30" xfId="0" applyFont="1" applyFill="1" applyBorder="1" applyAlignment="1">
      <alignment horizontal="center" vertical="center" wrapText="1"/>
    </xf>
    <xf numFmtId="0" fontId="78" fillId="22" borderId="31" xfId="0" applyFont="1" applyFill="1" applyBorder="1" applyAlignment="1">
      <alignment horizontal="center" vertical="center" wrapText="1"/>
    </xf>
    <xf numFmtId="0" fontId="0" fillId="2" borderId="16" xfId="0" applyFill="1" applyBorder="1" applyAlignment="1" applyProtection="1">
      <alignment horizontal="center"/>
      <protection locked="0"/>
    </xf>
    <xf numFmtId="0" fontId="135" fillId="2" borderId="16" xfId="0" applyFont="1" applyFill="1" applyBorder="1" applyAlignment="1" applyProtection="1">
      <alignment horizontal="left" vertical="center" wrapText="1"/>
      <protection locked="0"/>
    </xf>
    <xf numFmtId="0" fontId="213" fillId="0" borderId="16" xfId="0" applyFont="1" applyBorder="1" applyAlignment="1" applyProtection="1">
      <alignment horizontal="left" vertical="center" wrapText="1"/>
      <protection hidden="1"/>
    </xf>
    <xf numFmtId="0" fontId="213" fillId="0" borderId="16" xfId="0" applyFont="1" applyBorder="1" applyAlignment="1" applyProtection="1">
      <alignment horizontal="center" vertical="center" wrapText="1"/>
      <protection hidden="1"/>
    </xf>
    <xf numFmtId="0" fontId="123" fillId="0" borderId="0" xfId="0" applyFont="1" applyAlignment="1" applyProtection="1">
      <alignment horizontal="center"/>
      <protection hidden="1"/>
    </xf>
    <xf numFmtId="0" fontId="0" fillId="0" borderId="0" xfId="0" applyAlignment="1" applyProtection="1">
      <alignment horizontal="left" vertical="top" wrapText="1"/>
      <protection hidden="1"/>
    </xf>
    <xf numFmtId="0" fontId="213" fillId="0" borderId="0" xfId="0" applyFont="1" applyAlignment="1" applyProtection="1">
      <alignment horizontal="left" vertical="top" wrapText="1"/>
      <protection hidden="1"/>
    </xf>
    <xf numFmtId="0" fontId="135" fillId="0" borderId="0" xfId="0" applyFont="1" applyAlignment="1" applyProtection="1">
      <alignment horizontal="left" vertical="top" wrapText="1"/>
      <protection hidden="1"/>
    </xf>
    <xf numFmtId="0" fontId="106" fillId="0" borderId="0" xfId="0" applyFont="1" applyBorder="1" applyAlignment="1" applyProtection="1">
      <alignment horizontal="left" wrapText="1"/>
      <protection hidden="1"/>
    </xf>
    <xf numFmtId="0" fontId="211" fillId="0" borderId="16" xfId="0" applyFont="1" applyBorder="1" applyAlignment="1" applyProtection="1">
      <alignment horizontal="left" vertical="top" wrapText="1"/>
      <protection hidden="1"/>
    </xf>
    <xf numFmtId="0" fontId="109" fillId="2" borderId="0" xfId="0" applyFont="1" applyFill="1" applyBorder="1" applyAlignment="1" applyProtection="1">
      <alignment horizontal="left"/>
      <protection locked="0"/>
    </xf>
    <xf numFmtId="0" fontId="218" fillId="0" borderId="0" xfId="0" applyFont="1" applyBorder="1" applyAlignment="1" applyProtection="1">
      <alignment horizontal="center" wrapText="1"/>
      <protection hidden="1"/>
    </xf>
    <xf numFmtId="0" fontId="121" fillId="0" borderId="0" xfId="0" applyFont="1" applyBorder="1" applyAlignment="1" applyProtection="1">
      <alignment horizontal="left"/>
      <protection hidden="1"/>
    </xf>
    <xf numFmtId="0" fontId="110" fillId="8" borderId="16" xfId="0" applyFont="1" applyFill="1" applyBorder="1" applyAlignment="1" applyProtection="1">
      <alignment horizontal="center" vertical="center" wrapText="1"/>
      <protection hidden="1"/>
    </xf>
    <xf numFmtId="0" fontId="48" fillId="2" borderId="16" xfId="0" applyFont="1" applyFill="1" applyBorder="1" applyAlignment="1" applyProtection="1">
      <alignment horizontal="center" vertical="center"/>
      <protection locked="0"/>
    </xf>
    <xf numFmtId="0" fontId="209" fillId="0" borderId="29" xfId="0" applyFont="1" applyBorder="1" applyAlignment="1" applyProtection="1">
      <alignment horizontal="center"/>
      <protection hidden="1"/>
    </xf>
    <xf numFmtId="0" fontId="209" fillId="0" borderId="30" xfId="0" applyFont="1" applyBorder="1" applyAlignment="1" applyProtection="1">
      <alignment horizontal="center"/>
      <protection hidden="1"/>
    </xf>
    <xf numFmtId="0" fontId="209" fillId="0" borderId="31" xfId="0" applyFont="1" applyBorder="1" applyAlignment="1" applyProtection="1">
      <alignment horizontal="center"/>
      <protection hidden="1"/>
    </xf>
    <xf numFmtId="0" fontId="163" fillId="0" borderId="29" xfId="0" applyFont="1" applyBorder="1" applyAlignment="1" applyProtection="1">
      <alignment horizontal="center"/>
      <protection hidden="1"/>
    </xf>
    <xf numFmtId="0" fontId="127" fillId="0" borderId="30" xfId="0" applyFont="1" applyBorder="1" applyAlignment="1" applyProtection="1">
      <alignment horizontal="center"/>
      <protection hidden="1"/>
    </xf>
    <xf numFmtId="0" fontId="127" fillId="0" borderId="31" xfId="0" applyFont="1" applyBorder="1" applyAlignment="1" applyProtection="1">
      <alignment horizontal="center"/>
      <protection hidden="1"/>
    </xf>
    <xf numFmtId="0" fontId="102" fillId="22" borderId="29" xfId="0" applyFont="1" applyFill="1" applyBorder="1" applyAlignment="1">
      <alignment horizontal="center" vertical="center" wrapText="1"/>
    </xf>
    <xf numFmtId="0" fontId="102" fillId="22" borderId="30" xfId="0" applyFont="1" applyFill="1" applyBorder="1" applyAlignment="1">
      <alignment horizontal="center" vertical="center" wrapText="1"/>
    </xf>
    <xf numFmtId="0" fontId="102" fillId="22" borderId="31" xfId="0" applyFont="1" applyFill="1" applyBorder="1" applyAlignment="1">
      <alignment horizontal="center" vertical="center" wrapText="1"/>
    </xf>
    <xf numFmtId="0" fontId="108" fillId="0" borderId="1" xfId="0" applyFont="1" applyBorder="1" applyAlignment="1" applyProtection="1">
      <alignment horizontal="center"/>
      <protection hidden="1"/>
    </xf>
    <xf numFmtId="0" fontId="219" fillId="0" borderId="0" xfId="0" applyFont="1" applyAlignment="1" applyProtection="1">
      <alignment horizontal="center" vertical="center" wrapText="1"/>
      <protection hidden="1"/>
    </xf>
    <xf numFmtId="0" fontId="106" fillId="0" borderId="0" xfId="0" applyFont="1" applyAlignment="1" applyProtection="1">
      <alignment horizontal="left" vertical="center" wrapText="1"/>
      <protection hidden="1"/>
    </xf>
    <xf numFmtId="0" fontId="109" fillId="2" borderId="1" xfId="0" applyFont="1" applyFill="1" applyBorder="1" applyAlignment="1" applyProtection="1">
      <alignment horizontal="center"/>
      <protection locked="0"/>
    </xf>
    <xf numFmtId="14" fontId="110" fillId="2" borderId="1" xfId="0" applyNumberFormat="1" applyFont="1" applyFill="1" applyBorder="1" applyAlignment="1" applyProtection="1">
      <alignment horizontal="center"/>
      <protection locked="0"/>
    </xf>
    <xf numFmtId="0" fontId="130" fillId="0" borderId="0" xfId="0" applyFont="1" applyAlignment="1" applyProtection="1">
      <alignment horizontal="left" vertical="center" wrapText="1"/>
      <protection hidden="1"/>
    </xf>
    <xf numFmtId="0" fontId="107" fillId="0" borderId="0" xfId="0" applyFont="1" applyAlignment="1" applyProtection="1">
      <alignment horizontal="center" vertical="top" wrapText="1"/>
      <protection hidden="1"/>
    </xf>
    <xf numFmtId="14" fontId="110" fillId="2" borderId="0" xfId="0" applyNumberFormat="1" applyFont="1" applyFill="1" applyAlignment="1" applyProtection="1">
      <alignment horizontal="center"/>
      <protection locked="0"/>
    </xf>
    <xf numFmtId="0" fontId="108" fillId="0" borderId="0" xfId="0" applyFont="1" applyAlignment="1" applyProtection="1">
      <alignment horizontal="right" vertical="top"/>
      <protection hidden="1"/>
    </xf>
    <xf numFmtId="0" fontId="152" fillId="0" borderId="0" xfId="0" applyFont="1" applyAlignment="1" applyProtection="1">
      <alignment horizontal="left" vertical="center"/>
      <protection hidden="1"/>
    </xf>
    <xf numFmtId="0" fontId="108" fillId="0" borderId="0" xfId="0" applyFont="1" applyAlignment="1" applyProtection="1">
      <alignment horizontal="center" vertical="top"/>
      <protection hidden="1"/>
    </xf>
    <xf numFmtId="0" fontId="108" fillId="0" borderId="32" xfId="0" applyFont="1" applyBorder="1" applyAlignment="1" applyProtection="1">
      <alignment horizontal="center"/>
      <protection hidden="1"/>
    </xf>
    <xf numFmtId="0" fontId="22" fillId="2" borderId="30" xfId="0" applyFont="1" applyFill="1" applyBorder="1" applyAlignment="1" applyProtection="1">
      <alignment horizontal="left"/>
      <protection locked="0"/>
    </xf>
    <xf numFmtId="14" fontId="10" fillId="8" borderId="30" xfId="0" applyNumberFormat="1" applyFont="1" applyFill="1" applyBorder="1" applyAlignment="1" applyProtection="1">
      <alignment horizontal="left" vertical="center"/>
      <protection hidden="1"/>
    </xf>
    <xf numFmtId="0" fontId="10" fillId="8" borderId="31" xfId="0" applyFont="1" applyFill="1" applyBorder="1" applyAlignment="1" applyProtection="1">
      <alignment horizontal="left" vertical="center"/>
      <protection hidden="1"/>
    </xf>
    <xf numFmtId="0" fontId="22" fillId="0" borderId="30" xfId="0" applyFont="1" applyBorder="1" applyAlignment="1" applyProtection="1">
      <alignment horizontal="center"/>
      <protection hidden="1"/>
    </xf>
    <xf numFmtId="0" fontId="22" fillId="0" borderId="20" xfId="0" applyFont="1" applyBorder="1" applyAlignment="1" applyProtection="1">
      <alignment horizontal="center" vertical="center" wrapText="1"/>
      <protection hidden="1"/>
    </xf>
    <xf numFmtId="0" fontId="22" fillId="0" borderId="16" xfId="0" applyFont="1" applyBorder="1" applyAlignment="1" applyProtection="1">
      <alignment horizontal="center" vertical="center" wrapText="1"/>
      <protection hidden="1"/>
    </xf>
    <xf numFmtId="0" fontId="30" fillId="0" borderId="20" xfId="0" applyFont="1" applyBorder="1" applyAlignment="1" applyProtection="1">
      <alignment horizontal="center" vertical="center" wrapText="1"/>
      <protection hidden="1"/>
    </xf>
    <xf numFmtId="0" fontId="30" fillId="0" borderId="16" xfId="0" applyFont="1" applyBorder="1" applyAlignment="1" applyProtection="1">
      <alignment horizontal="center" vertical="center" wrapText="1"/>
      <protection hidden="1"/>
    </xf>
    <xf numFmtId="0" fontId="22" fillId="0" borderId="29" xfId="0" applyFont="1" applyBorder="1" applyAlignment="1" applyProtection="1">
      <alignment horizontal="right"/>
      <protection hidden="1"/>
    </xf>
    <xf numFmtId="0" fontId="22" fillId="0" borderId="30" xfId="0" applyFont="1" applyBorder="1" applyAlignment="1" applyProtection="1">
      <alignment horizontal="right"/>
      <protection hidden="1"/>
    </xf>
    <xf numFmtId="0" fontId="30" fillId="0" borderId="29" xfId="0" applyFont="1" applyBorder="1" applyAlignment="1" applyProtection="1">
      <alignment horizontal="center"/>
      <protection hidden="1"/>
    </xf>
    <xf numFmtId="0" fontId="30" fillId="0" borderId="30" xfId="0" applyFont="1" applyBorder="1" applyAlignment="1" applyProtection="1">
      <alignment horizontal="center"/>
      <protection hidden="1"/>
    </xf>
    <xf numFmtId="14" fontId="0" fillId="2" borderId="30" xfId="0" applyNumberFormat="1" applyFont="1" applyFill="1" applyBorder="1" applyAlignment="1" applyProtection="1">
      <alignment horizontal="left"/>
      <protection locked="0"/>
    </xf>
    <xf numFmtId="14" fontId="0" fillId="2" borderId="31" xfId="0" applyNumberFormat="1" applyFont="1" applyFill="1" applyBorder="1" applyAlignment="1" applyProtection="1">
      <alignment horizontal="left"/>
      <protection locked="0"/>
    </xf>
    <xf numFmtId="0" fontId="3" fillId="0" borderId="30" xfId="0" applyFont="1" applyBorder="1" applyAlignment="1" applyProtection="1">
      <alignment horizontal="left"/>
      <protection hidden="1"/>
    </xf>
    <xf numFmtId="0" fontId="39" fillId="0" borderId="29" xfId="0" applyFont="1" applyBorder="1" applyAlignment="1" applyProtection="1">
      <alignment horizontal="center"/>
      <protection hidden="1"/>
    </xf>
    <xf numFmtId="0" fontId="39" fillId="0" borderId="30" xfId="0" applyFont="1" applyBorder="1" applyAlignment="1" applyProtection="1">
      <alignment horizontal="center"/>
      <protection hidden="1"/>
    </xf>
    <xf numFmtId="0" fontId="39" fillId="0" borderId="31" xfId="0" applyFont="1" applyBorder="1" applyAlignment="1" applyProtection="1">
      <alignment horizontal="center"/>
      <protection hidden="1"/>
    </xf>
    <xf numFmtId="0" fontId="46" fillId="0" borderId="52" xfId="0" applyFont="1" applyBorder="1" applyAlignment="1" applyProtection="1">
      <alignment horizontal="center" vertical="center"/>
      <protection hidden="1"/>
    </xf>
    <xf numFmtId="0" fontId="10" fillId="8" borderId="30" xfId="0" applyFont="1" applyFill="1" applyBorder="1" applyAlignment="1" applyProtection="1">
      <alignment horizontal="center" vertical="center"/>
      <protection hidden="1"/>
    </xf>
    <xf numFmtId="0" fontId="105" fillId="0" borderId="16" xfId="0" applyFont="1" applyBorder="1" applyAlignment="1" applyProtection="1">
      <alignment horizontal="center" vertical="center"/>
      <protection hidden="1"/>
    </xf>
    <xf numFmtId="0" fontId="223" fillId="0" borderId="16" xfId="0" applyFont="1" applyBorder="1" applyAlignment="1" applyProtection="1">
      <alignment horizontal="center" vertical="center"/>
      <protection hidden="1"/>
    </xf>
    <xf numFmtId="0" fontId="145" fillId="0" borderId="16" xfId="0" applyFont="1" applyBorder="1" applyAlignment="1" applyProtection="1">
      <alignment horizontal="center" vertical="center"/>
      <protection hidden="1"/>
    </xf>
    <xf numFmtId="0" fontId="224" fillId="0" borderId="16" xfId="0" applyFont="1" applyBorder="1" applyAlignment="1" applyProtection="1">
      <alignment horizontal="center"/>
      <protection hidden="1"/>
    </xf>
    <xf numFmtId="0" fontId="105" fillId="0" borderId="16" xfId="0" applyFont="1" applyBorder="1" applyAlignment="1" applyProtection="1">
      <alignment horizontal="center"/>
      <protection hidden="1"/>
    </xf>
    <xf numFmtId="0" fontId="145" fillId="0" borderId="16" xfId="0" applyFont="1" applyBorder="1" applyAlignment="1" applyProtection="1">
      <alignment horizontal="right"/>
      <protection hidden="1"/>
    </xf>
    <xf numFmtId="0" fontId="227" fillId="0" borderId="0" xfId="0" applyFont="1" applyAlignment="1" applyProtection="1">
      <alignment horizontal="center"/>
      <protection hidden="1"/>
    </xf>
    <xf numFmtId="0" fontId="145" fillId="0" borderId="0" xfId="0" applyFont="1" applyAlignment="1" applyProtection="1">
      <alignment horizontal="right"/>
      <protection hidden="1"/>
    </xf>
    <xf numFmtId="0" fontId="121" fillId="0" borderId="0" xfId="0" applyFont="1" applyAlignment="1" applyProtection="1">
      <alignment horizontal="center"/>
      <protection hidden="1"/>
    </xf>
    <xf numFmtId="0" fontId="145" fillId="0" borderId="32" xfId="0" applyFont="1" applyBorder="1" applyAlignment="1" applyProtection="1">
      <alignment horizontal="center" vertical="center"/>
      <protection hidden="1"/>
    </xf>
    <xf numFmtId="0" fontId="145" fillId="8" borderId="0" xfId="0" applyFont="1" applyFill="1" applyAlignment="1" applyProtection="1">
      <alignment horizontal="left"/>
      <protection hidden="1"/>
    </xf>
    <xf numFmtId="0" fontId="76" fillId="6" borderId="31" xfId="0" applyFont="1" applyFill="1" applyBorder="1" applyAlignment="1">
      <alignment horizontal="center" wrapText="1"/>
    </xf>
    <xf numFmtId="0" fontId="76" fillId="6" borderId="16" xfId="0" applyFont="1" applyFill="1" applyBorder="1" applyAlignment="1">
      <alignment horizontal="center" wrapText="1"/>
    </xf>
    <xf numFmtId="0" fontId="64" fillId="0" borderId="0" xfId="0" applyFont="1" applyAlignment="1" applyProtection="1">
      <alignment horizontal="right"/>
      <protection hidden="1"/>
    </xf>
    <xf numFmtId="0" fontId="36" fillId="2" borderId="16" xfId="0" applyFont="1" applyFill="1" applyBorder="1" applyAlignment="1" applyProtection="1">
      <alignment horizontal="center"/>
      <protection locked="0"/>
    </xf>
    <xf numFmtId="0" fontId="64" fillId="0" borderId="0" xfId="0" applyFont="1" applyAlignment="1" applyProtection="1">
      <alignment horizontal="left"/>
      <protection hidden="1"/>
    </xf>
    <xf numFmtId="0" fontId="64" fillId="2" borderId="0" xfId="0" applyFont="1" applyFill="1" applyAlignment="1" applyProtection="1">
      <alignment horizontal="left"/>
      <protection locked="0"/>
    </xf>
    <xf numFmtId="0" fontId="83" fillId="13" borderId="0" xfId="0" applyFont="1" applyFill="1" applyAlignment="1" applyProtection="1">
      <alignment horizontal="right" vertical="center"/>
      <protection hidden="1"/>
    </xf>
    <xf numFmtId="0" fontId="83" fillId="6" borderId="16" xfId="0" applyFont="1" applyFill="1" applyBorder="1" applyAlignment="1" applyProtection="1">
      <alignment horizontal="center" vertical="center" wrapText="1"/>
      <protection hidden="1"/>
    </xf>
    <xf numFmtId="0" fontId="83" fillId="6" borderId="16" xfId="0" applyFont="1" applyFill="1" applyBorder="1" applyAlignment="1" applyProtection="1">
      <alignment horizontal="center" vertical="center"/>
      <protection hidden="1"/>
    </xf>
    <xf numFmtId="0" fontId="235" fillId="0" borderId="0" xfId="0" applyFont="1" applyAlignment="1" applyProtection="1">
      <alignment horizontal="center" vertical="center"/>
      <protection hidden="1"/>
    </xf>
    <xf numFmtId="0" fontId="46" fillId="0" borderId="35" xfId="0" applyFont="1" applyBorder="1" applyAlignment="1" applyProtection="1">
      <alignment horizontal="center" vertical="center"/>
      <protection hidden="1"/>
    </xf>
    <xf numFmtId="0" fontId="109" fillId="2" borderId="0" xfId="0" applyFont="1" applyFill="1" applyAlignment="1" applyProtection="1">
      <alignment horizontal="left" vertical="top" wrapText="1"/>
      <protection locked="0"/>
    </xf>
    <xf numFmtId="0" fontId="109" fillId="0" borderId="0" xfId="0" applyFont="1" applyFill="1" applyAlignment="1" applyProtection="1">
      <alignment horizontal="left" vertical="center"/>
      <protection hidden="1"/>
    </xf>
    <xf numFmtId="0" fontId="111" fillId="2" borderId="0" xfId="0" applyFont="1" applyFill="1" applyAlignment="1" applyProtection="1">
      <alignment horizontal="left"/>
      <protection locked="0"/>
    </xf>
    <xf numFmtId="0" fontId="121" fillId="2" borderId="0" xfId="0" applyFont="1" applyFill="1" applyAlignment="1" applyProtection="1">
      <alignment horizontal="left" vertical="center"/>
      <protection locked="0"/>
    </xf>
    <xf numFmtId="0" fontId="193" fillId="23" borderId="0" xfId="0" applyFont="1" applyFill="1" applyAlignment="1">
      <alignment horizontal="center" wrapText="1"/>
    </xf>
    <xf numFmtId="0" fontId="192" fillId="9" borderId="0" xfId="0" applyFont="1" applyFill="1" applyAlignment="1">
      <alignment horizontal="center" vertical="center" wrapText="1"/>
    </xf>
    <xf numFmtId="0" fontId="192" fillId="23" borderId="0" xfId="0" applyFont="1" applyFill="1" applyAlignment="1">
      <alignment horizontal="left" vertical="center"/>
    </xf>
    <xf numFmtId="0" fontId="192" fillId="9" borderId="0" xfId="0" applyFont="1" applyFill="1" applyAlignment="1">
      <alignment horizontal="left" vertical="center" wrapText="1"/>
    </xf>
    <xf numFmtId="0" fontId="193" fillId="9" borderId="0" xfId="0" applyFont="1" applyFill="1" applyAlignment="1">
      <alignment horizontal="left" vertical="center" wrapText="1"/>
    </xf>
    <xf numFmtId="0" fontId="109" fillId="2" borderId="0" xfId="0" applyFont="1" applyFill="1" applyAlignment="1" applyProtection="1">
      <alignment horizontal="center"/>
      <protection locked="0"/>
    </xf>
    <xf numFmtId="0" fontId="109" fillId="0" borderId="0" xfId="0" applyFont="1" applyAlignment="1" applyProtection="1">
      <alignment horizontal="left" wrapText="1"/>
      <protection hidden="1"/>
    </xf>
    <xf numFmtId="0" fontId="22" fillId="23" borderId="0" xfId="0" applyFont="1" applyFill="1" applyBorder="1" applyAlignment="1" applyProtection="1">
      <alignment horizontal="center"/>
      <protection locked="0"/>
    </xf>
    <xf numFmtId="0" fontId="94" fillId="8" borderId="0" xfId="0" applyFont="1" applyFill="1" applyBorder="1" applyAlignment="1" applyProtection="1">
      <alignment horizontal="center" vertical="center"/>
      <protection hidden="1"/>
    </xf>
    <xf numFmtId="0" fontId="3" fillId="8" borderId="18" xfId="0" applyFont="1" applyFill="1" applyBorder="1" applyAlignment="1" applyProtection="1">
      <alignment horizontal="left" vertical="center"/>
      <protection hidden="1"/>
    </xf>
    <xf numFmtId="0" fontId="22" fillId="23" borderId="0" xfId="0" applyFont="1" applyFill="1" applyBorder="1" applyAlignment="1" applyProtection="1">
      <alignment horizontal="left"/>
      <protection locked="0"/>
    </xf>
    <xf numFmtId="0" fontId="244" fillId="22" borderId="16" xfId="0" applyFont="1" applyFill="1" applyBorder="1" applyAlignment="1" applyProtection="1">
      <alignment horizontal="center"/>
      <protection hidden="1"/>
    </xf>
    <xf numFmtId="0" fontId="78" fillId="3" borderId="44" xfId="0" applyFont="1" applyFill="1" applyBorder="1" applyAlignment="1">
      <alignment horizontal="center" vertical="center"/>
    </xf>
    <xf numFmtId="0" fontId="78" fillId="3" borderId="35" xfId="0" applyFont="1" applyFill="1" applyBorder="1" applyAlignment="1">
      <alignment horizontal="center" vertical="center"/>
    </xf>
    <xf numFmtId="0" fontId="78" fillId="3" borderId="45" xfId="0" applyFont="1" applyFill="1" applyBorder="1" applyAlignment="1">
      <alignment horizontal="center" vertical="center"/>
    </xf>
    <xf numFmtId="0" fontId="78" fillId="3" borderId="39" xfId="0" applyFont="1" applyFill="1" applyBorder="1" applyAlignment="1">
      <alignment horizontal="center" vertical="center"/>
    </xf>
    <xf numFmtId="0" fontId="78" fillId="3" borderId="32" xfId="0" applyFont="1" applyFill="1" applyBorder="1" applyAlignment="1">
      <alignment horizontal="center" vertical="center"/>
    </xf>
    <xf numFmtId="0" fontId="78" fillId="3" borderId="46" xfId="0" applyFont="1" applyFill="1" applyBorder="1" applyAlignment="1">
      <alignment horizontal="center" vertical="center"/>
    </xf>
    <xf numFmtId="0" fontId="37" fillId="2" borderId="36" xfId="0" applyFont="1" applyFill="1" applyBorder="1" applyAlignment="1" applyProtection="1">
      <alignment horizontal="center" vertical="center"/>
      <protection locked="0"/>
    </xf>
    <xf numFmtId="0" fontId="37" fillId="2" borderId="38" xfId="0" applyFont="1" applyFill="1" applyBorder="1" applyAlignment="1" applyProtection="1">
      <alignment horizontal="center" vertical="center"/>
      <protection locked="0"/>
    </xf>
    <xf numFmtId="0" fontId="44" fillId="8" borderId="64" xfId="0" applyFont="1" applyFill="1" applyBorder="1" applyAlignment="1" applyProtection="1">
      <alignment horizontal="left" vertical="center"/>
      <protection hidden="1"/>
    </xf>
    <xf numFmtId="0" fontId="44" fillId="8" borderId="66" xfId="0" applyFont="1" applyFill="1" applyBorder="1" applyAlignment="1" applyProtection="1">
      <alignment horizontal="left" vertical="center"/>
      <protection hidden="1"/>
    </xf>
    <xf numFmtId="0" fontId="1" fillId="0" borderId="63" xfId="0" applyFont="1" applyBorder="1" applyAlignment="1">
      <alignment horizontal="center" vertical="center" wrapText="1"/>
    </xf>
    <xf numFmtId="0" fontId="100" fillId="0" borderId="63" xfId="0" applyFont="1" applyBorder="1" applyAlignment="1">
      <alignment horizontal="center"/>
    </xf>
    <xf numFmtId="0" fontId="0" fillId="0" borderId="64" xfId="0" applyBorder="1" applyAlignment="1">
      <alignment horizontal="center"/>
    </xf>
    <xf numFmtId="0" fontId="0" fillId="0" borderId="65" xfId="0" applyBorder="1" applyAlignment="1">
      <alignment horizontal="center"/>
    </xf>
    <xf numFmtId="0" fontId="0" fillId="0" borderId="63" xfId="0" applyBorder="1" applyAlignment="1">
      <alignment horizontal="left" vertical="center"/>
    </xf>
    <xf numFmtId="0" fontId="3" fillId="8" borderId="64" xfId="0" applyFont="1" applyFill="1" applyBorder="1" applyAlignment="1" applyProtection="1">
      <alignment horizontal="left" vertical="center"/>
      <protection hidden="1"/>
    </xf>
    <xf numFmtId="0" fontId="3" fillId="8" borderId="66" xfId="0" applyFont="1" applyFill="1" applyBorder="1" applyAlignment="1" applyProtection="1">
      <alignment horizontal="left" vertical="center"/>
      <protection hidden="1"/>
    </xf>
    <xf numFmtId="0" fontId="3" fillId="8" borderId="65" xfId="0" applyFont="1" applyFill="1" applyBorder="1" applyAlignment="1" applyProtection="1">
      <alignment horizontal="left" vertical="center"/>
      <protection hidden="1"/>
    </xf>
    <xf numFmtId="0" fontId="1" fillId="0" borderId="63" xfId="0" applyFont="1" applyBorder="1" applyAlignment="1">
      <alignment horizontal="center" vertical="center"/>
    </xf>
    <xf numFmtId="0" fontId="0" fillId="0" borderId="63" xfId="0" applyBorder="1" applyAlignment="1">
      <alignment horizontal="center"/>
    </xf>
    <xf numFmtId="0" fontId="30" fillId="2" borderId="16" xfId="0" applyFont="1" applyFill="1" applyBorder="1" applyAlignment="1" applyProtection="1">
      <alignment horizontal="center" vertical="center" wrapText="1"/>
      <protection locked="0"/>
    </xf>
    <xf numFmtId="0" fontId="0" fillId="2" borderId="16" xfId="0" applyFont="1" applyFill="1" applyBorder="1" applyAlignment="1" applyProtection="1">
      <alignment horizontal="center" vertical="center" wrapText="1"/>
      <protection locked="0"/>
    </xf>
    <xf numFmtId="0" fontId="25" fillId="2" borderId="0" xfId="0" applyFont="1" applyFill="1" applyAlignment="1" applyProtection="1">
      <alignment horizontal="center"/>
      <protection locked="0"/>
    </xf>
    <xf numFmtId="0" fontId="45" fillId="0" borderId="18" xfId="0" applyFont="1" applyBorder="1" applyAlignment="1" applyProtection="1">
      <alignment horizontal="center"/>
      <protection hidden="1"/>
    </xf>
    <xf numFmtId="0" fontId="57" fillId="0" borderId="16" xfId="0" applyFont="1" applyBorder="1" applyAlignment="1">
      <alignment horizontal="center" vertical="center"/>
    </xf>
    <xf numFmtId="0" fontId="22" fillId="2" borderId="16" xfId="0" applyFont="1" applyFill="1" applyBorder="1" applyAlignment="1" applyProtection="1">
      <alignment horizontal="center" vertical="center"/>
      <protection locked="0"/>
    </xf>
    <xf numFmtId="0" fontId="0" fillId="2" borderId="0" xfId="0" applyFont="1" applyFill="1" applyAlignment="1" applyProtection="1">
      <alignment horizontal="center" vertical="center"/>
      <protection locked="0"/>
    </xf>
    <xf numFmtId="0" fontId="22" fillId="2" borderId="66" xfId="0" applyFont="1" applyFill="1" applyBorder="1" applyAlignment="1" applyProtection="1">
      <alignment horizontal="center"/>
      <protection locked="0"/>
    </xf>
    <xf numFmtId="0" fontId="246" fillId="0" borderId="0" xfId="0" applyFont="1" applyAlignment="1" applyProtection="1">
      <alignment horizontal="center"/>
      <protection locked="0"/>
    </xf>
    <xf numFmtId="0" fontId="39" fillId="2" borderId="0" xfId="0" applyFont="1" applyFill="1" applyAlignment="1" applyProtection="1">
      <alignment horizontal="center"/>
      <protection locked="0"/>
    </xf>
    <xf numFmtId="0" fontId="24" fillId="0" borderId="0" xfId="0" applyFont="1" applyAlignment="1" applyProtection="1">
      <alignment horizontal="center" vertical="center"/>
      <protection hidden="1"/>
    </xf>
    <xf numFmtId="0" fontId="22" fillId="0" borderId="0" xfId="0" applyFont="1" applyAlignment="1" applyProtection="1">
      <alignment horizontal="left"/>
      <protection locked="0"/>
    </xf>
    <xf numFmtId="0" fontId="22" fillId="0" borderId="0" xfId="0" applyFont="1" applyAlignment="1" applyProtection="1">
      <alignment horizontal="center"/>
      <protection locked="0"/>
    </xf>
    <xf numFmtId="0" fontId="243" fillId="13" borderId="16" xfId="0" applyFont="1" applyFill="1" applyBorder="1" applyAlignment="1" applyProtection="1">
      <alignment horizontal="center"/>
      <protection hidden="1"/>
    </xf>
    <xf numFmtId="0" fontId="25" fillId="2" borderId="0" xfId="0" applyFont="1" applyFill="1" applyAlignment="1">
      <alignment horizontal="center"/>
    </xf>
    <xf numFmtId="0" fontId="41" fillId="0" borderId="0" xfId="0" applyFont="1" applyAlignment="1">
      <alignment horizontal="center"/>
    </xf>
    <xf numFmtId="0" fontId="57" fillId="0" borderId="18" xfId="0" applyFont="1" applyBorder="1" applyAlignment="1">
      <alignment horizontal="center"/>
    </xf>
    <xf numFmtId="0" fontId="0" fillId="2" borderId="17" xfId="0" applyFill="1" applyBorder="1" applyAlignment="1">
      <alignment horizontal="left"/>
    </xf>
    <xf numFmtId="0" fontId="0" fillId="2" borderId="17" xfId="0" applyFont="1" applyFill="1" applyBorder="1" applyAlignment="1">
      <alignment horizontal="left"/>
    </xf>
    <xf numFmtId="0" fontId="94" fillId="0" borderId="16" xfId="0" applyFont="1" applyBorder="1" applyAlignment="1" applyProtection="1">
      <alignment horizontal="center"/>
      <protection hidden="1"/>
    </xf>
    <xf numFmtId="0" fontId="73" fillId="0" borderId="16" xfId="0" applyFont="1" applyBorder="1" applyAlignment="1" applyProtection="1">
      <alignment horizontal="center" vertical="center"/>
      <protection hidden="1"/>
    </xf>
    <xf numFmtId="0" fontId="78" fillId="22" borderId="29" xfId="0" applyFont="1" applyFill="1" applyBorder="1" applyAlignment="1">
      <alignment horizontal="center" vertical="center"/>
    </xf>
    <xf numFmtId="0" fontId="78" fillId="22" borderId="30" xfId="0" applyFont="1" applyFill="1" applyBorder="1" applyAlignment="1">
      <alignment horizontal="center" vertical="center"/>
    </xf>
    <xf numFmtId="0" fontId="78" fillId="22" borderId="31" xfId="0" applyFont="1" applyFill="1" applyBorder="1" applyAlignment="1">
      <alignment horizontal="center" vertical="center"/>
    </xf>
    <xf numFmtId="0" fontId="188" fillId="0" borderId="16" xfId="0" applyFont="1" applyBorder="1" applyAlignment="1" applyProtection="1">
      <alignment horizontal="center" vertical="center"/>
      <protection hidden="1"/>
    </xf>
    <xf numFmtId="0" fontId="185" fillId="0" borderId="29" xfId="0" applyFont="1" applyBorder="1" applyAlignment="1" applyProtection="1">
      <alignment horizontal="left" vertical="center"/>
      <protection hidden="1"/>
    </xf>
    <xf numFmtId="0" fontId="185" fillId="0" borderId="30" xfId="0" applyFont="1" applyBorder="1" applyAlignment="1" applyProtection="1">
      <alignment horizontal="left" vertical="center"/>
      <protection hidden="1"/>
    </xf>
    <xf numFmtId="0" fontId="185" fillId="0" borderId="31" xfId="0" applyFont="1" applyBorder="1" applyAlignment="1" applyProtection="1">
      <alignment horizontal="left" vertical="center"/>
      <protection hidden="1"/>
    </xf>
    <xf numFmtId="0" fontId="22" fillId="8" borderId="29" xfId="0" applyFont="1" applyFill="1" applyBorder="1" applyAlignment="1" applyProtection="1">
      <alignment horizontal="center" vertical="center"/>
      <protection hidden="1"/>
    </xf>
    <xf numFmtId="0" fontId="22" fillId="8" borderId="30" xfId="0" applyFont="1" applyFill="1" applyBorder="1" applyAlignment="1" applyProtection="1">
      <alignment horizontal="center" vertical="center"/>
      <protection hidden="1"/>
    </xf>
    <xf numFmtId="0" fontId="22" fillId="8" borderId="31" xfId="0" applyFont="1" applyFill="1" applyBorder="1" applyAlignment="1" applyProtection="1">
      <alignment horizontal="center" vertical="center"/>
      <protection hidden="1"/>
    </xf>
    <xf numFmtId="0" fontId="10" fillId="0" borderId="29" xfId="0" applyFont="1" applyBorder="1" applyAlignment="1" applyProtection="1">
      <alignment horizontal="left" vertical="center"/>
      <protection hidden="1"/>
    </xf>
    <xf numFmtId="0" fontId="10" fillId="0" borderId="30" xfId="0" applyFont="1" applyBorder="1" applyAlignment="1" applyProtection="1">
      <alignment horizontal="left" vertical="center"/>
      <protection hidden="1"/>
    </xf>
    <xf numFmtId="0" fontId="10" fillId="0" borderId="31" xfId="0" applyFont="1" applyBorder="1" applyAlignment="1" applyProtection="1">
      <alignment horizontal="left" vertical="center"/>
      <protection hidden="1"/>
    </xf>
    <xf numFmtId="0" fontId="3" fillId="8" borderId="29" xfId="0" applyFont="1" applyFill="1" applyBorder="1" applyAlignment="1" applyProtection="1">
      <alignment horizontal="center" vertical="center"/>
      <protection hidden="1"/>
    </xf>
    <xf numFmtId="0" fontId="3" fillId="8" borderId="30" xfId="0" applyFont="1" applyFill="1" applyBorder="1" applyAlignment="1" applyProtection="1">
      <alignment horizontal="center" vertical="center"/>
      <protection hidden="1"/>
    </xf>
    <xf numFmtId="0" fontId="3" fillId="8" borderId="31" xfId="0" applyFont="1" applyFill="1" applyBorder="1" applyAlignment="1" applyProtection="1">
      <alignment horizontal="center" vertical="center"/>
      <protection hidden="1"/>
    </xf>
    <xf numFmtId="14" fontId="10" fillId="2" borderId="29" xfId="0" applyNumberFormat="1" applyFont="1" applyFill="1" applyBorder="1" applyAlignment="1" applyProtection="1">
      <alignment horizontal="center" vertical="center"/>
      <protection locked="0"/>
    </xf>
    <xf numFmtId="14" fontId="10" fillId="2" borderId="30" xfId="0" applyNumberFormat="1" applyFont="1" applyFill="1" applyBorder="1" applyAlignment="1" applyProtection="1">
      <alignment horizontal="center" vertical="center"/>
      <protection locked="0"/>
    </xf>
    <xf numFmtId="14" fontId="10" fillId="2" borderId="31" xfId="0" applyNumberFormat="1" applyFont="1" applyFill="1" applyBorder="1" applyAlignment="1" applyProtection="1">
      <alignment horizontal="center" vertical="center"/>
      <protection locked="0"/>
    </xf>
    <xf numFmtId="0" fontId="30" fillId="2" borderId="29" xfId="0" applyFont="1" applyFill="1" applyBorder="1" applyAlignment="1" applyProtection="1">
      <alignment horizontal="center" vertical="center"/>
      <protection locked="0"/>
    </xf>
    <xf numFmtId="0" fontId="30" fillId="2" borderId="30" xfId="0" applyFont="1" applyFill="1" applyBorder="1" applyAlignment="1" applyProtection="1">
      <alignment horizontal="center" vertical="center"/>
      <protection locked="0"/>
    </xf>
    <xf numFmtId="0" fontId="30" fillId="2" borderId="31" xfId="0" applyFont="1" applyFill="1" applyBorder="1" applyAlignment="1" applyProtection="1">
      <alignment horizontal="center" vertical="center"/>
      <protection locked="0"/>
    </xf>
    <xf numFmtId="0" fontId="3" fillId="8" borderId="29" xfId="0" applyFont="1" applyFill="1" applyBorder="1" applyAlignment="1" applyProtection="1">
      <alignment horizontal="center" vertical="center" wrapText="1"/>
      <protection hidden="1"/>
    </xf>
    <xf numFmtId="0" fontId="3" fillId="8" borderId="30" xfId="0" applyFont="1" applyFill="1" applyBorder="1" applyAlignment="1" applyProtection="1">
      <alignment horizontal="center" vertical="center" wrapText="1"/>
      <protection hidden="1"/>
    </xf>
    <xf numFmtId="0" fontId="3" fillId="8" borderId="31" xfId="0" applyFont="1" applyFill="1" applyBorder="1" applyAlignment="1" applyProtection="1">
      <alignment horizontal="center" vertical="center" wrapText="1"/>
      <protection hidden="1"/>
    </xf>
    <xf numFmtId="0" fontId="10" fillId="8" borderId="29" xfId="0" applyFont="1" applyFill="1" applyBorder="1" applyAlignment="1" applyProtection="1">
      <alignment horizontal="center" vertical="center"/>
      <protection hidden="1"/>
    </xf>
    <xf numFmtId="0" fontId="10" fillId="8" borderId="31" xfId="0" applyFont="1" applyFill="1" applyBorder="1" applyAlignment="1" applyProtection="1">
      <alignment horizontal="center" vertical="center"/>
      <protection hidden="1"/>
    </xf>
    <xf numFmtId="0" fontId="10" fillId="2" borderId="29" xfId="0" applyFont="1" applyFill="1" applyBorder="1" applyAlignment="1" applyProtection="1">
      <alignment horizontal="center" vertical="center"/>
      <protection locked="0"/>
    </xf>
    <xf numFmtId="0" fontId="10" fillId="2" borderId="30" xfId="0" applyFont="1" applyFill="1" applyBorder="1" applyAlignment="1" applyProtection="1">
      <alignment horizontal="center" vertical="center"/>
      <protection locked="0"/>
    </xf>
    <xf numFmtId="0" fontId="10" fillId="2" borderId="31" xfId="0" applyFont="1" applyFill="1" applyBorder="1" applyAlignment="1" applyProtection="1">
      <alignment horizontal="center" vertical="center"/>
      <protection locked="0"/>
    </xf>
    <xf numFmtId="14" fontId="10" fillId="8" borderId="29" xfId="0" applyNumberFormat="1" applyFont="1" applyFill="1" applyBorder="1" applyAlignment="1" applyProtection="1">
      <alignment horizontal="center" vertical="center"/>
      <protection hidden="1"/>
    </xf>
    <xf numFmtId="14" fontId="10" fillId="8" borderId="30" xfId="0" applyNumberFormat="1" applyFont="1" applyFill="1" applyBorder="1" applyAlignment="1" applyProtection="1">
      <alignment horizontal="center" vertical="center"/>
      <protection hidden="1"/>
    </xf>
    <xf numFmtId="14" fontId="10" fillId="8" borderId="31" xfId="0" applyNumberFormat="1" applyFont="1" applyFill="1" applyBorder="1" applyAlignment="1" applyProtection="1">
      <alignment horizontal="center" vertical="center"/>
      <protection hidden="1"/>
    </xf>
    <xf numFmtId="0" fontId="186" fillId="0" borderId="0" xfId="0" applyFont="1" applyAlignment="1" applyProtection="1">
      <alignment horizontal="center"/>
      <protection hidden="1"/>
    </xf>
    <xf numFmtId="0" fontId="37" fillId="0" borderId="0" xfId="0" applyFont="1" applyAlignment="1" applyProtection="1">
      <alignment horizontal="center" vertical="center"/>
      <protection hidden="1"/>
    </xf>
    <xf numFmtId="0" fontId="22" fillId="2" borderId="29" xfId="0" applyFont="1" applyFill="1" applyBorder="1" applyAlignment="1" applyProtection="1">
      <alignment horizontal="center" vertical="center"/>
      <protection locked="0"/>
    </xf>
    <xf numFmtId="0" fontId="22" fillId="2" borderId="30" xfId="0" applyFont="1" applyFill="1" applyBorder="1" applyAlignment="1" applyProtection="1">
      <alignment horizontal="center" vertical="center"/>
      <protection locked="0"/>
    </xf>
    <xf numFmtId="0" fontId="22" fillId="2" borderId="31" xfId="0" applyFont="1" applyFill="1" applyBorder="1" applyAlignment="1" applyProtection="1">
      <alignment horizontal="center" vertical="center"/>
      <protection locked="0"/>
    </xf>
    <xf numFmtId="14" fontId="0" fillId="2" borderId="29" xfId="0" applyNumberFormat="1" applyFill="1" applyBorder="1" applyAlignment="1" applyProtection="1">
      <alignment horizontal="center" vertical="center"/>
      <protection locked="0"/>
    </xf>
    <xf numFmtId="14" fontId="0" fillId="2" borderId="30" xfId="0" applyNumberFormat="1" applyFill="1" applyBorder="1" applyAlignment="1" applyProtection="1">
      <alignment horizontal="center" vertical="center"/>
      <protection locked="0"/>
    </xf>
    <xf numFmtId="14" fontId="0" fillId="2" borderId="31" xfId="0" applyNumberFormat="1" applyFill="1" applyBorder="1" applyAlignment="1" applyProtection="1">
      <alignment horizontal="center" vertical="center"/>
      <protection locked="0"/>
    </xf>
    <xf numFmtId="0" fontId="0" fillId="0" borderId="29" xfId="0" applyBorder="1" applyAlignment="1" applyProtection="1">
      <alignment horizontal="left" vertical="center" wrapText="1"/>
      <protection hidden="1"/>
    </xf>
    <xf numFmtId="0" fontId="0" fillId="0" borderId="30" xfId="0" applyBorder="1" applyAlignment="1" applyProtection="1">
      <alignment horizontal="left" vertical="center" wrapText="1"/>
      <protection hidden="1"/>
    </xf>
    <xf numFmtId="0" fontId="0" fillId="0" borderId="31" xfId="0" applyBorder="1" applyAlignment="1" applyProtection="1">
      <alignment horizontal="left" vertical="center" wrapText="1"/>
      <protection hidden="1"/>
    </xf>
    <xf numFmtId="0" fontId="0" fillId="0" borderId="29" xfId="0" applyBorder="1" applyAlignment="1" applyProtection="1">
      <alignment horizontal="left" vertical="center"/>
      <protection hidden="1"/>
    </xf>
    <xf numFmtId="0" fontId="0" fillId="0" borderId="30" xfId="0" applyBorder="1" applyAlignment="1" applyProtection="1">
      <alignment horizontal="left" vertical="center"/>
      <protection hidden="1"/>
    </xf>
    <xf numFmtId="0" fontId="0" fillId="0" borderId="31" xfId="0" applyBorder="1" applyAlignment="1" applyProtection="1">
      <alignment horizontal="left" vertical="center"/>
      <protection hidden="1"/>
    </xf>
    <xf numFmtId="0" fontId="0" fillId="0" borderId="0" xfId="0" applyAlignment="1" applyProtection="1">
      <alignment horizontal="center" vertical="center"/>
      <protection hidden="1"/>
    </xf>
    <xf numFmtId="0" fontId="188" fillId="0" borderId="0" xfId="0" applyFont="1" applyAlignment="1" applyProtection="1">
      <alignment horizontal="center" vertical="center"/>
      <protection hidden="1"/>
    </xf>
    <xf numFmtId="0" fontId="187" fillId="0" borderId="0" xfId="0" applyFont="1" applyAlignment="1" applyProtection="1">
      <alignment horizontal="center" vertical="center"/>
      <protection hidden="1"/>
    </xf>
    <xf numFmtId="0" fontId="39" fillId="0" borderId="17" xfId="0" applyFont="1" applyBorder="1" applyAlignment="1" applyProtection="1">
      <alignment horizontal="center" vertical="center"/>
      <protection hidden="1"/>
    </xf>
    <xf numFmtId="0" fontId="13" fillId="0" borderId="30" xfId="0" applyFont="1" applyBorder="1" applyAlignment="1" applyProtection="1">
      <alignment horizontal="left"/>
      <protection hidden="1"/>
    </xf>
    <xf numFmtId="0" fontId="189" fillId="0" borderId="18" xfId="0" applyFont="1" applyBorder="1" applyAlignment="1" applyProtection="1">
      <alignment horizontal="center" vertical="center"/>
      <protection hidden="1"/>
    </xf>
    <xf numFmtId="0" fontId="185" fillId="0" borderId="0" xfId="0" applyFont="1" applyAlignment="1" applyProtection="1">
      <alignment horizontal="center"/>
      <protection hidden="1"/>
    </xf>
    <xf numFmtId="0" fontId="0" fillId="0" borderId="0" xfId="0" applyAlignment="1" applyProtection="1">
      <alignment horizontal="left" vertical="center"/>
      <protection hidden="1"/>
    </xf>
    <xf numFmtId="0" fontId="39" fillId="2" borderId="0" xfId="0" applyFont="1" applyFill="1" applyAlignment="1" applyProtection="1">
      <alignment horizontal="center" vertical="center"/>
      <protection locked="0"/>
    </xf>
    <xf numFmtId="0" fontId="189" fillId="0" borderId="0" xfId="0" applyFont="1" applyAlignment="1" applyProtection="1">
      <alignment horizontal="center" vertical="center"/>
      <protection hidden="1"/>
    </xf>
    <xf numFmtId="0" fontId="24" fillId="2" borderId="0" xfId="0" applyFont="1" applyFill="1" applyAlignment="1" applyProtection="1">
      <alignment horizontal="center"/>
      <protection locked="0"/>
    </xf>
    <xf numFmtId="0" fontId="57" fillId="2" borderId="0" xfId="0" applyFont="1" applyFill="1" applyAlignment="1" applyProtection="1">
      <alignment horizontal="center" vertical="center"/>
      <protection locked="0"/>
    </xf>
    <xf numFmtId="0" fontId="190" fillId="0" borderId="0" xfId="0" applyFont="1" applyAlignment="1" applyProtection="1">
      <alignment horizontal="center"/>
      <protection hidden="1"/>
    </xf>
    <xf numFmtId="0" fontId="40" fillId="0" borderId="70" xfId="0" applyFont="1" applyBorder="1" applyAlignment="1" applyProtection="1">
      <alignment horizontal="center" vertical="center"/>
      <protection hidden="1"/>
    </xf>
    <xf numFmtId="0" fontId="57" fillId="0" borderId="68" xfId="0" applyFont="1" applyBorder="1" applyAlignment="1" applyProtection="1">
      <alignment horizontal="center" vertical="center"/>
      <protection hidden="1"/>
    </xf>
    <xf numFmtId="0" fontId="64" fillId="0" borderId="0" xfId="0" applyFont="1" applyAlignment="1" applyProtection="1">
      <alignment horizontal="center" vertical="center"/>
      <protection hidden="1"/>
    </xf>
    <xf numFmtId="0" fontId="76" fillId="23" borderId="71" xfId="0" applyFont="1" applyFill="1" applyBorder="1" applyAlignment="1">
      <alignment horizontal="center" vertical="center"/>
    </xf>
    <xf numFmtId="0" fontId="76" fillId="23" borderId="72" xfId="0" applyFont="1" applyFill="1" applyBorder="1" applyAlignment="1">
      <alignment horizontal="center" vertical="center"/>
    </xf>
    <xf numFmtId="0" fontId="76" fillId="23" borderId="73" xfId="0" applyFont="1" applyFill="1" applyBorder="1" applyAlignment="1">
      <alignment horizontal="center" vertical="center"/>
    </xf>
    <xf numFmtId="0" fontId="17" fillId="2" borderId="68" xfId="0" applyFont="1" applyFill="1" applyBorder="1" applyAlignment="1" applyProtection="1">
      <alignment horizontal="center"/>
      <protection locked="0"/>
    </xf>
    <xf numFmtId="14" fontId="0" fillId="2" borderId="0" xfId="0" applyNumberFormat="1" applyFont="1" applyFill="1" applyAlignment="1" applyProtection="1">
      <alignment horizontal="center" vertical="center"/>
      <protection locked="0"/>
    </xf>
    <xf numFmtId="0" fontId="174" fillId="13" borderId="16" xfId="0" applyFont="1" applyFill="1" applyBorder="1" applyAlignment="1" applyProtection="1">
      <alignment horizontal="center" vertical="center" wrapText="1"/>
      <protection hidden="1"/>
    </xf>
    <xf numFmtId="1" fontId="17" fillId="2" borderId="68" xfId="0" applyNumberFormat="1" applyFont="1" applyFill="1" applyBorder="1" applyAlignment="1" applyProtection="1">
      <alignment horizontal="center" vertical="center"/>
      <protection locked="0"/>
    </xf>
    <xf numFmtId="0" fontId="17" fillId="2" borderId="68" xfId="0" applyFont="1" applyFill="1" applyBorder="1" applyAlignment="1" applyProtection="1">
      <alignment horizontal="center" vertical="center"/>
      <protection locked="0"/>
    </xf>
    <xf numFmtId="0" fontId="17" fillId="0" borderId="0" xfId="0" applyFont="1" applyAlignment="1" applyProtection="1">
      <alignment horizontal="center" vertical="center"/>
      <protection hidden="1"/>
    </xf>
    <xf numFmtId="0" fontId="60" fillId="0" borderId="68" xfId="0" applyFont="1" applyBorder="1" applyAlignment="1" applyProtection="1">
      <alignment horizontal="center"/>
      <protection hidden="1"/>
    </xf>
    <xf numFmtId="0" fontId="253" fillId="0" borderId="68" xfId="0" applyFont="1" applyBorder="1" applyAlignment="1" applyProtection="1">
      <alignment horizontal="left" vertical="center"/>
      <protection hidden="1"/>
    </xf>
    <xf numFmtId="0" fontId="60" fillId="2" borderId="68" xfId="0" applyFont="1" applyFill="1" applyBorder="1" applyAlignment="1" applyProtection="1">
      <alignment horizontal="center" vertical="center"/>
      <protection locked="0"/>
    </xf>
    <xf numFmtId="0" fontId="60" fillId="0" borderId="68" xfId="0" applyFont="1" applyBorder="1" applyAlignment="1" applyProtection="1">
      <alignment horizontal="center" vertical="center"/>
      <protection hidden="1"/>
    </xf>
    <xf numFmtId="0" fontId="17" fillId="0" borderId="68" xfId="0" applyFont="1" applyBorder="1" applyAlignment="1" applyProtection="1">
      <alignment horizontal="center" vertical="center"/>
      <protection hidden="1"/>
    </xf>
    <xf numFmtId="0" fontId="60" fillId="0" borderId="71" xfId="0" applyFont="1" applyBorder="1" applyAlignment="1" applyProtection="1">
      <alignment horizontal="center" vertical="center"/>
      <protection hidden="1"/>
    </xf>
    <xf numFmtId="0" fontId="60" fillId="0" borderId="73" xfId="0" applyFont="1" applyBorder="1" applyAlignment="1" applyProtection="1">
      <alignment horizontal="center" vertical="center"/>
      <protection hidden="1"/>
    </xf>
    <xf numFmtId="0" fontId="17" fillId="2" borderId="71" xfId="0" applyFont="1" applyFill="1" applyBorder="1" applyAlignment="1" applyProtection="1">
      <alignment horizontal="center" vertical="center"/>
      <protection locked="0"/>
    </xf>
    <xf numFmtId="0" fontId="17" fillId="2" borderId="72" xfId="0" applyFont="1" applyFill="1" applyBorder="1" applyAlignment="1" applyProtection="1">
      <alignment horizontal="center" vertical="center"/>
      <protection locked="0"/>
    </xf>
    <xf numFmtId="0" fontId="17" fillId="2" borderId="73" xfId="0" applyFont="1" applyFill="1" applyBorder="1" applyAlignment="1" applyProtection="1">
      <alignment horizontal="center" vertical="center"/>
      <protection locked="0"/>
    </xf>
    <xf numFmtId="0" fontId="10" fillId="2" borderId="68" xfId="0" applyFont="1" applyFill="1" applyBorder="1" applyAlignment="1" applyProtection="1">
      <alignment horizontal="center" vertical="center"/>
      <protection locked="0"/>
    </xf>
    <xf numFmtId="0" fontId="17" fillId="2" borderId="68" xfId="0" applyFont="1" applyFill="1" applyBorder="1" applyAlignment="1" applyProtection="1">
      <alignment horizontal="left" vertical="center"/>
      <protection locked="0"/>
    </xf>
    <xf numFmtId="0" fontId="60" fillId="0" borderId="68" xfId="0" applyFont="1" applyBorder="1" applyAlignment="1" applyProtection="1">
      <alignment horizontal="left"/>
      <protection hidden="1"/>
    </xf>
    <xf numFmtId="0" fontId="181" fillId="0" borderId="71" xfId="0" applyFont="1" applyBorder="1" applyAlignment="1" applyProtection="1">
      <alignment horizontal="center" vertical="center"/>
      <protection hidden="1"/>
    </xf>
    <xf numFmtId="0" fontId="181" fillId="0" borderId="72" xfId="0" applyFont="1" applyBorder="1" applyAlignment="1" applyProtection="1">
      <alignment horizontal="center" vertical="center"/>
      <protection hidden="1"/>
    </xf>
    <xf numFmtId="0" fontId="181" fillId="0" borderId="73" xfId="0" applyFont="1" applyBorder="1" applyAlignment="1" applyProtection="1">
      <alignment horizontal="center" vertical="center"/>
      <protection hidden="1"/>
    </xf>
    <xf numFmtId="0" fontId="60" fillId="0" borderId="71" xfId="0" applyFont="1" applyBorder="1" applyAlignment="1" applyProtection="1">
      <alignment horizontal="center"/>
      <protection hidden="1"/>
    </xf>
    <xf numFmtId="0" fontId="17" fillId="2" borderId="71" xfId="0" applyFont="1" applyFill="1" applyBorder="1" applyAlignment="1" applyProtection="1">
      <alignment horizontal="center"/>
      <protection locked="0"/>
    </xf>
    <xf numFmtId="0" fontId="17" fillId="2" borderId="72" xfId="0" applyFont="1" applyFill="1" applyBorder="1" applyAlignment="1" applyProtection="1">
      <alignment horizontal="center"/>
      <protection locked="0"/>
    </xf>
    <xf numFmtId="0" fontId="17" fillId="0" borderId="69" xfId="0" applyFont="1" applyBorder="1" applyAlignment="1" applyProtection="1">
      <alignment horizontal="center" vertical="center"/>
      <protection locked="0"/>
    </xf>
    <xf numFmtId="1" fontId="17" fillId="0" borderId="69" xfId="0" applyNumberFormat="1" applyFont="1" applyBorder="1" applyAlignment="1" applyProtection="1">
      <alignment horizontal="center" vertical="center"/>
      <protection locked="0"/>
    </xf>
    <xf numFmtId="0" fontId="17" fillId="0" borderId="0" xfId="0" applyFont="1" applyAlignment="1" applyProtection="1">
      <alignment horizontal="center"/>
      <protection hidden="1"/>
    </xf>
    <xf numFmtId="164" fontId="17" fillId="2" borderId="68" xfId="0" applyNumberFormat="1" applyFont="1" applyFill="1" applyBorder="1" applyAlignment="1" applyProtection="1">
      <alignment horizontal="center" vertical="center"/>
      <protection locked="0"/>
    </xf>
    <xf numFmtId="0" fontId="253" fillId="0" borderId="68" xfId="0" applyFont="1" applyBorder="1" applyAlignment="1" applyProtection="1">
      <alignment horizontal="left"/>
      <protection hidden="1"/>
    </xf>
    <xf numFmtId="0" fontId="60" fillId="0" borderId="68" xfId="0" applyFont="1" applyBorder="1" applyAlignment="1" applyProtection="1">
      <alignment horizontal="center" vertical="center" wrapText="1"/>
      <protection hidden="1"/>
    </xf>
    <xf numFmtId="0" fontId="60" fillId="2" borderId="68" xfId="0" applyFont="1" applyFill="1" applyBorder="1" applyAlignment="1" applyProtection="1">
      <alignment horizontal="left" vertical="center"/>
      <protection locked="0"/>
    </xf>
    <xf numFmtId="0" fontId="60" fillId="2" borderId="68" xfId="0" applyFont="1" applyFill="1" applyBorder="1" applyAlignment="1" applyProtection="1">
      <alignment horizontal="left"/>
      <protection locked="0"/>
    </xf>
    <xf numFmtId="0" fontId="60" fillId="2" borderId="74" xfId="0" applyFont="1" applyFill="1" applyBorder="1" applyAlignment="1" applyProtection="1">
      <alignment horizontal="center" vertical="center"/>
      <protection locked="0"/>
    </xf>
    <xf numFmtId="0" fontId="60" fillId="0" borderId="74" xfId="0" applyFont="1" applyBorder="1" applyAlignment="1" applyProtection="1">
      <alignment horizontal="center"/>
      <protection hidden="1"/>
    </xf>
    <xf numFmtId="0" fontId="60" fillId="2" borderId="68" xfId="0" applyFont="1" applyFill="1" applyBorder="1" applyAlignment="1" applyProtection="1">
      <alignment horizontal="center"/>
      <protection locked="0"/>
    </xf>
    <xf numFmtId="14" fontId="60" fillId="2" borderId="68" xfId="0" applyNumberFormat="1" applyFont="1" applyFill="1" applyBorder="1" applyAlignment="1" applyProtection="1">
      <alignment horizontal="center" vertical="center"/>
      <protection locked="0"/>
    </xf>
    <xf numFmtId="0" fontId="254" fillId="0" borderId="68" xfId="0" applyFont="1" applyBorder="1" applyAlignment="1" applyProtection="1">
      <alignment horizontal="center" vertical="center"/>
      <protection hidden="1"/>
    </xf>
    <xf numFmtId="0" fontId="255" fillId="0" borderId="68" xfId="0" applyFont="1" applyBorder="1" applyAlignment="1" applyProtection="1">
      <alignment horizontal="center" vertical="center"/>
      <protection hidden="1"/>
    </xf>
    <xf numFmtId="14" fontId="60" fillId="2" borderId="68" xfId="0" applyNumberFormat="1" applyFont="1" applyFill="1" applyBorder="1" applyAlignment="1" applyProtection="1">
      <alignment horizontal="left" vertical="center"/>
      <protection locked="0"/>
    </xf>
    <xf numFmtId="0" fontId="181" fillId="13" borderId="16" xfId="0" applyFont="1" applyFill="1" applyBorder="1" applyAlignment="1" applyProtection="1">
      <alignment horizontal="center" vertical="center" wrapText="1"/>
      <protection hidden="1"/>
    </xf>
    <xf numFmtId="0" fontId="294" fillId="13" borderId="16" xfId="0" applyFont="1" applyFill="1" applyBorder="1" applyAlignment="1" applyProtection="1">
      <alignment horizontal="center" vertical="center" wrapText="1"/>
      <protection hidden="1"/>
    </xf>
    <xf numFmtId="0" fontId="313" fillId="0" borderId="23" xfId="0" applyFont="1" applyBorder="1" applyAlignment="1" applyProtection="1">
      <alignment horizontal="center" textRotation="90" wrapText="1"/>
      <protection hidden="1"/>
    </xf>
    <xf numFmtId="0" fontId="1" fillId="28" borderId="93" xfId="0" applyFont="1" applyFill="1" applyBorder="1" applyAlignment="1" applyProtection="1">
      <alignment horizontal="center" vertical="center"/>
      <protection hidden="1"/>
    </xf>
    <xf numFmtId="0" fontId="51" fillId="28" borderId="68" xfId="0" applyFont="1" applyFill="1" applyBorder="1" applyAlignment="1" applyProtection="1">
      <alignment horizontal="center" vertical="center" wrapText="1"/>
      <protection hidden="1"/>
    </xf>
    <xf numFmtId="0" fontId="78" fillId="9" borderId="68" xfId="0" applyFont="1" applyFill="1" applyBorder="1" applyAlignment="1" applyProtection="1">
      <alignment horizontal="center" vertical="center" wrapText="1"/>
      <protection hidden="1"/>
    </xf>
    <xf numFmtId="0" fontId="90" fillId="2" borderId="68" xfId="0" applyFont="1" applyFill="1" applyBorder="1" applyAlignment="1" applyProtection="1">
      <alignment horizontal="center" vertical="center" wrapText="1"/>
      <protection locked="0"/>
    </xf>
    <xf numFmtId="0" fontId="51" fillId="2" borderId="0" xfId="0" applyFont="1" applyFill="1" applyBorder="1" applyAlignment="1" applyProtection="1">
      <alignment horizontal="left"/>
      <protection locked="0"/>
    </xf>
    <xf numFmtId="0" fontId="1" fillId="28" borderId="82" xfId="0" applyFont="1" applyFill="1" applyBorder="1" applyAlignment="1" applyProtection="1">
      <alignment horizontal="center" vertical="center" wrapText="1"/>
      <protection hidden="1"/>
    </xf>
    <xf numFmtId="0" fontId="1" fillId="28" borderId="82" xfId="0" applyFont="1" applyFill="1" applyBorder="1" applyAlignment="1" applyProtection="1">
      <alignment horizontal="center" vertical="center"/>
      <protection hidden="1"/>
    </xf>
    <xf numFmtId="0" fontId="51" fillId="28" borderId="82" xfId="0" applyFont="1" applyFill="1" applyBorder="1" applyAlignment="1" applyProtection="1">
      <alignment horizontal="center" vertical="center" wrapText="1"/>
      <protection hidden="1"/>
    </xf>
    <xf numFmtId="0" fontId="51" fillId="28" borderId="82" xfId="0" applyFont="1" applyFill="1" applyBorder="1" applyAlignment="1" applyProtection="1">
      <alignment horizontal="center" vertical="center"/>
      <protection hidden="1"/>
    </xf>
    <xf numFmtId="0" fontId="25" fillId="7" borderId="86" xfId="0" applyFont="1" applyFill="1" applyBorder="1" applyAlignment="1" applyProtection="1">
      <alignment horizontal="center" vertical="center"/>
      <protection hidden="1"/>
    </xf>
    <xf numFmtId="0" fontId="25" fillId="7" borderId="87" xfId="0" applyFont="1" applyFill="1" applyBorder="1" applyAlignment="1" applyProtection="1">
      <alignment horizontal="center" vertical="center"/>
      <protection hidden="1"/>
    </xf>
    <xf numFmtId="0" fontId="25" fillId="7" borderId="88" xfId="0" applyFont="1" applyFill="1" applyBorder="1" applyAlignment="1" applyProtection="1">
      <alignment horizontal="center" vertical="center"/>
      <protection hidden="1"/>
    </xf>
    <xf numFmtId="0" fontId="201" fillId="7" borderId="89" xfId="0" applyFont="1" applyFill="1" applyBorder="1" applyAlignment="1" applyProtection="1">
      <alignment horizontal="center"/>
      <protection hidden="1"/>
    </xf>
    <xf numFmtId="0" fontId="201" fillId="7" borderId="0" xfId="0" applyFont="1" applyFill="1" applyBorder="1" applyAlignment="1" applyProtection="1">
      <alignment horizontal="center"/>
      <protection hidden="1"/>
    </xf>
    <xf numFmtId="0" fontId="201" fillId="7" borderId="90" xfId="0" applyFont="1" applyFill="1" applyBorder="1" applyAlignment="1" applyProtection="1">
      <alignment horizontal="center"/>
      <protection hidden="1"/>
    </xf>
    <xf numFmtId="0" fontId="51" fillId="7" borderId="91" xfId="0" applyFont="1" applyFill="1" applyBorder="1" applyAlignment="1" applyProtection="1">
      <alignment horizontal="right"/>
      <protection hidden="1"/>
    </xf>
    <xf numFmtId="0" fontId="51" fillId="7" borderId="92" xfId="0" applyFont="1" applyFill="1" applyBorder="1" applyAlignment="1" applyProtection="1">
      <alignment horizontal="right"/>
      <protection hidden="1"/>
    </xf>
    <xf numFmtId="0" fontId="51" fillId="7" borderId="92" xfId="0" applyFont="1" applyFill="1" applyBorder="1" applyAlignment="1" applyProtection="1">
      <alignment horizontal="left"/>
      <protection hidden="1"/>
    </xf>
    <xf numFmtId="0" fontId="319" fillId="7" borderId="92" xfId="0" applyFont="1" applyFill="1" applyBorder="1" applyAlignment="1" applyProtection="1">
      <alignment horizontal="left"/>
      <protection hidden="1"/>
    </xf>
    <xf numFmtId="14" fontId="1" fillId="2" borderId="92" xfId="0" applyNumberFormat="1" applyFont="1" applyFill="1" applyBorder="1" applyAlignment="1" applyProtection="1">
      <alignment horizontal="center"/>
      <protection locked="0"/>
    </xf>
  </cellXfs>
  <cellStyles count="3">
    <cellStyle name="Hyperlink" xfId="1" builtinId="8"/>
    <cellStyle name="Normal" xfId="0" builtinId="0"/>
    <cellStyle name="Normal 2" xfId="2"/>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26" Type="http://schemas.openxmlformats.org/officeDocument/2006/relationships/worksheet" Target="worksheets/sheet26.xml"/><Relationship Id="rId117" Type="http://schemas.openxmlformats.org/officeDocument/2006/relationships/worksheet" Target="worksheets/sheet117.xml"/><Relationship Id="rId21" Type="http://schemas.openxmlformats.org/officeDocument/2006/relationships/worksheet" Target="worksheets/sheet21.xml"/><Relationship Id="rId42" Type="http://schemas.openxmlformats.org/officeDocument/2006/relationships/worksheet" Target="worksheets/sheet42.xml"/><Relationship Id="rId47" Type="http://schemas.openxmlformats.org/officeDocument/2006/relationships/worksheet" Target="worksheets/sheet47.xml"/><Relationship Id="rId63" Type="http://schemas.openxmlformats.org/officeDocument/2006/relationships/worksheet" Target="worksheets/sheet63.xml"/><Relationship Id="rId68" Type="http://schemas.openxmlformats.org/officeDocument/2006/relationships/worksheet" Target="worksheets/sheet68.xml"/><Relationship Id="rId84" Type="http://schemas.openxmlformats.org/officeDocument/2006/relationships/worksheet" Target="worksheets/sheet84.xml"/><Relationship Id="rId89" Type="http://schemas.openxmlformats.org/officeDocument/2006/relationships/worksheet" Target="worksheets/sheet89.xml"/><Relationship Id="rId112" Type="http://schemas.openxmlformats.org/officeDocument/2006/relationships/worksheet" Target="worksheets/sheet112.xml"/><Relationship Id="rId133" Type="http://schemas.openxmlformats.org/officeDocument/2006/relationships/worksheet" Target="worksheets/sheet133.xml"/><Relationship Id="rId138" Type="http://schemas.openxmlformats.org/officeDocument/2006/relationships/worksheet" Target="worksheets/sheet138.xml"/><Relationship Id="rId154" Type="http://schemas.openxmlformats.org/officeDocument/2006/relationships/worksheet" Target="worksheets/sheet154.xml"/><Relationship Id="rId159" Type="http://schemas.openxmlformats.org/officeDocument/2006/relationships/worksheet" Target="worksheets/sheet159.xml"/><Relationship Id="rId170" Type="http://schemas.openxmlformats.org/officeDocument/2006/relationships/calcChain" Target="calcChain.xml"/><Relationship Id="rId16" Type="http://schemas.openxmlformats.org/officeDocument/2006/relationships/worksheet" Target="worksheets/sheet16.xml"/><Relationship Id="rId107" Type="http://schemas.openxmlformats.org/officeDocument/2006/relationships/worksheet" Target="worksheets/sheet107.xml"/><Relationship Id="rId11" Type="http://schemas.openxmlformats.org/officeDocument/2006/relationships/worksheet" Target="worksheets/sheet11.xml"/><Relationship Id="rId32" Type="http://schemas.openxmlformats.org/officeDocument/2006/relationships/worksheet" Target="worksheets/sheet32.xml"/><Relationship Id="rId37" Type="http://schemas.openxmlformats.org/officeDocument/2006/relationships/worksheet" Target="worksheets/sheet37.xml"/><Relationship Id="rId53" Type="http://schemas.openxmlformats.org/officeDocument/2006/relationships/worksheet" Target="worksheets/sheet53.xml"/><Relationship Id="rId58" Type="http://schemas.openxmlformats.org/officeDocument/2006/relationships/worksheet" Target="worksheets/sheet58.xml"/><Relationship Id="rId74" Type="http://schemas.openxmlformats.org/officeDocument/2006/relationships/worksheet" Target="worksheets/sheet74.xml"/><Relationship Id="rId79" Type="http://schemas.openxmlformats.org/officeDocument/2006/relationships/worksheet" Target="worksheets/sheet79.xml"/><Relationship Id="rId102" Type="http://schemas.openxmlformats.org/officeDocument/2006/relationships/worksheet" Target="worksheets/sheet102.xml"/><Relationship Id="rId123" Type="http://schemas.openxmlformats.org/officeDocument/2006/relationships/worksheet" Target="worksheets/sheet123.xml"/><Relationship Id="rId128" Type="http://schemas.openxmlformats.org/officeDocument/2006/relationships/worksheet" Target="worksheets/sheet128.xml"/><Relationship Id="rId144" Type="http://schemas.openxmlformats.org/officeDocument/2006/relationships/worksheet" Target="worksheets/sheet144.xml"/><Relationship Id="rId149" Type="http://schemas.openxmlformats.org/officeDocument/2006/relationships/worksheet" Target="worksheets/sheet149.xml"/><Relationship Id="rId5" Type="http://schemas.openxmlformats.org/officeDocument/2006/relationships/worksheet" Target="worksheets/sheet5.xml"/><Relationship Id="rId90" Type="http://schemas.openxmlformats.org/officeDocument/2006/relationships/worksheet" Target="worksheets/sheet90.xml"/><Relationship Id="rId95" Type="http://schemas.openxmlformats.org/officeDocument/2006/relationships/worksheet" Target="worksheets/sheet95.xml"/><Relationship Id="rId160" Type="http://schemas.openxmlformats.org/officeDocument/2006/relationships/worksheet" Target="worksheets/sheet160.xml"/><Relationship Id="rId165" Type="http://schemas.openxmlformats.org/officeDocument/2006/relationships/externalLink" Target="externalLinks/externalLink2.xml"/><Relationship Id="rId22" Type="http://schemas.openxmlformats.org/officeDocument/2006/relationships/worksheet" Target="worksheets/sheet22.xml"/><Relationship Id="rId27" Type="http://schemas.openxmlformats.org/officeDocument/2006/relationships/worksheet" Target="worksheets/sheet27.xml"/><Relationship Id="rId43" Type="http://schemas.openxmlformats.org/officeDocument/2006/relationships/worksheet" Target="worksheets/sheet43.xml"/><Relationship Id="rId48" Type="http://schemas.openxmlformats.org/officeDocument/2006/relationships/worksheet" Target="worksheets/sheet48.xml"/><Relationship Id="rId64" Type="http://schemas.openxmlformats.org/officeDocument/2006/relationships/worksheet" Target="worksheets/sheet64.xml"/><Relationship Id="rId69" Type="http://schemas.openxmlformats.org/officeDocument/2006/relationships/worksheet" Target="worksheets/sheet69.xml"/><Relationship Id="rId113" Type="http://schemas.openxmlformats.org/officeDocument/2006/relationships/worksheet" Target="worksheets/sheet113.xml"/><Relationship Id="rId118" Type="http://schemas.openxmlformats.org/officeDocument/2006/relationships/worksheet" Target="worksheets/sheet118.xml"/><Relationship Id="rId134" Type="http://schemas.openxmlformats.org/officeDocument/2006/relationships/worksheet" Target="worksheets/sheet134.xml"/><Relationship Id="rId139" Type="http://schemas.openxmlformats.org/officeDocument/2006/relationships/worksheet" Target="worksheets/sheet139.xml"/><Relationship Id="rId80" Type="http://schemas.openxmlformats.org/officeDocument/2006/relationships/worksheet" Target="worksheets/sheet80.xml"/><Relationship Id="rId85" Type="http://schemas.openxmlformats.org/officeDocument/2006/relationships/worksheet" Target="worksheets/sheet85.xml"/><Relationship Id="rId150" Type="http://schemas.openxmlformats.org/officeDocument/2006/relationships/worksheet" Target="worksheets/sheet150.xml"/><Relationship Id="rId155" Type="http://schemas.openxmlformats.org/officeDocument/2006/relationships/worksheet" Target="worksheets/sheet155.xml"/><Relationship Id="rId171" Type="http://schemas.microsoft.com/office/2006/relationships/vbaProject" Target="vbaProject.bin"/><Relationship Id="rId12" Type="http://schemas.openxmlformats.org/officeDocument/2006/relationships/worksheet" Target="worksheets/sheet12.xml"/><Relationship Id="rId17" Type="http://schemas.openxmlformats.org/officeDocument/2006/relationships/worksheet" Target="worksheets/sheet17.xml"/><Relationship Id="rId33" Type="http://schemas.openxmlformats.org/officeDocument/2006/relationships/worksheet" Target="worksheets/sheet33.xml"/><Relationship Id="rId38" Type="http://schemas.openxmlformats.org/officeDocument/2006/relationships/worksheet" Target="worksheets/sheet38.xml"/><Relationship Id="rId59" Type="http://schemas.openxmlformats.org/officeDocument/2006/relationships/worksheet" Target="worksheets/sheet59.xml"/><Relationship Id="rId103" Type="http://schemas.openxmlformats.org/officeDocument/2006/relationships/worksheet" Target="worksheets/sheet103.xml"/><Relationship Id="rId108" Type="http://schemas.openxmlformats.org/officeDocument/2006/relationships/worksheet" Target="worksheets/sheet108.xml"/><Relationship Id="rId124" Type="http://schemas.openxmlformats.org/officeDocument/2006/relationships/worksheet" Target="worksheets/sheet124.xml"/><Relationship Id="rId129" Type="http://schemas.openxmlformats.org/officeDocument/2006/relationships/worksheet" Target="worksheets/sheet129.xml"/><Relationship Id="rId54" Type="http://schemas.openxmlformats.org/officeDocument/2006/relationships/worksheet" Target="worksheets/sheet54.xml"/><Relationship Id="rId70" Type="http://schemas.openxmlformats.org/officeDocument/2006/relationships/worksheet" Target="worksheets/sheet70.xml"/><Relationship Id="rId75" Type="http://schemas.openxmlformats.org/officeDocument/2006/relationships/worksheet" Target="worksheets/sheet75.xml"/><Relationship Id="rId91" Type="http://schemas.openxmlformats.org/officeDocument/2006/relationships/worksheet" Target="worksheets/sheet91.xml"/><Relationship Id="rId96" Type="http://schemas.openxmlformats.org/officeDocument/2006/relationships/worksheet" Target="worksheets/sheet96.xml"/><Relationship Id="rId140" Type="http://schemas.openxmlformats.org/officeDocument/2006/relationships/worksheet" Target="worksheets/sheet140.xml"/><Relationship Id="rId145" Type="http://schemas.openxmlformats.org/officeDocument/2006/relationships/worksheet" Target="worksheets/sheet145.xml"/><Relationship Id="rId161" Type="http://schemas.openxmlformats.org/officeDocument/2006/relationships/worksheet" Target="worksheets/sheet161.xml"/><Relationship Id="rId166" Type="http://schemas.openxmlformats.org/officeDocument/2006/relationships/externalLink" Target="externalLinks/externalLink3.xml"/><Relationship Id="rId1" Type="http://schemas.openxmlformats.org/officeDocument/2006/relationships/worksheet" Target="worksheets/sheet1.xml"/><Relationship Id="rId6" Type="http://schemas.openxmlformats.org/officeDocument/2006/relationships/worksheet" Target="worksheets/sheet6.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worksheet" Target="worksheets/sheet36.xml"/><Relationship Id="rId49" Type="http://schemas.openxmlformats.org/officeDocument/2006/relationships/worksheet" Target="worksheets/sheet49.xml"/><Relationship Id="rId57" Type="http://schemas.openxmlformats.org/officeDocument/2006/relationships/worksheet" Target="worksheets/sheet57.xml"/><Relationship Id="rId106" Type="http://schemas.openxmlformats.org/officeDocument/2006/relationships/worksheet" Target="worksheets/sheet106.xml"/><Relationship Id="rId114" Type="http://schemas.openxmlformats.org/officeDocument/2006/relationships/worksheet" Target="worksheets/sheet114.xml"/><Relationship Id="rId119" Type="http://schemas.openxmlformats.org/officeDocument/2006/relationships/worksheet" Target="worksheets/sheet119.xml"/><Relationship Id="rId127" Type="http://schemas.openxmlformats.org/officeDocument/2006/relationships/worksheet" Target="worksheets/sheet127.xml"/><Relationship Id="rId10" Type="http://schemas.openxmlformats.org/officeDocument/2006/relationships/worksheet" Target="worksheets/sheet10.xml"/><Relationship Id="rId31" Type="http://schemas.openxmlformats.org/officeDocument/2006/relationships/worksheet" Target="worksheets/sheet31.xml"/><Relationship Id="rId44" Type="http://schemas.openxmlformats.org/officeDocument/2006/relationships/worksheet" Target="worksheets/sheet44.xml"/><Relationship Id="rId52" Type="http://schemas.openxmlformats.org/officeDocument/2006/relationships/worksheet" Target="worksheets/sheet52.xml"/><Relationship Id="rId60" Type="http://schemas.openxmlformats.org/officeDocument/2006/relationships/worksheet" Target="worksheets/sheet60.xml"/><Relationship Id="rId65" Type="http://schemas.openxmlformats.org/officeDocument/2006/relationships/worksheet" Target="worksheets/sheet65.xml"/><Relationship Id="rId73" Type="http://schemas.openxmlformats.org/officeDocument/2006/relationships/worksheet" Target="worksheets/sheet73.xml"/><Relationship Id="rId78" Type="http://schemas.openxmlformats.org/officeDocument/2006/relationships/worksheet" Target="worksheets/sheet78.xml"/><Relationship Id="rId81" Type="http://schemas.openxmlformats.org/officeDocument/2006/relationships/worksheet" Target="worksheets/sheet81.xml"/><Relationship Id="rId86" Type="http://schemas.openxmlformats.org/officeDocument/2006/relationships/worksheet" Target="worksheets/sheet86.xml"/><Relationship Id="rId94" Type="http://schemas.openxmlformats.org/officeDocument/2006/relationships/worksheet" Target="worksheets/sheet94.xml"/><Relationship Id="rId99" Type="http://schemas.openxmlformats.org/officeDocument/2006/relationships/worksheet" Target="worksheets/sheet99.xml"/><Relationship Id="rId101" Type="http://schemas.openxmlformats.org/officeDocument/2006/relationships/worksheet" Target="worksheets/sheet101.xml"/><Relationship Id="rId122" Type="http://schemas.openxmlformats.org/officeDocument/2006/relationships/worksheet" Target="worksheets/sheet122.xml"/><Relationship Id="rId130" Type="http://schemas.openxmlformats.org/officeDocument/2006/relationships/worksheet" Target="worksheets/sheet130.xml"/><Relationship Id="rId135" Type="http://schemas.openxmlformats.org/officeDocument/2006/relationships/worksheet" Target="worksheets/sheet135.xml"/><Relationship Id="rId143" Type="http://schemas.openxmlformats.org/officeDocument/2006/relationships/worksheet" Target="worksheets/sheet143.xml"/><Relationship Id="rId148" Type="http://schemas.openxmlformats.org/officeDocument/2006/relationships/worksheet" Target="worksheets/sheet148.xml"/><Relationship Id="rId151" Type="http://schemas.openxmlformats.org/officeDocument/2006/relationships/worksheet" Target="worksheets/sheet151.xml"/><Relationship Id="rId156" Type="http://schemas.openxmlformats.org/officeDocument/2006/relationships/worksheet" Target="worksheets/sheet156.xml"/><Relationship Id="rId164" Type="http://schemas.openxmlformats.org/officeDocument/2006/relationships/externalLink" Target="externalLinks/externalLink1.xml"/><Relationship Id="rId169"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worksheet" Target="worksheets/sheet9.xml"/><Relationship Id="rId13" Type="http://schemas.openxmlformats.org/officeDocument/2006/relationships/worksheet" Target="worksheets/sheet13.xml"/><Relationship Id="rId18" Type="http://schemas.openxmlformats.org/officeDocument/2006/relationships/worksheet" Target="worksheets/sheet18.xml"/><Relationship Id="rId39" Type="http://schemas.openxmlformats.org/officeDocument/2006/relationships/worksheet" Target="worksheets/sheet39.xml"/><Relationship Id="rId109" Type="http://schemas.openxmlformats.org/officeDocument/2006/relationships/worksheet" Target="worksheets/sheet109.xml"/><Relationship Id="rId34" Type="http://schemas.openxmlformats.org/officeDocument/2006/relationships/worksheet" Target="worksheets/sheet34.xml"/><Relationship Id="rId50" Type="http://schemas.openxmlformats.org/officeDocument/2006/relationships/worksheet" Target="worksheets/sheet50.xml"/><Relationship Id="rId55" Type="http://schemas.openxmlformats.org/officeDocument/2006/relationships/worksheet" Target="worksheets/sheet55.xml"/><Relationship Id="rId76" Type="http://schemas.openxmlformats.org/officeDocument/2006/relationships/worksheet" Target="worksheets/sheet76.xml"/><Relationship Id="rId97" Type="http://schemas.openxmlformats.org/officeDocument/2006/relationships/worksheet" Target="worksheets/sheet97.xml"/><Relationship Id="rId104" Type="http://schemas.openxmlformats.org/officeDocument/2006/relationships/worksheet" Target="worksheets/sheet104.xml"/><Relationship Id="rId120" Type="http://schemas.openxmlformats.org/officeDocument/2006/relationships/worksheet" Target="worksheets/sheet120.xml"/><Relationship Id="rId125" Type="http://schemas.openxmlformats.org/officeDocument/2006/relationships/worksheet" Target="worksheets/sheet125.xml"/><Relationship Id="rId141" Type="http://schemas.openxmlformats.org/officeDocument/2006/relationships/worksheet" Target="worksheets/sheet141.xml"/><Relationship Id="rId146" Type="http://schemas.openxmlformats.org/officeDocument/2006/relationships/worksheet" Target="worksheets/sheet146.xml"/><Relationship Id="rId167" Type="http://schemas.openxmlformats.org/officeDocument/2006/relationships/theme" Target="theme/theme1.xml"/><Relationship Id="rId7" Type="http://schemas.openxmlformats.org/officeDocument/2006/relationships/worksheet" Target="worksheets/sheet7.xml"/><Relationship Id="rId71" Type="http://schemas.openxmlformats.org/officeDocument/2006/relationships/worksheet" Target="worksheets/sheet71.xml"/><Relationship Id="rId92" Type="http://schemas.openxmlformats.org/officeDocument/2006/relationships/worksheet" Target="worksheets/sheet92.xml"/><Relationship Id="rId162" Type="http://schemas.openxmlformats.org/officeDocument/2006/relationships/worksheet" Target="worksheets/sheet162.xml"/><Relationship Id="rId2" Type="http://schemas.openxmlformats.org/officeDocument/2006/relationships/worksheet" Target="worksheets/sheet2.xml"/><Relationship Id="rId29" Type="http://schemas.openxmlformats.org/officeDocument/2006/relationships/worksheet" Target="worksheets/sheet29.xml"/><Relationship Id="rId24" Type="http://schemas.openxmlformats.org/officeDocument/2006/relationships/worksheet" Target="worksheets/sheet24.xml"/><Relationship Id="rId40" Type="http://schemas.openxmlformats.org/officeDocument/2006/relationships/worksheet" Target="worksheets/sheet40.xml"/><Relationship Id="rId45" Type="http://schemas.openxmlformats.org/officeDocument/2006/relationships/worksheet" Target="worksheets/sheet45.xml"/><Relationship Id="rId66" Type="http://schemas.openxmlformats.org/officeDocument/2006/relationships/worksheet" Target="worksheets/sheet66.xml"/><Relationship Id="rId87" Type="http://schemas.openxmlformats.org/officeDocument/2006/relationships/worksheet" Target="worksheets/sheet87.xml"/><Relationship Id="rId110" Type="http://schemas.openxmlformats.org/officeDocument/2006/relationships/worksheet" Target="worksheets/sheet110.xml"/><Relationship Id="rId115" Type="http://schemas.openxmlformats.org/officeDocument/2006/relationships/worksheet" Target="worksheets/sheet115.xml"/><Relationship Id="rId131" Type="http://schemas.openxmlformats.org/officeDocument/2006/relationships/worksheet" Target="worksheets/sheet131.xml"/><Relationship Id="rId136" Type="http://schemas.openxmlformats.org/officeDocument/2006/relationships/worksheet" Target="worksheets/sheet136.xml"/><Relationship Id="rId157" Type="http://schemas.openxmlformats.org/officeDocument/2006/relationships/worksheet" Target="worksheets/sheet157.xml"/><Relationship Id="rId61" Type="http://schemas.openxmlformats.org/officeDocument/2006/relationships/worksheet" Target="worksheets/sheet61.xml"/><Relationship Id="rId82" Type="http://schemas.openxmlformats.org/officeDocument/2006/relationships/worksheet" Target="worksheets/sheet82.xml"/><Relationship Id="rId152" Type="http://schemas.openxmlformats.org/officeDocument/2006/relationships/worksheet" Target="worksheets/sheet152.xml"/><Relationship Id="rId19" Type="http://schemas.openxmlformats.org/officeDocument/2006/relationships/worksheet" Target="worksheets/sheet19.xml"/><Relationship Id="rId14" Type="http://schemas.openxmlformats.org/officeDocument/2006/relationships/worksheet" Target="worksheets/sheet14.xml"/><Relationship Id="rId30" Type="http://schemas.openxmlformats.org/officeDocument/2006/relationships/worksheet" Target="worksheets/sheet30.xml"/><Relationship Id="rId35" Type="http://schemas.openxmlformats.org/officeDocument/2006/relationships/worksheet" Target="worksheets/sheet35.xml"/><Relationship Id="rId56" Type="http://schemas.openxmlformats.org/officeDocument/2006/relationships/worksheet" Target="worksheets/sheet56.xml"/><Relationship Id="rId77" Type="http://schemas.openxmlformats.org/officeDocument/2006/relationships/worksheet" Target="worksheets/sheet77.xml"/><Relationship Id="rId100" Type="http://schemas.openxmlformats.org/officeDocument/2006/relationships/worksheet" Target="worksheets/sheet100.xml"/><Relationship Id="rId105" Type="http://schemas.openxmlformats.org/officeDocument/2006/relationships/worksheet" Target="worksheets/sheet105.xml"/><Relationship Id="rId126" Type="http://schemas.openxmlformats.org/officeDocument/2006/relationships/worksheet" Target="worksheets/sheet126.xml"/><Relationship Id="rId147" Type="http://schemas.openxmlformats.org/officeDocument/2006/relationships/worksheet" Target="worksheets/sheet147.xml"/><Relationship Id="rId168" Type="http://schemas.openxmlformats.org/officeDocument/2006/relationships/styles" Target="styles.xml"/><Relationship Id="rId8" Type="http://schemas.openxmlformats.org/officeDocument/2006/relationships/worksheet" Target="worksheets/sheet8.xml"/><Relationship Id="rId51" Type="http://schemas.openxmlformats.org/officeDocument/2006/relationships/worksheet" Target="worksheets/sheet51.xml"/><Relationship Id="rId72" Type="http://schemas.openxmlformats.org/officeDocument/2006/relationships/worksheet" Target="worksheets/sheet72.xml"/><Relationship Id="rId93" Type="http://schemas.openxmlformats.org/officeDocument/2006/relationships/worksheet" Target="worksheets/sheet93.xml"/><Relationship Id="rId98" Type="http://schemas.openxmlformats.org/officeDocument/2006/relationships/worksheet" Target="worksheets/sheet98.xml"/><Relationship Id="rId121" Type="http://schemas.openxmlformats.org/officeDocument/2006/relationships/worksheet" Target="worksheets/sheet121.xml"/><Relationship Id="rId142" Type="http://schemas.openxmlformats.org/officeDocument/2006/relationships/worksheet" Target="worksheets/sheet142.xml"/><Relationship Id="rId163" Type="http://schemas.openxmlformats.org/officeDocument/2006/relationships/worksheet" Target="worksheets/sheet163.xml"/><Relationship Id="rId3" Type="http://schemas.openxmlformats.org/officeDocument/2006/relationships/worksheet" Target="worksheets/sheet3.xml"/><Relationship Id="rId25" Type="http://schemas.openxmlformats.org/officeDocument/2006/relationships/worksheet" Target="worksheets/sheet25.xml"/><Relationship Id="rId46" Type="http://schemas.openxmlformats.org/officeDocument/2006/relationships/worksheet" Target="worksheets/sheet46.xml"/><Relationship Id="rId67" Type="http://schemas.openxmlformats.org/officeDocument/2006/relationships/worksheet" Target="worksheets/sheet67.xml"/><Relationship Id="rId116" Type="http://schemas.openxmlformats.org/officeDocument/2006/relationships/worksheet" Target="worksheets/sheet116.xml"/><Relationship Id="rId137" Type="http://schemas.openxmlformats.org/officeDocument/2006/relationships/worksheet" Target="worksheets/sheet137.xml"/><Relationship Id="rId158" Type="http://schemas.openxmlformats.org/officeDocument/2006/relationships/worksheet" Target="worksheets/sheet158.xml"/><Relationship Id="rId20" Type="http://schemas.openxmlformats.org/officeDocument/2006/relationships/worksheet" Target="worksheets/sheet20.xml"/><Relationship Id="rId41" Type="http://schemas.openxmlformats.org/officeDocument/2006/relationships/worksheet" Target="worksheets/sheet41.xml"/><Relationship Id="rId62" Type="http://schemas.openxmlformats.org/officeDocument/2006/relationships/worksheet" Target="worksheets/sheet62.xml"/><Relationship Id="rId83" Type="http://schemas.openxmlformats.org/officeDocument/2006/relationships/worksheet" Target="worksheets/sheet83.xml"/><Relationship Id="rId88" Type="http://schemas.openxmlformats.org/officeDocument/2006/relationships/worksheet" Target="worksheets/sheet88.xml"/><Relationship Id="rId111" Type="http://schemas.openxmlformats.org/officeDocument/2006/relationships/worksheet" Target="worksheets/sheet111.xml"/><Relationship Id="rId132" Type="http://schemas.openxmlformats.org/officeDocument/2006/relationships/worksheet" Target="worksheets/sheet132.xml"/><Relationship Id="rId153" Type="http://schemas.openxmlformats.org/officeDocument/2006/relationships/worksheet" Target="worksheets/sheet153.xml"/></Relationships>
</file>

<file path=xl/drawings/_rels/drawing2.xml.rels><?xml version="1.0" encoding="UTF-8" standalone="yes"?>
<Relationships xmlns="http://schemas.openxmlformats.org/package/2006/relationships"><Relationship Id="rId1" Type="http://schemas.openxmlformats.org/officeDocument/2006/relationships/hyperlink" Target="https://rajsevak.com/chaturbhuj-jat-program/" TargetMode="External"/></Relationships>
</file>

<file path=xl/drawings/_rels/drawing33.xml.rels><?xml version="1.0" encoding="UTF-8" standalone="yes"?>
<Relationships xmlns="http://schemas.openxmlformats.org/package/2006/relationships"><Relationship Id="rId8" Type="http://schemas.openxmlformats.org/officeDocument/2006/relationships/image" Target="../media/image8.jpeg"/><Relationship Id="rId3" Type="http://schemas.openxmlformats.org/officeDocument/2006/relationships/image" Target="../media/image3.jpeg"/><Relationship Id="rId7" Type="http://schemas.openxmlformats.org/officeDocument/2006/relationships/image" Target="../media/image7.jpeg"/><Relationship Id="rId2" Type="http://schemas.openxmlformats.org/officeDocument/2006/relationships/image" Target="../media/image2.jpeg"/><Relationship Id="rId1" Type="http://schemas.openxmlformats.org/officeDocument/2006/relationships/image" Target="../media/image1.jpeg"/><Relationship Id="rId6" Type="http://schemas.openxmlformats.org/officeDocument/2006/relationships/image" Target="../media/image6.jpeg"/><Relationship Id="rId11" Type="http://schemas.openxmlformats.org/officeDocument/2006/relationships/image" Target="../media/image11.jpeg"/><Relationship Id="rId5" Type="http://schemas.openxmlformats.org/officeDocument/2006/relationships/image" Target="../media/image5.jpeg"/><Relationship Id="rId10" Type="http://schemas.openxmlformats.org/officeDocument/2006/relationships/image" Target="../media/image10.jpeg"/><Relationship Id="rId4" Type="http://schemas.openxmlformats.org/officeDocument/2006/relationships/image" Target="../media/image4.jpeg"/><Relationship Id="rId9" Type="http://schemas.openxmlformats.org/officeDocument/2006/relationships/image" Target="../media/image9.jpeg"/></Relationships>
</file>

<file path=xl/drawings/_rels/drawing66.xml.rels><?xml version="1.0" encoding="UTF-8" standalone="yes"?>
<Relationships xmlns="http://schemas.openxmlformats.org/package/2006/relationships"><Relationship Id="rId1" Type="http://schemas.openxmlformats.org/officeDocument/2006/relationships/hyperlink" Target="https://drive.google.com/file/d/1_WezkrR_JzAe2IPLrfAmGo5qHfLoh4q0/view?usp=sharing" TargetMode="External"/></Relationships>
</file>

<file path=xl/drawings/_rels/drawing105.xml.rels><?xml version="1.0" encoding="UTF-8" standalone="yes"?>
<Relationships xmlns="http://schemas.openxmlformats.org/package/2006/relationships"><Relationship Id="rId3" Type="http://schemas.openxmlformats.org/officeDocument/2006/relationships/image" Target="../media/image12.jpeg"/><Relationship Id="rId2" Type="http://schemas.openxmlformats.org/officeDocument/2006/relationships/hyperlink" Target="https://drive.google.com/file/d/1iyIGVy2gziLJxz_aF1srrYiZNqyPSjhX/view?usp=sharing" TargetMode="External"/><Relationship Id="rId1" Type="http://schemas.openxmlformats.org/officeDocument/2006/relationships/hyperlink" Target="https://drive.google.com/file/d/17u8rEEv8ywj5Z6chXXAzqt37Y6AWzddc/view?usp=sharing" TargetMode="External"/><Relationship Id="rId5" Type="http://schemas.openxmlformats.org/officeDocument/2006/relationships/image" Target="../media/image14.jpeg"/><Relationship Id="rId4" Type="http://schemas.openxmlformats.org/officeDocument/2006/relationships/image" Target="../media/image13.jpeg"/></Relationships>
</file>

<file path=xl/drawings/drawing1.xml><?xml version="1.0" encoding="utf-8"?>
<xdr:wsDr xmlns:xdr="http://schemas.openxmlformats.org/drawingml/2006/spreadsheetDrawing" xmlns:a="http://schemas.openxmlformats.org/drawingml/2006/main">
  <xdr:twoCellAnchor>
    <xdr:from>
      <xdr:col>6</xdr:col>
      <xdr:colOff>104775</xdr:colOff>
      <xdr:row>19</xdr:row>
      <xdr:rowOff>0</xdr:rowOff>
    </xdr:from>
    <xdr:to>
      <xdr:col>6</xdr:col>
      <xdr:colOff>419100</xdr:colOff>
      <xdr:row>19</xdr:row>
      <xdr:rowOff>180975</xdr:rowOff>
    </xdr:to>
    <xdr:sp macro="" textlink="">
      <xdr:nvSpPr>
        <xdr:cNvPr id="2" name="Right Arrow 1"/>
        <xdr:cNvSpPr/>
      </xdr:nvSpPr>
      <xdr:spPr>
        <a:xfrm>
          <a:off x="3762375" y="2933700"/>
          <a:ext cx="314325" cy="180975"/>
        </a:xfrm>
        <a:prstGeom prst="rightArrow">
          <a:avLst/>
        </a:prstGeom>
      </xdr:spPr>
      <xdr:style>
        <a:lnRef idx="1">
          <a:schemeClr val="accent2"/>
        </a:lnRef>
        <a:fillRef idx="2">
          <a:schemeClr val="accent2"/>
        </a:fillRef>
        <a:effectRef idx="1">
          <a:schemeClr val="accent2"/>
        </a:effectRef>
        <a:fontRef idx="minor">
          <a:schemeClr val="dk1"/>
        </a:fontRef>
      </xdr:style>
      <xdr:txBody>
        <a:bodyPr vertOverflow="clip" rtlCol="0" anchor="ctr"/>
        <a:lstStyle/>
        <a:p>
          <a:pPr algn="ctr"/>
          <a:endParaRPr lang="en-US" sz="1100"/>
        </a:p>
      </xdr:txBody>
    </xdr:sp>
    <xdr:clientData/>
  </xdr:twoCellAnchor>
  <xdr:twoCellAnchor>
    <xdr:from>
      <xdr:col>6</xdr:col>
      <xdr:colOff>104775</xdr:colOff>
      <xdr:row>20</xdr:row>
      <xdr:rowOff>0</xdr:rowOff>
    </xdr:from>
    <xdr:to>
      <xdr:col>6</xdr:col>
      <xdr:colOff>419100</xdr:colOff>
      <xdr:row>20</xdr:row>
      <xdr:rowOff>180975</xdr:rowOff>
    </xdr:to>
    <xdr:sp macro="" textlink="">
      <xdr:nvSpPr>
        <xdr:cNvPr id="3" name="Right Arrow 2"/>
        <xdr:cNvSpPr/>
      </xdr:nvSpPr>
      <xdr:spPr>
        <a:xfrm>
          <a:off x="3762375" y="3124200"/>
          <a:ext cx="314325" cy="180975"/>
        </a:xfrm>
        <a:prstGeom prst="rightArrow">
          <a:avLst/>
        </a:prstGeom>
      </xdr:spPr>
      <xdr:style>
        <a:lnRef idx="1">
          <a:schemeClr val="accent2"/>
        </a:lnRef>
        <a:fillRef idx="2">
          <a:schemeClr val="accent2"/>
        </a:fillRef>
        <a:effectRef idx="1">
          <a:schemeClr val="accent2"/>
        </a:effectRef>
        <a:fontRef idx="minor">
          <a:schemeClr val="dk1"/>
        </a:fontRef>
      </xdr:style>
      <xdr:txBody>
        <a:bodyPr vertOverflow="clip" rtlCol="0" anchor="ctr"/>
        <a:lstStyle/>
        <a:p>
          <a:pPr algn="ctr"/>
          <a:endParaRPr lang="en-US" sz="1100"/>
        </a:p>
      </xdr:txBody>
    </xdr:sp>
    <xdr:clientData/>
  </xdr:twoCellAnchor>
  <xdr:twoCellAnchor>
    <xdr:from>
      <xdr:col>10</xdr:col>
      <xdr:colOff>19050</xdr:colOff>
      <xdr:row>4</xdr:row>
      <xdr:rowOff>38100</xdr:rowOff>
    </xdr:from>
    <xdr:to>
      <xdr:col>13</xdr:col>
      <xdr:colOff>0</xdr:colOff>
      <xdr:row>5</xdr:row>
      <xdr:rowOff>0</xdr:rowOff>
    </xdr:to>
    <xdr:sp macro="[0]!Instructions_RoundedRectangle4_Click" textlink="">
      <xdr:nvSpPr>
        <xdr:cNvPr id="5" name="Rounded Rectangle 4"/>
        <xdr:cNvSpPr/>
      </xdr:nvSpPr>
      <xdr:spPr>
        <a:xfrm>
          <a:off x="6115050" y="1371600"/>
          <a:ext cx="1809750" cy="381000"/>
        </a:xfrm>
        <a:prstGeom prst="roundRect">
          <a:avLst/>
        </a:prstGeom>
      </xdr:spPr>
      <xdr:style>
        <a:lnRef idx="0">
          <a:schemeClr val="accent5"/>
        </a:lnRef>
        <a:fillRef idx="3">
          <a:schemeClr val="accent5"/>
        </a:fillRef>
        <a:effectRef idx="3">
          <a:schemeClr val="accent5"/>
        </a:effectRef>
        <a:fontRef idx="minor">
          <a:schemeClr val="lt1"/>
        </a:fontRef>
      </xdr:style>
      <xdr:txBody>
        <a:bodyPr vertOverflow="clip" rtlCol="0" anchor="ctr"/>
        <a:lstStyle/>
        <a:p>
          <a:pPr algn="ctr"/>
          <a:r>
            <a:rPr lang="en-US" sz="1800" b="1"/>
            <a:t>Read Me</a:t>
          </a:r>
        </a:p>
      </xdr:txBody>
    </xdr:sp>
    <xdr:clientData/>
  </xdr:twoCellAnchor>
  <xdr:twoCellAnchor>
    <xdr:from>
      <xdr:col>1</xdr:col>
      <xdr:colOff>323850</xdr:colOff>
      <xdr:row>0</xdr:row>
      <xdr:rowOff>28575</xdr:rowOff>
    </xdr:from>
    <xdr:to>
      <xdr:col>19</xdr:col>
      <xdr:colOff>9525</xdr:colOff>
      <xdr:row>1</xdr:row>
      <xdr:rowOff>9525</xdr:rowOff>
    </xdr:to>
    <xdr:sp macro="" textlink="">
      <xdr:nvSpPr>
        <xdr:cNvPr id="7" name="Rounded Rectangle 6"/>
        <xdr:cNvSpPr/>
      </xdr:nvSpPr>
      <xdr:spPr>
        <a:xfrm>
          <a:off x="933450" y="28575"/>
          <a:ext cx="10991850" cy="352425"/>
        </a:xfrm>
        <a:prstGeom prst="roundRect">
          <a:avLst/>
        </a:prstGeom>
      </xdr:spPr>
      <xdr:style>
        <a:lnRef idx="1">
          <a:schemeClr val="accent2"/>
        </a:lnRef>
        <a:fillRef idx="2">
          <a:schemeClr val="accent2"/>
        </a:fillRef>
        <a:effectRef idx="1">
          <a:schemeClr val="accent2"/>
        </a:effectRef>
        <a:fontRef idx="minor">
          <a:schemeClr val="dk1"/>
        </a:fontRef>
      </xdr:style>
      <xdr:txBody>
        <a:bodyPr vertOverflow="clip" rtlCol="0" anchor="ctr"/>
        <a:lstStyle/>
        <a:p>
          <a:pPr algn="ctr"/>
          <a:r>
            <a:rPr lang="en-US" sz="1800" b="1" u="sng">
              <a:solidFill>
                <a:sysClr val="windowText" lastClr="000000"/>
              </a:solidFill>
              <a:latin typeface="Georgia" pitchFamily="18" charset="0"/>
            </a:rPr>
            <a:t>Instructions For</a:t>
          </a:r>
          <a:r>
            <a:rPr lang="en-US" sz="1800" b="1" u="sng" baseline="0">
              <a:solidFill>
                <a:sysClr val="windowText" lastClr="000000"/>
              </a:solidFill>
              <a:latin typeface="Georgia" pitchFamily="18" charset="0"/>
            </a:rPr>
            <a:t> Use</a:t>
          </a:r>
          <a:endParaRPr lang="en-US" sz="1800" b="1" u="sng">
            <a:solidFill>
              <a:sysClr val="windowText" lastClr="000000"/>
            </a:solidFill>
            <a:latin typeface="Georgia" pitchFamily="18" charset="0"/>
          </a:endParaRPr>
        </a:p>
      </xdr:txBody>
    </xdr:sp>
    <xdr:clientData/>
  </xdr:twoCellAnchor>
  <xdr:twoCellAnchor>
    <xdr:from>
      <xdr:col>0</xdr:col>
      <xdr:colOff>38100</xdr:colOff>
      <xdr:row>0</xdr:row>
      <xdr:rowOff>38100</xdr:rowOff>
    </xdr:from>
    <xdr:to>
      <xdr:col>1</xdr:col>
      <xdr:colOff>285750</xdr:colOff>
      <xdr:row>1</xdr:row>
      <xdr:rowOff>19050</xdr:rowOff>
    </xdr:to>
    <xdr:sp macro="[0]!Instructions_RoundedRectangle7_Click" textlink="">
      <xdr:nvSpPr>
        <xdr:cNvPr id="8" name="Rounded Rectangle 7"/>
        <xdr:cNvSpPr/>
      </xdr:nvSpPr>
      <xdr:spPr>
        <a:xfrm>
          <a:off x="38100" y="38100"/>
          <a:ext cx="857250" cy="352425"/>
        </a:xfrm>
        <a:prstGeom prst="roundRect">
          <a:avLst/>
        </a:prstGeom>
      </xdr:spPr>
      <xdr:style>
        <a:lnRef idx="0">
          <a:schemeClr val="accent1"/>
        </a:lnRef>
        <a:fillRef idx="3">
          <a:schemeClr val="accent1"/>
        </a:fillRef>
        <a:effectRef idx="3">
          <a:schemeClr val="accent1"/>
        </a:effectRef>
        <a:fontRef idx="minor">
          <a:schemeClr val="lt1"/>
        </a:fontRef>
      </xdr:style>
      <xdr:txBody>
        <a:bodyPr vertOverflow="clip" rtlCol="0" anchor="ctr"/>
        <a:lstStyle/>
        <a:p>
          <a:pPr algn="ctr"/>
          <a:r>
            <a:rPr lang="en-US" sz="1800" b="1" u="none">
              <a:solidFill>
                <a:schemeClr val="bg1"/>
              </a:solidFill>
            </a:rPr>
            <a:t>Home</a:t>
          </a:r>
        </a:p>
      </xdr:txBody>
    </xdr:sp>
    <xdr:clientData/>
  </xdr:twoCellAnchor>
  <xdr:twoCellAnchor>
    <xdr:from>
      <xdr:col>19</xdr:col>
      <xdr:colOff>114300</xdr:colOff>
      <xdr:row>0</xdr:row>
      <xdr:rowOff>48391</xdr:rowOff>
    </xdr:from>
    <xdr:to>
      <xdr:col>20</xdr:col>
      <xdr:colOff>28572</xdr:colOff>
      <xdr:row>2</xdr:row>
      <xdr:rowOff>38102</xdr:rowOff>
    </xdr:to>
    <xdr:sp macro="" textlink="">
      <xdr:nvSpPr>
        <xdr:cNvPr id="9" name="Striped Right Arrow 8"/>
        <xdr:cNvSpPr/>
      </xdr:nvSpPr>
      <xdr:spPr>
        <a:xfrm rot="5400000">
          <a:off x="11959018" y="119448"/>
          <a:ext cx="665986" cy="523872"/>
        </a:xfrm>
        <a:prstGeom prst="stripedRightArrow">
          <a:avLst/>
        </a:prstGeom>
      </xdr:spPr>
      <xdr:style>
        <a:lnRef idx="1">
          <a:schemeClr val="accent2"/>
        </a:lnRef>
        <a:fillRef idx="2">
          <a:schemeClr val="accent2"/>
        </a:fillRef>
        <a:effectRef idx="1">
          <a:schemeClr val="accent2"/>
        </a:effectRef>
        <a:fontRef idx="minor">
          <a:schemeClr val="dk1"/>
        </a:fontRef>
      </xdr:style>
      <xdr:txBody>
        <a:bodyPr vertOverflow="clip" rtlCol="0" anchor="ctr"/>
        <a:lstStyle/>
        <a:p>
          <a:pPr algn="ctr"/>
          <a:endParaRPr lang="en-US" sz="1100"/>
        </a:p>
      </xdr:txBody>
    </xdr:sp>
    <xdr:clientData/>
  </xdr:twoCellAnchor>
  <xdr:twoCellAnchor>
    <xdr:from>
      <xdr:col>8</xdr:col>
      <xdr:colOff>552831</xdr:colOff>
      <xdr:row>4</xdr:row>
      <xdr:rowOff>28193</xdr:rowOff>
    </xdr:from>
    <xdr:to>
      <xdr:col>9</xdr:col>
      <xdr:colOff>552067</xdr:colOff>
      <xdr:row>5</xdr:row>
      <xdr:rowOff>28193</xdr:rowOff>
    </xdr:to>
    <xdr:sp macro="" textlink="">
      <xdr:nvSpPr>
        <xdr:cNvPr id="10" name="Striped Right Arrow 9"/>
        <xdr:cNvSpPr/>
      </xdr:nvSpPr>
      <xdr:spPr>
        <a:xfrm>
          <a:off x="5429631" y="1542668"/>
          <a:ext cx="608836" cy="419100"/>
        </a:xfrm>
        <a:prstGeom prst="stripedRightArrow">
          <a:avLst/>
        </a:prstGeom>
      </xdr:spPr>
      <xdr:style>
        <a:lnRef idx="1">
          <a:schemeClr val="accent2"/>
        </a:lnRef>
        <a:fillRef idx="2">
          <a:schemeClr val="accent2"/>
        </a:fillRef>
        <a:effectRef idx="1">
          <a:schemeClr val="accent2"/>
        </a:effectRef>
        <a:fontRef idx="minor">
          <a:schemeClr val="dk1"/>
        </a:fontRef>
      </xdr:style>
      <xdr:txBody>
        <a:bodyPr vertOverflow="clip" rtlCol="0" anchor="ctr"/>
        <a:lstStyle/>
        <a:p>
          <a:pPr algn="ctr"/>
          <a:endParaRPr lang="en-US" sz="1100"/>
        </a:p>
      </xdr:txBody>
    </xdr:sp>
    <xdr:clientData/>
  </xdr:twoCellAnchor>
  <xdr:twoCellAnchor>
    <xdr:from>
      <xdr:col>0</xdr:col>
      <xdr:colOff>171451</xdr:colOff>
      <xdr:row>25</xdr:row>
      <xdr:rowOff>38100</xdr:rowOff>
    </xdr:from>
    <xdr:to>
      <xdr:col>19</xdr:col>
      <xdr:colOff>285750</xdr:colOff>
      <xdr:row>26</xdr:row>
      <xdr:rowOff>0</xdr:rowOff>
    </xdr:to>
    <xdr:sp macro="" textlink="">
      <xdr:nvSpPr>
        <xdr:cNvPr id="11" name="Rounded Rectangle 10"/>
        <xdr:cNvSpPr/>
      </xdr:nvSpPr>
      <xdr:spPr>
        <a:xfrm>
          <a:off x="171451" y="6029325"/>
          <a:ext cx="12030074" cy="361950"/>
        </a:xfrm>
        <a:prstGeom prst="roundRect">
          <a:avLst/>
        </a:prstGeom>
      </xdr:spPr>
      <xdr:style>
        <a:lnRef idx="1">
          <a:schemeClr val="accent2"/>
        </a:lnRef>
        <a:fillRef idx="2">
          <a:schemeClr val="accent2"/>
        </a:fillRef>
        <a:effectRef idx="1">
          <a:schemeClr val="accent2"/>
        </a:effectRef>
        <a:fontRef idx="minor">
          <a:schemeClr val="dk1"/>
        </a:fontRef>
      </xdr:style>
      <xdr:txBody>
        <a:bodyPr vertOverflow="clip" rtlCol="0" anchor="ctr"/>
        <a:lstStyle/>
        <a:p>
          <a:pPr algn="ctr"/>
          <a:r>
            <a:rPr lang="hi-IN" sz="1800" b="1"/>
            <a:t>विशेष आभार- </a:t>
          </a:r>
          <a:r>
            <a:rPr lang="en-US" sz="1600" b="1">
              <a:latin typeface="Georgia" pitchFamily="18" charset="0"/>
            </a:rPr>
            <a:t>Paymanager Info Group admin panel, Rajsevak.com and my friends.</a:t>
          </a: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1</xdr:col>
      <xdr:colOff>25515</xdr:colOff>
      <xdr:row>5</xdr:row>
      <xdr:rowOff>4081</xdr:rowOff>
    </xdr:from>
    <xdr:to>
      <xdr:col>2</xdr:col>
      <xdr:colOff>1533526</xdr:colOff>
      <xdr:row>5</xdr:row>
      <xdr:rowOff>361949</xdr:rowOff>
    </xdr:to>
    <xdr:sp macro="[0]!Rectangle2_Click" textlink="">
      <xdr:nvSpPr>
        <xdr:cNvPr id="3" name="Rectangle 2"/>
        <xdr:cNvSpPr/>
      </xdr:nvSpPr>
      <xdr:spPr>
        <a:xfrm>
          <a:off x="527278" y="1194706"/>
          <a:ext cx="1916226" cy="357868"/>
        </a:xfrm>
        <a:prstGeom prst="rect">
          <a:avLst/>
        </a:prstGeom>
      </xdr:spPr>
      <xdr:style>
        <a:lnRef idx="0">
          <a:schemeClr val="accent2"/>
        </a:lnRef>
        <a:fillRef idx="3">
          <a:schemeClr val="accent2"/>
        </a:fillRef>
        <a:effectRef idx="3">
          <a:schemeClr val="accent2"/>
        </a:effectRef>
        <a:fontRef idx="minor">
          <a:schemeClr val="lt1"/>
        </a:fontRef>
      </xdr:style>
      <xdr:txBody>
        <a:bodyPr vertOverflow="clip" rtlCol="0" anchor="ctr">
          <a:scene3d>
            <a:camera prst="perspectiveLeft"/>
            <a:lightRig rig="threePt" dir="t"/>
          </a:scene3d>
          <a:sp3d/>
        </a:bodyPr>
        <a:lstStyle/>
        <a:p>
          <a:pPr algn="ctr"/>
          <a:r>
            <a:rPr lang="en-US" sz="1400" b="1" cap="none" spc="0">
              <a:ln w="12700" cmpd="sng">
                <a:noFill/>
                <a:prstDash val="solid"/>
              </a:ln>
              <a:solidFill>
                <a:schemeClr val="bg1"/>
              </a:solidFill>
              <a:effectLst/>
              <a:latin typeface="Georgia" pitchFamily="18" charset="0"/>
            </a:rPr>
            <a:t>PL Surr. Order</a:t>
          </a:r>
        </a:p>
      </xdr:txBody>
    </xdr:sp>
    <xdr:clientData/>
  </xdr:twoCellAnchor>
  <xdr:twoCellAnchor>
    <xdr:from>
      <xdr:col>3</xdr:col>
      <xdr:colOff>38100</xdr:colOff>
      <xdr:row>5</xdr:row>
      <xdr:rowOff>9525</xdr:rowOff>
    </xdr:from>
    <xdr:to>
      <xdr:col>5</xdr:col>
      <xdr:colOff>352425</xdr:colOff>
      <xdr:row>5</xdr:row>
      <xdr:rowOff>331674</xdr:rowOff>
    </xdr:to>
    <xdr:sp macro="[0]!Rectangle3_Click" textlink="">
      <xdr:nvSpPr>
        <xdr:cNvPr id="4" name="Rectangle 3"/>
        <xdr:cNvSpPr/>
      </xdr:nvSpPr>
      <xdr:spPr>
        <a:xfrm>
          <a:off x="2206738" y="1225663"/>
          <a:ext cx="1538968" cy="322149"/>
        </a:xfrm>
        <a:prstGeom prst="rect">
          <a:avLst/>
        </a:prstGeom>
      </xdr:spPr>
      <xdr:style>
        <a:lnRef idx="0">
          <a:schemeClr val="dk1"/>
        </a:lnRef>
        <a:fillRef idx="3">
          <a:schemeClr val="dk1"/>
        </a:fillRef>
        <a:effectRef idx="3">
          <a:schemeClr val="dk1"/>
        </a:effectRef>
        <a:fontRef idx="minor">
          <a:schemeClr val="lt1"/>
        </a:fontRef>
      </xdr:style>
      <xdr:txBody>
        <a:bodyPr vertOverflow="clip" rtlCol="0" anchor="ctr">
          <a:scene3d>
            <a:camera prst="perspectiveLeft"/>
            <a:lightRig rig="threePt" dir="t"/>
          </a:scene3d>
        </a:bodyPr>
        <a:lstStyle/>
        <a:p>
          <a:pPr algn="ctr"/>
          <a:r>
            <a:rPr lang="en-US" sz="1400" b="0" cap="none" spc="0">
              <a:ln w="12700" cmpd="sng">
                <a:noFill/>
                <a:prstDash val="solid"/>
              </a:ln>
              <a:solidFill>
                <a:schemeClr val="bg1"/>
              </a:solidFill>
              <a:effectLst>
                <a:outerShdw algn="ctr" rotWithShape="0">
                  <a:schemeClr val="bg1"/>
                </a:outerShdw>
              </a:effectLst>
              <a:latin typeface="Georgia" pitchFamily="18" charset="0"/>
            </a:rPr>
            <a:t>Bonus</a:t>
          </a:r>
          <a:r>
            <a:rPr lang="en-US" sz="1400" b="0" cap="none" spc="0" baseline="0">
              <a:ln w="12700" cmpd="sng">
                <a:noFill/>
                <a:prstDash val="solid"/>
              </a:ln>
              <a:solidFill>
                <a:schemeClr val="bg1"/>
              </a:solidFill>
              <a:effectLst>
                <a:outerShdw algn="ctr" rotWithShape="0">
                  <a:schemeClr val="bg1"/>
                </a:outerShdw>
              </a:effectLst>
              <a:latin typeface="Georgia" pitchFamily="18" charset="0"/>
            </a:rPr>
            <a:t> Order</a:t>
          </a:r>
          <a:endParaRPr lang="en-US" sz="1400" b="0" cap="none" spc="0">
            <a:ln w="12700" cmpd="sng">
              <a:noFill/>
              <a:prstDash val="solid"/>
            </a:ln>
            <a:solidFill>
              <a:schemeClr val="bg1"/>
            </a:solidFill>
            <a:effectLst>
              <a:outerShdw algn="ctr" rotWithShape="0">
                <a:schemeClr val="bg1"/>
              </a:outerShdw>
            </a:effectLst>
            <a:latin typeface="Georgia" pitchFamily="18" charset="0"/>
          </a:endParaRPr>
        </a:p>
      </xdr:txBody>
    </xdr:sp>
    <xdr:clientData/>
  </xdr:twoCellAnchor>
  <xdr:twoCellAnchor>
    <xdr:from>
      <xdr:col>5</xdr:col>
      <xdr:colOff>400050</xdr:colOff>
      <xdr:row>5</xdr:row>
      <xdr:rowOff>9525</xdr:rowOff>
    </xdr:from>
    <xdr:to>
      <xdr:col>8</xdr:col>
      <xdr:colOff>333375</xdr:colOff>
      <xdr:row>5</xdr:row>
      <xdr:rowOff>323850</xdr:rowOff>
    </xdr:to>
    <xdr:sp macro="[0]!Rectangle4_Click" textlink="">
      <xdr:nvSpPr>
        <xdr:cNvPr id="5" name="Rectangle 4"/>
        <xdr:cNvSpPr/>
      </xdr:nvSpPr>
      <xdr:spPr>
        <a:xfrm>
          <a:off x="3648075" y="1409700"/>
          <a:ext cx="1762125" cy="314325"/>
        </a:xfrm>
        <a:prstGeom prst="rect">
          <a:avLst/>
        </a:prstGeom>
      </xdr:spPr>
      <xdr:style>
        <a:lnRef idx="0">
          <a:schemeClr val="accent3"/>
        </a:lnRef>
        <a:fillRef idx="3">
          <a:schemeClr val="accent3"/>
        </a:fillRef>
        <a:effectRef idx="3">
          <a:schemeClr val="accent3"/>
        </a:effectRef>
        <a:fontRef idx="minor">
          <a:schemeClr val="lt1"/>
        </a:fontRef>
      </xdr:style>
      <xdr:txBody>
        <a:bodyPr vertOverflow="clip" rtlCol="0" anchor="ctr">
          <a:scene3d>
            <a:camera prst="perspectiveLeft"/>
            <a:lightRig rig="threePt" dir="t"/>
          </a:scene3d>
        </a:bodyPr>
        <a:lstStyle/>
        <a:p>
          <a:pPr algn="ctr"/>
          <a:r>
            <a:rPr lang="en-US" sz="1600" b="1" cap="none" spc="0">
              <a:ln w="12700">
                <a:noFill/>
                <a:prstDash val="solid"/>
              </a:ln>
              <a:solidFill>
                <a:schemeClr val="bg1"/>
              </a:solidFill>
              <a:effectLst/>
            </a:rPr>
            <a:t>AGI Order</a:t>
          </a:r>
        </a:p>
      </xdr:txBody>
    </xdr:sp>
    <xdr:clientData/>
  </xdr:twoCellAnchor>
  <xdr:twoCellAnchor>
    <xdr:from>
      <xdr:col>8</xdr:col>
      <xdr:colOff>409575</xdr:colOff>
      <xdr:row>5</xdr:row>
      <xdr:rowOff>0</xdr:rowOff>
    </xdr:from>
    <xdr:to>
      <xdr:col>10</xdr:col>
      <xdr:colOff>466725</xdr:colOff>
      <xdr:row>5</xdr:row>
      <xdr:rowOff>323850</xdr:rowOff>
    </xdr:to>
    <xdr:sp macro="[0]!Rectangle5_Click" textlink="">
      <xdr:nvSpPr>
        <xdr:cNvPr id="6" name="Rectangle 5"/>
        <xdr:cNvSpPr/>
      </xdr:nvSpPr>
      <xdr:spPr>
        <a:xfrm>
          <a:off x="5486400" y="1190625"/>
          <a:ext cx="1781175" cy="323850"/>
        </a:xfrm>
        <a:prstGeom prst="rect">
          <a:avLst/>
        </a:prstGeom>
      </xdr:spPr>
      <xdr:style>
        <a:lnRef idx="0">
          <a:schemeClr val="accent5"/>
        </a:lnRef>
        <a:fillRef idx="3">
          <a:schemeClr val="accent5"/>
        </a:fillRef>
        <a:effectRef idx="3">
          <a:schemeClr val="accent5"/>
        </a:effectRef>
        <a:fontRef idx="minor">
          <a:schemeClr val="lt1"/>
        </a:fontRef>
      </xdr:style>
      <xdr:txBody>
        <a:bodyPr vertOverflow="clip" rtlCol="0" anchor="ctr">
          <a:scene3d>
            <a:camera prst="perspectiveLeft"/>
            <a:lightRig rig="threePt" dir="t"/>
          </a:scene3d>
        </a:bodyPr>
        <a:lstStyle/>
        <a:p>
          <a:pPr algn="ctr"/>
          <a:r>
            <a:rPr lang="en-US" sz="1200" b="1" cap="none" spc="0">
              <a:ln w="12700">
                <a:noFill/>
                <a:prstDash val="solid"/>
              </a:ln>
              <a:solidFill>
                <a:schemeClr val="bg1"/>
              </a:solidFill>
              <a:effectLst/>
              <a:latin typeface="Georgia" pitchFamily="18" charset="0"/>
            </a:rPr>
            <a:t>Leveries Sanction</a:t>
          </a:r>
        </a:p>
      </xdr:txBody>
    </xdr:sp>
    <xdr:clientData/>
  </xdr:twoCellAnchor>
  <xdr:twoCellAnchor>
    <xdr:from>
      <xdr:col>1</xdr:col>
      <xdr:colOff>25514</xdr:colOff>
      <xdr:row>8</xdr:row>
      <xdr:rowOff>0</xdr:rowOff>
    </xdr:from>
    <xdr:to>
      <xdr:col>3</xdr:col>
      <xdr:colOff>0</xdr:colOff>
      <xdr:row>8</xdr:row>
      <xdr:rowOff>361950</xdr:rowOff>
    </xdr:to>
    <xdr:sp macro="[0]!Rectangle6_Click" textlink="">
      <xdr:nvSpPr>
        <xdr:cNvPr id="7" name="Rectangle 6"/>
        <xdr:cNvSpPr/>
      </xdr:nvSpPr>
      <xdr:spPr>
        <a:xfrm>
          <a:off x="527277" y="1734911"/>
          <a:ext cx="1922009" cy="361950"/>
        </a:xfrm>
        <a:prstGeom prst="rect">
          <a:avLst/>
        </a:prstGeom>
      </xdr:spPr>
      <xdr:style>
        <a:lnRef idx="0">
          <a:schemeClr val="accent2"/>
        </a:lnRef>
        <a:fillRef idx="3">
          <a:schemeClr val="accent2"/>
        </a:fillRef>
        <a:effectRef idx="3">
          <a:schemeClr val="accent2"/>
        </a:effectRef>
        <a:fontRef idx="minor">
          <a:schemeClr val="lt1"/>
        </a:fontRef>
      </xdr:style>
      <xdr:txBody>
        <a:bodyPr vertOverflow="clip" rtlCol="0" anchor="ctr">
          <a:scene3d>
            <a:camera prst="perspectiveLeft"/>
            <a:lightRig rig="threePt" dir="t"/>
          </a:scene3d>
        </a:bodyPr>
        <a:lstStyle/>
        <a:p>
          <a:pPr algn="ctr"/>
          <a:r>
            <a:rPr lang="en-US" sz="1200" b="1" cap="none" spc="0">
              <a:ln w="12700" cmpd="sng">
                <a:noFill/>
                <a:prstDash val="solid"/>
              </a:ln>
              <a:solidFill>
                <a:schemeClr val="bg1"/>
              </a:solidFill>
              <a:effectLst>
                <a:outerShdw blurRad="41275" dist="20320" dir="1800000" algn="tl" rotWithShape="0">
                  <a:srgbClr val="000000">
                    <a:alpha val="40000"/>
                  </a:srgbClr>
                </a:outerShdw>
              </a:effectLst>
              <a:latin typeface="Georgia" pitchFamily="18" charset="0"/>
            </a:rPr>
            <a:t>Pay Fixation Order</a:t>
          </a:r>
        </a:p>
      </xdr:txBody>
    </xdr:sp>
    <xdr:clientData/>
  </xdr:twoCellAnchor>
  <xdr:twoCellAnchor>
    <xdr:from>
      <xdr:col>3</xdr:col>
      <xdr:colOff>38100</xdr:colOff>
      <xdr:row>8</xdr:row>
      <xdr:rowOff>9525</xdr:rowOff>
    </xdr:from>
    <xdr:to>
      <xdr:col>5</xdr:col>
      <xdr:colOff>361950</xdr:colOff>
      <xdr:row>8</xdr:row>
      <xdr:rowOff>371475</xdr:rowOff>
    </xdr:to>
    <xdr:sp macro="[0]!Rectangle7_Click" textlink="">
      <xdr:nvSpPr>
        <xdr:cNvPr id="8" name="Rectangle 7"/>
        <xdr:cNvSpPr/>
      </xdr:nvSpPr>
      <xdr:spPr>
        <a:xfrm>
          <a:off x="2066925" y="1743075"/>
          <a:ext cx="1543050" cy="361950"/>
        </a:xfrm>
        <a:prstGeom prst="rect">
          <a:avLst/>
        </a:prstGeom>
      </xdr:spPr>
      <xdr:style>
        <a:lnRef idx="0">
          <a:schemeClr val="dk1"/>
        </a:lnRef>
        <a:fillRef idx="3">
          <a:schemeClr val="dk1"/>
        </a:fillRef>
        <a:effectRef idx="3">
          <a:schemeClr val="dk1"/>
        </a:effectRef>
        <a:fontRef idx="minor">
          <a:schemeClr val="lt1"/>
        </a:fontRef>
      </xdr:style>
      <xdr:txBody>
        <a:bodyPr vertOverflow="clip" rtlCol="0" anchor="ctr">
          <a:scene3d>
            <a:camera prst="perspectiveLeft"/>
            <a:lightRig rig="threePt" dir="t"/>
          </a:scene3d>
        </a:bodyPr>
        <a:lstStyle/>
        <a:p>
          <a:pPr algn="ctr"/>
          <a:r>
            <a:rPr lang="en-US" sz="1600" b="1" cap="none" spc="0">
              <a:ln w="12700" cmpd="sng">
                <a:noFill/>
                <a:prstDash val="solid"/>
              </a:ln>
              <a:solidFill>
                <a:schemeClr val="bg1"/>
              </a:solidFill>
              <a:effectLst/>
            </a:rPr>
            <a:t>ACP Pay Order</a:t>
          </a:r>
        </a:p>
      </xdr:txBody>
    </xdr:sp>
    <xdr:clientData/>
  </xdr:twoCellAnchor>
  <xdr:twoCellAnchor>
    <xdr:from>
      <xdr:col>5</xdr:col>
      <xdr:colOff>447674</xdr:colOff>
      <xdr:row>8</xdr:row>
      <xdr:rowOff>9525</xdr:rowOff>
    </xdr:from>
    <xdr:to>
      <xdr:col>8</xdr:col>
      <xdr:colOff>304799</xdr:colOff>
      <xdr:row>8</xdr:row>
      <xdr:rowOff>352425</xdr:rowOff>
    </xdr:to>
    <xdr:sp macro="[0]!Rectangle8_Click" textlink="">
      <xdr:nvSpPr>
        <xdr:cNvPr id="9" name="Rectangle 8"/>
        <xdr:cNvSpPr/>
      </xdr:nvSpPr>
      <xdr:spPr>
        <a:xfrm>
          <a:off x="3695699" y="2152650"/>
          <a:ext cx="1685925" cy="342900"/>
        </a:xfrm>
        <a:prstGeom prst="rect">
          <a:avLst/>
        </a:prstGeom>
      </xdr:spPr>
      <xdr:style>
        <a:lnRef idx="0">
          <a:schemeClr val="accent3"/>
        </a:lnRef>
        <a:fillRef idx="3">
          <a:schemeClr val="accent3"/>
        </a:fillRef>
        <a:effectRef idx="3">
          <a:schemeClr val="accent3"/>
        </a:effectRef>
        <a:fontRef idx="minor">
          <a:schemeClr val="lt1"/>
        </a:fontRef>
      </xdr:style>
      <xdr:txBody>
        <a:bodyPr vertOverflow="clip" rtlCol="0" anchor="ctr">
          <a:scene3d>
            <a:camera prst="perspectiveLeft"/>
            <a:lightRig rig="threePt" dir="t"/>
          </a:scene3d>
        </a:bodyPr>
        <a:lstStyle/>
        <a:p>
          <a:pPr algn="ctr"/>
          <a:r>
            <a:rPr lang="en-US" sz="1400" b="1" cap="none" spc="0">
              <a:ln w="12700">
                <a:noFill/>
                <a:prstDash val="solid"/>
              </a:ln>
              <a:solidFill>
                <a:schemeClr val="bg1"/>
              </a:solidFill>
              <a:effectLst/>
            </a:rPr>
            <a:t>DPC PAY Order</a:t>
          </a:r>
        </a:p>
      </xdr:txBody>
    </xdr:sp>
    <xdr:clientData/>
  </xdr:twoCellAnchor>
  <xdr:twoCellAnchor>
    <xdr:from>
      <xdr:col>8</xdr:col>
      <xdr:colOff>371474</xdr:colOff>
      <xdr:row>8</xdr:row>
      <xdr:rowOff>1</xdr:rowOff>
    </xdr:from>
    <xdr:to>
      <xdr:col>10</xdr:col>
      <xdr:colOff>476250</xdr:colOff>
      <xdr:row>8</xdr:row>
      <xdr:rowOff>352426</xdr:rowOff>
    </xdr:to>
    <xdr:sp macro="[0]!Rectangle9_Click" textlink="">
      <xdr:nvSpPr>
        <xdr:cNvPr id="10" name="Rectangle 9"/>
        <xdr:cNvSpPr/>
      </xdr:nvSpPr>
      <xdr:spPr>
        <a:xfrm>
          <a:off x="5448299" y="1733551"/>
          <a:ext cx="1828801" cy="352425"/>
        </a:xfrm>
        <a:prstGeom prst="rect">
          <a:avLst/>
        </a:prstGeom>
      </xdr:spPr>
      <xdr:style>
        <a:lnRef idx="0">
          <a:schemeClr val="accent5"/>
        </a:lnRef>
        <a:fillRef idx="3">
          <a:schemeClr val="accent5"/>
        </a:fillRef>
        <a:effectRef idx="3">
          <a:schemeClr val="accent5"/>
        </a:effectRef>
        <a:fontRef idx="minor">
          <a:schemeClr val="lt1"/>
        </a:fontRef>
      </xdr:style>
      <xdr:txBody>
        <a:bodyPr vertOverflow="clip" rtlCol="0" anchor="ctr">
          <a:scene3d>
            <a:camera prst="perspectiveLeft"/>
            <a:lightRig rig="threePt" dir="t"/>
          </a:scene3d>
        </a:bodyPr>
        <a:lstStyle/>
        <a:p>
          <a:pPr algn="ctr"/>
          <a:r>
            <a:rPr lang="en-US" sz="1200" b="1" cap="none" spc="0">
              <a:ln w="12700">
                <a:noFill/>
                <a:prstDash val="solid"/>
              </a:ln>
              <a:solidFill>
                <a:schemeClr val="bg1"/>
              </a:solidFill>
              <a:effectLst/>
            </a:rPr>
            <a:t>Duty Certificate I</a:t>
          </a:r>
        </a:p>
      </xdr:txBody>
    </xdr:sp>
    <xdr:clientData/>
  </xdr:twoCellAnchor>
  <xdr:twoCellAnchor>
    <xdr:from>
      <xdr:col>10</xdr:col>
      <xdr:colOff>533399</xdr:colOff>
      <xdr:row>10</xdr:row>
      <xdr:rowOff>85725</xdr:rowOff>
    </xdr:from>
    <xdr:to>
      <xdr:col>13</xdr:col>
      <xdr:colOff>76539</xdr:colOff>
      <xdr:row>12</xdr:row>
      <xdr:rowOff>19050</xdr:rowOff>
    </xdr:to>
    <xdr:sp macro="[0]!Rectangle10_Click" textlink="">
      <xdr:nvSpPr>
        <xdr:cNvPr id="11" name="Rectangle 10"/>
        <xdr:cNvSpPr/>
      </xdr:nvSpPr>
      <xdr:spPr>
        <a:xfrm>
          <a:off x="7770698" y="2279877"/>
          <a:ext cx="1652247" cy="324530"/>
        </a:xfrm>
        <a:prstGeom prst="rect">
          <a:avLst/>
        </a:prstGeom>
      </xdr:spPr>
      <xdr:style>
        <a:lnRef idx="0">
          <a:schemeClr val="accent2"/>
        </a:lnRef>
        <a:fillRef idx="3">
          <a:schemeClr val="accent2"/>
        </a:fillRef>
        <a:effectRef idx="3">
          <a:schemeClr val="accent2"/>
        </a:effectRef>
        <a:fontRef idx="minor">
          <a:schemeClr val="lt1"/>
        </a:fontRef>
      </xdr:style>
      <xdr:txBody>
        <a:bodyPr vertOverflow="clip" rtlCol="0" anchor="ctr">
          <a:scene3d>
            <a:camera prst="perspectiveLeft"/>
            <a:lightRig rig="threePt" dir="t"/>
          </a:scene3d>
        </a:bodyPr>
        <a:lstStyle/>
        <a:p>
          <a:pPr algn="ctr"/>
          <a:r>
            <a:rPr lang="en-US" sz="1200" b="1" cap="none" spc="0">
              <a:ln w="12700">
                <a:noFill/>
                <a:prstDash val="solid"/>
              </a:ln>
              <a:solidFill>
                <a:schemeClr val="bg1"/>
              </a:solidFill>
              <a:effectLst/>
              <a:latin typeface="Georgia" pitchFamily="18" charset="0"/>
            </a:rPr>
            <a:t>PL Encash</a:t>
          </a:r>
          <a:r>
            <a:rPr lang="en-US" sz="1200" b="1" cap="none" spc="0" baseline="0">
              <a:ln w="12700">
                <a:noFill/>
                <a:prstDash val="solid"/>
              </a:ln>
              <a:solidFill>
                <a:schemeClr val="bg1"/>
              </a:solidFill>
              <a:effectLst/>
              <a:latin typeface="Georgia" pitchFamily="18" charset="0"/>
            </a:rPr>
            <a:t> </a:t>
          </a:r>
          <a:r>
            <a:rPr lang="en-US" sz="1200" b="1" cap="none" spc="0">
              <a:ln w="12700">
                <a:noFill/>
                <a:prstDash val="solid"/>
              </a:ln>
              <a:solidFill>
                <a:schemeClr val="bg1"/>
              </a:solidFill>
              <a:effectLst/>
              <a:latin typeface="Georgia" pitchFamily="18" charset="0"/>
            </a:rPr>
            <a:t>Retire</a:t>
          </a:r>
        </a:p>
      </xdr:txBody>
    </xdr:sp>
    <xdr:clientData/>
  </xdr:twoCellAnchor>
  <xdr:twoCellAnchor>
    <xdr:from>
      <xdr:col>3</xdr:col>
      <xdr:colOff>28575</xdr:colOff>
      <xdr:row>11</xdr:row>
      <xdr:rowOff>0</xdr:rowOff>
    </xdr:from>
    <xdr:to>
      <xdr:col>5</xdr:col>
      <xdr:colOff>342900</xdr:colOff>
      <xdr:row>12</xdr:row>
      <xdr:rowOff>38100</xdr:rowOff>
    </xdr:to>
    <xdr:sp macro="[0]!Rectangle11_Click" textlink="">
      <xdr:nvSpPr>
        <xdr:cNvPr id="12" name="Rectangle 11"/>
        <xdr:cNvSpPr/>
      </xdr:nvSpPr>
      <xdr:spPr>
        <a:xfrm>
          <a:off x="2057400" y="2286000"/>
          <a:ext cx="1533525" cy="333375"/>
        </a:xfrm>
        <a:prstGeom prst="rect">
          <a:avLst/>
        </a:prstGeom>
      </xdr:spPr>
      <xdr:style>
        <a:lnRef idx="0">
          <a:schemeClr val="dk1"/>
        </a:lnRef>
        <a:fillRef idx="3">
          <a:schemeClr val="dk1"/>
        </a:fillRef>
        <a:effectRef idx="3">
          <a:schemeClr val="dk1"/>
        </a:effectRef>
        <a:fontRef idx="minor">
          <a:schemeClr val="lt1"/>
        </a:fontRef>
      </xdr:style>
      <xdr:txBody>
        <a:bodyPr vertOverflow="clip" rtlCol="0" anchor="ctr">
          <a:scene3d>
            <a:camera prst="perspectiveLeft"/>
            <a:lightRig rig="threePt" dir="t"/>
          </a:scene3d>
        </a:bodyPr>
        <a:lstStyle/>
        <a:p>
          <a:pPr algn="ctr"/>
          <a:r>
            <a:rPr lang="en-US" sz="1400" b="1" cap="none" spc="0">
              <a:ln w="12700" cmpd="sng">
                <a:noFill/>
                <a:prstDash val="solid"/>
              </a:ln>
              <a:solidFill>
                <a:schemeClr val="bg1"/>
              </a:solidFill>
              <a:effectLst/>
              <a:latin typeface="Georgia" pitchFamily="18" charset="0"/>
            </a:rPr>
            <a:t>Releave Letter</a:t>
          </a:r>
        </a:p>
      </xdr:txBody>
    </xdr:sp>
    <xdr:clientData/>
  </xdr:twoCellAnchor>
  <xdr:twoCellAnchor>
    <xdr:from>
      <xdr:col>5</xdr:col>
      <xdr:colOff>419099</xdr:colOff>
      <xdr:row>11</xdr:row>
      <xdr:rowOff>0</xdr:rowOff>
    </xdr:from>
    <xdr:to>
      <xdr:col>8</xdr:col>
      <xdr:colOff>323850</xdr:colOff>
      <xdr:row>12</xdr:row>
      <xdr:rowOff>57151</xdr:rowOff>
    </xdr:to>
    <xdr:sp macro="[0]!Rectangle12_Click" textlink="">
      <xdr:nvSpPr>
        <xdr:cNvPr id="13" name="Rectangle 12"/>
        <xdr:cNvSpPr/>
      </xdr:nvSpPr>
      <xdr:spPr>
        <a:xfrm>
          <a:off x="3667124" y="2286000"/>
          <a:ext cx="1733551" cy="352426"/>
        </a:xfrm>
        <a:prstGeom prst="rect">
          <a:avLst/>
        </a:prstGeom>
      </xdr:spPr>
      <xdr:style>
        <a:lnRef idx="0">
          <a:schemeClr val="accent3"/>
        </a:lnRef>
        <a:fillRef idx="3">
          <a:schemeClr val="accent3"/>
        </a:fillRef>
        <a:effectRef idx="3">
          <a:schemeClr val="accent3"/>
        </a:effectRef>
        <a:fontRef idx="minor">
          <a:schemeClr val="lt1"/>
        </a:fontRef>
      </xdr:style>
      <xdr:txBody>
        <a:bodyPr vertOverflow="clip" rtlCol="0" anchor="ctr">
          <a:scene3d>
            <a:camera prst="perspectiveLeft"/>
            <a:lightRig rig="threePt" dir="t"/>
          </a:scene3d>
        </a:bodyPr>
        <a:lstStyle/>
        <a:p>
          <a:pPr algn="ctr"/>
          <a:r>
            <a:rPr lang="en-US" sz="1400" b="1" cap="none" spc="0">
              <a:ln w="12700">
                <a:noFill/>
                <a:prstDash val="solid"/>
              </a:ln>
              <a:solidFill>
                <a:schemeClr val="bg1"/>
              </a:solidFill>
              <a:effectLst/>
              <a:latin typeface="Georgia" pitchFamily="18" charset="0"/>
            </a:rPr>
            <a:t>Annual Result Report</a:t>
          </a:r>
        </a:p>
      </xdr:txBody>
    </xdr:sp>
    <xdr:clientData/>
  </xdr:twoCellAnchor>
  <xdr:twoCellAnchor>
    <xdr:from>
      <xdr:col>1</xdr:col>
      <xdr:colOff>25514</xdr:colOff>
      <xdr:row>11</xdr:row>
      <xdr:rowOff>0</xdr:rowOff>
    </xdr:from>
    <xdr:to>
      <xdr:col>2</xdr:col>
      <xdr:colOff>1504950</xdr:colOff>
      <xdr:row>12</xdr:row>
      <xdr:rowOff>28575</xdr:rowOff>
    </xdr:to>
    <xdr:sp macro="[0]!Rectangle13_Click" textlink="">
      <xdr:nvSpPr>
        <xdr:cNvPr id="14" name="Rectangle 13"/>
        <xdr:cNvSpPr/>
      </xdr:nvSpPr>
      <xdr:spPr>
        <a:xfrm>
          <a:off x="527277" y="2287701"/>
          <a:ext cx="1887651" cy="326231"/>
        </a:xfrm>
        <a:prstGeom prst="rect">
          <a:avLst/>
        </a:prstGeom>
      </xdr:spPr>
      <xdr:style>
        <a:lnRef idx="0">
          <a:schemeClr val="accent2"/>
        </a:lnRef>
        <a:fillRef idx="3">
          <a:schemeClr val="accent2"/>
        </a:fillRef>
        <a:effectRef idx="3">
          <a:schemeClr val="accent2"/>
        </a:effectRef>
        <a:fontRef idx="minor">
          <a:schemeClr val="lt1"/>
        </a:fontRef>
      </xdr:style>
      <xdr:txBody>
        <a:bodyPr vertOverflow="clip" rtlCol="0" anchor="ctr">
          <a:scene3d>
            <a:camera prst="perspectiveLeft"/>
            <a:lightRig rig="threePt" dir="t"/>
          </a:scene3d>
        </a:bodyPr>
        <a:lstStyle/>
        <a:p>
          <a:pPr algn="ctr"/>
          <a:r>
            <a:rPr lang="en-US" sz="1400" b="1" cap="none" spc="0">
              <a:ln w="12700" cmpd="sng">
                <a:noFill/>
                <a:prstDash val="solid"/>
              </a:ln>
              <a:solidFill>
                <a:schemeClr val="bg1"/>
              </a:solidFill>
              <a:effectLst>
                <a:outerShdw blurRad="41275" dist="20320" dir="1800000" algn="tl" rotWithShape="0">
                  <a:srgbClr val="000000">
                    <a:alpha val="40000"/>
                  </a:srgbClr>
                </a:outerShdw>
              </a:effectLst>
              <a:latin typeface="Georgia" pitchFamily="18" charset="0"/>
            </a:rPr>
            <a:t>LPC Offline</a:t>
          </a:r>
        </a:p>
      </xdr:txBody>
    </xdr:sp>
    <xdr:clientData/>
  </xdr:twoCellAnchor>
  <xdr:twoCellAnchor>
    <xdr:from>
      <xdr:col>1</xdr:col>
      <xdr:colOff>25514</xdr:colOff>
      <xdr:row>13</xdr:row>
      <xdr:rowOff>9525</xdr:rowOff>
    </xdr:from>
    <xdr:to>
      <xdr:col>2</xdr:col>
      <xdr:colOff>1514474</xdr:colOff>
      <xdr:row>13</xdr:row>
      <xdr:rowOff>342900</xdr:rowOff>
    </xdr:to>
    <xdr:sp macro="[0]!Rectangle14_Click" textlink="">
      <xdr:nvSpPr>
        <xdr:cNvPr id="15" name="Rectangle 14"/>
        <xdr:cNvSpPr/>
      </xdr:nvSpPr>
      <xdr:spPr>
        <a:xfrm>
          <a:off x="527277" y="2781980"/>
          <a:ext cx="1897175" cy="333375"/>
        </a:xfrm>
        <a:prstGeom prst="rect">
          <a:avLst/>
        </a:prstGeom>
      </xdr:spPr>
      <xdr:style>
        <a:lnRef idx="0">
          <a:schemeClr val="accent2"/>
        </a:lnRef>
        <a:fillRef idx="3">
          <a:schemeClr val="accent2"/>
        </a:fillRef>
        <a:effectRef idx="3">
          <a:schemeClr val="accent2"/>
        </a:effectRef>
        <a:fontRef idx="minor">
          <a:schemeClr val="lt1"/>
        </a:fontRef>
      </xdr:style>
      <xdr:txBody>
        <a:bodyPr vertOverflow="clip" rtlCol="0" anchor="ctr">
          <a:scene3d>
            <a:camera prst="perspectiveLeft"/>
            <a:lightRig rig="threePt" dir="t"/>
          </a:scene3d>
        </a:bodyPr>
        <a:lstStyle/>
        <a:p>
          <a:pPr algn="ctr"/>
          <a:r>
            <a:rPr lang="en-US" sz="1400" b="1" cap="none" spc="0">
              <a:ln w="12700" cmpd="sng">
                <a:noFill/>
                <a:prstDash val="solid"/>
              </a:ln>
              <a:solidFill>
                <a:schemeClr val="bg1"/>
              </a:solidFill>
              <a:effectLst>
                <a:outerShdw blurRad="41275" dist="20320" dir="1800000" algn="tl" rotWithShape="0">
                  <a:srgbClr val="000000">
                    <a:alpha val="40000"/>
                  </a:srgbClr>
                </a:outerShdw>
              </a:effectLst>
              <a:latin typeface="Georgia" pitchFamily="18" charset="0"/>
            </a:rPr>
            <a:t>Time Table</a:t>
          </a:r>
        </a:p>
      </xdr:txBody>
    </xdr:sp>
    <xdr:clientData/>
  </xdr:twoCellAnchor>
  <xdr:twoCellAnchor>
    <xdr:from>
      <xdr:col>5</xdr:col>
      <xdr:colOff>400050</xdr:colOff>
      <xdr:row>12</xdr:row>
      <xdr:rowOff>180975</xdr:rowOff>
    </xdr:from>
    <xdr:to>
      <xdr:col>8</xdr:col>
      <xdr:colOff>342900</xdr:colOff>
      <xdr:row>13</xdr:row>
      <xdr:rowOff>333375</xdr:rowOff>
    </xdr:to>
    <xdr:sp macro="[0]!Rectangle15_Click" textlink="">
      <xdr:nvSpPr>
        <xdr:cNvPr id="16" name="Rectangle 15"/>
        <xdr:cNvSpPr/>
      </xdr:nvSpPr>
      <xdr:spPr>
        <a:xfrm>
          <a:off x="3648075" y="3381375"/>
          <a:ext cx="1771650" cy="342900"/>
        </a:xfrm>
        <a:prstGeom prst="rect">
          <a:avLst/>
        </a:prstGeom>
      </xdr:spPr>
      <xdr:style>
        <a:lnRef idx="0">
          <a:schemeClr val="accent3"/>
        </a:lnRef>
        <a:fillRef idx="3">
          <a:schemeClr val="accent3"/>
        </a:fillRef>
        <a:effectRef idx="3">
          <a:schemeClr val="accent3"/>
        </a:effectRef>
        <a:fontRef idx="minor">
          <a:schemeClr val="lt1"/>
        </a:fontRef>
      </xdr:style>
      <xdr:txBody>
        <a:bodyPr vertOverflow="clip" rtlCol="0" anchor="ctr">
          <a:scene3d>
            <a:camera prst="perspectiveLeft"/>
            <a:lightRig rig="threePt" dir="t"/>
          </a:scene3d>
        </a:bodyPr>
        <a:lstStyle/>
        <a:p>
          <a:pPr algn="ctr"/>
          <a:r>
            <a:rPr lang="en-US" sz="1200" b="1" cap="none" spc="0">
              <a:ln w="12700">
                <a:noFill/>
                <a:prstDash val="solid"/>
              </a:ln>
              <a:solidFill>
                <a:schemeClr val="bg1"/>
              </a:solidFill>
              <a:effectLst/>
              <a:latin typeface="+mn-lt"/>
              <a:cs typeface="Arial" pitchFamily="34" charset="0"/>
            </a:rPr>
            <a:t>Charge Handover GA-13</a:t>
          </a:r>
        </a:p>
      </xdr:txBody>
    </xdr:sp>
    <xdr:clientData/>
  </xdr:twoCellAnchor>
  <xdr:twoCellAnchor>
    <xdr:from>
      <xdr:col>8</xdr:col>
      <xdr:colOff>409575</xdr:colOff>
      <xdr:row>12</xdr:row>
      <xdr:rowOff>161925</xdr:rowOff>
    </xdr:from>
    <xdr:to>
      <xdr:col>10</xdr:col>
      <xdr:colOff>495300</xdr:colOff>
      <xdr:row>13</xdr:row>
      <xdr:rowOff>314325</xdr:rowOff>
    </xdr:to>
    <xdr:sp macro="[0]!Rectangle17_Click" textlink="">
      <xdr:nvSpPr>
        <xdr:cNvPr id="18" name="Rectangle 17"/>
        <xdr:cNvSpPr/>
      </xdr:nvSpPr>
      <xdr:spPr>
        <a:xfrm>
          <a:off x="5486400" y="2743200"/>
          <a:ext cx="1809750" cy="342900"/>
        </a:xfrm>
        <a:prstGeom prst="rect">
          <a:avLst/>
        </a:prstGeom>
      </xdr:spPr>
      <xdr:style>
        <a:lnRef idx="0">
          <a:schemeClr val="accent5"/>
        </a:lnRef>
        <a:fillRef idx="3">
          <a:schemeClr val="accent5"/>
        </a:fillRef>
        <a:effectRef idx="3">
          <a:schemeClr val="accent5"/>
        </a:effectRef>
        <a:fontRef idx="minor">
          <a:schemeClr val="lt1"/>
        </a:fontRef>
      </xdr:style>
      <xdr:txBody>
        <a:bodyPr vertOverflow="clip" rtlCol="0" anchor="ctr">
          <a:scene3d>
            <a:camera prst="perspectiveLeft"/>
            <a:lightRig rig="threePt" dir="t"/>
          </a:scene3d>
        </a:bodyPr>
        <a:lstStyle/>
        <a:p>
          <a:pPr algn="ctr"/>
          <a:r>
            <a:rPr lang="en-US" sz="1600" b="1" cap="none" spc="0">
              <a:ln w="12700">
                <a:noFill/>
                <a:prstDash val="solid"/>
              </a:ln>
              <a:solidFill>
                <a:schemeClr val="bg1"/>
              </a:solidFill>
              <a:effectLst/>
            </a:rPr>
            <a:t>HRA</a:t>
          </a:r>
          <a:r>
            <a:rPr lang="en-US" sz="1600" b="1" cap="none" spc="0">
              <a:ln w="12700">
                <a:solidFill>
                  <a:schemeClr val="tx2">
                    <a:satMod val="155000"/>
                  </a:schemeClr>
                </a:solidFill>
                <a:prstDash val="solid"/>
              </a:ln>
              <a:solidFill>
                <a:schemeClr val="bg1"/>
              </a:solidFill>
              <a:effectLst>
                <a:outerShdw blurRad="41275" dist="20320" dir="1800000" algn="tl" rotWithShape="0">
                  <a:srgbClr val="000000">
                    <a:alpha val="40000"/>
                  </a:srgbClr>
                </a:outerShdw>
              </a:effectLst>
            </a:rPr>
            <a:t> </a:t>
          </a:r>
          <a:r>
            <a:rPr lang="en-US" sz="1600" b="1" cap="none" spc="0">
              <a:ln w="12700">
                <a:noFill/>
                <a:prstDash val="solid"/>
              </a:ln>
              <a:solidFill>
                <a:schemeClr val="bg1"/>
              </a:solidFill>
              <a:effectLst/>
            </a:rPr>
            <a:t>Sanction</a:t>
          </a:r>
        </a:p>
      </xdr:txBody>
    </xdr:sp>
    <xdr:clientData/>
  </xdr:twoCellAnchor>
  <xdr:twoCellAnchor>
    <xdr:from>
      <xdr:col>10</xdr:col>
      <xdr:colOff>533400</xdr:colOff>
      <xdr:row>12</xdr:row>
      <xdr:rowOff>171449</xdr:rowOff>
    </xdr:from>
    <xdr:to>
      <xdr:col>13</xdr:col>
      <xdr:colOff>64111</xdr:colOff>
      <xdr:row>13</xdr:row>
      <xdr:rowOff>314324</xdr:rowOff>
    </xdr:to>
    <xdr:sp macro="[0]!Rectangle18_Click" textlink="">
      <xdr:nvSpPr>
        <xdr:cNvPr id="19" name="Rectangle 18"/>
        <xdr:cNvSpPr/>
      </xdr:nvSpPr>
      <xdr:spPr>
        <a:xfrm>
          <a:off x="7384073" y="2745031"/>
          <a:ext cx="1637201" cy="335206"/>
        </a:xfrm>
        <a:prstGeom prst="rect">
          <a:avLst/>
        </a:prstGeom>
      </xdr:spPr>
      <xdr:style>
        <a:lnRef idx="0">
          <a:schemeClr val="accent2"/>
        </a:lnRef>
        <a:fillRef idx="3">
          <a:schemeClr val="accent2"/>
        </a:fillRef>
        <a:effectRef idx="3">
          <a:schemeClr val="accent2"/>
        </a:effectRef>
        <a:fontRef idx="minor">
          <a:schemeClr val="lt1"/>
        </a:fontRef>
      </xdr:style>
      <xdr:txBody>
        <a:bodyPr vertOverflow="clip" rtlCol="0" anchor="ctr">
          <a:scene3d>
            <a:camera prst="perspectiveLeft"/>
            <a:lightRig rig="threePt" dir="t"/>
          </a:scene3d>
        </a:bodyPr>
        <a:lstStyle/>
        <a:p>
          <a:pPr algn="ctr"/>
          <a:r>
            <a:rPr lang="en-US" sz="1600" b="1" cap="none" spc="0">
              <a:ln w="12700">
                <a:noFill/>
                <a:prstDash val="solid"/>
              </a:ln>
              <a:solidFill>
                <a:schemeClr val="bg1"/>
              </a:solidFill>
              <a:effectLst/>
            </a:rPr>
            <a:t>Fixation Rules</a:t>
          </a:r>
        </a:p>
      </xdr:txBody>
    </xdr:sp>
    <xdr:clientData/>
  </xdr:twoCellAnchor>
  <xdr:twoCellAnchor>
    <xdr:from>
      <xdr:col>3</xdr:col>
      <xdr:colOff>19049</xdr:colOff>
      <xdr:row>13</xdr:row>
      <xdr:rowOff>9160</xdr:rowOff>
    </xdr:from>
    <xdr:to>
      <xdr:col>5</xdr:col>
      <xdr:colOff>357187</xdr:colOff>
      <xdr:row>13</xdr:row>
      <xdr:rowOff>361585</xdr:rowOff>
    </xdr:to>
    <xdr:sp macro="[0]!Rectangle19_Click" textlink="">
      <xdr:nvSpPr>
        <xdr:cNvPr id="20" name="Rectangle 19"/>
        <xdr:cNvSpPr/>
      </xdr:nvSpPr>
      <xdr:spPr>
        <a:xfrm>
          <a:off x="2298245" y="2807129"/>
          <a:ext cx="1562781" cy="352425"/>
        </a:xfrm>
        <a:prstGeom prst="rect">
          <a:avLst/>
        </a:prstGeom>
      </xdr:spPr>
      <xdr:style>
        <a:lnRef idx="0">
          <a:schemeClr val="dk1"/>
        </a:lnRef>
        <a:fillRef idx="3">
          <a:schemeClr val="dk1"/>
        </a:fillRef>
        <a:effectRef idx="3">
          <a:schemeClr val="dk1"/>
        </a:effectRef>
        <a:fontRef idx="minor">
          <a:schemeClr val="lt1"/>
        </a:fontRef>
      </xdr:style>
      <xdr:txBody>
        <a:bodyPr vertOverflow="clip" rtlCol="0" anchor="ctr">
          <a:scene3d>
            <a:camera prst="perspectiveLeft"/>
            <a:lightRig rig="threePt" dir="t"/>
          </a:scene3d>
        </a:bodyPr>
        <a:lstStyle/>
        <a:p>
          <a:pPr algn="ctr"/>
          <a:r>
            <a:rPr lang="en-US" sz="1600" b="0" cap="none" spc="0">
              <a:ln w="12700" cap="rnd">
                <a:noFill/>
                <a:prstDash val="solid"/>
              </a:ln>
              <a:solidFill>
                <a:schemeClr val="bg1"/>
              </a:solidFill>
              <a:effectLst>
                <a:outerShdw blurRad="41275" dist="20320" dir="1800000" algn="tl" rotWithShape="0">
                  <a:srgbClr val="000000">
                    <a:alpha val="40000"/>
                  </a:srgbClr>
                </a:outerShdw>
              </a:effectLst>
            </a:rPr>
            <a:t>GA-79</a:t>
          </a:r>
        </a:p>
      </xdr:txBody>
    </xdr:sp>
    <xdr:clientData/>
  </xdr:twoCellAnchor>
  <xdr:twoCellAnchor>
    <xdr:from>
      <xdr:col>10</xdr:col>
      <xdr:colOff>522409</xdr:colOff>
      <xdr:row>7</xdr:row>
      <xdr:rowOff>67407</xdr:rowOff>
    </xdr:from>
    <xdr:to>
      <xdr:col>13</xdr:col>
      <xdr:colOff>76540</xdr:colOff>
      <xdr:row>8</xdr:row>
      <xdr:rowOff>329711</xdr:rowOff>
    </xdr:to>
    <xdr:sp macro="[0]!Rectangle21_Click" textlink="">
      <xdr:nvSpPr>
        <xdr:cNvPr id="22" name="Rectangle 21"/>
        <xdr:cNvSpPr/>
      </xdr:nvSpPr>
      <xdr:spPr>
        <a:xfrm>
          <a:off x="7759708" y="1725778"/>
          <a:ext cx="1663238" cy="338844"/>
        </a:xfrm>
        <a:prstGeom prst="rect">
          <a:avLst/>
        </a:prstGeom>
      </xdr:spPr>
      <xdr:style>
        <a:lnRef idx="0">
          <a:schemeClr val="accent2"/>
        </a:lnRef>
        <a:fillRef idx="3">
          <a:schemeClr val="accent2"/>
        </a:fillRef>
        <a:effectRef idx="3">
          <a:schemeClr val="accent2"/>
        </a:effectRef>
        <a:fontRef idx="minor">
          <a:schemeClr val="lt1"/>
        </a:fontRef>
      </xdr:style>
      <xdr:txBody>
        <a:bodyPr vertOverflow="clip" rtlCol="0" anchor="ctr">
          <a:scene3d>
            <a:camera prst="perspectiveLeft"/>
            <a:lightRig rig="threePt" dir="t"/>
          </a:scene3d>
        </a:bodyPr>
        <a:lstStyle/>
        <a:p>
          <a:pPr algn="ctr"/>
          <a:r>
            <a:rPr lang="en-US" sz="1600" b="1" cap="none" spc="0">
              <a:ln w="12700">
                <a:noFill/>
                <a:prstDash val="solid"/>
              </a:ln>
              <a:solidFill>
                <a:schemeClr val="bg1"/>
              </a:solidFill>
              <a:effectLst/>
            </a:rPr>
            <a:t>GA-141</a:t>
          </a:r>
        </a:p>
      </xdr:txBody>
    </xdr:sp>
    <xdr:clientData/>
  </xdr:twoCellAnchor>
  <xdr:twoCellAnchor>
    <xdr:from>
      <xdr:col>10</xdr:col>
      <xdr:colOff>523143</xdr:colOff>
      <xdr:row>5</xdr:row>
      <xdr:rowOff>0</xdr:rowOff>
    </xdr:from>
    <xdr:to>
      <xdr:col>13</xdr:col>
      <xdr:colOff>68036</xdr:colOff>
      <xdr:row>5</xdr:row>
      <xdr:rowOff>323850</xdr:rowOff>
    </xdr:to>
    <xdr:sp macro="[0]!Rectangle22_Click" textlink="">
      <xdr:nvSpPr>
        <xdr:cNvPr id="23" name="Rectangle 22"/>
        <xdr:cNvSpPr/>
      </xdr:nvSpPr>
      <xdr:spPr>
        <a:xfrm>
          <a:off x="7760442" y="1190625"/>
          <a:ext cx="1654000" cy="323850"/>
        </a:xfrm>
        <a:prstGeom prst="rect">
          <a:avLst/>
        </a:prstGeom>
      </xdr:spPr>
      <xdr:style>
        <a:lnRef idx="0">
          <a:schemeClr val="accent2"/>
        </a:lnRef>
        <a:fillRef idx="3">
          <a:schemeClr val="accent2"/>
        </a:fillRef>
        <a:effectRef idx="3">
          <a:schemeClr val="accent2"/>
        </a:effectRef>
        <a:fontRef idx="minor">
          <a:schemeClr val="lt1"/>
        </a:fontRef>
      </xdr:style>
      <xdr:txBody>
        <a:bodyPr vertOverflow="clip" rtlCol="0" anchor="ctr">
          <a:scene3d>
            <a:camera prst="perspectiveLeft"/>
            <a:lightRig rig="threePt" dir="t"/>
          </a:scene3d>
        </a:bodyPr>
        <a:lstStyle/>
        <a:p>
          <a:pPr algn="ctr"/>
          <a:r>
            <a:rPr lang="en-US" sz="1600" b="1" cap="none" spc="0">
              <a:ln w="12700">
                <a:noFill/>
                <a:prstDash val="solid"/>
              </a:ln>
              <a:solidFill>
                <a:schemeClr val="bg1"/>
              </a:solidFill>
              <a:effectLst/>
            </a:rPr>
            <a:t>NOC</a:t>
          </a:r>
        </a:p>
      </xdr:txBody>
    </xdr:sp>
    <xdr:clientData/>
  </xdr:twoCellAnchor>
  <xdr:twoCellAnchor>
    <xdr:from>
      <xdr:col>8</xdr:col>
      <xdr:colOff>374537</xdr:colOff>
      <xdr:row>11</xdr:row>
      <xdr:rowOff>0</xdr:rowOff>
    </xdr:from>
    <xdr:to>
      <xdr:col>10</xdr:col>
      <xdr:colOff>469787</xdr:colOff>
      <xdr:row>12</xdr:row>
      <xdr:rowOff>53068</xdr:rowOff>
    </xdr:to>
    <xdr:sp macro="[0]!Rectangle24_Click" textlink="">
      <xdr:nvSpPr>
        <xdr:cNvPr id="25" name="Rectangle 24"/>
        <xdr:cNvSpPr/>
      </xdr:nvSpPr>
      <xdr:spPr>
        <a:xfrm>
          <a:off x="5715341" y="2313214"/>
          <a:ext cx="1404937" cy="350725"/>
        </a:xfrm>
        <a:prstGeom prst="rect">
          <a:avLst/>
        </a:prstGeom>
      </xdr:spPr>
      <xdr:style>
        <a:lnRef idx="0">
          <a:schemeClr val="accent5"/>
        </a:lnRef>
        <a:fillRef idx="3">
          <a:schemeClr val="accent5"/>
        </a:fillRef>
        <a:effectRef idx="3">
          <a:schemeClr val="accent5"/>
        </a:effectRef>
        <a:fontRef idx="minor">
          <a:schemeClr val="lt1"/>
        </a:fontRef>
      </xdr:style>
      <xdr:txBody>
        <a:bodyPr vertOverflow="clip" rtlCol="0" anchor="ctr">
          <a:scene3d>
            <a:camera prst="perspectiveLeft"/>
            <a:lightRig rig="threePt" dir="t"/>
          </a:scene3d>
        </a:bodyPr>
        <a:lstStyle/>
        <a:p>
          <a:pPr algn="ctr"/>
          <a:r>
            <a:rPr lang="en-US" sz="1200" b="1" cap="none" spc="0">
              <a:ln w="12700">
                <a:noFill/>
                <a:prstDash val="solid"/>
              </a:ln>
              <a:solidFill>
                <a:schemeClr val="bg1"/>
              </a:solidFill>
              <a:effectLst/>
            </a:rPr>
            <a:t>Duty Certificate II</a:t>
          </a:r>
        </a:p>
      </xdr:txBody>
    </xdr:sp>
    <xdr:clientData/>
  </xdr:twoCellAnchor>
  <xdr:twoCellAnchor>
    <xdr:from>
      <xdr:col>8</xdr:col>
      <xdr:colOff>359568</xdr:colOff>
      <xdr:row>2</xdr:row>
      <xdr:rowOff>5783</xdr:rowOff>
    </xdr:from>
    <xdr:to>
      <xdr:col>10</xdr:col>
      <xdr:colOff>450736</xdr:colOff>
      <xdr:row>3</xdr:row>
      <xdr:rowOff>21091</xdr:rowOff>
    </xdr:to>
    <xdr:sp macro="[0]!Rectangle26_Click" textlink="">
      <xdr:nvSpPr>
        <xdr:cNvPr id="27" name="Rectangle 26"/>
        <xdr:cNvSpPr/>
      </xdr:nvSpPr>
      <xdr:spPr>
        <a:xfrm>
          <a:off x="5589814" y="737167"/>
          <a:ext cx="1400855" cy="329973"/>
        </a:xfrm>
        <a:prstGeom prst="rect">
          <a:avLst/>
        </a:prstGeom>
      </xdr:spPr>
      <xdr:style>
        <a:lnRef idx="0">
          <a:schemeClr val="accent5"/>
        </a:lnRef>
        <a:fillRef idx="3">
          <a:schemeClr val="accent5"/>
        </a:fillRef>
        <a:effectRef idx="3">
          <a:schemeClr val="accent5"/>
        </a:effectRef>
        <a:fontRef idx="minor">
          <a:schemeClr val="lt1"/>
        </a:fontRef>
      </xdr:style>
      <xdr:txBody>
        <a:bodyPr vertOverflow="clip" rtlCol="0" anchor="ctr">
          <a:scene3d>
            <a:camera prst="perspectiveLeft"/>
            <a:lightRig rig="threePt" dir="t"/>
          </a:scene3d>
        </a:bodyPr>
        <a:lstStyle/>
        <a:p>
          <a:pPr algn="ctr"/>
          <a:r>
            <a:rPr lang="en-US" sz="1400" b="1" i="1" cap="none" spc="0">
              <a:ln w="12700">
                <a:noFill/>
                <a:prstDash val="solid"/>
              </a:ln>
              <a:solidFill>
                <a:schemeClr val="bg1"/>
              </a:solidFill>
              <a:effectLst/>
              <a:latin typeface="Georgia" pitchFamily="18" charset="0"/>
            </a:rPr>
            <a:t>PL Yogkal</a:t>
          </a:r>
        </a:p>
      </xdr:txBody>
    </xdr:sp>
    <xdr:clientData/>
  </xdr:twoCellAnchor>
  <xdr:twoCellAnchor>
    <xdr:from>
      <xdr:col>0</xdr:col>
      <xdr:colOff>416719</xdr:colOff>
      <xdr:row>1</xdr:row>
      <xdr:rowOff>176892</xdr:rowOff>
    </xdr:from>
    <xdr:to>
      <xdr:col>2</xdr:col>
      <xdr:colOff>1428749</xdr:colOff>
      <xdr:row>3</xdr:row>
      <xdr:rowOff>8504</xdr:rowOff>
    </xdr:to>
    <xdr:sp macro="[0]!Rectangle27_Click" textlink="">
      <xdr:nvSpPr>
        <xdr:cNvPr id="28" name="Rectangle 27"/>
        <xdr:cNvSpPr/>
      </xdr:nvSpPr>
      <xdr:spPr>
        <a:xfrm>
          <a:off x="416719" y="721178"/>
          <a:ext cx="1845468" cy="333375"/>
        </a:xfrm>
        <a:prstGeom prst="rect">
          <a:avLst/>
        </a:prstGeom>
      </xdr:spPr>
      <xdr:style>
        <a:lnRef idx="0">
          <a:schemeClr val="accent2"/>
        </a:lnRef>
        <a:fillRef idx="3">
          <a:schemeClr val="accent2"/>
        </a:fillRef>
        <a:effectRef idx="3">
          <a:schemeClr val="accent2"/>
        </a:effectRef>
        <a:fontRef idx="minor">
          <a:schemeClr val="lt1"/>
        </a:fontRef>
      </xdr:style>
      <xdr:txBody>
        <a:bodyPr vertOverflow="clip" rtlCol="0" anchor="ctr"/>
        <a:lstStyle/>
        <a:p>
          <a:pPr algn="ctr"/>
          <a:r>
            <a:rPr lang="en-US" sz="1600" b="1" cap="none" spc="0">
              <a:ln w="12700" cmpd="sng">
                <a:noFill/>
                <a:prstDash val="solid"/>
                <a:bevel/>
              </a:ln>
              <a:solidFill>
                <a:schemeClr val="bg1"/>
              </a:solidFill>
              <a:effectLst>
                <a:outerShdw blurRad="41275" dist="20320" dir="1800000" algn="tl" rotWithShape="0">
                  <a:schemeClr val="tx1">
                    <a:alpha val="40000"/>
                  </a:schemeClr>
                </a:outerShdw>
              </a:effectLst>
              <a:latin typeface="Georgia" pitchFamily="18" charset="0"/>
            </a:rPr>
            <a:t>Master </a:t>
          </a:r>
          <a:r>
            <a:rPr lang="en-US" sz="1600" b="1" cap="none" spc="0" baseline="0">
              <a:ln w="12700" cmpd="sng">
                <a:noFill/>
                <a:prstDash val="solid"/>
                <a:bevel/>
              </a:ln>
              <a:solidFill>
                <a:schemeClr val="bg1"/>
              </a:solidFill>
              <a:effectLst>
                <a:outerShdw blurRad="41275" dist="20320" dir="1800000" algn="tl" rotWithShape="0">
                  <a:schemeClr val="tx1">
                    <a:alpha val="40000"/>
                  </a:schemeClr>
                </a:outerShdw>
              </a:effectLst>
              <a:latin typeface="Georgia" pitchFamily="18" charset="0"/>
            </a:rPr>
            <a:t>Form</a:t>
          </a:r>
        </a:p>
      </xdr:txBody>
    </xdr:sp>
    <xdr:clientData/>
  </xdr:twoCellAnchor>
  <xdr:twoCellAnchor>
    <xdr:from>
      <xdr:col>3</xdr:col>
      <xdr:colOff>14627</xdr:colOff>
      <xdr:row>2</xdr:row>
      <xdr:rowOff>5782</xdr:rowOff>
    </xdr:from>
    <xdr:to>
      <xdr:col>5</xdr:col>
      <xdr:colOff>357526</xdr:colOff>
      <xdr:row>3</xdr:row>
      <xdr:rowOff>21090</xdr:rowOff>
    </xdr:to>
    <xdr:sp macro="[0]!Rectangle28_Click" textlink="">
      <xdr:nvSpPr>
        <xdr:cNvPr id="29" name="Rectangle 28"/>
        <xdr:cNvSpPr/>
      </xdr:nvSpPr>
      <xdr:spPr>
        <a:xfrm>
          <a:off x="2183265" y="737166"/>
          <a:ext cx="1567542" cy="329973"/>
        </a:xfrm>
        <a:prstGeom prst="rect">
          <a:avLst/>
        </a:prstGeom>
      </xdr:spPr>
      <xdr:style>
        <a:lnRef idx="0">
          <a:schemeClr val="dk1"/>
        </a:lnRef>
        <a:fillRef idx="3">
          <a:schemeClr val="dk1"/>
        </a:fillRef>
        <a:effectRef idx="3">
          <a:schemeClr val="dk1"/>
        </a:effectRef>
        <a:fontRef idx="minor">
          <a:schemeClr val="lt1"/>
        </a:fontRef>
      </xdr:style>
      <xdr:txBody>
        <a:bodyPr vertOverflow="clip" lIns="0" tIns="0" rIns="0" bIns="0" numCol="1" rtlCol="0" anchor="ctr"/>
        <a:lstStyle/>
        <a:p>
          <a:pPr algn="ctr"/>
          <a:r>
            <a:rPr lang="en-US" sz="1200" b="1" cap="none" spc="0" baseline="0">
              <a:ln w="12700" cap="flat" cmpd="dbl">
                <a:noFill/>
                <a:prstDash val="solid"/>
              </a:ln>
              <a:solidFill>
                <a:schemeClr val="bg1"/>
              </a:solidFill>
              <a:effectLst/>
              <a:latin typeface="Georgia" pitchFamily="18" charset="0"/>
              <a:cs typeface="+mn-cs"/>
            </a:rPr>
            <a:t>Employee Detail</a:t>
          </a:r>
          <a:endParaRPr lang="en-US" sz="1200" b="1" cap="none" spc="0" baseline="0">
            <a:ln w="12700" cap="flat" cmpd="dbl">
              <a:noFill/>
              <a:prstDash val="solid"/>
            </a:ln>
            <a:solidFill>
              <a:schemeClr val="bg1"/>
            </a:solidFill>
            <a:effectLst/>
            <a:latin typeface="Georgia" pitchFamily="18" charset="0"/>
            <a:cs typeface="Arial" pitchFamily="34" charset="0"/>
          </a:endParaRPr>
        </a:p>
      </xdr:txBody>
    </xdr:sp>
    <xdr:clientData/>
  </xdr:twoCellAnchor>
  <xdr:twoCellAnchor>
    <xdr:from>
      <xdr:col>5</xdr:col>
      <xdr:colOff>389164</xdr:colOff>
      <xdr:row>2</xdr:row>
      <xdr:rowOff>4762</xdr:rowOff>
    </xdr:from>
    <xdr:to>
      <xdr:col>8</xdr:col>
      <xdr:colOff>293914</xdr:colOff>
      <xdr:row>3</xdr:row>
      <xdr:rowOff>20070</xdr:rowOff>
    </xdr:to>
    <xdr:sp macro="[0]!Rectangle29_Click" textlink="">
      <xdr:nvSpPr>
        <xdr:cNvPr id="30" name="Rectangle 29"/>
        <xdr:cNvSpPr/>
      </xdr:nvSpPr>
      <xdr:spPr>
        <a:xfrm>
          <a:off x="3782445" y="736146"/>
          <a:ext cx="1741715" cy="329973"/>
        </a:xfrm>
        <a:prstGeom prst="rect">
          <a:avLst/>
        </a:prstGeom>
      </xdr:spPr>
      <xdr:style>
        <a:lnRef idx="0">
          <a:schemeClr val="accent3"/>
        </a:lnRef>
        <a:fillRef idx="3">
          <a:schemeClr val="accent3"/>
        </a:fillRef>
        <a:effectRef idx="3">
          <a:schemeClr val="accent3"/>
        </a:effectRef>
        <a:fontRef idx="minor">
          <a:schemeClr val="lt1"/>
        </a:fontRef>
      </xdr:style>
      <xdr:txBody>
        <a:bodyPr vertOverflow="clip" rtlCol="0" anchor="ctr">
          <a:scene3d>
            <a:camera prst="perspectiveLeft"/>
            <a:lightRig rig="threePt" dir="t"/>
          </a:scene3d>
        </a:bodyPr>
        <a:lstStyle/>
        <a:p>
          <a:pPr algn="ctr"/>
          <a:r>
            <a:rPr lang="en-US" sz="1400" b="1" cap="none" spc="0">
              <a:ln w="12700">
                <a:noFill/>
                <a:prstDash val="solid"/>
              </a:ln>
              <a:solidFill>
                <a:schemeClr val="bg1"/>
              </a:solidFill>
              <a:effectLst/>
              <a:latin typeface="Georgia" pitchFamily="18" charset="0"/>
            </a:rPr>
            <a:t>Leave Sanction</a:t>
          </a:r>
        </a:p>
      </xdr:txBody>
    </xdr:sp>
    <xdr:clientData/>
  </xdr:twoCellAnchor>
  <xdr:twoCellAnchor>
    <xdr:from>
      <xdr:col>10</xdr:col>
      <xdr:colOff>521834</xdr:colOff>
      <xdr:row>2</xdr:row>
      <xdr:rowOff>15308</xdr:rowOff>
    </xdr:from>
    <xdr:to>
      <xdr:col>13</xdr:col>
      <xdr:colOff>76540</xdr:colOff>
      <xdr:row>3</xdr:row>
      <xdr:rowOff>11566</xdr:rowOff>
    </xdr:to>
    <xdr:sp macro="[0]!Rectangle30_Click" textlink="">
      <xdr:nvSpPr>
        <xdr:cNvPr id="31" name="Rectangle 30"/>
        <xdr:cNvSpPr/>
      </xdr:nvSpPr>
      <xdr:spPr>
        <a:xfrm>
          <a:off x="7061767" y="746692"/>
          <a:ext cx="1663813" cy="310923"/>
        </a:xfrm>
        <a:prstGeom prst="rect">
          <a:avLst/>
        </a:prstGeom>
      </xdr:spPr>
      <xdr:style>
        <a:lnRef idx="0">
          <a:schemeClr val="accent2"/>
        </a:lnRef>
        <a:fillRef idx="3">
          <a:schemeClr val="accent2"/>
        </a:fillRef>
        <a:effectRef idx="3">
          <a:schemeClr val="accent2"/>
        </a:effectRef>
        <a:fontRef idx="minor">
          <a:schemeClr val="lt1"/>
        </a:fontRef>
      </xdr:style>
      <xdr:txBody>
        <a:bodyPr vertOverflow="clip" rtlCol="0" anchor="ctr">
          <a:scene3d>
            <a:camera prst="perspectiveLeft"/>
            <a:lightRig rig="threePt" dir="t"/>
          </a:scene3d>
        </a:bodyPr>
        <a:lstStyle/>
        <a:p>
          <a:pPr algn="ctr"/>
          <a:r>
            <a:rPr lang="en-US" sz="1400" b="1" cap="none" spc="0">
              <a:ln w="12700">
                <a:noFill/>
                <a:prstDash val="solid"/>
              </a:ln>
              <a:solidFill>
                <a:schemeClr val="bg1"/>
              </a:solidFill>
              <a:effectLst/>
              <a:latin typeface="Georgia" pitchFamily="18" charset="0"/>
            </a:rPr>
            <a:t>PL on Duty</a:t>
          </a:r>
        </a:p>
      </xdr:txBody>
    </xdr:sp>
    <xdr:clientData/>
  </xdr:twoCellAnchor>
  <xdr:twoCellAnchor>
    <xdr:from>
      <xdr:col>1</xdr:col>
      <xdr:colOff>34018</xdr:colOff>
      <xdr:row>14</xdr:row>
      <xdr:rowOff>71856</xdr:rowOff>
    </xdr:from>
    <xdr:to>
      <xdr:col>2</xdr:col>
      <xdr:colOff>1509214</xdr:colOff>
      <xdr:row>15</xdr:row>
      <xdr:rowOff>238125</xdr:rowOff>
    </xdr:to>
    <xdr:sp macro="[0]!Rectangle31_Click" textlink="">
      <xdr:nvSpPr>
        <xdr:cNvPr id="32" name="Rectangle 31"/>
        <xdr:cNvSpPr/>
      </xdr:nvSpPr>
      <xdr:spPr>
        <a:xfrm>
          <a:off x="535781" y="3210003"/>
          <a:ext cx="1883411" cy="327854"/>
        </a:xfrm>
        <a:prstGeom prst="rect">
          <a:avLst/>
        </a:prstGeom>
        <a:ln/>
      </xdr:spPr>
      <xdr:style>
        <a:lnRef idx="0">
          <a:schemeClr val="accent2"/>
        </a:lnRef>
        <a:fillRef idx="3">
          <a:schemeClr val="accent2"/>
        </a:fillRef>
        <a:effectRef idx="3">
          <a:schemeClr val="accent2"/>
        </a:effectRef>
        <a:fontRef idx="minor">
          <a:schemeClr val="lt1"/>
        </a:fontRef>
      </xdr:style>
      <xdr:txBody>
        <a:bodyPr vertOverflow="clip" rtlCol="0" anchor="ctr"/>
        <a:lstStyle/>
        <a:p>
          <a:pPr algn="ctr"/>
          <a:r>
            <a:rPr lang="en-US" sz="1600" b="1" cap="none" spc="0">
              <a:ln w="12700" cap="rnd" cmpd="sng">
                <a:noFill/>
                <a:prstDash val="solid"/>
                <a:bevel/>
              </a:ln>
              <a:solidFill>
                <a:schemeClr val="bg1"/>
              </a:solidFill>
              <a:effectLst/>
              <a:latin typeface="Georgia" pitchFamily="18" charset="0"/>
            </a:rPr>
            <a:t>Santhapan</a:t>
          </a:r>
        </a:p>
      </xdr:txBody>
    </xdr:sp>
    <xdr:clientData/>
  </xdr:twoCellAnchor>
  <xdr:twoCellAnchor>
    <xdr:from>
      <xdr:col>13</xdr:col>
      <xdr:colOff>120475</xdr:colOff>
      <xdr:row>2</xdr:row>
      <xdr:rowOff>6358</xdr:rowOff>
    </xdr:from>
    <xdr:to>
      <xdr:col>14</xdr:col>
      <xdr:colOff>161584</xdr:colOff>
      <xdr:row>2</xdr:row>
      <xdr:rowOff>306161</xdr:rowOff>
    </xdr:to>
    <xdr:sp macro="[0]!Rectangle34_Click" textlink="">
      <xdr:nvSpPr>
        <xdr:cNvPr id="35" name="Rectangle 34"/>
        <xdr:cNvSpPr/>
      </xdr:nvSpPr>
      <xdr:spPr>
        <a:xfrm>
          <a:off x="8880073" y="737742"/>
          <a:ext cx="1367806" cy="299803"/>
        </a:xfrm>
        <a:prstGeom prst="rect">
          <a:avLst/>
        </a:prstGeom>
      </xdr:spPr>
      <xdr:style>
        <a:lnRef idx="0">
          <a:schemeClr val="accent3"/>
        </a:lnRef>
        <a:fillRef idx="3">
          <a:schemeClr val="accent3"/>
        </a:fillRef>
        <a:effectRef idx="3">
          <a:schemeClr val="accent3"/>
        </a:effectRef>
        <a:fontRef idx="minor">
          <a:schemeClr val="lt1"/>
        </a:fontRef>
      </xdr:style>
      <xdr:txBody>
        <a:bodyPr vertOverflow="clip" rtlCol="0" anchor="ctr"/>
        <a:lstStyle/>
        <a:p>
          <a:pPr algn="ctr"/>
          <a:r>
            <a:rPr lang="en-US" sz="1400" b="1"/>
            <a:t>Pansion Case</a:t>
          </a:r>
        </a:p>
      </xdr:txBody>
    </xdr:sp>
    <xdr:clientData/>
  </xdr:twoCellAnchor>
  <xdr:twoCellAnchor>
    <xdr:from>
      <xdr:col>3</xdr:col>
      <xdr:colOff>34019</xdr:colOff>
      <xdr:row>14</xdr:row>
      <xdr:rowOff>86658</xdr:rowOff>
    </xdr:from>
    <xdr:to>
      <xdr:col>5</xdr:col>
      <xdr:colOff>365692</xdr:colOff>
      <xdr:row>15</xdr:row>
      <xdr:rowOff>255133</xdr:rowOff>
    </xdr:to>
    <xdr:sp macro="[0]!RoundedRectangle38_Click" textlink="">
      <xdr:nvSpPr>
        <xdr:cNvPr id="39" name="Rounded Rectangle 38"/>
        <xdr:cNvSpPr/>
      </xdr:nvSpPr>
      <xdr:spPr>
        <a:xfrm>
          <a:off x="2313215" y="3250319"/>
          <a:ext cx="1556316" cy="330060"/>
        </a:xfrm>
        <a:prstGeom prst="roundRect">
          <a:avLst/>
        </a:prstGeom>
      </xdr:spPr>
      <xdr:style>
        <a:lnRef idx="0">
          <a:schemeClr val="dk1"/>
        </a:lnRef>
        <a:fillRef idx="3">
          <a:schemeClr val="dk1"/>
        </a:fillRef>
        <a:effectRef idx="3">
          <a:schemeClr val="dk1"/>
        </a:effectRef>
        <a:fontRef idx="minor">
          <a:schemeClr val="lt1"/>
        </a:fontRef>
      </xdr:style>
      <xdr:txBody>
        <a:bodyPr vertOverflow="clip" rtlCol="0" anchor="ctr"/>
        <a:lstStyle/>
        <a:p>
          <a:pPr algn="ctr"/>
          <a:r>
            <a:rPr lang="en-US" sz="1600" b="1"/>
            <a:t>Store</a:t>
          </a:r>
        </a:p>
      </xdr:txBody>
    </xdr:sp>
    <xdr:clientData/>
  </xdr:twoCellAnchor>
  <xdr:twoCellAnchor>
    <xdr:from>
      <xdr:col>13</xdr:col>
      <xdr:colOff>109905</xdr:colOff>
      <xdr:row>10</xdr:row>
      <xdr:rowOff>82428</xdr:rowOff>
    </xdr:from>
    <xdr:to>
      <xdr:col>14</xdr:col>
      <xdr:colOff>161584</xdr:colOff>
      <xdr:row>12</xdr:row>
      <xdr:rowOff>8505</xdr:rowOff>
    </xdr:to>
    <xdr:sp macro="[0]!RoundedRectangle39_Click" textlink="">
      <xdr:nvSpPr>
        <xdr:cNvPr id="40" name="Rounded Rectangle 39"/>
        <xdr:cNvSpPr/>
      </xdr:nvSpPr>
      <xdr:spPr>
        <a:xfrm>
          <a:off x="8869503" y="2302093"/>
          <a:ext cx="1378376" cy="317283"/>
        </a:xfrm>
        <a:prstGeom prst="roundRect">
          <a:avLst/>
        </a:prstGeom>
      </xdr:spPr>
      <xdr:style>
        <a:lnRef idx="0">
          <a:schemeClr val="accent3"/>
        </a:lnRef>
        <a:fillRef idx="3">
          <a:schemeClr val="accent3"/>
        </a:fillRef>
        <a:effectRef idx="3">
          <a:schemeClr val="accent3"/>
        </a:effectRef>
        <a:fontRef idx="minor">
          <a:schemeClr val="lt1"/>
        </a:fontRef>
      </xdr:style>
      <xdr:txBody>
        <a:bodyPr vertOverflow="clip" rtlCol="0" anchor="ctr"/>
        <a:lstStyle/>
        <a:p>
          <a:pPr algn="ctr"/>
          <a:r>
            <a:rPr lang="en-US" sz="1600" b="1"/>
            <a:t>Formates</a:t>
          </a:r>
        </a:p>
      </xdr:txBody>
    </xdr:sp>
    <xdr:clientData/>
  </xdr:twoCellAnchor>
  <xdr:twoCellAnchor>
    <xdr:from>
      <xdr:col>13</xdr:col>
      <xdr:colOff>109901</xdr:colOff>
      <xdr:row>8</xdr:row>
      <xdr:rowOff>1</xdr:rowOff>
    </xdr:from>
    <xdr:to>
      <xdr:col>14</xdr:col>
      <xdr:colOff>161583</xdr:colOff>
      <xdr:row>8</xdr:row>
      <xdr:rowOff>323169</xdr:rowOff>
    </xdr:to>
    <xdr:sp macro="[0]!RoundedRectangle40_Click" textlink="">
      <xdr:nvSpPr>
        <xdr:cNvPr id="41" name="Rounded Rectangle 40"/>
        <xdr:cNvSpPr/>
      </xdr:nvSpPr>
      <xdr:spPr>
        <a:xfrm>
          <a:off x="8869499" y="1760425"/>
          <a:ext cx="1378379" cy="323168"/>
        </a:xfrm>
        <a:prstGeom prst="roundRect">
          <a:avLst/>
        </a:prstGeom>
      </xdr:spPr>
      <xdr:style>
        <a:lnRef idx="0">
          <a:schemeClr val="accent3"/>
        </a:lnRef>
        <a:fillRef idx="3">
          <a:schemeClr val="accent3"/>
        </a:fillRef>
        <a:effectRef idx="3">
          <a:schemeClr val="accent3"/>
        </a:effectRef>
        <a:fontRef idx="minor">
          <a:schemeClr val="lt1"/>
        </a:fontRef>
      </xdr:style>
      <xdr:txBody>
        <a:bodyPr vertOverflow="clip" rtlCol="0" anchor="ctr"/>
        <a:lstStyle/>
        <a:p>
          <a:pPr algn="ctr"/>
          <a:r>
            <a:rPr lang="en-US" sz="1600" b="1"/>
            <a:t>Leave Rules</a:t>
          </a:r>
        </a:p>
      </xdr:txBody>
    </xdr:sp>
    <xdr:clientData/>
  </xdr:twoCellAnchor>
  <xdr:twoCellAnchor>
    <xdr:from>
      <xdr:col>13</xdr:col>
      <xdr:colOff>119063</xdr:colOff>
      <xdr:row>13</xdr:row>
      <xdr:rowOff>9159</xdr:rowOff>
    </xdr:from>
    <xdr:to>
      <xdr:col>14</xdr:col>
      <xdr:colOff>161584</xdr:colOff>
      <xdr:row>13</xdr:row>
      <xdr:rowOff>331674</xdr:rowOff>
    </xdr:to>
    <xdr:sp macro="[0]!RoundedRectangle41_Click" textlink="">
      <xdr:nvSpPr>
        <xdr:cNvPr id="42" name="Rounded Rectangle 41"/>
        <xdr:cNvSpPr/>
      </xdr:nvSpPr>
      <xdr:spPr>
        <a:xfrm>
          <a:off x="8878661" y="2807128"/>
          <a:ext cx="1369218" cy="322515"/>
        </a:xfrm>
        <a:prstGeom prst="roundRect">
          <a:avLst/>
        </a:prstGeom>
      </xdr:spPr>
      <xdr:style>
        <a:lnRef idx="0">
          <a:schemeClr val="accent3"/>
        </a:lnRef>
        <a:fillRef idx="3">
          <a:schemeClr val="accent3"/>
        </a:fillRef>
        <a:effectRef idx="3">
          <a:schemeClr val="accent3"/>
        </a:effectRef>
        <a:fontRef idx="minor">
          <a:schemeClr val="lt1"/>
        </a:fontRef>
      </xdr:style>
      <xdr:txBody>
        <a:bodyPr vertOverflow="clip" rtlCol="0" anchor="ctr"/>
        <a:lstStyle/>
        <a:p>
          <a:pPr algn="ctr"/>
          <a:r>
            <a:rPr lang="en-US" sz="1600" b="1"/>
            <a:t>Application</a:t>
          </a:r>
        </a:p>
      </xdr:txBody>
    </xdr:sp>
    <xdr:clientData/>
  </xdr:twoCellAnchor>
  <xdr:twoCellAnchor>
    <xdr:from>
      <xdr:col>13</xdr:col>
      <xdr:colOff>100746</xdr:colOff>
      <xdr:row>4</xdr:row>
      <xdr:rowOff>18319</xdr:rowOff>
    </xdr:from>
    <xdr:to>
      <xdr:col>14</xdr:col>
      <xdr:colOff>170089</xdr:colOff>
      <xdr:row>5</xdr:row>
      <xdr:rowOff>314665</xdr:rowOff>
    </xdr:to>
    <xdr:sp macro="[0]!RoundedRectangle37_Click" textlink="">
      <xdr:nvSpPr>
        <xdr:cNvPr id="38" name="Rounded Rectangle 37"/>
        <xdr:cNvSpPr/>
      </xdr:nvSpPr>
      <xdr:spPr>
        <a:xfrm>
          <a:off x="8860344" y="1200440"/>
          <a:ext cx="1396040" cy="330363"/>
        </a:xfrm>
        <a:prstGeom prst="roundRect">
          <a:avLst/>
        </a:prstGeom>
      </xdr:spPr>
      <xdr:style>
        <a:lnRef idx="0">
          <a:schemeClr val="accent3"/>
        </a:lnRef>
        <a:fillRef idx="3">
          <a:schemeClr val="accent3"/>
        </a:fillRef>
        <a:effectRef idx="3">
          <a:schemeClr val="accent3"/>
        </a:effectRef>
        <a:fontRef idx="minor">
          <a:schemeClr val="lt1"/>
        </a:fontRef>
      </xdr:style>
      <xdr:txBody>
        <a:bodyPr vertOverflow="clip" rtlCol="0" anchor="ctr"/>
        <a:lstStyle/>
        <a:p>
          <a:pPr algn="ctr"/>
          <a:r>
            <a:rPr lang="en-US" sz="1600" b="1"/>
            <a:t>Death Case</a:t>
          </a:r>
        </a:p>
      </xdr:txBody>
    </xdr:sp>
    <xdr:clientData/>
  </xdr:twoCellAnchor>
  <xdr:twoCellAnchor>
    <xdr:from>
      <xdr:col>10</xdr:col>
      <xdr:colOff>75197</xdr:colOff>
      <xdr:row>18</xdr:row>
      <xdr:rowOff>47103</xdr:rowOff>
    </xdr:from>
    <xdr:to>
      <xdr:col>11</xdr:col>
      <xdr:colOff>719367</xdr:colOff>
      <xdr:row>20</xdr:row>
      <xdr:rowOff>65420</xdr:rowOff>
    </xdr:to>
    <xdr:sp macro="" textlink="">
      <xdr:nvSpPr>
        <xdr:cNvPr id="44" name="Rounded Rectangle 43">
          <a:hlinkClick xmlns:r="http://schemas.openxmlformats.org/officeDocument/2006/relationships" r:id="rId1" tooltip="https://rajsevak.com/chaturbhuj-jat-program/"/>
        </xdr:cNvPr>
        <xdr:cNvSpPr/>
      </xdr:nvSpPr>
      <xdr:spPr>
        <a:xfrm>
          <a:off x="6709276" y="3731774"/>
          <a:ext cx="1329302" cy="327462"/>
        </a:xfrm>
        <a:prstGeom prst="roundRect">
          <a:avLst/>
        </a:prstGeom>
        <a:ln/>
      </xdr:spPr>
      <xdr:style>
        <a:lnRef idx="0">
          <a:schemeClr val="accent3"/>
        </a:lnRef>
        <a:fillRef idx="3">
          <a:schemeClr val="accent3"/>
        </a:fillRef>
        <a:effectRef idx="3">
          <a:schemeClr val="accent3"/>
        </a:effectRef>
        <a:fontRef idx="minor">
          <a:schemeClr val="lt1"/>
        </a:fontRef>
      </xdr:style>
      <xdr:txBody>
        <a:bodyPr vertOverflow="clip" rtlCol="0" anchor="ctr"/>
        <a:lstStyle/>
        <a:p>
          <a:pPr algn="ctr"/>
          <a:r>
            <a:rPr lang="en-US" sz="1000" b="1">
              <a:latin typeface="Georgia" pitchFamily="18" charset="0"/>
            </a:rPr>
            <a:t>Updated Version</a:t>
          </a:r>
        </a:p>
      </xdr:txBody>
    </xdr:sp>
    <xdr:clientData/>
  </xdr:twoCellAnchor>
  <xdr:twoCellAnchor>
    <xdr:from>
      <xdr:col>3</xdr:col>
      <xdr:colOff>527276</xdr:colOff>
      <xdr:row>18</xdr:row>
      <xdr:rowOff>59532</xdr:rowOff>
    </xdr:from>
    <xdr:to>
      <xdr:col>6</xdr:col>
      <xdr:colOff>255134</xdr:colOff>
      <xdr:row>20</xdr:row>
      <xdr:rowOff>85044</xdr:rowOff>
    </xdr:to>
    <xdr:sp macro="[0]!Welcome_RoundedRectangle35_Click" textlink="">
      <xdr:nvSpPr>
        <xdr:cNvPr id="36" name="Rounded Rectangle 35"/>
        <xdr:cNvSpPr/>
      </xdr:nvSpPr>
      <xdr:spPr>
        <a:xfrm>
          <a:off x="2976562" y="3827010"/>
          <a:ext cx="1564822" cy="323168"/>
        </a:xfrm>
        <a:prstGeom prst="roundRect">
          <a:avLst/>
        </a:prstGeom>
      </xdr:spPr>
      <xdr:style>
        <a:lnRef idx="0">
          <a:schemeClr val="accent3"/>
        </a:lnRef>
        <a:fillRef idx="3">
          <a:schemeClr val="accent3"/>
        </a:fillRef>
        <a:effectRef idx="3">
          <a:schemeClr val="accent3"/>
        </a:effectRef>
        <a:fontRef idx="minor">
          <a:schemeClr val="lt1"/>
        </a:fontRef>
      </xdr:style>
      <xdr:txBody>
        <a:bodyPr vertOverflow="clip" rtlCol="0" anchor="ctr"/>
        <a:lstStyle/>
        <a:p>
          <a:pPr algn="ctr"/>
          <a:r>
            <a:rPr lang="en-US" sz="1200" b="1" u="none">
              <a:latin typeface="Georgia" pitchFamily="18" charset="0"/>
            </a:rPr>
            <a:t>Instructions</a:t>
          </a:r>
        </a:p>
      </xdr:txBody>
    </xdr:sp>
    <xdr:clientData/>
  </xdr:twoCellAnchor>
  <xdr:twoCellAnchor>
    <xdr:from>
      <xdr:col>5</xdr:col>
      <xdr:colOff>408215</xdr:colOff>
      <xdr:row>14</xdr:row>
      <xdr:rowOff>76540</xdr:rowOff>
    </xdr:from>
    <xdr:to>
      <xdr:col>8</xdr:col>
      <xdr:colOff>331675</xdr:colOff>
      <xdr:row>15</xdr:row>
      <xdr:rowOff>246630</xdr:rowOff>
    </xdr:to>
    <xdr:sp macro="[0]!RoundedRectangle36_Click" textlink="">
      <xdr:nvSpPr>
        <xdr:cNvPr id="37" name="Rounded Rectangle 36"/>
        <xdr:cNvSpPr/>
      </xdr:nvSpPr>
      <xdr:spPr>
        <a:xfrm>
          <a:off x="4082144" y="3214687"/>
          <a:ext cx="1760424" cy="331675"/>
        </a:xfrm>
        <a:prstGeom prst="roundRect">
          <a:avLst/>
        </a:prstGeom>
      </xdr:spPr>
      <xdr:style>
        <a:lnRef idx="0">
          <a:schemeClr val="accent3"/>
        </a:lnRef>
        <a:fillRef idx="3">
          <a:schemeClr val="accent3"/>
        </a:fillRef>
        <a:effectRef idx="3">
          <a:schemeClr val="accent3"/>
        </a:effectRef>
        <a:fontRef idx="minor">
          <a:schemeClr val="lt1"/>
        </a:fontRef>
      </xdr:style>
      <xdr:txBody>
        <a:bodyPr vertOverflow="clip" rtlCol="0" anchor="ctr"/>
        <a:lstStyle/>
        <a:p>
          <a:pPr algn="ctr"/>
          <a:r>
            <a:rPr lang="en-US" sz="1600" b="1"/>
            <a:t>03 Power</a:t>
          </a:r>
        </a:p>
      </xdr:txBody>
    </xdr:sp>
    <xdr:clientData/>
  </xdr:twoCellAnchor>
  <xdr:twoCellAnchor>
    <xdr:from>
      <xdr:col>10</xdr:col>
      <xdr:colOff>527277</xdr:colOff>
      <xdr:row>14</xdr:row>
      <xdr:rowOff>85044</xdr:rowOff>
    </xdr:from>
    <xdr:to>
      <xdr:col>13</xdr:col>
      <xdr:colOff>76540</xdr:colOff>
      <xdr:row>15</xdr:row>
      <xdr:rowOff>263639</xdr:rowOff>
    </xdr:to>
    <xdr:sp macro="[0]!RoundedRectangle42_Click" textlink="">
      <xdr:nvSpPr>
        <xdr:cNvPr id="43" name="Rounded Rectangle 42"/>
        <xdr:cNvSpPr/>
      </xdr:nvSpPr>
      <xdr:spPr>
        <a:xfrm>
          <a:off x="7764576" y="3223191"/>
          <a:ext cx="1658370" cy="340180"/>
        </a:xfrm>
        <a:prstGeom prst="roundRect">
          <a:avLst/>
        </a:prstGeom>
      </xdr:spPr>
      <xdr:style>
        <a:lnRef idx="0">
          <a:schemeClr val="accent2"/>
        </a:lnRef>
        <a:fillRef idx="3">
          <a:schemeClr val="accent2"/>
        </a:fillRef>
        <a:effectRef idx="3">
          <a:schemeClr val="accent2"/>
        </a:effectRef>
        <a:fontRef idx="minor">
          <a:schemeClr val="lt1"/>
        </a:fontRef>
      </xdr:style>
      <xdr:txBody>
        <a:bodyPr vertOverflow="clip" rtlCol="0" anchor="ctr"/>
        <a:lstStyle/>
        <a:p>
          <a:pPr algn="ctr"/>
          <a:r>
            <a:rPr lang="en-US" sz="1200" b="1"/>
            <a:t>Paymanager Process</a:t>
          </a:r>
        </a:p>
      </xdr:txBody>
    </xdr:sp>
    <xdr:clientData/>
  </xdr:twoCellAnchor>
  <xdr:twoCellAnchor>
    <xdr:from>
      <xdr:col>13</xdr:col>
      <xdr:colOff>102054</xdr:colOff>
      <xdr:row>14</xdr:row>
      <xdr:rowOff>92868</xdr:rowOff>
    </xdr:from>
    <xdr:to>
      <xdr:col>14</xdr:col>
      <xdr:colOff>161584</xdr:colOff>
      <xdr:row>15</xdr:row>
      <xdr:rowOff>246630</xdr:rowOff>
    </xdr:to>
    <xdr:sp macro="[0]!RoundedRectangle44_Click" textlink="">
      <xdr:nvSpPr>
        <xdr:cNvPr id="45" name="Rounded Rectangle 44"/>
        <xdr:cNvSpPr/>
      </xdr:nvSpPr>
      <xdr:spPr>
        <a:xfrm>
          <a:off x="8861652" y="3256529"/>
          <a:ext cx="1386227" cy="315347"/>
        </a:xfrm>
        <a:prstGeom prst="roundRect">
          <a:avLst/>
        </a:prstGeom>
      </xdr:spPr>
      <xdr:style>
        <a:lnRef idx="0">
          <a:schemeClr val="accent3"/>
        </a:lnRef>
        <a:fillRef idx="3">
          <a:schemeClr val="accent3"/>
        </a:fillRef>
        <a:effectRef idx="3">
          <a:schemeClr val="accent3"/>
        </a:effectRef>
        <a:fontRef idx="minor">
          <a:schemeClr val="lt1"/>
        </a:fontRef>
      </xdr:style>
      <xdr:txBody>
        <a:bodyPr vertOverflow="clip" rtlCol="0" anchor="ctr"/>
        <a:lstStyle/>
        <a:p>
          <a:pPr algn="ctr"/>
          <a:r>
            <a:rPr lang="en-US" sz="1200" b="1"/>
            <a:t>PRAN Generate</a:t>
          </a:r>
        </a:p>
      </xdr:txBody>
    </xdr:sp>
    <xdr:clientData/>
  </xdr:twoCellAnchor>
  <xdr:twoCellAnchor>
    <xdr:from>
      <xdr:col>8</xdr:col>
      <xdr:colOff>408214</xdr:colOff>
      <xdr:row>14</xdr:row>
      <xdr:rowOff>76540</xdr:rowOff>
    </xdr:from>
    <xdr:to>
      <xdr:col>10</xdr:col>
      <xdr:colOff>476250</xdr:colOff>
      <xdr:row>15</xdr:row>
      <xdr:rowOff>255135</xdr:rowOff>
    </xdr:to>
    <xdr:sp macro="[0]!RoundedRectangle45_Click" textlink="">
      <xdr:nvSpPr>
        <xdr:cNvPr id="46" name="Rounded Rectangle 45"/>
        <xdr:cNvSpPr/>
      </xdr:nvSpPr>
      <xdr:spPr>
        <a:xfrm>
          <a:off x="5919107" y="3214687"/>
          <a:ext cx="1794442" cy="340180"/>
        </a:xfrm>
        <a:prstGeom prst="roundRect">
          <a:avLst/>
        </a:prstGeom>
      </xdr:spPr>
      <xdr:style>
        <a:lnRef idx="0">
          <a:schemeClr val="accent5"/>
        </a:lnRef>
        <a:fillRef idx="3">
          <a:schemeClr val="accent5"/>
        </a:fillRef>
        <a:effectRef idx="3">
          <a:schemeClr val="accent5"/>
        </a:effectRef>
        <a:fontRef idx="minor">
          <a:schemeClr val="lt1"/>
        </a:fontRef>
      </xdr:style>
      <xdr:txBody>
        <a:bodyPr vertOverflow="clip" rtlCol="0" anchor="ctr"/>
        <a:lstStyle/>
        <a:p>
          <a:pPr algn="ctr"/>
          <a:r>
            <a:rPr lang="en-US" sz="1200" b="1"/>
            <a:t>Employee ID Generate</a:t>
          </a:r>
        </a:p>
      </xdr:txBody>
    </xdr:sp>
    <xdr:clientData/>
  </xdr:twoCellAnchor>
  <xdr:twoCellAnchor>
    <xdr:from>
      <xdr:col>14</xdr:col>
      <xdr:colOff>331675</xdr:colOff>
      <xdr:row>0</xdr:row>
      <xdr:rowOff>34017</xdr:rowOff>
    </xdr:from>
    <xdr:to>
      <xdr:col>15</xdr:col>
      <xdr:colOff>420972</xdr:colOff>
      <xdr:row>1</xdr:row>
      <xdr:rowOff>55280</xdr:rowOff>
    </xdr:to>
    <xdr:sp macro="" textlink="">
      <xdr:nvSpPr>
        <xdr:cNvPr id="47" name="Striped Right Arrow 46"/>
        <xdr:cNvSpPr/>
      </xdr:nvSpPr>
      <xdr:spPr>
        <a:xfrm rot="5400000">
          <a:off x="10354185" y="97802"/>
          <a:ext cx="565549" cy="437980"/>
        </a:xfrm>
        <a:prstGeom prst="stripedRightArrow">
          <a:avLst/>
        </a:prstGeom>
      </xdr:spPr>
      <xdr:style>
        <a:lnRef idx="1">
          <a:schemeClr val="accent2"/>
        </a:lnRef>
        <a:fillRef idx="2">
          <a:schemeClr val="accent2"/>
        </a:fillRef>
        <a:effectRef idx="1">
          <a:schemeClr val="accent2"/>
        </a:effectRef>
        <a:fontRef idx="minor">
          <a:schemeClr val="dk1"/>
        </a:fontRef>
      </xdr:style>
      <xdr:txBody>
        <a:bodyPr vertOverflow="clip" rtlCol="0" anchor="ctr"/>
        <a:lstStyle/>
        <a:p>
          <a:pPr algn="ctr"/>
          <a:endParaRPr lang="en-US" sz="1100"/>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0</xdr:col>
      <xdr:colOff>63500</xdr:colOff>
      <xdr:row>0</xdr:row>
      <xdr:rowOff>63501</xdr:rowOff>
    </xdr:from>
    <xdr:to>
      <xdr:col>1</xdr:col>
      <xdr:colOff>0</xdr:colOff>
      <xdr:row>0</xdr:row>
      <xdr:rowOff>402167</xdr:rowOff>
    </xdr:to>
    <xdr:sp macro="[0]!Master_RoundedRectangle2_Click" textlink="">
      <xdr:nvSpPr>
        <xdr:cNvPr id="3" name="Rounded Rectangle 2"/>
        <xdr:cNvSpPr/>
      </xdr:nvSpPr>
      <xdr:spPr>
        <a:xfrm>
          <a:off x="63500" y="63501"/>
          <a:ext cx="793750" cy="338666"/>
        </a:xfrm>
        <a:prstGeom prst="roundRect">
          <a:avLst/>
        </a:prstGeom>
      </xdr:spPr>
      <xdr:style>
        <a:lnRef idx="0">
          <a:schemeClr val="accent2"/>
        </a:lnRef>
        <a:fillRef idx="3">
          <a:schemeClr val="accent2"/>
        </a:fillRef>
        <a:effectRef idx="3">
          <a:schemeClr val="accent2"/>
        </a:effectRef>
        <a:fontRef idx="minor">
          <a:schemeClr val="lt1"/>
        </a:fontRef>
      </xdr:style>
      <xdr:txBody>
        <a:bodyPr vertOverflow="clip" rtlCol="0" anchor="ctr"/>
        <a:lstStyle/>
        <a:p>
          <a:pPr algn="ctr"/>
          <a:r>
            <a:rPr lang="en-US" sz="1400" b="1"/>
            <a:t>Home</a:t>
          </a:r>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0</xdr:col>
      <xdr:colOff>104775</xdr:colOff>
      <xdr:row>0</xdr:row>
      <xdr:rowOff>85725</xdr:rowOff>
    </xdr:from>
    <xdr:to>
      <xdr:col>1</xdr:col>
      <xdr:colOff>333375</xdr:colOff>
      <xdr:row>1</xdr:row>
      <xdr:rowOff>104775</xdr:rowOff>
    </xdr:to>
    <xdr:sp macro="[0]!EmpDetail_RoundedRectangle1_Click" textlink="">
      <xdr:nvSpPr>
        <xdr:cNvPr id="2" name="Rounded Rectangle 1"/>
        <xdr:cNvSpPr/>
      </xdr:nvSpPr>
      <xdr:spPr>
        <a:xfrm>
          <a:off x="104775" y="85725"/>
          <a:ext cx="838200" cy="314325"/>
        </a:xfrm>
        <a:prstGeom prst="roundRect">
          <a:avLst/>
        </a:prstGeom>
      </xdr:spPr>
      <xdr:style>
        <a:lnRef idx="0">
          <a:schemeClr val="accent2"/>
        </a:lnRef>
        <a:fillRef idx="3">
          <a:schemeClr val="accent2"/>
        </a:fillRef>
        <a:effectRef idx="3">
          <a:schemeClr val="accent2"/>
        </a:effectRef>
        <a:fontRef idx="minor">
          <a:schemeClr val="lt1"/>
        </a:fontRef>
      </xdr:style>
      <xdr:txBody>
        <a:bodyPr vertOverflow="clip" rtlCol="0" anchor="ctr"/>
        <a:lstStyle/>
        <a:p>
          <a:pPr algn="ctr"/>
          <a:r>
            <a:rPr lang="en-US" sz="1400" b="1"/>
            <a:t>Home</a:t>
          </a:r>
        </a:p>
      </xdr:txBody>
    </xdr:sp>
    <xdr:clientData fPrintsWithSheet="0"/>
  </xdr:twoCellAnchor>
</xdr:wsDr>
</file>

<file path=xl/drawings/drawing5.xml><?xml version="1.0" encoding="utf-8"?>
<xdr:wsDr xmlns:xdr="http://schemas.openxmlformats.org/drawingml/2006/spreadsheetDrawing" xmlns:a="http://schemas.openxmlformats.org/drawingml/2006/main">
  <xdr:twoCellAnchor>
    <xdr:from>
      <xdr:col>0</xdr:col>
      <xdr:colOff>57150</xdr:colOff>
      <xdr:row>0</xdr:row>
      <xdr:rowOff>76200</xdr:rowOff>
    </xdr:from>
    <xdr:to>
      <xdr:col>1</xdr:col>
      <xdr:colOff>228600</xdr:colOff>
      <xdr:row>1</xdr:row>
      <xdr:rowOff>47625</xdr:rowOff>
    </xdr:to>
    <xdr:sp macro="[0]!LeaveSanction_RoundedRectangle1_Click" textlink="">
      <xdr:nvSpPr>
        <xdr:cNvPr id="2" name="Rounded Rectangle 1"/>
        <xdr:cNvSpPr/>
      </xdr:nvSpPr>
      <xdr:spPr>
        <a:xfrm>
          <a:off x="57150" y="76200"/>
          <a:ext cx="781050" cy="304800"/>
        </a:xfrm>
        <a:prstGeom prst="roundRect">
          <a:avLst/>
        </a:prstGeom>
      </xdr:spPr>
      <xdr:style>
        <a:lnRef idx="0">
          <a:schemeClr val="accent2"/>
        </a:lnRef>
        <a:fillRef idx="3">
          <a:schemeClr val="accent2"/>
        </a:fillRef>
        <a:effectRef idx="3">
          <a:schemeClr val="accent2"/>
        </a:effectRef>
        <a:fontRef idx="minor">
          <a:schemeClr val="lt1"/>
        </a:fontRef>
      </xdr:style>
      <xdr:txBody>
        <a:bodyPr vertOverflow="clip" rtlCol="0" anchor="ctr"/>
        <a:lstStyle/>
        <a:p>
          <a:pPr algn="ctr"/>
          <a:r>
            <a:rPr lang="en-US" sz="1200" b="1">
              <a:latin typeface="Georgia" pitchFamily="18" charset="0"/>
            </a:rPr>
            <a:t>Home</a:t>
          </a:r>
        </a:p>
      </xdr:txBody>
    </xdr:sp>
    <xdr:clientData fPrintsWithSheet="0"/>
  </xdr:twoCellAnchor>
</xdr:wsDr>
</file>

<file path=xl/drawings/drawing6.xml><?xml version="1.0" encoding="utf-8"?>
<xdr:wsDr xmlns:xdr="http://schemas.openxmlformats.org/drawingml/2006/spreadsheetDrawing" xmlns:a="http://schemas.openxmlformats.org/drawingml/2006/main">
  <xdr:twoCellAnchor>
    <xdr:from>
      <xdr:col>0</xdr:col>
      <xdr:colOff>19050</xdr:colOff>
      <xdr:row>0</xdr:row>
      <xdr:rowOff>28575</xdr:rowOff>
    </xdr:from>
    <xdr:to>
      <xdr:col>1</xdr:col>
      <xdr:colOff>190500</xdr:colOff>
      <xdr:row>0</xdr:row>
      <xdr:rowOff>333375</xdr:rowOff>
    </xdr:to>
    <xdr:sp macro="[0]!PLonJoining_RoundedRectangle1_Click" textlink="">
      <xdr:nvSpPr>
        <xdr:cNvPr id="2" name="Rounded Rectangle 1"/>
        <xdr:cNvSpPr/>
      </xdr:nvSpPr>
      <xdr:spPr>
        <a:xfrm>
          <a:off x="19050" y="28575"/>
          <a:ext cx="781050" cy="304800"/>
        </a:xfrm>
        <a:prstGeom prst="roundRect">
          <a:avLst/>
        </a:prstGeom>
      </xdr:spPr>
      <xdr:style>
        <a:lnRef idx="0">
          <a:schemeClr val="accent2"/>
        </a:lnRef>
        <a:fillRef idx="3">
          <a:schemeClr val="accent2"/>
        </a:fillRef>
        <a:effectRef idx="3">
          <a:schemeClr val="accent2"/>
        </a:effectRef>
        <a:fontRef idx="minor">
          <a:schemeClr val="lt1"/>
        </a:fontRef>
      </xdr:style>
      <xdr:txBody>
        <a:bodyPr vertOverflow="clip" rtlCol="0" anchor="ctr"/>
        <a:lstStyle/>
        <a:p>
          <a:pPr algn="ctr"/>
          <a:r>
            <a:rPr lang="en-US" sz="1200" b="1">
              <a:latin typeface="Georgia" pitchFamily="18" charset="0"/>
            </a:rPr>
            <a:t>Home</a:t>
          </a:r>
        </a:p>
      </xdr:txBody>
    </xdr:sp>
    <xdr:clientData fPrintsWithSheet="0"/>
  </xdr:twoCellAnchor>
</xdr:wsDr>
</file>

<file path=xl/drawings/drawing7.xml><?xml version="1.0" encoding="utf-8"?>
<xdr:wsDr xmlns:xdr="http://schemas.openxmlformats.org/drawingml/2006/spreadsheetDrawing" xmlns:a="http://schemas.openxmlformats.org/drawingml/2006/main">
  <xdr:twoCellAnchor>
    <xdr:from>
      <xdr:col>0</xdr:col>
      <xdr:colOff>19050</xdr:colOff>
      <xdr:row>0</xdr:row>
      <xdr:rowOff>28575</xdr:rowOff>
    </xdr:from>
    <xdr:to>
      <xdr:col>1</xdr:col>
      <xdr:colOff>190500</xdr:colOff>
      <xdr:row>0</xdr:row>
      <xdr:rowOff>333375</xdr:rowOff>
    </xdr:to>
    <xdr:sp macro="[0]!PLonDuty_RoundedRectangle1_Click" textlink="">
      <xdr:nvSpPr>
        <xdr:cNvPr id="2" name="Rounded Rectangle 1"/>
        <xdr:cNvSpPr/>
      </xdr:nvSpPr>
      <xdr:spPr>
        <a:xfrm>
          <a:off x="19050" y="28575"/>
          <a:ext cx="781050" cy="304800"/>
        </a:xfrm>
        <a:prstGeom prst="roundRect">
          <a:avLst/>
        </a:prstGeom>
      </xdr:spPr>
      <xdr:style>
        <a:lnRef idx="0">
          <a:schemeClr val="accent2"/>
        </a:lnRef>
        <a:fillRef idx="3">
          <a:schemeClr val="accent2"/>
        </a:fillRef>
        <a:effectRef idx="3">
          <a:schemeClr val="accent2"/>
        </a:effectRef>
        <a:fontRef idx="minor">
          <a:schemeClr val="lt1"/>
        </a:fontRef>
      </xdr:style>
      <xdr:txBody>
        <a:bodyPr vertOverflow="clip" rtlCol="0" anchor="ctr"/>
        <a:lstStyle/>
        <a:p>
          <a:pPr algn="ctr"/>
          <a:r>
            <a:rPr lang="en-US" sz="1200" b="1">
              <a:latin typeface="Georgia" pitchFamily="18" charset="0"/>
            </a:rPr>
            <a:t>Home</a:t>
          </a:r>
        </a:p>
      </xdr:txBody>
    </xdr:sp>
    <xdr:clientData fPrintsWithSheet="0"/>
  </xdr:twoCellAnchor>
</xdr:wsDr>
</file>

<file path=xl/drawings/drawing8.xml><?xml version="1.0" encoding="utf-8"?>
<xdr:wsDr xmlns:xdr="http://schemas.openxmlformats.org/drawingml/2006/spreadsheetDrawing" xmlns:a="http://schemas.openxmlformats.org/drawingml/2006/main">
  <xdr:twoCellAnchor>
    <xdr:from>
      <xdr:col>0</xdr:col>
      <xdr:colOff>28575</xdr:colOff>
      <xdr:row>0</xdr:row>
      <xdr:rowOff>38100</xdr:rowOff>
    </xdr:from>
    <xdr:to>
      <xdr:col>1</xdr:col>
      <xdr:colOff>200025</xdr:colOff>
      <xdr:row>2</xdr:row>
      <xdr:rowOff>38100</xdr:rowOff>
    </xdr:to>
    <xdr:sp macro="[0]!Surrendar_RoundedRectangle1_Click" textlink="">
      <xdr:nvSpPr>
        <xdr:cNvPr id="2" name="Rounded Rectangle 1"/>
        <xdr:cNvSpPr/>
      </xdr:nvSpPr>
      <xdr:spPr>
        <a:xfrm>
          <a:off x="28575" y="38100"/>
          <a:ext cx="781050" cy="304800"/>
        </a:xfrm>
        <a:prstGeom prst="roundRect">
          <a:avLst/>
        </a:prstGeom>
      </xdr:spPr>
      <xdr:style>
        <a:lnRef idx="0">
          <a:schemeClr val="accent2"/>
        </a:lnRef>
        <a:fillRef idx="3">
          <a:schemeClr val="accent2"/>
        </a:fillRef>
        <a:effectRef idx="3">
          <a:schemeClr val="accent2"/>
        </a:effectRef>
        <a:fontRef idx="minor">
          <a:schemeClr val="lt1"/>
        </a:fontRef>
      </xdr:style>
      <xdr:txBody>
        <a:bodyPr vertOverflow="clip" rtlCol="0" anchor="ctr"/>
        <a:lstStyle/>
        <a:p>
          <a:pPr algn="ctr"/>
          <a:r>
            <a:rPr lang="en-US" sz="1200" b="1">
              <a:latin typeface="Georgia" pitchFamily="18" charset="0"/>
            </a:rPr>
            <a:t>Home</a:t>
          </a:r>
        </a:p>
      </xdr:txBody>
    </xdr:sp>
    <xdr:clientData fPrintsWithSheet="0"/>
  </xdr:twoCellAnchor>
</xdr:wsDr>
</file>

<file path=xl/drawings/drawing9.xml><?xml version="1.0" encoding="utf-8"?>
<xdr:wsDr xmlns:xdr="http://schemas.openxmlformats.org/drawingml/2006/spreadsheetDrawing" xmlns:a="http://schemas.openxmlformats.org/drawingml/2006/main">
  <xdr:twoCellAnchor>
    <xdr:from>
      <xdr:col>0</xdr:col>
      <xdr:colOff>19050</xdr:colOff>
      <xdr:row>0</xdr:row>
      <xdr:rowOff>28575</xdr:rowOff>
    </xdr:from>
    <xdr:to>
      <xdr:col>1</xdr:col>
      <xdr:colOff>190500</xdr:colOff>
      <xdr:row>1</xdr:row>
      <xdr:rowOff>0</xdr:rowOff>
    </xdr:to>
    <xdr:sp macro="[0]!Bonus_RoundedRectangle1_Click" textlink="">
      <xdr:nvSpPr>
        <xdr:cNvPr id="2" name="Rounded Rectangle 1"/>
        <xdr:cNvSpPr/>
      </xdr:nvSpPr>
      <xdr:spPr>
        <a:xfrm>
          <a:off x="19050" y="28575"/>
          <a:ext cx="781050" cy="304800"/>
        </a:xfrm>
        <a:prstGeom prst="roundRect">
          <a:avLst/>
        </a:prstGeom>
      </xdr:spPr>
      <xdr:style>
        <a:lnRef idx="0">
          <a:schemeClr val="accent2"/>
        </a:lnRef>
        <a:fillRef idx="3">
          <a:schemeClr val="accent2"/>
        </a:fillRef>
        <a:effectRef idx="3">
          <a:schemeClr val="accent2"/>
        </a:effectRef>
        <a:fontRef idx="minor">
          <a:schemeClr val="lt1"/>
        </a:fontRef>
      </xdr:style>
      <xdr:txBody>
        <a:bodyPr vertOverflow="clip" rtlCol="0" anchor="ctr"/>
        <a:lstStyle/>
        <a:p>
          <a:pPr algn="ctr"/>
          <a:r>
            <a:rPr lang="en-US" sz="1200" b="1">
              <a:latin typeface="Georgia" pitchFamily="18" charset="0"/>
            </a:rPr>
            <a:t>Home</a:t>
          </a:r>
        </a:p>
      </xdr:txBody>
    </xdr:sp>
    <xdr:clientData fPrintsWithSheet="0"/>
  </xdr:twoCellAnchor>
</xdr:wsDr>
</file>

<file path=xl/drawings/drawing10.xml><?xml version="1.0" encoding="utf-8"?>
<xdr:wsDr xmlns:xdr="http://schemas.openxmlformats.org/drawingml/2006/spreadsheetDrawing" xmlns:a="http://schemas.openxmlformats.org/drawingml/2006/main">
  <xdr:twoCellAnchor>
    <xdr:from>
      <xdr:col>0</xdr:col>
      <xdr:colOff>57150</xdr:colOff>
      <xdr:row>0</xdr:row>
      <xdr:rowOff>38100</xdr:rowOff>
    </xdr:from>
    <xdr:to>
      <xdr:col>1</xdr:col>
      <xdr:colOff>228600</xdr:colOff>
      <xdr:row>1</xdr:row>
      <xdr:rowOff>47625</xdr:rowOff>
    </xdr:to>
    <xdr:sp macro="[0]!AGI_RoundedRectangle1_Click" textlink="">
      <xdr:nvSpPr>
        <xdr:cNvPr id="2" name="Rounded Rectangle 1"/>
        <xdr:cNvSpPr/>
      </xdr:nvSpPr>
      <xdr:spPr>
        <a:xfrm>
          <a:off x="57150" y="38100"/>
          <a:ext cx="781050" cy="304800"/>
        </a:xfrm>
        <a:prstGeom prst="roundRect">
          <a:avLst/>
        </a:prstGeom>
      </xdr:spPr>
      <xdr:style>
        <a:lnRef idx="0">
          <a:schemeClr val="accent2"/>
        </a:lnRef>
        <a:fillRef idx="3">
          <a:schemeClr val="accent2"/>
        </a:fillRef>
        <a:effectRef idx="3">
          <a:schemeClr val="accent2"/>
        </a:effectRef>
        <a:fontRef idx="minor">
          <a:schemeClr val="lt1"/>
        </a:fontRef>
      </xdr:style>
      <xdr:txBody>
        <a:bodyPr vertOverflow="clip" rtlCol="0" anchor="ctr"/>
        <a:lstStyle/>
        <a:p>
          <a:pPr algn="ctr"/>
          <a:r>
            <a:rPr lang="en-US" sz="1200" b="1">
              <a:latin typeface="Georgia" pitchFamily="18" charset="0"/>
            </a:rPr>
            <a:t>Home</a:t>
          </a:r>
        </a:p>
      </xdr:txBody>
    </xdr:sp>
    <xdr:clientData fPrintsWithSheet="0"/>
  </xdr:twoCellAnchor>
</xdr:wsDr>
</file>

<file path=xl/drawings/drawing11.xml><?xml version="1.0" encoding="utf-8"?>
<xdr:wsDr xmlns:xdr="http://schemas.openxmlformats.org/drawingml/2006/spreadsheetDrawing" xmlns:a="http://schemas.openxmlformats.org/drawingml/2006/main">
  <xdr:twoCellAnchor>
    <xdr:from>
      <xdr:col>0</xdr:col>
      <xdr:colOff>76200</xdr:colOff>
      <xdr:row>0</xdr:row>
      <xdr:rowOff>47625</xdr:rowOff>
    </xdr:from>
    <xdr:to>
      <xdr:col>1</xdr:col>
      <xdr:colOff>304800</xdr:colOff>
      <xdr:row>1</xdr:row>
      <xdr:rowOff>19050</xdr:rowOff>
    </xdr:to>
    <xdr:sp macro="[0]!ACPPay_RoundedRectangle1_Click" textlink="">
      <xdr:nvSpPr>
        <xdr:cNvPr id="2" name="Rounded Rectangle 1"/>
        <xdr:cNvSpPr/>
      </xdr:nvSpPr>
      <xdr:spPr>
        <a:xfrm>
          <a:off x="76200" y="47625"/>
          <a:ext cx="781050" cy="304800"/>
        </a:xfrm>
        <a:prstGeom prst="roundRect">
          <a:avLst/>
        </a:prstGeom>
      </xdr:spPr>
      <xdr:style>
        <a:lnRef idx="0">
          <a:schemeClr val="accent2"/>
        </a:lnRef>
        <a:fillRef idx="3">
          <a:schemeClr val="accent2"/>
        </a:fillRef>
        <a:effectRef idx="3">
          <a:schemeClr val="accent2"/>
        </a:effectRef>
        <a:fontRef idx="minor">
          <a:schemeClr val="lt1"/>
        </a:fontRef>
      </xdr:style>
      <xdr:txBody>
        <a:bodyPr vertOverflow="clip" rtlCol="0" anchor="ctr"/>
        <a:lstStyle/>
        <a:p>
          <a:pPr algn="ctr"/>
          <a:r>
            <a:rPr lang="en-US" sz="1200" b="1">
              <a:latin typeface="Georgia" pitchFamily="18" charset="0"/>
            </a:rPr>
            <a:t>Home</a:t>
          </a:r>
        </a:p>
      </xdr:txBody>
    </xdr:sp>
    <xdr:clientData fPrintsWithSheet="0"/>
  </xdr:twoCellAnchor>
</xdr:wsDr>
</file>

<file path=xl/drawings/drawing12.xml><?xml version="1.0" encoding="utf-8"?>
<xdr:wsDr xmlns:xdr="http://schemas.openxmlformats.org/drawingml/2006/spreadsheetDrawing" xmlns:a="http://schemas.openxmlformats.org/drawingml/2006/main">
  <xdr:twoCellAnchor>
    <xdr:from>
      <xdr:col>0</xdr:col>
      <xdr:colOff>28575</xdr:colOff>
      <xdr:row>0</xdr:row>
      <xdr:rowOff>47625</xdr:rowOff>
    </xdr:from>
    <xdr:to>
      <xdr:col>1</xdr:col>
      <xdr:colOff>200025</xdr:colOff>
      <xdr:row>1</xdr:row>
      <xdr:rowOff>19050</xdr:rowOff>
    </xdr:to>
    <xdr:sp macro="[0]!PayFixation_RoundedRectangle1_Click" textlink="">
      <xdr:nvSpPr>
        <xdr:cNvPr id="2" name="Rounded Rectangle 1"/>
        <xdr:cNvSpPr/>
      </xdr:nvSpPr>
      <xdr:spPr>
        <a:xfrm>
          <a:off x="28575" y="47625"/>
          <a:ext cx="781050" cy="304800"/>
        </a:xfrm>
        <a:prstGeom prst="roundRect">
          <a:avLst/>
        </a:prstGeom>
      </xdr:spPr>
      <xdr:style>
        <a:lnRef idx="0">
          <a:schemeClr val="accent2"/>
        </a:lnRef>
        <a:fillRef idx="3">
          <a:schemeClr val="accent2"/>
        </a:fillRef>
        <a:effectRef idx="3">
          <a:schemeClr val="accent2"/>
        </a:effectRef>
        <a:fontRef idx="minor">
          <a:schemeClr val="lt1"/>
        </a:fontRef>
      </xdr:style>
      <xdr:txBody>
        <a:bodyPr vertOverflow="clip" rtlCol="0" anchor="ctr"/>
        <a:lstStyle/>
        <a:p>
          <a:pPr algn="ctr"/>
          <a:r>
            <a:rPr lang="en-US" sz="1200" b="1">
              <a:latin typeface="Georgia" pitchFamily="18" charset="0"/>
            </a:rPr>
            <a:t>Home</a:t>
          </a:r>
        </a:p>
      </xdr:txBody>
    </xdr:sp>
    <xdr:clientData fPrintsWithSheet="0"/>
  </xdr:twoCellAnchor>
</xdr:wsDr>
</file>

<file path=xl/drawings/drawing13.xml><?xml version="1.0" encoding="utf-8"?>
<xdr:wsDr xmlns:xdr="http://schemas.openxmlformats.org/drawingml/2006/spreadsheetDrawing" xmlns:a="http://schemas.openxmlformats.org/drawingml/2006/main">
  <xdr:twoCellAnchor>
    <xdr:from>
      <xdr:col>0</xdr:col>
      <xdr:colOff>66675</xdr:colOff>
      <xdr:row>0</xdr:row>
      <xdr:rowOff>57150</xdr:rowOff>
    </xdr:from>
    <xdr:to>
      <xdr:col>1</xdr:col>
      <xdr:colOff>361950</xdr:colOff>
      <xdr:row>1</xdr:row>
      <xdr:rowOff>28575</xdr:rowOff>
    </xdr:to>
    <xdr:sp macro="[0]!DPCPay_RoundedRectangle1_Click" textlink="">
      <xdr:nvSpPr>
        <xdr:cNvPr id="2" name="Rounded Rectangle 1"/>
        <xdr:cNvSpPr/>
      </xdr:nvSpPr>
      <xdr:spPr>
        <a:xfrm>
          <a:off x="66675" y="57150"/>
          <a:ext cx="781050" cy="304800"/>
        </a:xfrm>
        <a:prstGeom prst="roundRect">
          <a:avLst/>
        </a:prstGeom>
      </xdr:spPr>
      <xdr:style>
        <a:lnRef idx="0">
          <a:schemeClr val="accent2"/>
        </a:lnRef>
        <a:fillRef idx="3">
          <a:schemeClr val="accent2"/>
        </a:fillRef>
        <a:effectRef idx="3">
          <a:schemeClr val="accent2"/>
        </a:effectRef>
        <a:fontRef idx="minor">
          <a:schemeClr val="lt1"/>
        </a:fontRef>
      </xdr:style>
      <xdr:txBody>
        <a:bodyPr vertOverflow="clip" rtlCol="0" anchor="ctr"/>
        <a:lstStyle/>
        <a:p>
          <a:pPr algn="ctr"/>
          <a:r>
            <a:rPr lang="en-US" sz="1200" b="1">
              <a:latin typeface="Georgia" pitchFamily="18" charset="0"/>
            </a:rPr>
            <a:t>Home</a:t>
          </a:r>
        </a:p>
      </xdr:txBody>
    </xdr:sp>
    <xdr:clientData fPrintsWithSheet="0"/>
  </xdr:twoCellAnchor>
</xdr:wsDr>
</file>

<file path=xl/drawings/drawing14.xml><?xml version="1.0" encoding="utf-8"?>
<xdr:wsDr xmlns:xdr="http://schemas.openxmlformats.org/drawingml/2006/spreadsheetDrawing" xmlns:a="http://schemas.openxmlformats.org/drawingml/2006/main">
  <xdr:twoCellAnchor>
    <xdr:from>
      <xdr:col>0</xdr:col>
      <xdr:colOff>19049</xdr:colOff>
      <xdr:row>0</xdr:row>
      <xdr:rowOff>85725</xdr:rowOff>
    </xdr:from>
    <xdr:to>
      <xdr:col>1</xdr:col>
      <xdr:colOff>238124</xdr:colOff>
      <xdr:row>1</xdr:row>
      <xdr:rowOff>76200</xdr:rowOff>
    </xdr:to>
    <xdr:sp macro="[0]!PLonRetirement_RoundedRectangle1_Click" textlink="">
      <xdr:nvSpPr>
        <xdr:cNvPr id="2" name="Rounded Rectangle 1"/>
        <xdr:cNvSpPr/>
      </xdr:nvSpPr>
      <xdr:spPr>
        <a:xfrm>
          <a:off x="19049" y="85725"/>
          <a:ext cx="828675" cy="323850"/>
        </a:xfrm>
        <a:prstGeom prst="roundRect">
          <a:avLst/>
        </a:prstGeom>
      </xdr:spPr>
      <xdr:style>
        <a:lnRef idx="0">
          <a:schemeClr val="accent2"/>
        </a:lnRef>
        <a:fillRef idx="3">
          <a:schemeClr val="accent2"/>
        </a:fillRef>
        <a:effectRef idx="3">
          <a:schemeClr val="accent2"/>
        </a:effectRef>
        <a:fontRef idx="minor">
          <a:schemeClr val="lt1"/>
        </a:fontRef>
      </xdr:style>
      <xdr:txBody>
        <a:bodyPr vertOverflow="clip" rtlCol="0" anchor="ctr"/>
        <a:lstStyle/>
        <a:p>
          <a:pPr algn="ctr"/>
          <a:r>
            <a:rPr lang="en-US" sz="1200" b="1">
              <a:latin typeface="Georgia" pitchFamily="18" charset="0"/>
            </a:rPr>
            <a:t>Home</a:t>
          </a:r>
        </a:p>
      </xdr:txBody>
    </xdr:sp>
    <xdr:clientData fPrintsWithSheet="0"/>
  </xdr:twoCellAnchor>
</xdr:wsDr>
</file>

<file path=xl/drawings/drawing15.xml><?xml version="1.0" encoding="utf-8"?>
<xdr:wsDr xmlns:xdr="http://schemas.openxmlformats.org/drawingml/2006/spreadsheetDrawing" xmlns:a="http://schemas.openxmlformats.org/drawingml/2006/main">
  <xdr:twoCellAnchor>
    <xdr:from>
      <xdr:col>11</xdr:col>
      <xdr:colOff>876300</xdr:colOff>
      <xdr:row>14</xdr:row>
      <xdr:rowOff>28575</xdr:rowOff>
    </xdr:from>
    <xdr:to>
      <xdr:col>11</xdr:col>
      <xdr:colOff>2447925</xdr:colOff>
      <xdr:row>15</xdr:row>
      <xdr:rowOff>142875</xdr:rowOff>
    </xdr:to>
    <xdr:sp macro="[0]!ReleaveLetter_RoundedRectangle1_Click" textlink="">
      <xdr:nvSpPr>
        <xdr:cNvPr id="2" name="Rounded Rectangle 1"/>
        <xdr:cNvSpPr/>
      </xdr:nvSpPr>
      <xdr:spPr>
        <a:xfrm>
          <a:off x="9953625" y="3190875"/>
          <a:ext cx="1571625" cy="304800"/>
        </a:xfrm>
        <a:prstGeom prst="roundRect">
          <a:avLst/>
        </a:prstGeom>
      </xdr:spPr>
      <xdr:style>
        <a:lnRef idx="0">
          <a:schemeClr val="accent2"/>
        </a:lnRef>
        <a:fillRef idx="3">
          <a:schemeClr val="accent2"/>
        </a:fillRef>
        <a:effectRef idx="3">
          <a:schemeClr val="accent2"/>
        </a:effectRef>
        <a:fontRef idx="minor">
          <a:schemeClr val="lt1"/>
        </a:fontRef>
      </xdr:style>
      <xdr:txBody>
        <a:bodyPr vertOverflow="clip" rtlCol="0" anchor="ctr"/>
        <a:lstStyle/>
        <a:p>
          <a:pPr algn="ctr"/>
          <a:r>
            <a:rPr lang="en-US" sz="1600" b="1"/>
            <a:t>Releave Letter</a:t>
          </a:r>
        </a:p>
      </xdr:txBody>
    </xdr:sp>
    <xdr:clientData/>
  </xdr:twoCellAnchor>
  <xdr:twoCellAnchor>
    <xdr:from>
      <xdr:col>0</xdr:col>
      <xdr:colOff>38099</xdr:colOff>
      <xdr:row>0</xdr:row>
      <xdr:rowOff>19050</xdr:rowOff>
    </xdr:from>
    <xdr:to>
      <xdr:col>1</xdr:col>
      <xdr:colOff>371474</xdr:colOff>
      <xdr:row>0</xdr:row>
      <xdr:rowOff>323850</xdr:rowOff>
    </xdr:to>
    <xdr:sp macro="[0]!ReleaveLetter_RoundedRectangle2_Click" textlink="">
      <xdr:nvSpPr>
        <xdr:cNvPr id="3" name="Rounded Rectangle 2"/>
        <xdr:cNvSpPr/>
      </xdr:nvSpPr>
      <xdr:spPr>
        <a:xfrm>
          <a:off x="38099" y="19050"/>
          <a:ext cx="942975" cy="304800"/>
        </a:xfrm>
        <a:prstGeom prst="roundRect">
          <a:avLst/>
        </a:prstGeom>
      </xdr:spPr>
      <xdr:style>
        <a:lnRef idx="0">
          <a:schemeClr val="accent2"/>
        </a:lnRef>
        <a:fillRef idx="3">
          <a:schemeClr val="accent2"/>
        </a:fillRef>
        <a:effectRef idx="3">
          <a:schemeClr val="accent2"/>
        </a:effectRef>
        <a:fontRef idx="minor">
          <a:schemeClr val="lt1"/>
        </a:fontRef>
      </xdr:style>
      <xdr:txBody>
        <a:bodyPr vertOverflow="clip" rtlCol="0" anchor="ctr"/>
        <a:lstStyle/>
        <a:p>
          <a:pPr algn="ctr"/>
          <a:r>
            <a:rPr lang="en-US" sz="1200" b="1">
              <a:latin typeface="Georgia" pitchFamily="18" charset="0"/>
            </a:rPr>
            <a:t>Home</a:t>
          </a:r>
        </a:p>
      </xdr:txBody>
    </xdr:sp>
    <xdr:clientData fPrintsWithSheet="0"/>
  </xdr:twoCellAnchor>
</xdr:wsDr>
</file>

<file path=xl/drawings/drawing16.xml><?xml version="1.0" encoding="utf-8"?>
<xdr:wsDr xmlns:xdr="http://schemas.openxmlformats.org/drawingml/2006/spreadsheetDrawing" xmlns:a="http://schemas.openxmlformats.org/drawingml/2006/main">
  <xdr:twoCellAnchor>
    <xdr:from>
      <xdr:col>17</xdr:col>
      <xdr:colOff>123824</xdr:colOff>
      <xdr:row>1</xdr:row>
      <xdr:rowOff>0</xdr:rowOff>
    </xdr:from>
    <xdr:to>
      <xdr:col>18</xdr:col>
      <xdr:colOff>514349</xdr:colOff>
      <xdr:row>2</xdr:row>
      <xdr:rowOff>114300</xdr:rowOff>
    </xdr:to>
    <xdr:sp macro="[0]!DutyCertI_RoundedRectangle1_Click" textlink="">
      <xdr:nvSpPr>
        <xdr:cNvPr id="2" name="Rounded Rectangle 1"/>
        <xdr:cNvSpPr/>
      </xdr:nvSpPr>
      <xdr:spPr>
        <a:xfrm>
          <a:off x="8724899" y="257175"/>
          <a:ext cx="1000125" cy="304800"/>
        </a:xfrm>
        <a:prstGeom prst="roundRect">
          <a:avLst/>
        </a:prstGeom>
      </xdr:spPr>
      <xdr:style>
        <a:lnRef idx="0">
          <a:schemeClr val="accent2"/>
        </a:lnRef>
        <a:fillRef idx="3">
          <a:schemeClr val="accent2"/>
        </a:fillRef>
        <a:effectRef idx="3">
          <a:schemeClr val="accent2"/>
        </a:effectRef>
        <a:fontRef idx="minor">
          <a:schemeClr val="lt1"/>
        </a:fontRef>
      </xdr:style>
      <xdr:txBody>
        <a:bodyPr vertOverflow="clip" rtlCol="0" anchor="ctr"/>
        <a:lstStyle/>
        <a:p>
          <a:pPr algn="ctr"/>
          <a:r>
            <a:rPr lang="en-US" sz="1200" b="1">
              <a:latin typeface="Georgia" pitchFamily="18" charset="0"/>
            </a:rPr>
            <a:t>Home</a:t>
          </a:r>
        </a:p>
      </xdr:txBody>
    </xdr:sp>
    <xdr:clientData fPrintsWithSheet="0"/>
  </xdr:twoCellAnchor>
</xdr:wsDr>
</file>

<file path=xl/drawings/drawing17.xml><?xml version="1.0" encoding="utf-8"?>
<xdr:wsDr xmlns:xdr="http://schemas.openxmlformats.org/drawingml/2006/spreadsheetDrawing" xmlns:a="http://schemas.openxmlformats.org/drawingml/2006/main">
  <xdr:twoCellAnchor>
    <xdr:from>
      <xdr:col>15</xdr:col>
      <xdr:colOff>228599</xdr:colOff>
      <xdr:row>0</xdr:row>
      <xdr:rowOff>285751</xdr:rowOff>
    </xdr:from>
    <xdr:to>
      <xdr:col>17</xdr:col>
      <xdr:colOff>161924</xdr:colOff>
      <xdr:row>2</xdr:row>
      <xdr:rowOff>57151</xdr:rowOff>
    </xdr:to>
    <xdr:sp macro="[0]!DutyCertII_RoundedRectangle1_Click" textlink="">
      <xdr:nvSpPr>
        <xdr:cNvPr id="2" name="Rounded Rectangle 1"/>
        <xdr:cNvSpPr/>
      </xdr:nvSpPr>
      <xdr:spPr>
        <a:xfrm>
          <a:off x="7972424" y="285751"/>
          <a:ext cx="1152525" cy="323850"/>
        </a:xfrm>
        <a:prstGeom prst="roundRect">
          <a:avLst/>
        </a:prstGeom>
      </xdr:spPr>
      <xdr:style>
        <a:lnRef idx="0">
          <a:schemeClr val="accent2"/>
        </a:lnRef>
        <a:fillRef idx="3">
          <a:schemeClr val="accent2"/>
        </a:fillRef>
        <a:effectRef idx="3">
          <a:schemeClr val="accent2"/>
        </a:effectRef>
        <a:fontRef idx="minor">
          <a:schemeClr val="lt1"/>
        </a:fontRef>
      </xdr:style>
      <xdr:txBody>
        <a:bodyPr vertOverflow="clip" rtlCol="0" anchor="ctr"/>
        <a:lstStyle/>
        <a:p>
          <a:pPr algn="ctr"/>
          <a:r>
            <a:rPr lang="en-US" sz="1200" b="1">
              <a:latin typeface="Georgia" pitchFamily="18" charset="0"/>
            </a:rPr>
            <a:t>Home</a:t>
          </a:r>
        </a:p>
      </xdr:txBody>
    </xdr:sp>
    <xdr:clientData fPrintsWithSheet="0"/>
  </xdr:twoCellAnchor>
</xdr:wsDr>
</file>

<file path=xl/drawings/drawing18.xml><?xml version="1.0" encoding="utf-8"?>
<xdr:wsDr xmlns:xdr="http://schemas.openxmlformats.org/drawingml/2006/spreadsheetDrawing" xmlns:a="http://schemas.openxmlformats.org/drawingml/2006/main">
  <xdr:twoCellAnchor>
    <xdr:from>
      <xdr:col>14</xdr:col>
      <xdr:colOff>171450</xdr:colOff>
      <xdr:row>0</xdr:row>
      <xdr:rowOff>190500</xdr:rowOff>
    </xdr:from>
    <xdr:to>
      <xdr:col>16</xdr:col>
      <xdr:colOff>133350</xdr:colOff>
      <xdr:row>2</xdr:row>
      <xdr:rowOff>19050</xdr:rowOff>
    </xdr:to>
    <xdr:sp macro="[0]!AnnualResult_RoundedRectangle1_Click" textlink="">
      <xdr:nvSpPr>
        <xdr:cNvPr id="2" name="Rounded Rectangle 1"/>
        <xdr:cNvSpPr/>
      </xdr:nvSpPr>
      <xdr:spPr>
        <a:xfrm>
          <a:off x="7477125" y="190500"/>
          <a:ext cx="1181100" cy="342900"/>
        </a:xfrm>
        <a:prstGeom prst="roundRect">
          <a:avLst/>
        </a:prstGeom>
      </xdr:spPr>
      <xdr:style>
        <a:lnRef idx="0">
          <a:schemeClr val="accent2"/>
        </a:lnRef>
        <a:fillRef idx="3">
          <a:schemeClr val="accent2"/>
        </a:fillRef>
        <a:effectRef idx="3">
          <a:schemeClr val="accent2"/>
        </a:effectRef>
        <a:fontRef idx="minor">
          <a:schemeClr val="lt1"/>
        </a:fontRef>
      </xdr:style>
      <xdr:txBody>
        <a:bodyPr vertOverflow="clip" rtlCol="0" anchor="ctr"/>
        <a:lstStyle/>
        <a:p>
          <a:pPr algn="ctr"/>
          <a:r>
            <a:rPr lang="en-US" sz="1200" b="1">
              <a:latin typeface="Georgia" pitchFamily="18" charset="0"/>
            </a:rPr>
            <a:t>Home</a:t>
          </a:r>
        </a:p>
      </xdr:txBody>
    </xdr:sp>
    <xdr:clientData fPrintsWithSheet="0"/>
  </xdr:twoCellAnchor>
</xdr:wsDr>
</file>

<file path=xl/drawings/drawing19.xml><?xml version="1.0" encoding="utf-8"?>
<xdr:wsDr xmlns:xdr="http://schemas.openxmlformats.org/drawingml/2006/spreadsheetDrawing" xmlns:a="http://schemas.openxmlformats.org/drawingml/2006/main">
  <xdr:twoCellAnchor>
    <xdr:from>
      <xdr:col>10</xdr:col>
      <xdr:colOff>228599</xdr:colOff>
      <xdr:row>0</xdr:row>
      <xdr:rowOff>161924</xdr:rowOff>
    </xdr:from>
    <xdr:to>
      <xdr:col>13</xdr:col>
      <xdr:colOff>561974</xdr:colOff>
      <xdr:row>1</xdr:row>
      <xdr:rowOff>228599</xdr:rowOff>
    </xdr:to>
    <xdr:sp macro="[0]!ChargeHandover_RoundedRectangle1_Click" textlink="">
      <xdr:nvSpPr>
        <xdr:cNvPr id="2" name="Rounded Rectangle 1"/>
        <xdr:cNvSpPr/>
      </xdr:nvSpPr>
      <xdr:spPr>
        <a:xfrm>
          <a:off x="7343774" y="161924"/>
          <a:ext cx="942975" cy="333375"/>
        </a:xfrm>
        <a:prstGeom prst="roundRect">
          <a:avLst/>
        </a:prstGeom>
      </xdr:spPr>
      <xdr:style>
        <a:lnRef idx="0">
          <a:schemeClr val="accent2"/>
        </a:lnRef>
        <a:fillRef idx="3">
          <a:schemeClr val="accent2"/>
        </a:fillRef>
        <a:effectRef idx="3">
          <a:schemeClr val="accent2"/>
        </a:effectRef>
        <a:fontRef idx="minor">
          <a:schemeClr val="lt1"/>
        </a:fontRef>
      </xdr:style>
      <xdr:txBody>
        <a:bodyPr vertOverflow="clip" rtlCol="0" anchor="ctr"/>
        <a:lstStyle/>
        <a:p>
          <a:pPr algn="ctr"/>
          <a:r>
            <a:rPr lang="en-US" sz="1200" b="1">
              <a:latin typeface="Georgia" pitchFamily="18" charset="0"/>
            </a:rPr>
            <a:t>Home</a:t>
          </a:r>
        </a:p>
      </xdr:txBody>
    </xdr:sp>
    <xdr:clientData fPrintsWithSheet="0"/>
  </xdr:twoCellAnchor>
</xdr:wsDr>
</file>

<file path=xl/drawings/drawing20.xml><?xml version="1.0" encoding="utf-8"?>
<xdr:wsDr xmlns:xdr="http://schemas.openxmlformats.org/drawingml/2006/spreadsheetDrawing" xmlns:a="http://schemas.openxmlformats.org/drawingml/2006/main">
  <xdr:twoCellAnchor>
    <xdr:from>
      <xdr:col>8</xdr:col>
      <xdr:colOff>866774</xdr:colOff>
      <xdr:row>0</xdr:row>
      <xdr:rowOff>161924</xdr:rowOff>
    </xdr:from>
    <xdr:to>
      <xdr:col>16</xdr:col>
      <xdr:colOff>285750</xdr:colOff>
      <xdr:row>1</xdr:row>
      <xdr:rowOff>200024</xdr:rowOff>
    </xdr:to>
    <xdr:sp macro="[0]!HRA_RoundedRectangle1_Click" textlink="">
      <xdr:nvSpPr>
        <xdr:cNvPr id="2" name="Rounded Rectangle 1"/>
        <xdr:cNvSpPr/>
      </xdr:nvSpPr>
      <xdr:spPr>
        <a:xfrm>
          <a:off x="9677399" y="161924"/>
          <a:ext cx="1162051" cy="333375"/>
        </a:xfrm>
        <a:prstGeom prst="roundRect">
          <a:avLst/>
        </a:prstGeom>
      </xdr:spPr>
      <xdr:style>
        <a:lnRef idx="0">
          <a:schemeClr val="accent2"/>
        </a:lnRef>
        <a:fillRef idx="3">
          <a:schemeClr val="accent2"/>
        </a:fillRef>
        <a:effectRef idx="3">
          <a:schemeClr val="accent2"/>
        </a:effectRef>
        <a:fontRef idx="minor">
          <a:schemeClr val="lt1"/>
        </a:fontRef>
      </xdr:style>
      <xdr:txBody>
        <a:bodyPr vertOverflow="clip" rtlCol="0" anchor="ctr"/>
        <a:lstStyle/>
        <a:p>
          <a:pPr algn="ctr"/>
          <a:r>
            <a:rPr lang="en-US" sz="1200" b="1">
              <a:latin typeface="Georgia" pitchFamily="18" charset="0"/>
            </a:rPr>
            <a:t>Home</a:t>
          </a:r>
        </a:p>
      </xdr:txBody>
    </xdr:sp>
    <xdr:clientData fPrintsWithSheet="0"/>
  </xdr:twoCellAnchor>
</xdr:wsDr>
</file>

<file path=xl/drawings/drawing21.xml><?xml version="1.0" encoding="utf-8"?>
<xdr:wsDr xmlns:xdr="http://schemas.openxmlformats.org/drawingml/2006/spreadsheetDrawing" xmlns:a="http://schemas.openxmlformats.org/drawingml/2006/main">
  <xdr:twoCellAnchor>
    <xdr:from>
      <xdr:col>15</xdr:col>
      <xdr:colOff>209550</xdr:colOff>
      <xdr:row>1</xdr:row>
      <xdr:rowOff>161924</xdr:rowOff>
    </xdr:from>
    <xdr:to>
      <xdr:col>15</xdr:col>
      <xdr:colOff>1133475</xdr:colOff>
      <xdr:row>2</xdr:row>
      <xdr:rowOff>200024</xdr:rowOff>
    </xdr:to>
    <xdr:sp macro="[0]!ChargeList_RoundedRectangle1_Click" textlink="">
      <xdr:nvSpPr>
        <xdr:cNvPr id="2" name="Rounded Rectangle 1"/>
        <xdr:cNvSpPr/>
      </xdr:nvSpPr>
      <xdr:spPr>
        <a:xfrm>
          <a:off x="10287000" y="457199"/>
          <a:ext cx="923925" cy="295275"/>
        </a:xfrm>
        <a:prstGeom prst="roundRect">
          <a:avLst/>
        </a:prstGeom>
      </xdr:spPr>
      <xdr:style>
        <a:lnRef idx="0">
          <a:schemeClr val="accent3"/>
        </a:lnRef>
        <a:fillRef idx="3">
          <a:schemeClr val="accent3"/>
        </a:fillRef>
        <a:effectRef idx="3">
          <a:schemeClr val="accent3"/>
        </a:effectRef>
        <a:fontRef idx="minor">
          <a:schemeClr val="lt1"/>
        </a:fontRef>
      </xdr:style>
      <xdr:txBody>
        <a:bodyPr vertOverflow="clip" rtlCol="0" anchor="ctr"/>
        <a:lstStyle/>
        <a:p>
          <a:pPr algn="ctr"/>
          <a:r>
            <a:rPr lang="en-US" sz="1800" b="1"/>
            <a:t>Store</a:t>
          </a:r>
        </a:p>
      </xdr:txBody>
    </xdr:sp>
    <xdr:clientData/>
  </xdr:twoCellAnchor>
</xdr:wsDr>
</file>

<file path=xl/drawings/drawing22.xml><?xml version="1.0" encoding="utf-8"?>
<xdr:wsDr xmlns:xdr="http://schemas.openxmlformats.org/drawingml/2006/spreadsheetDrawing" xmlns:a="http://schemas.openxmlformats.org/drawingml/2006/main">
  <xdr:twoCellAnchor>
    <xdr:from>
      <xdr:col>13</xdr:col>
      <xdr:colOff>295275</xdr:colOff>
      <xdr:row>0</xdr:row>
      <xdr:rowOff>95250</xdr:rowOff>
    </xdr:from>
    <xdr:to>
      <xdr:col>14</xdr:col>
      <xdr:colOff>762000</xdr:colOff>
      <xdr:row>1</xdr:row>
      <xdr:rowOff>76200</xdr:rowOff>
    </xdr:to>
    <xdr:sp macro="[0]!Sansthapan_RoundedRectangle1_Click" textlink="">
      <xdr:nvSpPr>
        <xdr:cNvPr id="2" name="Rounded Rectangle 1"/>
        <xdr:cNvSpPr/>
      </xdr:nvSpPr>
      <xdr:spPr>
        <a:xfrm>
          <a:off x="10420350" y="95250"/>
          <a:ext cx="1066800" cy="314325"/>
        </a:xfrm>
        <a:prstGeom prst="roundRect">
          <a:avLst/>
        </a:prstGeom>
      </xdr:spPr>
      <xdr:style>
        <a:lnRef idx="0">
          <a:schemeClr val="accent2"/>
        </a:lnRef>
        <a:fillRef idx="3">
          <a:schemeClr val="accent2"/>
        </a:fillRef>
        <a:effectRef idx="3">
          <a:schemeClr val="accent2"/>
        </a:effectRef>
        <a:fontRef idx="minor">
          <a:schemeClr val="lt1"/>
        </a:fontRef>
      </xdr:style>
      <xdr:txBody>
        <a:bodyPr vertOverflow="clip" rtlCol="0" anchor="ctr"/>
        <a:lstStyle/>
        <a:p>
          <a:pPr algn="ctr"/>
          <a:r>
            <a:rPr lang="en-US" sz="1200" b="1">
              <a:latin typeface="Georgia" pitchFamily="18" charset="0"/>
            </a:rPr>
            <a:t>Home</a:t>
          </a:r>
        </a:p>
      </xdr:txBody>
    </xdr:sp>
    <xdr:clientData fPrintsWithSheet="0"/>
  </xdr:twoCellAnchor>
</xdr:wsDr>
</file>

<file path=xl/drawings/drawing23.xml><?xml version="1.0" encoding="utf-8"?>
<xdr:wsDr xmlns:xdr="http://schemas.openxmlformats.org/drawingml/2006/spreadsheetDrawing" xmlns:a="http://schemas.openxmlformats.org/drawingml/2006/main">
  <xdr:twoCellAnchor>
    <xdr:from>
      <xdr:col>0</xdr:col>
      <xdr:colOff>38099</xdr:colOff>
      <xdr:row>0</xdr:row>
      <xdr:rowOff>57150</xdr:rowOff>
    </xdr:from>
    <xdr:to>
      <xdr:col>1</xdr:col>
      <xdr:colOff>352424</xdr:colOff>
      <xdr:row>1</xdr:row>
      <xdr:rowOff>28575</xdr:rowOff>
    </xdr:to>
    <xdr:sp macro="[0]!TimeTable_RoundedRectangle1_Click" textlink="">
      <xdr:nvSpPr>
        <xdr:cNvPr id="2" name="Rounded Rectangle 1"/>
        <xdr:cNvSpPr/>
      </xdr:nvSpPr>
      <xdr:spPr>
        <a:xfrm>
          <a:off x="38099" y="57150"/>
          <a:ext cx="923925" cy="304800"/>
        </a:xfrm>
        <a:prstGeom prst="roundRect">
          <a:avLst/>
        </a:prstGeom>
      </xdr:spPr>
      <xdr:style>
        <a:lnRef idx="0">
          <a:schemeClr val="accent2"/>
        </a:lnRef>
        <a:fillRef idx="3">
          <a:schemeClr val="accent2"/>
        </a:fillRef>
        <a:effectRef idx="3">
          <a:schemeClr val="accent2"/>
        </a:effectRef>
        <a:fontRef idx="minor">
          <a:schemeClr val="lt1"/>
        </a:fontRef>
      </xdr:style>
      <xdr:txBody>
        <a:bodyPr vertOverflow="clip" rtlCol="0" anchor="ctr"/>
        <a:lstStyle/>
        <a:p>
          <a:pPr algn="ctr"/>
          <a:r>
            <a:rPr lang="en-US" sz="1200" b="1">
              <a:latin typeface="Georgia" pitchFamily="18" charset="0"/>
            </a:rPr>
            <a:t>Home</a:t>
          </a:r>
        </a:p>
      </xdr:txBody>
    </xdr:sp>
    <xdr:clientData fPrintsWithSheet="0"/>
  </xdr:twoCellAnchor>
</xdr:wsDr>
</file>

<file path=xl/drawings/drawing24.xml><?xml version="1.0" encoding="utf-8"?>
<xdr:wsDr xmlns:xdr="http://schemas.openxmlformats.org/drawingml/2006/spreadsheetDrawing" xmlns:a="http://schemas.openxmlformats.org/drawingml/2006/main">
  <xdr:twoCellAnchor>
    <xdr:from>
      <xdr:col>0</xdr:col>
      <xdr:colOff>76200</xdr:colOff>
      <xdr:row>0</xdr:row>
      <xdr:rowOff>38100</xdr:rowOff>
    </xdr:from>
    <xdr:to>
      <xdr:col>1</xdr:col>
      <xdr:colOff>247650</xdr:colOff>
      <xdr:row>0</xdr:row>
      <xdr:rowOff>342900</xdr:rowOff>
    </xdr:to>
    <xdr:sp macro="[0]!LeveriesSanction_RoundedRectangle1_Click" textlink="">
      <xdr:nvSpPr>
        <xdr:cNvPr id="2" name="Rounded Rectangle 1"/>
        <xdr:cNvSpPr/>
      </xdr:nvSpPr>
      <xdr:spPr>
        <a:xfrm>
          <a:off x="76200" y="38100"/>
          <a:ext cx="781050" cy="304800"/>
        </a:xfrm>
        <a:prstGeom prst="roundRect">
          <a:avLst/>
        </a:prstGeom>
      </xdr:spPr>
      <xdr:style>
        <a:lnRef idx="0">
          <a:schemeClr val="accent2"/>
        </a:lnRef>
        <a:fillRef idx="3">
          <a:schemeClr val="accent2"/>
        </a:fillRef>
        <a:effectRef idx="3">
          <a:schemeClr val="accent2"/>
        </a:effectRef>
        <a:fontRef idx="minor">
          <a:schemeClr val="lt1"/>
        </a:fontRef>
      </xdr:style>
      <xdr:txBody>
        <a:bodyPr vertOverflow="clip" rtlCol="0" anchor="ctr"/>
        <a:lstStyle/>
        <a:p>
          <a:pPr algn="ctr"/>
          <a:r>
            <a:rPr lang="en-US" sz="1200" b="1">
              <a:latin typeface="Georgia" pitchFamily="18" charset="0"/>
            </a:rPr>
            <a:t>Home</a:t>
          </a:r>
        </a:p>
      </xdr:txBody>
    </xdr:sp>
    <xdr:clientData fPrintsWithSheet="0"/>
  </xdr:twoCellAnchor>
</xdr:wsDr>
</file>

<file path=xl/drawings/drawing25.xml><?xml version="1.0" encoding="utf-8"?>
<xdr:wsDr xmlns:xdr="http://schemas.openxmlformats.org/drawingml/2006/spreadsheetDrawing" xmlns:a="http://schemas.openxmlformats.org/drawingml/2006/main">
  <xdr:twoCellAnchor>
    <xdr:from>
      <xdr:col>18</xdr:col>
      <xdr:colOff>47625</xdr:colOff>
      <xdr:row>0</xdr:row>
      <xdr:rowOff>200024</xdr:rowOff>
    </xdr:from>
    <xdr:to>
      <xdr:col>20</xdr:col>
      <xdr:colOff>9525</xdr:colOff>
      <xdr:row>1</xdr:row>
      <xdr:rowOff>200024</xdr:rowOff>
    </xdr:to>
    <xdr:sp macro="[0]!GA141_RoundedRectangle1_Click" textlink="">
      <xdr:nvSpPr>
        <xdr:cNvPr id="2" name="Rounded Rectangle 1"/>
        <xdr:cNvSpPr/>
      </xdr:nvSpPr>
      <xdr:spPr>
        <a:xfrm>
          <a:off x="8648700" y="200024"/>
          <a:ext cx="1181100" cy="352425"/>
        </a:xfrm>
        <a:prstGeom prst="roundRect">
          <a:avLst/>
        </a:prstGeom>
      </xdr:spPr>
      <xdr:style>
        <a:lnRef idx="0">
          <a:schemeClr val="accent2"/>
        </a:lnRef>
        <a:fillRef idx="3">
          <a:schemeClr val="accent2"/>
        </a:fillRef>
        <a:effectRef idx="3">
          <a:schemeClr val="accent2"/>
        </a:effectRef>
        <a:fontRef idx="minor">
          <a:schemeClr val="lt1"/>
        </a:fontRef>
      </xdr:style>
      <xdr:txBody>
        <a:bodyPr vertOverflow="clip" rtlCol="0" anchor="ctr"/>
        <a:lstStyle/>
        <a:p>
          <a:pPr algn="ctr"/>
          <a:r>
            <a:rPr lang="en-US" sz="1200" b="1">
              <a:latin typeface="Georgia" pitchFamily="18" charset="0"/>
            </a:rPr>
            <a:t>Home</a:t>
          </a:r>
        </a:p>
      </xdr:txBody>
    </xdr:sp>
    <xdr:clientData fPrintsWithSheet="0"/>
  </xdr:twoCellAnchor>
</xdr:wsDr>
</file>

<file path=xl/drawings/drawing26.xml><?xml version="1.0" encoding="utf-8"?>
<xdr:wsDr xmlns:xdr="http://schemas.openxmlformats.org/drawingml/2006/spreadsheetDrawing" xmlns:a="http://schemas.openxmlformats.org/drawingml/2006/main">
  <xdr:twoCellAnchor>
    <xdr:from>
      <xdr:col>15</xdr:col>
      <xdr:colOff>190500</xdr:colOff>
      <xdr:row>1</xdr:row>
      <xdr:rowOff>133351</xdr:rowOff>
    </xdr:from>
    <xdr:to>
      <xdr:col>17</xdr:col>
      <xdr:colOff>409575</xdr:colOff>
      <xdr:row>2</xdr:row>
      <xdr:rowOff>9526</xdr:rowOff>
    </xdr:to>
    <xdr:sp macro="[0]!NOC_RoundedRectangle1_Click" textlink="">
      <xdr:nvSpPr>
        <xdr:cNvPr id="2" name="Rounded Rectangle 1"/>
        <xdr:cNvSpPr/>
      </xdr:nvSpPr>
      <xdr:spPr>
        <a:xfrm>
          <a:off x="10144125" y="447676"/>
          <a:ext cx="1438275" cy="323850"/>
        </a:xfrm>
        <a:prstGeom prst="roundRect">
          <a:avLst/>
        </a:prstGeom>
      </xdr:spPr>
      <xdr:style>
        <a:lnRef idx="0">
          <a:schemeClr val="accent2"/>
        </a:lnRef>
        <a:fillRef idx="3">
          <a:schemeClr val="accent2"/>
        </a:fillRef>
        <a:effectRef idx="3">
          <a:schemeClr val="accent2"/>
        </a:effectRef>
        <a:fontRef idx="minor">
          <a:schemeClr val="lt1"/>
        </a:fontRef>
      </xdr:style>
      <xdr:txBody>
        <a:bodyPr vertOverflow="clip" rtlCol="0" anchor="ctr"/>
        <a:lstStyle/>
        <a:p>
          <a:pPr algn="ctr"/>
          <a:r>
            <a:rPr lang="en-US" sz="1200" b="1">
              <a:latin typeface="Georgia" pitchFamily="18" charset="0"/>
            </a:rPr>
            <a:t>Pension Case</a:t>
          </a:r>
        </a:p>
      </xdr:txBody>
    </xdr:sp>
    <xdr:clientData/>
  </xdr:twoCellAnchor>
  <xdr:twoCellAnchor>
    <xdr:from>
      <xdr:col>15</xdr:col>
      <xdr:colOff>190500</xdr:colOff>
      <xdr:row>0</xdr:row>
      <xdr:rowOff>76200</xdr:rowOff>
    </xdr:from>
    <xdr:to>
      <xdr:col>17</xdr:col>
      <xdr:colOff>390525</xdr:colOff>
      <xdr:row>1</xdr:row>
      <xdr:rowOff>66675</xdr:rowOff>
    </xdr:to>
    <xdr:sp macro="[0]!NOC_RoundedRectangle2_Click" textlink="">
      <xdr:nvSpPr>
        <xdr:cNvPr id="3" name="Rounded Rectangle 2"/>
        <xdr:cNvSpPr/>
      </xdr:nvSpPr>
      <xdr:spPr>
        <a:xfrm>
          <a:off x="10144125" y="76200"/>
          <a:ext cx="1419225" cy="304800"/>
        </a:xfrm>
        <a:prstGeom prst="roundRect">
          <a:avLst/>
        </a:prstGeom>
      </xdr:spPr>
      <xdr:style>
        <a:lnRef idx="0">
          <a:schemeClr val="accent2"/>
        </a:lnRef>
        <a:fillRef idx="3">
          <a:schemeClr val="accent2"/>
        </a:fillRef>
        <a:effectRef idx="3">
          <a:schemeClr val="accent2"/>
        </a:effectRef>
        <a:fontRef idx="minor">
          <a:schemeClr val="lt1"/>
        </a:fontRef>
      </xdr:style>
      <xdr:txBody>
        <a:bodyPr vertOverflow="clip" rtlCol="0" anchor="ctr"/>
        <a:lstStyle/>
        <a:p>
          <a:pPr algn="ctr"/>
          <a:r>
            <a:rPr lang="en-US" sz="1200" b="1">
              <a:latin typeface="Georgia" pitchFamily="18" charset="0"/>
            </a:rPr>
            <a:t>Home</a:t>
          </a:r>
        </a:p>
      </xdr:txBody>
    </xdr:sp>
    <xdr:clientData fPrintsWithSheet="0"/>
  </xdr:twoCellAnchor>
</xdr:wsDr>
</file>

<file path=xl/drawings/drawing27.xml><?xml version="1.0" encoding="utf-8"?>
<xdr:wsDr xmlns:xdr="http://schemas.openxmlformats.org/drawingml/2006/spreadsheetDrawing" xmlns:a="http://schemas.openxmlformats.org/drawingml/2006/main">
  <xdr:twoCellAnchor>
    <xdr:from>
      <xdr:col>0</xdr:col>
      <xdr:colOff>47625</xdr:colOff>
      <xdr:row>0</xdr:row>
      <xdr:rowOff>9525</xdr:rowOff>
    </xdr:from>
    <xdr:to>
      <xdr:col>1</xdr:col>
      <xdr:colOff>571500</xdr:colOff>
      <xdr:row>1</xdr:row>
      <xdr:rowOff>9525</xdr:rowOff>
    </xdr:to>
    <xdr:sp macro="[0]!LPC_RoundedRectangle1_Click" textlink="">
      <xdr:nvSpPr>
        <xdr:cNvPr id="2" name="Rounded Rectangle 1"/>
        <xdr:cNvSpPr/>
      </xdr:nvSpPr>
      <xdr:spPr>
        <a:xfrm>
          <a:off x="47625" y="9525"/>
          <a:ext cx="914400" cy="304800"/>
        </a:xfrm>
        <a:prstGeom prst="roundRect">
          <a:avLst/>
        </a:prstGeom>
      </xdr:spPr>
      <xdr:style>
        <a:lnRef idx="0">
          <a:schemeClr val="accent2"/>
        </a:lnRef>
        <a:fillRef idx="3">
          <a:schemeClr val="accent2"/>
        </a:fillRef>
        <a:effectRef idx="3">
          <a:schemeClr val="accent2"/>
        </a:effectRef>
        <a:fontRef idx="minor">
          <a:schemeClr val="lt1"/>
        </a:fontRef>
      </xdr:style>
      <xdr:txBody>
        <a:bodyPr vertOverflow="clip" rtlCol="0" anchor="ctr"/>
        <a:lstStyle/>
        <a:p>
          <a:pPr algn="ctr"/>
          <a:r>
            <a:rPr lang="en-US" sz="1200" b="1">
              <a:latin typeface="Georgia" pitchFamily="18" charset="0"/>
            </a:rPr>
            <a:t>Home</a:t>
          </a:r>
        </a:p>
      </xdr:txBody>
    </xdr:sp>
    <xdr:clientData fPrintsWithSheet="0"/>
  </xdr:twoCellAnchor>
</xdr:wsDr>
</file>

<file path=xl/drawings/drawing28.xml><?xml version="1.0" encoding="utf-8"?>
<xdr:wsDr xmlns:xdr="http://schemas.openxmlformats.org/drawingml/2006/spreadsheetDrawing" xmlns:a="http://schemas.openxmlformats.org/drawingml/2006/main">
  <xdr:twoCellAnchor>
    <xdr:from>
      <xdr:col>13</xdr:col>
      <xdr:colOff>504825</xdr:colOff>
      <xdr:row>0</xdr:row>
      <xdr:rowOff>114300</xdr:rowOff>
    </xdr:from>
    <xdr:to>
      <xdr:col>15</xdr:col>
      <xdr:colOff>485775</xdr:colOff>
      <xdr:row>1</xdr:row>
      <xdr:rowOff>123825</xdr:rowOff>
    </xdr:to>
    <xdr:sp macro="[0]!SBPBReceipt_RoundedRectangle1_Click" textlink="">
      <xdr:nvSpPr>
        <xdr:cNvPr id="2" name="Rounded Rectangle 1"/>
        <xdr:cNvSpPr/>
      </xdr:nvSpPr>
      <xdr:spPr>
        <a:xfrm>
          <a:off x="6515100" y="114300"/>
          <a:ext cx="1200150" cy="304800"/>
        </a:xfrm>
        <a:prstGeom prst="roundRect">
          <a:avLst/>
        </a:prstGeom>
      </xdr:spPr>
      <xdr:style>
        <a:lnRef idx="0">
          <a:schemeClr val="accent2"/>
        </a:lnRef>
        <a:fillRef idx="3">
          <a:schemeClr val="accent2"/>
        </a:fillRef>
        <a:effectRef idx="3">
          <a:schemeClr val="accent2"/>
        </a:effectRef>
        <a:fontRef idx="minor">
          <a:schemeClr val="lt1"/>
        </a:fontRef>
      </xdr:style>
      <xdr:txBody>
        <a:bodyPr vertOverflow="clip" rtlCol="0" anchor="ctr"/>
        <a:lstStyle/>
        <a:p>
          <a:pPr algn="ctr"/>
          <a:r>
            <a:rPr lang="en-US" sz="1200" b="1">
              <a:latin typeface="Georgia" pitchFamily="18" charset="0"/>
            </a:rPr>
            <a:t>Home</a:t>
          </a:r>
        </a:p>
      </xdr:txBody>
    </xdr:sp>
    <xdr:clientData fPrintsWithSheet="0"/>
  </xdr:twoCellAnchor>
  <xdr:twoCellAnchor>
    <xdr:from>
      <xdr:col>13</xdr:col>
      <xdr:colOff>523875</xdr:colOff>
      <xdr:row>1</xdr:row>
      <xdr:rowOff>161925</xdr:rowOff>
    </xdr:from>
    <xdr:to>
      <xdr:col>15</xdr:col>
      <xdr:colOff>495300</xdr:colOff>
      <xdr:row>3</xdr:row>
      <xdr:rowOff>9525</xdr:rowOff>
    </xdr:to>
    <xdr:sp macro="[0]!SBPBReceipt_RoundedRectangle2_Click" textlink="">
      <xdr:nvSpPr>
        <xdr:cNvPr id="3" name="Rounded Rectangle 2"/>
        <xdr:cNvSpPr/>
      </xdr:nvSpPr>
      <xdr:spPr>
        <a:xfrm>
          <a:off x="6534150" y="457200"/>
          <a:ext cx="1190625" cy="342900"/>
        </a:xfrm>
        <a:prstGeom prst="roundRect">
          <a:avLst/>
        </a:prstGeom>
      </xdr:spPr>
      <xdr:style>
        <a:lnRef idx="0">
          <a:schemeClr val="accent2"/>
        </a:lnRef>
        <a:fillRef idx="3">
          <a:schemeClr val="accent2"/>
        </a:fillRef>
        <a:effectRef idx="3">
          <a:schemeClr val="accent2"/>
        </a:effectRef>
        <a:fontRef idx="minor">
          <a:schemeClr val="lt1"/>
        </a:fontRef>
      </xdr:style>
      <xdr:txBody>
        <a:bodyPr vertOverflow="clip" rtlCol="0" anchor="ctr"/>
        <a:lstStyle/>
        <a:p>
          <a:pPr algn="ctr"/>
          <a:r>
            <a:rPr lang="en-US" sz="1400" b="1"/>
            <a:t>Content</a:t>
          </a:r>
        </a:p>
      </xdr:txBody>
    </xdr:sp>
    <xdr:clientData/>
  </xdr:twoCellAnchor>
</xdr:wsDr>
</file>

<file path=xl/drawings/drawing29.xml><?xml version="1.0" encoding="utf-8"?>
<xdr:wsDr xmlns:xdr="http://schemas.openxmlformats.org/drawingml/2006/spreadsheetDrawing" xmlns:a="http://schemas.openxmlformats.org/drawingml/2006/main">
  <xdr:twoCellAnchor>
    <xdr:from>
      <xdr:col>11</xdr:col>
      <xdr:colOff>28575</xdr:colOff>
      <xdr:row>2</xdr:row>
      <xdr:rowOff>123825</xdr:rowOff>
    </xdr:from>
    <xdr:to>
      <xdr:col>12</xdr:col>
      <xdr:colOff>542925</xdr:colOff>
      <xdr:row>3</xdr:row>
      <xdr:rowOff>323850</xdr:rowOff>
    </xdr:to>
    <xdr:sp macro="[0]!PhysicalVerifyReport_RoundedRectangle1_Click" textlink="">
      <xdr:nvSpPr>
        <xdr:cNvPr id="2" name="Rounded Rectangle 1"/>
        <xdr:cNvSpPr/>
      </xdr:nvSpPr>
      <xdr:spPr>
        <a:xfrm>
          <a:off x="7400925" y="676275"/>
          <a:ext cx="1123950" cy="333375"/>
        </a:xfrm>
        <a:prstGeom prst="roundRect">
          <a:avLst/>
        </a:prstGeom>
      </xdr:spPr>
      <xdr:style>
        <a:lnRef idx="0">
          <a:schemeClr val="accent3"/>
        </a:lnRef>
        <a:fillRef idx="3">
          <a:schemeClr val="accent3"/>
        </a:fillRef>
        <a:effectRef idx="3">
          <a:schemeClr val="accent3"/>
        </a:effectRef>
        <a:fontRef idx="minor">
          <a:schemeClr val="lt1"/>
        </a:fontRef>
      </xdr:style>
      <xdr:txBody>
        <a:bodyPr vertOverflow="clip" rtlCol="0" anchor="ctr"/>
        <a:lstStyle/>
        <a:p>
          <a:pPr algn="ctr"/>
          <a:r>
            <a:rPr lang="en-US" sz="2000" b="1"/>
            <a:t>Store</a:t>
          </a:r>
        </a:p>
      </xdr:txBody>
    </xdr:sp>
    <xdr:clientData/>
  </xdr:twoCellAnchor>
</xdr:wsDr>
</file>

<file path=xl/drawings/drawing30.xml><?xml version="1.0" encoding="utf-8"?>
<xdr:wsDr xmlns:xdr="http://schemas.openxmlformats.org/drawingml/2006/spreadsheetDrawing" xmlns:a="http://schemas.openxmlformats.org/drawingml/2006/main">
  <xdr:twoCellAnchor>
    <xdr:from>
      <xdr:col>0</xdr:col>
      <xdr:colOff>57149</xdr:colOff>
      <xdr:row>0</xdr:row>
      <xdr:rowOff>28575</xdr:rowOff>
    </xdr:from>
    <xdr:to>
      <xdr:col>1</xdr:col>
      <xdr:colOff>371474</xdr:colOff>
      <xdr:row>1</xdr:row>
      <xdr:rowOff>66675</xdr:rowOff>
    </xdr:to>
    <xdr:sp macro="[0]!GA79_RoundedRectangle1_Click" textlink="">
      <xdr:nvSpPr>
        <xdr:cNvPr id="2" name="Rounded Rectangle 1"/>
        <xdr:cNvSpPr/>
      </xdr:nvSpPr>
      <xdr:spPr>
        <a:xfrm>
          <a:off x="57149" y="28575"/>
          <a:ext cx="923925" cy="304800"/>
        </a:xfrm>
        <a:prstGeom prst="roundRect">
          <a:avLst/>
        </a:prstGeom>
      </xdr:spPr>
      <xdr:style>
        <a:lnRef idx="0">
          <a:schemeClr val="accent2"/>
        </a:lnRef>
        <a:fillRef idx="3">
          <a:schemeClr val="accent2"/>
        </a:fillRef>
        <a:effectRef idx="3">
          <a:schemeClr val="accent2"/>
        </a:effectRef>
        <a:fontRef idx="minor">
          <a:schemeClr val="lt1"/>
        </a:fontRef>
      </xdr:style>
      <xdr:txBody>
        <a:bodyPr vertOverflow="clip" rtlCol="0" anchor="ctr"/>
        <a:lstStyle/>
        <a:p>
          <a:pPr algn="ctr"/>
          <a:r>
            <a:rPr lang="en-US" sz="1200" b="1">
              <a:latin typeface="Georgia" pitchFamily="18" charset="0"/>
            </a:rPr>
            <a:t>Home</a:t>
          </a:r>
        </a:p>
      </xdr:txBody>
    </xdr:sp>
    <xdr:clientData fPrintsWithSheet="0"/>
  </xdr:twoCellAnchor>
</xdr:wsDr>
</file>

<file path=xl/drawings/drawing31.xml><?xml version="1.0" encoding="utf-8"?>
<xdr:wsDr xmlns:xdr="http://schemas.openxmlformats.org/drawingml/2006/spreadsheetDrawing" xmlns:a="http://schemas.openxmlformats.org/drawingml/2006/main">
  <xdr:twoCellAnchor>
    <xdr:from>
      <xdr:col>10</xdr:col>
      <xdr:colOff>0</xdr:colOff>
      <xdr:row>5</xdr:row>
      <xdr:rowOff>190500</xdr:rowOff>
    </xdr:from>
    <xdr:to>
      <xdr:col>11</xdr:col>
      <xdr:colOff>314325</xdr:colOff>
      <xdr:row>7</xdr:row>
      <xdr:rowOff>38100</xdr:rowOff>
    </xdr:to>
    <xdr:sp macro="[0]!HandoverList_RoundedRectangle1_Click" textlink="">
      <xdr:nvSpPr>
        <xdr:cNvPr id="2" name="Rounded Rectangle 1"/>
        <xdr:cNvSpPr/>
      </xdr:nvSpPr>
      <xdr:spPr>
        <a:xfrm>
          <a:off x="7524750" y="1447800"/>
          <a:ext cx="923925" cy="323850"/>
        </a:xfrm>
        <a:prstGeom prst="roundRect">
          <a:avLst/>
        </a:prstGeom>
      </xdr:spPr>
      <xdr:style>
        <a:lnRef idx="0">
          <a:schemeClr val="accent3"/>
        </a:lnRef>
        <a:fillRef idx="3">
          <a:schemeClr val="accent3"/>
        </a:fillRef>
        <a:effectRef idx="3">
          <a:schemeClr val="accent3"/>
        </a:effectRef>
        <a:fontRef idx="minor">
          <a:schemeClr val="lt1"/>
        </a:fontRef>
      </xdr:style>
      <xdr:txBody>
        <a:bodyPr vertOverflow="clip" rtlCol="0" anchor="ctr"/>
        <a:lstStyle/>
        <a:p>
          <a:pPr algn="ctr"/>
          <a:r>
            <a:rPr lang="en-US" sz="1800" b="1"/>
            <a:t>Store</a:t>
          </a:r>
        </a:p>
      </xdr:txBody>
    </xdr:sp>
    <xdr:clientData/>
  </xdr:twoCellAnchor>
</xdr:wsDr>
</file>

<file path=xl/drawings/drawing32.xml><?xml version="1.0" encoding="utf-8"?>
<xdr:wsDr xmlns:xdr="http://schemas.openxmlformats.org/drawingml/2006/spreadsheetDrawing" xmlns:a="http://schemas.openxmlformats.org/drawingml/2006/main">
  <xdr:twoCellAnchor>
    <xdr:from>
      <xdr:col>3</xdr:col>
      <xdr:colOff>180975</xdr:colOff>
      <xdr:row>0</xdr:row>
      <xdr:rowOff>95250</xdr:rowOff>
    </xdr:from>
    <xdr:to>
      <xdr:col>6</xdr:col>
      <xdr:colOff>88654</xdr:colOff>
      <xdr:row>0</xdr:row>
      <xdr:rowOff>485775</xdr:rowOff>
    </xdr:to>
    <xdr:sp macro="[0]!RoundedRectangle1_Click" textlink="">
      <xdr:nvSpPr>
        <xdr:cNvPr id="2" name="Rounded Rectangle 1"/>
        <xdr:cNvSpPr/>
      </xdr:nvSpPr>
      <xdr:spPr>
        <a:xfrm>
          <a:off x="8201025" y="95250"/>
          <a:ext cx="1736479" cy="390525"/>
        </a:xfrm>
        <a:prstGeom prst="roundRect">
          <a:avLst>
            <a:gd name="adj" fmla="val 15333"/>
          </a:avLst>
        </a:prstGeom>
      </xdr:spPr>
      <xdr:style>
        <a:lnRef idx="0">
          <a:schemeClr val="accent4"/>
        </a:lnRef>
        <a:fillRef idx="3">
          <a:schemeClr val="accent4"/>
        </a:fillRef>
        <a:effectRef idx="3">
          <a:schemeClr val="accent4"/>
        </a:effectRef>
        <a:fontRef idx="minor">
          <a:schemeClr val="lt1"/>
        </a:fontRef>
      </xdr:style>
      <xdr:txBody>
        <a:bodyPr vertOverflow="clip" rtlCol="0" anchor="ctr"/>
        <a:lstStyle/>
        <a:p>
          <a:pPr algn="ctr"/>
          <a:r>
            <a:rPr lang="en-US" sz="2000" b="0" cap="none" spc="0">
              <a:ln w="18415" cmpd="sng">
                <a:solidFill>
                  <a:srgbClr val="FFFFFF"/>
                </a:solidFill>
                <a:prstDash val="solid"/>
              </a:ln>
              <a:solidFill>
                <a:srgbClr val="FFFFFF"/>
              </a:solidFill>
              <a:effectLst>
                <a:outerShdw blurRad="63500" dir="3600000" algn="tl" rotWithShape="0">
                  <a:srgbClr val="000000">
                    <a:alpha val="70000"/>
                  </a:srgbClr>
                </a:outerShdw>
              </a:effectLst>
            </a:rPr>
            <a:t>HOME</a:t>
          </a:r>
        </a:p>
      </xdr:txBody>
    </xdr:sp>
    <xdr:clientData fPrintsWithSheet="0"/>
  </xdr:twoCellAnchor>
  <xdr:twoCellAnchor>
    <xdr:from>
      <xdr:col>2</xdr:col>
      <xdr:colOff>9526</xdr:colOff>
      <xdr:row>3</xdr:row>
      <xdr:rowOff>19050</xdr:rowOff>
    </xdr:from>
    <xdr:to>
      <xdr:col>2</xdr:col>
      <xdr:colOff>2028826</xdr:colOff>
      <xdr:row>3</xdr:row>
      <xdr:rowOff>352425</xdr:rowOff>
    </xdr:to>
    <xdr:sp macro="[0]!RoundedRectangle2_Click" textlink="">
      <xdr:nvSpPr>
        <xdr:cNvPr id="3" name="Rounded Rectangle 2"/>
        <xdr:cNvSpPr/>
      </xdr:nvSpPr>
      <xdr:spPr>
        <a:xfrm>
          <a:off x="5981701" y="1247775"/>
          <a:ext cx="2019300" cy="333375"/>
        </a:xfrm>
        <a:prstGeom prst="roundRect">
          <a:avLst/>
        </a:prstGeom>
      </xdr:spPr>
      <xdr:style>
        <a:lnRef idx="0">
          <a:schemeClr val="accent4"/>
        </a:lnRef>
        <a:fillRef idx="3">
          <a:schemeClr val="accent4"/>
        </a:fillRef>
        <a:effectRef idx="3">
          <a:schemeClr val="accent4"/>
        </a:effectRef>
        <a:fontRef idx="minor">
          <a:schemeClr val="lt1"/>
        </a:fontRef>
      </xdr:style>
      <xdr:txBody>
        <a:bodyPr vertOverflow="clip" rtlCol="0" anchor="ctr"/>
        <a:lstStyle/>
        <a:p>
          <a:pPr algn="ctr"/>
          <a:r>
            <a:rPr lang="en-US" sz="1800" b="0" cap="none" spc="0">
              <a:ln w="18415" cmpd="sng">
                <a:solidFill>
                  <a:srgbClr val="FFFFFF"/>
                </a:solidFill>
                <a:prstDash val="solid"/>
              </a:ln>
              <a:solidFill>
                <a:srgbClr val="FFFFFF"/>
              </a:solidFill>
              <a:effectLst>
                <a:outerShdw blurRad="63500" dir="3600000" algn="tl" rotWithShape="0">
                  <a:srgbClr val="000000">
                    <a:alpha val="70000"/>
                  </a:srgbClr>
                </a:outerShdw>
              </a:effectLst>
            </a:rPr>
            <a:t>Pansion Case</a:t>
          </a:r>
        </a:p>
      </xdr:txBody>
    </xdr:sp>
    <xdr:clientData fPrintsWithSheet="0"/>
  </xdr:twoCellAnchor>
  <xdr:twoCellAnchor>
    <xdr:from>
      <xdr:col>2</xdr:col>
      <xdr:colOff>0</xdr:colOff>
      <xdr:row>4</xdr:row>
      <xdr:rowOff>0</xdr:rowOff>
    </xdr:from>
    <xdr:to>
      <xdr:col>2</xdr:col>
      <xdr:colOff>2019300</xdr:colOff>
      <xdr:row>4</xdr:row>
      <xdr:rowOff>333375</xdr:rowOff>
    </xdr:to>
    <xdr:sp macro="[0]!RoundedRectangle3_Click" textlink="">
      <xdr:nvSpPr>
        <xdr:cNvPr id="4" name="Rounded Rectangle 3"/>
        <xdr:cNvSpPr/>
      </xdr:nvSpPr>
      <xdr:spPr>
        <a:xfrm>
          <a:off x="5972175" y="1619250"/>
          <a:ext cx="2019300" cy="333375"/>
        </a:xfrm>
        <a:prstGeom prst="roundRect">
          <a:avLst/>
        </a:prstGeom>
      </xdr:spPr>
      <xdr:style>
        <a:lnRef idx="0">
          <a:schemeClr val="accent4"/>
        </a:lnRef>
        <a:fillRef idx="3">
          <a:schemeClr val="accent4"/>
        </a:fillRef>
        <a:effectRef idx="3">
          <a:schemeClr val="accent4"/>
        </a:effectRef>
        <a:fontRef idx="minor">
          <a:schemeClr val="lt1"/>
        </a:fontRef>
      </xdr:style>
      <xdr:txBody>
        <a:bodyPr vertOverflow="clip" rtlCol="0" anchor="ctr"/>
        <a:lstStyle/>
        <a:p>
          <a:pPr algn="ctr"/>
          <a:r>
            <a:rPr lang="en-US" sz="1800" b="0" cap="none" spc="0">
              <a:ln w="18415" cmpd="sng">
                <a:solidFill>
                  <a:srgbClr val="FFFFFF"/>
                </a:solidFill>
                <a:prstDash val="solid"/>
              </a:ln>
              <a:solidFill>
                <a:srgbClr val="FFFFFF"/>
              </a:solidFill>
              <a:effectLst>
                <a:outerShdw blurRad="63500" dir="3600000" algn="tl" rotWithShape="0">
                  <a:srgbClr val="000000">
                    <a:alpha val="70000"/>
                  </a:srgbClr>
                </a:outerShdw>
              </a:effectLst>
            </a:rPr>
            <a:t>Before Retire </a:t>
          </a:r>
        </a:p>
      </xdr:txBody>
    </xdr:sp>
    <xdr:clientData fPrintsWithSheet="0"/>
  </xdr:twoCellAnchor>
  <xdr:twoCellAnchor>
    <xdr:from>
      <xdr:col>2</xdr:col>
      <xdr:colOff>0</xdr:colOff>
      <xdr:row>5</xdr:row>
      <xdr:rowOff>0</xdr:rowOff>
    </xdr:from>
    <xdr:to>
      <xdr:col>2</xdr:col>
      <xdr:colOff>2019300</xdr:colOff>
      <xdr:row>5</xdr:row>
      <xdr:rowOff>333375</xdr:rowOff>
    </xdr:to>
    <xdr:sp macro="[0]!RoundedRectangle4_Click" textlink="">
      <xdr:nvSpPr>
        <xdr:cNvPr id="5" name="Rounded Rectangle 4"/>
        <xdr:cNvSpPr/>
      </xdr:nvSpPr>
      <xdr:spPr>
        <a:xfrm>
          <a:off x="5972175" y="2009775"/>
          <a:ext cx="2019300" cy="333375"/>
        </a:xfrm>
        <a:prstGeom prst="roundRect">
          <a:avLst/>
        </a:prstGeom>
      </xdr:spPr>
      <xdr:style>
        <a:lnRef idx="0">
          <a:schemeClr val="accent4"/>
        </a:lnRef>
        <a:fillRef idx="3">
          <a:schemeClr val="accent4"/>
        </a:fillRef>
        <a:effectRef idx="3">
          <a:schemeClr val="accent4"/>
        </a:effectRef>
        <a:fontRef idx="minor">
          <a:schemeClr val="lt1"/>
        </a:fontRef>
      </xdr:style>
      <xdr:txBody>
        <a:bodyPr vertOverflow="clip" rtlCol="0" anchor="ctr"/>
        <a:lstStyle/>
        <a:p>
          <a:pPr algn="ctr"/>
          <a:r>
            <a:rPr lang="en-US" sz="1800" b="0" cap="none" spc="0">
              <a:ln w="18415" cmpd="sng">
                <a:solidFill>
                  <a:srgbClr val="FFFFFF"/>
                </a:solidFill>
                <a:prstDash val="solid"/>
              </a:ln>
              <a:solidFill>
                <a:srgbClr val="FFFFFF"/>
              </a:solidFill>
              <a:effectLst>
                <a:outerShdw blurRad="63500" dir="3600000" algn="tl" rotWithShape="0">
                  <a:srgbClr val="000000">
                    <a:alpha val="70000"/>
                  </a:srgbClr>
                </a:outerShdw>
              </a:effectLst>
            </a:rPr>
            <a:t>After Retire </a:t>
          </a:r>
        </a:p>
      </xdr:txBody>
    </xdr:sp>
    <xdr:clientData fPrintsWithSheet="0"/>
  </xdr:twoCellAnchor>
  <xdr:twoCellAnchor>
    <xdr:from>
      <xdr:col>2</xdr:col>
      <xdr:colOff>0</xdr:colOff>
      <xdr:row>6</xdr:row>
      <xdr:rowOff>0</xdr:rowOff>
    </xdr:from>
    <xdr:to>
      <xdr:col>2</xdr:col>
      <xdr:colOff>2019300</xdr:colOff>
      <xdr:row>6</xdr:row>
      <xdr:rowOff>333375</xdr:rowOff>
    </xdr:to>
    <xdr:sp macro="[0]!RoundedRectangle5_Click" textlink="">
      <xdr:nvSpPr>
        <xdr:cNvPr id="6" name="Rounded Rectangle 5"/>
        <xdr:cNvSpPr/>
      </xdr:nvSpPr>
      <xdr:spPr>
        <a:xfrm>
          <a:off x="5972175" y="2400300"/>
          <a:ext cx="2019300" cy="333375"/>
        </a:xfrm>
        <a:prstGeom prst="roundRect">
          <a:avLst/>
        </a:prstGeom>
      </xdr:spPr>
      <xdr:style>
        <a:lnRef idx="0">
          <a:schemeClr val="accent4"/>
        </a:lnRef>
        <a:fillRef idx="3">
          <a:schemeClr val="accent4"/>
        </a:fillRef>
        <a:effectRef idx="3">
          <a:schemeClr val="accent4"/>
        </a:effectRef>
        <a:fontRef idx="minor">
          <a:schemeClr val="lt1"/>
        </a:fontRef>
      </xdr:style>
      <xdr:txBody>
        <a:bodyPr vertOverflow="clip" rtlCol="0" anchor="ctr"/>
        <a:lstStyle/>
        <a:p>
          <a:pPr algn="ctr"/>
          <a:r>
            <a:rPr lang="en-US" sz="1800" b="0" cap="none" spc="0">
              <a:ln w="18415" cmpd="sng">
                <a:solidFill>
                  <a:srgbClr val="FFFFFF"/>
                </a:solidFill>
                <a:prstDash val="solid"/>
              </a:ln>
              <a:solidFill>
                <a:srgbClr val="FFFFFF"/>
              </a:solidFill>
              <a:effectLst>
                <a:outerShdw blurRad="63500" dir="3600000" algn="tl" rotWithShape="0">
                  <a:srgbClr val="000000">
                    <a:alpha val="70000"/>
                  </a:srgbClr>
                </a:outerShdw>
              </a:effectLst>
            </a:rPr>
            <a:t>Forwarding Letr</a:t>
          </a:r>
        </a:p>
      </xdr:txBody>
    </xdr:sp>
    <xdr:clientData fPrintsWithSheet="0"/>
  </xdr:twoCellAnchor>
  <xdr:twoCellAnchor>
    <xdr:from>
      <xdr:col>2</xdr:col>
      <xdr:colOff>0</xdr:colOff>
      <xdr:row>7</xdr:row>
      <xdr:rowOff>0</xdr:rowOff>
    </xdr:from>
    <xdr:to>
      <xdr:col>2</xdr:col>
      <xdr:colOff>2019300</xdr:colOff>
      <xdr:row>7</xdr:row>
      <xdr:rowOff>333375</xdr:rowOff>
    </xdr:to>
    <xdr:sp macro="[0]!RoundedRectangle6_Click" textlink="">
      <xdr:nvSpPr>
        <xdr:cNvPr id="7" name="Rounded Rectangle 6"/>
        <xdr:cNvSpPr/>
      </xdr:nvSpPr>
      <xdr:spPr>
        <a:xfrm>
          <a:off x="5972175" y="2790825"/>
          <a:ext cx="2019300" cy="333375"/>
        </a:xfrm>
        <a:prstGeom prst="roundRect">
          <a:avLst/>
        </a:prstGeom>
      </xdr:spPr>
      <xdr:style>
        <a:lnRef idx="0">
          <a:schemeClr val="accent4"/>
        </a:lnRef>
        <a:fillRef idx="3">
          <a:schemeClr val="accent4"/>
        </a:fillRef>
        <a:effectRef idx="3">
          <a:schemeClr val="accent4"/>
        </a:effectRef>
        <a:fontRef idx="minor">
          <a:schemeClr val="lt1"/>
        </a:fontRef>
      </xdr:style>
      <xdr:txBody>
        <a:bodyPr vertOverflow="clip" rtlCol="0" anchor="ctr"/>
        <a:lstStyle/>
        <a:p>
          <a:pPr algn="ctr"/>
          <a:r>
            <a:rPr lang="en-US" sz="1800" b="0" cap="none" spc="0">
              <a:ln w="18415" cmpd="sng">
                <a:solidFill>
                  <a:srgbClr val="FFFFFF"/>
                </a:solidFill>
                <a:prstDash val="solid"/>
              </a:ln>
              <a:solidFill>
                <a:srgbClr val="FFFFFF"/>
              </a:solidFill>
              <a:effectLst>
                <a:outerShdw blurRad="63500" dir="3600000" algn="tl" rotWithShape="0">
                  <a:srgbClr val="000000">
                    <a:alpha val="70000"/>
                  </a:srgbClr>
                </a:outerShdw>
              </a:effectLst>
            </a:rPr>
            <a:t>No Enquiry</a:t>
          </a:r>
        </a:p>
      </xdr:txBody>
    </xdr:sp>
    <xdr:clientData fPrintsWithSheet="0"/>
  </xdr:twoCellAnchor>
  <xdr:twoCellAnchor>
    <xdr:from>
      <xdr:col>2</xdr:col>
      <xdr:colOff>0</xdr:colOff>
      <xdr:row>8</xdr:row>
      <xdr:rowOff>0</xdr:rowOff>
    </xdr:from>
    <xdr:to>
      <xdr:col>2</xdr:col>
      <xdr:colOff>2019300</xdr:colOff>
      <xdr:row>8</xdr:row>
      <xdr:rowOff>333375</xdr:rowOff>
    </xdr:to>
    <xdr:sp macro="[0]!RoundedRectangle7_Click" textlink="">
      <xdr:nvSpPr>
        <xdr:cNvPr id="8" name="Rounded Rectangle 7"/>
        <xdr:cNvSpPr/>
      </xdr:nvSpPr>
      <xdr:spPr>
        <a:xfrm>
          <a:off x="5972175" y="3181350"/>
          <a:ext cx="2019300" cy="333375"/>
        </a:xfrm>
        <a:prstGeom prst="roundRect">
          <a:avLst/>
        </a:prstGeom>
      </xdr:spPr>
      <xdr:style>
        <a:lnRef idx="0">
          <a:schemeClr val="accent4"/>
        </a:lnRef>
        <a:fillRef idx="3">
          <a:schemeClr val="accent4"/>
        </a:fillRef>
        <a:effectRef idx="3">
          <a:schemeClr val="accent4"/>
        </a:effectRef>
        <a:fontRef idx="minor">
          <a:schemeClr val="lt1"/>
        </a:fontRef>
      </xdr:style>
      <xdr:txBody>
        <a:bodyPr vertOverflow="clip" rtlCol="0" anchor="ctr"/>
        <a:lstStyle/>
        <a:p>
          <a:pPr algn="ctr"/>
          <a:r>
            <a:rPr lang="en-US" sz="1800" b="0" cap="none" spc="0">
              <a:ln w="18415" cmpd="sng">
                <a:solidFill>
                  <a:srgbClr val="FFFFFF"/>
                </a:solidFill>
                <a:prstDash val="solid"/>
              </a:ln>
              <a:solidFill>
                <a:srgbClr val="FFFFFF"/>
              </a:solidFill>
              <a:effectLst>
                <a:outerShdw blurRad="63500" dir="3600000" algn="tl" rotWithShape="0">
                  <a:srgbClr val="000000">
                    <a:alpha val="70000"/>
                  </a:srgbClr>
                </a:outerShdw>
              </a:effectLst>
            </a:rPr>
            <a:t>No CPF</a:t>
          </a:r>
        </a:p>
      </xdr:txBody>
    </xdr:sp>
    <xdr:clientData fPrintsWithSheet="0"/>
  </xdr:twoCellAnchor>
  <xdr:twoCellAnchor>
    <xdr:from>
      <xdr:col>2</xdr:col>
      <xdr:colOff>0</xdr:colOff>
      <xdr:row>9</xdr:row>
      <xdr:rowOff>0</xdr:rowOff>
    </xdr:from>
    <xdr:to>
      <xdr:col>2</xdr:col>
      <xdr:colOff>2019300</xdr:colOff>
      <xdr:row>9</xdr:row>
      <xdr:rowOff>333375</xdr:rowOff>
    </xdr:to>
    <xdr:sp macro="[0]!RoundedRectangle8_Click" textlink="">
      <xdr:nvSpPr>
        <xdr:cNvPr id="9" name="Rounded Rectangle 8"/>
        <xdr:cNvSpPr/>
      </xdr:nvSpPr>
      <xdr:spPr>
        <a:xfrm>
          <a:off x="5972175" y="3571875"/>
          <a:ext cx="2019300" cy="333375"/>
        </a:xfrm>
        <a:prstGeom prst="roundRect">
          <a:avLst/>
        </a:prstGeom>
      </xdr:spPr>
      <xdr:style>
        <a:lnRef idx="0">
          <a:schemeClr val="accent4"/>
        </a:lnRef>
        <a:fillRef idx="3">
          <a:schemeClr val="accent4"/>
        </a:fillRef>
        <a:effectRef idx="3">
          <a:schemeClr val="accent4"/>
        </a:effectRef>
        <a:fontRef idx="minor">
          <a:schemeClr val="lt1"/>
        </a:fontRef>
      </xdr:style>
      <xdr:txBody>
        <a:bodyPr vertOverflow="clip" rtlCol="0" anchor="ctr"/>
        <a:lstStyle/>
        <a:p>
          <a:pPr algn="ctr"/>
          <a:r>
            <a:rPr lang="en-US" sz="1800" b="0" cap="none" spc="0">
              <a:ln w="18415" cmpd="sng">
                <a:solidFill>
                  <a:srgbClr val="FFFFFF"/>
                </a:solidFill>
                <a:prstDash val="solid"/>
              </a:ln>
              <a:solidFill>
                <a:srgbClr val="FFFFFF"/>
              </a:solidFill>
              <a:effectLst>
                <a:outerShdw blurRad="63500" dir="3600000" algn="tl" rotWithShape="0">
                  <a:srgbClr val="000000">
                    <a:alpha val="70000"/>
                  </a:srgbClr>
                </a:outerShdw>
              </a:effectLst>
            </a:rPr>
            <a:t>NOC</a:t>
          </a:r>
        </a:p>
      </xdr:txBody>
    </xdr:sp>
    <xdr:clientData fPrintsWithSheet="0"/>
  </xdr:twoCellAnchor>
  <xdr:twoCellAnchor>
    <xdr:from>
      <xdr:col>2</xdr:col>
      <xdr:colOff>0</xdr:colOff>
      <xdr:row>10</xdr:row>
      <xdr:rowOff>0</xdr:rowOff>
    </xdr:from>
    <xdr:to>
      <xdr:col>2</xdr:col>
      <xdr:colOff>2019300</xdr:colOff>
      <xdr:row>10</xdr:row>
      <xdr:rowOff>333375</xdr:rowOff>
    </xdr:to>
    <xdr:sp macro="[0]!RoundedRectangle9_Click" textlink="">
      <xdr:nvSpPr>
        <xdr:cNvPr id="10" name="Rounded Rectangle 9"/>
        <xdr:cNvSpPr/>
      </xdr:nvSpPr>
      <xdr:spPr>
        <a:xfrm>
          <a:off x="5972175" y="3962400"/>
          <a:ext cx="2019300" cy="333375"/>
        </a:xfrm>
        <a:prstGeom prst="roundRect">
          <a:avLst/>
        </a:prstGeom>
      </xdr:spPr>
      <xdr:style>
        <a:lnRef idx="0">
          <a:schemeClr val="accent4"/>
        </a:lnRef>
        <a:fillRef idx="3">
          <a:schemeClr val="accent4"/>
        </a:fillRef>
        <a:effectRef idx="3">
          <a:schemeClr val="accent4"/>
        </a:effectRef>
        <a:fontRef idx="minor">
          <a:schemeClr val="lt1"/>
        </a:fontRef>
      </xdr:style>
      <xdr:txBody>
        <a:bodyPr vertOverflow="clip" rtlCol="0" anchor="ctr"/>
        <a:lstStyle/>
        <a:p>
          <a:pPr algn="ctr"/>
          <a:r>
            <a:rPr lang="en-US" sz="1800" b="0" cap="none" spc="0">
              <a:ln w="18415" cmpd="sng">
                <a:solidFill>
                  <a:srgbClr val="FFFFFF"/>
                </a:solidFill>
                <a:prstDash val="solid"/>
              </a:ln>
              <a:solidFill>
                <a:srgbClr val="FFFFFF"/>
              </a:solidFill>
              <a:effectLst>
                <a:outerShdw blurRad="63500" dir="3600000" algn="tl" rotWithShape="0">
                  <a:srgbClr val="000000">
                    <a:alpha val="70000"/>
                  </a:srgbClr>
                </a:outerShdw>
              </a:effectLst>
            </a:rPr>
            <a:t>Cutting</a:t>
          </a:r>
          <a:r>
            <a:rPr lang="en-US" sz="1800" b="0" cap="none" spc="0" baseline="0">
              <a:ln w="18415" cmpd="sng">
                <a:solidFill>
                  <a:srgbClr val="FFFFFF"/>
                </a:solidFill>
                <a:prstDash val="solid"/>
              </a:ln>
              <a:solidFill>
                <a:srgbClr val="FFFFFF"/>
              </a:solidFill>
              <a:effectLst>
                <a:outerShdw blurRad="63500" dir="3600000" algn="tl" rotWithShape="0">
                  <a:srgbClr val="000000">
                    <a:alpha val="70000"/>
                  </a:srgbClr>
                </a:outerShdw>
              </a:effectLst>
            </a:rPr>
            <a:t> Certificate</a:t>
          </a:r>
          <a:endParaRPr lang="en-US" sz="1800" b="0" cap="none" spc="0">
            <a:ln w="18415" cmpd="sng">
              <a:solidFill>
                <a:srgbClr val="FFFFFF"/>
              </a:solidFill>
              <a:prstDash val="solid"/>
            </a:ln>
            <a:solidFill>
              <a:srgbClr val="FFFFFF"/>
            </a:solidFill>
            <a:effectLst>
              <a:outerShdw blurRad="63500" dir="3600000" algn="tl" rotWithShape="0">
                <a:srgbClr val="000000">
                  <a:alpha val="70000"/>
                </a:srgbClr>
              </a:outerShdw>
            </a:effectLst>
          </a:endParaRPr>
        </a:p>
      </xdr:txBody>
    </xdr:sp>
    <xdr:clientData fPrintsWithSheet="0"/>
  </xdr:twoCellAnchor>
  <xdr:twoCellAnchor>
    <xdr:from>
      <xdr:col>2</xdr:col>
      <xdr:colOff>0</xdr:colOff>
      <xdr:row>11</xdr:row>
      <xdr:rowOff>0</xdr:rowOff>
    </xdr:from>
    <xdr:to>
      <xdr:col>2</xdr:col>
      <xdr:colOff>2019300</xdr:colOff>
      <xdr:row>11</xdr:row>
      <xdr:rowOff>333375</xdr:rowOff>
    </xdr:to>
    <xdr:sp macro="[0]!RoundedRectangle10_Click" textlink="">
      <xdr:nvSpPr>
        <xdr:cNvPr id="11" name="Rounded Rectangle 10"/>
        <xdr:cNvSpPr/>
      </xdr:nvSpPr>
      <xdr:spPr>
        <a:xfrm>
          <a:off x="5972175" y="4352925"/>
          <a:ext cx="2019300" cy="333375"/>
        </a:xfrm>
        <a:prstGeom prst="roundRect">
          <a:avLst/>
        </a:prstGeom>
      </xdr:spPr>
      <xdr:style>
        <a:lnRef idx="0">
          <a:schemeClr val="accent4"/>
        </a:lnRef>
        <a:fillRef idx="3">
          <a:schemeClr val="accent4"/>
        </a:fillRef>
        <a:effectRef idx="3">
          <a:schemeClr val="accent4"/>
        </a:effectRef>
        <a:fontRef idx="minor">
          <a:schemeClr val="lt1"/>
        </a:fontRef>
      </xdr:style>
      <xdr:txBody>
        <a:bodyPr vertOverflow="clip" rtlCol="0" anchor="ctr"/>
        <a:lstStyle/>
        <a:p>
          <a:pPr algn="ctr"/>
          <a:r>
            <a:rPr lang="en-US" sz="1800" b="0" cap="none" spc="0">
              <a:ln w="18415" cmpd="sng">
                <a:solidFill>
                  <a:srgbClr val="FFFFFF"/>
                </a:solidFill>
                <a:prstDash val="solid"/>
              </a:ln>
              <a:solidFill>
                <a:srgbClr val="FFFFFF"/>
              </a:solidFill>
              <a:effectLst>
                <a:outerShdw blurRad="63500" dir="3600000" algn="tl" rotWithShape="0">
                  <a:srgbClr val="000000">
                    <a:alpha val="70000"/>
                  </a:srgbClr>
                </a:outerShdw>
              </a:effectLst>
            </a:rPr>
            <a:t>EOL</a:t>
          </a:r>
          <a:r>
            <a:rPr lang="en-US" sz="1800" b="0" cap="none" spc="0" baseline="0">
              <a:ln w="18415" cmpd="sng">
                <a:solidFill>
                  <a:srgbClr val="FFFFFF"/>
                </a:solidFill>
                <a:prstDash val="solid"/>
              </a:ln>
              <a:solidFill>
                <a:srgbClr val="FFFFFF"/>
              </a:solidFill>
              <a:effectLst>
                <a:outerShdw blurRad="63500" dir="3600000" algn="tl" rotWithShape="0">
                  <a:srgbClr val="000000">
                    <a:alpha val="70000"/>
                  </a:srgbClr>
                </a:outerShdw>
              </a:effectLst>
            </a:rPr>
            <a:t> Certificate</a:t>
          </a:r>
          <a:endParaRPr lang="en-US" sz="1800" b="0" cap="none" spc="0">
            <a:ln w="18415" cmpd="sng">
              <a:solidFill>
                <a:srgbClr val="FFFFFF"/>
              </a:solidFill>
              <a:prstDash val="solid"/>
            </a:ln>
            <a:solidFill>
              <a:srgbClr val="FFFFFF"/>
            </a:solidFill>
            <a:effectLst>
              <a:outerShdw blurRad="63500" dir="3600000" algn="tl" rotWithShape="0">
                <a:srgbClr val="000000">
                  <a:alpha val="70000"/>
                </a:srgbClr>
              </a:outerShdw>
            </a:effectLst>
          </a:endParaRPr>
        </a:p>
      </xdr:txBody>
    </xdr:sp>
    <xdr:clientData fPrintsWithSheet="0"/>
  </xdr:twoCellAnchor>
  <xdr:twoCellAnchor>
    <xdr:from>
      <xdr:col>2</xdr:col>
      <xdr:colOff>0</xdr:colOff>
      <xdr:row>13</xdr:row>
      <xdr:rowOff>0</xdr:rowOff>
    </xdr:from>
    <xdr:to>
      <xdr:col>2</xdr:col>
      <xdr:colOff>2019300</xdr:colOff>
      <xdr:row>13</xdr:row>
      <xdr:rowOff>333375</xdr:rowOff>
    </xdr:to>
    <xdr:sp macro="[0]!RoundedRectangle11_Click" textlink="">
      <xdr:nvSpPr>
        <xdr:cNvPr id="12" name="Rounded Rectangle 11"/>
        <xdr:cNvSpPr/>
      </xdr:nvSpPr>
      <xdr:spPr>
        <a:xfrm>
          <a:off x="5972175" y="5133975"/>
          <a:ext cx="2019300" cy="333375"/>
        </a:xfrm>
        <a:prstGeom prst="roundRect">
          <a:avLst/>
        </a:prstGeom>
      </xdr:spPr>
      <xdr:style>
        <a:lnRef idx="0">
          <a:schemeClr val="accent4"/>
        </a:lnRef>
        <a:fillRef idx="3">
          <a:schemeClr val="accent4"/>
        </a:fillRef>
        <a:effectRef idx="3">
          <a:schemeClr val="accent4"/>
        </a:effectRef>
        <a:fontRef idx="minor">
          <a:schemeClr val="lt1"/>
        </a:fontRef>
      </xdr:style>
      <xdr:txBody>
        <a:bodyPr vertOverflow="clip" rtlCol="0" anchor="ctr"/>
        <a:lstStyle/>
        <a:p>
          <a:pPr algn="ctr"/>
          <a:r>
            <a:rPr lang="en-US" sz="1800" b="0" cap="none" spc="0">
              <a:ln w="18415" cmpd="sng">
                <a:solidFill>
                  <a:srgbClr val="FFFFFF"/>
                </a:solidFill>
                <a:prstDash val="solid"/>
              </a:ln>
              <a:solidFill>
                <a:srgbClr val="FFFFFF"/>
              </a:solidFill>
              <a:effectLst>
                <a:outerShdw blurRad="63500" dir="3600000" algn="tl" rotWithShape="0">
                  <a:srgbClr val="000000">
                    <a:alpha val="70000"/>
                  </a:srgbClr>
                </a:outerShdw>
              </a:effectLst>
            </a:rPr>
            <a:t>No Allotement</a:t>
          </a:r>
        </a:p>
      </xdr:txBody>
    </xdr:sp>
    <xdr:clientData fPrintsWithSheet="0"/>
  </xdr:twoCellAnchor>
  <xdr:twoCellAnchor>
    <xdr:from>
      <xdr:col>2</xdr:col>
      <xdr:colOff>0</xdr:colOff>
      <xdr:row>14</xdr:row>
      <xdr:rowOff>0</xdr:rowOff>
    </xdr:from>
    <xdr:to>
      <xdr:col>2</xdr:col>
      <xdr:colOff>2019300</xdr:colOff>
      <xdr:row>14</xdr:row>
      <xdr:rowOff>333375</xdr:rowOff>
    </xdr:to>
    <xdr:sp macro="[0]!PensionLink_RoundedRectangle12_Click" textlink="">
      <xdr:nvSpPr>
        <xdr:cNvPr id="13" name="Rounded Rectangle 12"/>
        <xdr:cNvSpPr/>
      </xdr:nvSpPr>
      <xdr:spPr>
        <a:xfrm>
          <a:off x="5972175" y="5524500"/>
          <a:ext cx="2019300" cy="333375"/>
        </a:xfrm>
        <a:prstGeom prst="roundRect">
          <a:avLst/>
        </a:prstGeom>
      </xdr:spPr>
      <xdr:style>
        <a:lnRef idx="0">
          <a:schemeClr val="accent4"/>
        </a:lnRef>
        <a:fillRef idx="3">
          <a:schemeClr val="accent4"/>
        </a:fillRef>
        <a:effectRef idx="3">
          <a:schemeClr val="accent4"/>
        </a:effectRef>
        <a:fontRef idx="minor">
          <a:schemeClr val="lt1"/>
        </a:fontRef>
      </xdr:style>
      <xdr:txBody>
        <a:bodyPr vertOverflow="clip" rtlCol="0" anchor="ctr"/>
        <a:lstStyle/>
        <a:p>
          <a:pPr algn="ctr"/>
          <a:r>
            <a:rPr lang="en-US" sz="1800" b="0" cap="none" spc="0">
              <a:ln w="18415" cmpd="sng">
                <a:solidFill>
                  <a:srgbClr val="FFFFFF"/>
                </a:solidFill>
                <a:prstDash val="solid"/>
              </a:ln>
              <a:solidFill>
                <a:srgbClr val="FFFFFF"/>
              </a:solidFill>
              <a:effectLst>
                <a:outerShdw blurRad="63500" dir="3600000" algn="tl" rotWithShape="0">
                  <a:srgbClr val="000000">
                    <a:alpha val="70000"/>
                  </a:srgbClr>
                </a:outerShdw>
              </a:effectLst>
            </a:rPr>
            <a:t>No Pansion</a:t>
          </a:r>
        </a:p>
      </xdr:txBody>
    </xdr:sp>
    <xdr:clientData fPrintsWithSheet="0"/>
  </xdr:twoCellAnchor>
  <xdr:twoCellAnchor>
    <xdr:from>
      <xdr:col>2</xdr:col>
      <xdr:colOff>0</xdr:colOff>
      <xdr:row>15</xdr:row>
      <xdr:rowOff>0</xdr:rowOff>
    </xdr:from>
    <xdr:to>
      <xdr:col>2</xdr:col>
      <xdr:colOff>2019300</xdr:colOff>
      <xdr:row>15</xdr:row>
      <xdr:rowOff>333375</xdr:rowOff>
    </xdr:to>
    <xdr:sp macro="[0]!RoundedRectangle13_Click" textlink="">
      <xdr:nvSpPr>
        <xdr:cNvPr id="14" name="Rounded Rectangle 13"/>
        <xdr:cNvSpPr/>
      </xdr:nvSpPr>
      <xdr:spPr>
        <a:xfrm>
          <a:off x="5972175" y="5915025"/>
          <a:ext cx="2019300" cy="333375"/>
        </a:xfrm>
        <a:prstGeom prst="roundRect">
          <a:avLst/>
        </a:prstGeom>
      </xdr:spPr>
      <xdr:style>
        <a:lnRef idx="0">
          <a:schemeClr val="accent4"/>
        </a:lnRef>
        <a:fillRef idx="3">
          <a:schemeClr val="accent4"/>
        </a:fillRef>
        <a:effectRef idx="3">
          <a:schemeClr val="accent4"/>
        </a:effectRef>
        <a:fontRef idx="minor">
          <a:schemeClr val="lt1"/>
        </a:fontRef>
      </xdr:style>
      <xdr:txBody>
        <a:bodyPr vertOverflow="clip" rtlCol="0" anchor="ctr"/>
        <a:lstStyle/>
        <a:p>
          <a:pPr algn="ctr"/>
          <a:r>
            <a:rPr lang="en-US" sz="1800" b="0" cap="none" spc="0">
              <a:ln w="18415" cmpd="sng">
                <a:solidFill>
                  <a:srgbClr val="FFFFFF"/>
                </a:solidFill>
                <a:prstDash val="solid"/>
              </a:ln>
              <a:solidFill>
                <a:srgbClr val="FFFFFF"/>
              </a:solidFill>
              <a:effectLst>
                <a:outerShdw blurRad="63500" dir="3600000" algn="tl" rotWithShape="0">
                  <a:srgbClr val="000000">
                    <a:alpha val="70000"/>
                  </a:srgbClr>
                </a:outerShdw>
              </a:effectLst>
            </a:rPr>
            <a:t>Long Term Loan</a:t>
          </a:r>
        </a:p>
      </xdr:txBody>
    </xdr:sp>
    <xdr:clientData fPrintsWithSheet="0"/>
  </xdr:twoCellAnchor>
  <xdr:twoCellAnchor>
    <xdr:from>
      <xdr:col>2</xdr:col>
      <xdr:colOff>0</xdr:colOff>
      <xdr:row>16</xdr:row>
      <xdr:rowOff>0</xdr:rowOff>
    </xdr:from>
    <xdr:to>
      <xdr:col>2</xdr:col>
      <xdr:colOff>2019300</xdr:colOff>
      <xdr:row>16</xdr:row>
      <xdr:rowOff>333375</xdr:rowOff>
    </xdr:to>
    <xdr:sp macro="[0]!RoundedRectangle14_Click" textlink="">
      <xdr:nvSpPr>
        <xdr:cNvPr id="15" name="Rounded Rectangle 14"/>
        <xdr:cNvSpPr/>
      </xdr:nvSpPr>
      <xdr:spPr>
        <a:xfrm>
          <a:off x="5972175" y="6305550"/>
          <a:ext cx="2019300" cy="333375"/>
        </a:xfrm>
        <a:prstGeom prst="roundRect">
          <a:avLst/>
        </a:prstGeom>
      </xdr:spPr>
      <xdr:style>
        <a:lnRef idx="0">
          <a:schemeClr val="accent4"/>
        </a:lnRef>
        <a:fillRef idx="3">
          <a:schemeClr val="accent4"/>
        </a:fillRef>
        <a:effectRef idx="3">
          <a:schemeClr val="accent4"/>
        </a:effectRef>
        <a:fontRef idx="minor">
          <a:schemeClr val="lt1"/>
        </a:fontRef>
      </xdr:style>
      <xdr:txBody>
        <a:bodyPr vertOverflow="clip" rtlCol="0" anchor="ctr"/>
        <a:lstStyle/>
        <a:p>
          <a:pPr algn="ctr"/>
          <a:r>
            <a:rPr lang="en-US" sz="1800" b="0" cap="none" spc="0">
              <a:ln w="18415" cmpd="sng">
                <a:solidFill>
                  <a:srgbClr val="FFFFFF"/>
                </a:solidFill>
                <a:prstDash val="solid"/>
              </a:ln>
              <a:solidFill>
                <a:srgbClr val="FFFFFF"/>
              </a:solidFill>
              <a:effectLst>
                <a:outerShdw blurRad="63500" dir="3600000" algn="tl" rotWithShape="0">
                  <a:srgbClr val="000000">
                    <a:alpha val="70000"/>
                  </a:srgbClr>
                </a:outerShdw>
              </a:effectLst>
            </a:rPr>
            <a:t>GA-126</a:t>
          </a:r>
        </a:p>
      </xdr:txBody>
    </xdr:sp>
    <xdr:clientData fPrintsWithSheet="0"/>
  </xdr:twoCellAnchor>
  <xdr:twoCellAnchor>
    <xdr:from>
      <xdr:col>2</xdr:col>
      <xdr:colOff>0</xdr:colOff>
      <xdr:row>17</xdr:row>
      <xdr:rowOff>0</xdr:rowOff>
    </xdr:from>
    <xdr:to>
      <xdr:col>2</xdr:col>
      <xdr:colOff>2019300</xdr:colOff>
      <xdr:row>17</xdr:row>
      <xdr:rowOff>333375</xdr:rowOff>
    </xdr:to>
    <xdr:sp macro="[0]!RoundedRectangle15_Click" textlink="">
      <xdr:nvSpPr>
        <xdr:cNvPr id="16" name="Rounded Rectangle 15"/>
        <xdr:cNvSpPr/>
      </xdr:nvSpPr>
      <xdr:spPr>
        <a:xfrm>
          <a:off x="5972175" y="6705600"/>
          <a:ext cx="2019300" cy="333375"/>
        </a:xfrm>
        <a:prstGeom prst="roundRect">
          <a:avLst/>
        </a:prstGeom>
      </xdr:spPr>
      <xdr:style>
        <a:lnRef idx="0">
          <a:schemeClr val="accent4"/>
        </a:lnRef>
        <a:fillRef idx="3">
          <a:schemeClr val="accent4"/>
        </a:fillRef>
        <a:effectRef idx="3">
          <a:schemeClr val="accent4"/>
        </a:effectRef>
        <a:fontRef idx="minor">
          <a:schemeClr val="lt1"/>
        </a:fontRef>
      </xdr:style>
      <xdr:txBody>
        <a:bodyPr vertOverflow="clip" rtlCol="0" anchor="ctr"/>
        <a:lstStyle/>
        <a:p>
          <a:pPr algn="ctr"/>
          <a:r>
            <a:rPr lang="en-US" sz="1800" b="0" cap="none" spc="0">
              <a:ln w="18415" cmpd="sng">
                <a:solidFill>
                  <a:srgbClr val="FFFFFF"/>
                </a:solidFill>
                <a:prstDash val="solid"/>
              </a:ln>
              <a:solidFill>
                <a:srgbClr val="FFFFFF"/>
              </a:solidFill>
              <a:effectLst>
                <a:outerShdw blurRad="63500" dir="3600000" algn="tl" rotWithShape="0">
                  <a:srgbClr val="000000">
                    <a:alpha val="70000"/>
                  </a:srgbClr>
                </a:outerShdw>
              </a:effectLst>
            </a:rPr>
            <a:t>GA-46</a:t>
          </a:r>
        </a:p>
      </xdr:txBody>
    </xdr:sp>
    <xdr:clientData fPrintsWithSheet="0"/>
  </xdr:twoCellAnchor>
  <xdr:twoCellAnchor>
    <xdr:from>
      <xdr:col>2</xdr:col>
      <xdr:colOff>0</xdr:colOff>
      <xdr:row>18</xdr:row>
      <xdr:rowOff>0</xdr:rowOff>
    </xdr:from>
    <xdr:to>
      <xdr:col>2</xdr:col>
      <xdr:colOff>2019300</xdr:colOff>
      <xdr:row>18</xdr:row>
      <xdr:rowOff>333375</xdr:rowOff>
    </xdr:to>
    <xdr:sp macro="[0]!RoundedRectangle16_Click" textlink="">
      <xdr:nvSpPr>
        <xdr:cNvPr id="17" name="Rounded Rectangle 16"/>
        <xdr:cNvSpPr/>
      </xdr:nvSpPr>
      <xdr:spPr>
        <a:xfrm>
          <a:off x="5972175" y="7105650"/>
          <a:ext cx="2019300" cy="333375"/>
        </a:xfrm>
        <a:prstGeom prst="roundRect">
          <a:avLst/>
        </a:prstGeom>
      </xdr:spPr>
      <xdr:style>
        <a:lnRef idx="0">
          <a:schemeClr val="accent4"/>
        </a:lnRef>
        <a:fillRef idx="3">
          <a:schemeClr val="accent4"/>
        </a:fillRef>
        <a:effectRef idx="3">
          <a:schemeClr val="accent4"/>
        </a:effectRef>
        <a:fontRef idx="minor">
          <a:schemeClr val="lt1"/>
        </a:fontRef>
      </xdr:style>
      <xdr:txBody>
        <a:bodyPr vertOverflow="clip" rtlCol="0" anchor="ctr"/>
        <a:lstStyle/>
        <a:p>
          <a:pPr algn="ctr"/>
          <a:r>
            <a:rPr lang="en-US" sz="1800" b="0" cap="none" spc="0">
              <a:ln w="18415" cmpd="sng">
                <a:solidFill>
                  <a:srgbClr val="FFFFFF"/>
                </a:solidFill>
                <a:prstDash val="solid"/>
              </a:ln>
              <a:solidFill>
                <a:srgbClr val="FFFFFF"/>
              </a:solidFill>
              <a:effectLst>
                <a:outerShdw blurRad="63500" dir="3600000" algn="tl" rotWithShape="0">
                  <a:srgbClr val="000000">
                    <a:alpha val="70000"/>
                  </a:srgbClr>
                </a:outerShdw>
              </a:effectLst>
            </a:rPr>
            <a:t>Pansion Formate</a:t>
          </a:r>
        </a:p>
      </xdr:txBody>
    </xdr:sp>
    <xdr:clientData fPrintsWithSheet="0"/>
  </xdr:twoCellAnchor>
  <xdr:twoCellAnchor>
    <xdr:from>
      <xdr:col>2</xdr:col>
      <xdr:colOff>0</xdr:colOff>
      <xdr:row>19</xdr:row>
      <xdr:rowOff>0</xdr:rowOff>
    </xdr:from>
    <xdr:to>
      <xdr:col>2</xdr:col>
      <xdr:colOff>2019300</xdr:colOff>
      <xdr:row>19</xdr:row>
      <xdr:rowOff>333375</xdr:rowOff>
    </xdr:to>
    <xdr:sp macro="[0]!RoundedRectangle17_Click" textlink="">
      <xdr:nvSpPr>
        <xdr:cNvPr id="18" name="Rounded Rectangle 17"/>
        <xdr:cNvSpPr/>
      </xdr:nvSpPr>
      <xdr:spPr>
        <a:xfrm>
          <a:off x="5972175" y="7505700"/>
          <a:ext cx="2019300" cy="333375"/>
        </a:xfrm>
        <a:prstGeom prst="roundRect">
          <a:avLst/>
        </a:prstGeom>
      </xdr:spPr>
      <xdr:style>
        <a:lnRef idx="0">
          <a:schemeClr val="accent4"/>
        </a:lnRef>
        <a:fillRef idx="3">
          <a:schemeClr val="accent4"/>
        </a:fillRef>
        <a:effectRef idx="3">
          <a:schemeClr val="accent4"/>
        </a:effectRef>
        <a:fontRef idx="minor">
          <a:schemeClr val="lt1"/>
        </a:fontRef>
      </xdr:style>
      <xdr:txBody>
        <a:bodyPr vertOverflow="clip" rtlCol="0" anchor="ctr"/>
        <a:lstStyle/>
        <a:p>
          <a:pPr algn="ctr"/>
          <a:r>
            <a:rPr lang="en-US" sz="1800" b="0" cap="none" spc="0">
              <a:ln w="18415" cmpd="sng">
                <a:solidFill>
                  <a:srgbClr val="FFFFFF"/>
                </a:solidFill>
                <a:prstDash val="solid"/>
              </a:ln>
              <a:solidFill>
                <a:srgbClr val="FFFFFF"/>
              </a:solidFill>
              <a:effectLst>
                <a:outerShdw blurRad="63500" dir="3600000" algn="tl" rotWithShape="0">
                  <a:srgbClr val="000000">
                    <a:alpha val="70000"/>
                  </a:srgbClr>
                </a:outerShdw>
              </a:effectLst>
            </a:rPr>
            <a:t>Affaidevit F-6</a:t>
          </a:r>
        </a:p>
      </xdr:txBody>
    </xdr:sp>
    <xdr:clientData fPrintsWithSheet="0"/>
  </xdr:twoCellAnchor>
  <xdr:twoCellAnchor>
    <xdr:from>
      <xdr:col>2</xdr:col>
      <xdr:colOff>0</xdr:colOff>
      <xdr:row>20</xdr:row>
      <xdr:rowOff>0</xdr:rowOff>
    </xdr:from>
    <xdr:to>
      <xdr:col>2</xdr:col>
      <xdr:colOff>2019300</xdr:colOff>
      <xdr:row>20</xdr:row>
      <xdr:rowOff>333375</xdr:rowOff>
    </xdr:to>
    <xdr:sp macro="[0]!RoundedRectangle18_Click" textlink="">
      <xdr:nvSpPr>
        <xdr:cNvPr id="19" name="Rounded Rectangle 18"/>
        <xdr:cNvSpPr/>
      </xdr:nvSpPr>
      <xdr:spPr>
        <a:xfrm>
          <a:off x="5972175" y="7896225"/>
          <a:ext cx="2019300" cy="333375"/>
        </a:xfrm>
        <a:prstGeom prst="roundRect">
          <a:avLst/>
        </a:prstGeom>
      </xdr:spPr>
      <xdr:style>
        <a:lnRef idx="0">
          <a:schemeClr val="accent4"/>
        </a:lnRef>
        <a:fillRef idx="3">
          <a:schemeClr val="accent4"/>
        </a:fillRef>
        <a:effectRef idx="3">
          <a:schemeClr val="accent4"/>
        </a:effectRef>
        <a:fontRef idx="minor">
          <a:schemeClr val="lt1"/>
        </a:fontRef>
      </xdr:style>
      <xdr:txBody>
        <a:bodyPr vertOverflow="clip" rtlCol="0" anchor="ctr"/>
        <a:lstStyle/>
        <a:p>
          <a:pPr algn="ctr"/>
          <a:r>
            <a:rPr lang="en-US" sz="1800" b="0" cap="none" spc="0">
              <a:ln w="18415" cmpd="sng">
                <a:solidFill>
                  <a:srgbClr val="FFFFFF"/>
                </a:solidFill>
                <a:prstDash val="solid"/>
              </a:ln>
              <a:solidFill>
                <a:srgbClr val="FFFFFF"/>
              </a:solidFill>
              <a:effectLst>
                <a:outerShdw blurRad="63500" dir="3600000" algn="tl" rotWithShape="0">
                  <a:srgbClr val="000000">
                    <a:alpha val="70000"/>
                  </a:srgbClr>
                </a:outerShdw>
              </a:effectLst>
            </a:rPr>
            <a:t>Pansion Checklist</a:t>
          </a:r>
        </a:p>
      </xdr:txBody>
    </xdr:sp>
    <xdr:clientData fPrintsWithSheet="0"/>
  </xdr:twoCellAnchor>
  <xdr:twoCellAnchor>
    <xdr:from>
      <xdr:col>2</xdr:col>
      <xdr:colOff>0</xdr:colOff>
      <xdr:row>21</xdr:row>
      <xdr:rowOff>0</xdr:rowOff>
    </xdr:from>
    <xdr:to>
      <xdr:col>2</xdr:col>
      <xdr:colOff>2019300</xdr:colOff>
      <xdr:row>21</xdr:row>
      <xdr:rowOff>333375</xdr:rowOff>
    </xdr:to>
    <xdr:sp macro="[0]!RoundedRectangle19_Click" textlink="">
      <xdr:nvSpPr>
        <xdr:cNvPr id="20" name="Rounded Rectangle 19"/>
        <xdr:cNvSpPr/>
      </xdr:nvSpPr>
      <xdr:spPr>
        <a:xfrm>
          <a:off x="5972175" y="8286750"/>
          <a:ext cx="2019300" cy="333375"/>
        </a:xfrm>
        <a:prstGeom prst="roundRect">
          <a:avLst/>
        </a:prstGeom>
      </xdr:spPr>
      <xdr:style>
        <a:lnRef idx="0">
          <a:schemeClr val="accent4"/>
        </a:lnRef>
        <a:fillRef idx="3">
          <a:schemeClr val="accent4"/>
        </a:fillRef>
        <a:effectRef idx="3">
          <a:schemeClr val="accent4"/>
        </a:effectRef>
        <a:fontRef idx="minor">
          <a:schemeClr val="lt1"/>
        </a:fontRef>
      </xdr:style>
      <xdr:txBody>
        <a:bodyPr vertOverflow="clip" rtlCol="0" anchor="ctr"/>
        <a:lstStyle/>
        <a:p>
          <a:pPr algn="ctr"/>
          <a:r>
            <a:rPr lang="en-US" sz="1800" b="0" cap="none" spc="0">
              <a:ln w="18415" cmpd="sng">
                <a:solidFill>
                  <a:srgbClr val="FFFFFF"/>
                </a:solidFill>
                <a:prstDash val="solid"/>
              </a:ln>
              <a:solidFill>
                <a:srgbClr val="FFFFFF"/>
              </a:solidFill>
              <a:effectLst>
                <a:outerShdw blurRad="63500" dir="3600000" algn="tl" rotWithShape="0">
                  <a:srgbClr val="000000">
                    <a:alpha val="70000"/>
                  </a:srgbClr>
                </a:outerShdw>
              </a:effectLst>
            </a:rPr>
            <a:t>SB Rule</a:t>
          </a:r>
        </a:p>
      </xdr:txBody>
    </xdr:sp>
    <xdr:clientData fPrintsWithSheet="0"/>
  </xdr:twoCellAnchor>
  <xdr:twoCellAnchor>
    <xdr:from>
      <xdr:col>2</xdr:col>
      <xdr:colOff>0</xdr:colOff>
      <xdr:row>22</xdr:row>
      <xdr:rowOff>0</xdr:rowOff>
    </xdr:from>
    <xdr:to>
      <xdr:col>2</xdr:col>
      <xdr:colOff>2019300</xdr:colOff>
      <xdr:row>22</xdr:row>
      <xdr:rowOff>333375</xdr:rowOff>
    </xdr:to>
    <xdr:sp macro="[0]!RoundedRectangle20_Click" textlink="">
      <xdr:nvSpPr>
        <xdr:cNvPr id="21" name="Rounded Rectangle 20"/>
        <xdr:cNvSpPr/>
      </xdr:nvSpPr>
      <xdr:spPr>
        <a:xfrm>
          <a:off x="5972175" y="8677275"/>
          <a:ext cx="2019300" cy="333375"/>
        </a:xfrm>
        <a:prstGeom prst="roundRect">
          <a:avLst/>
        </a:prstGeom>
      </xdr:spPr>
      <xdr:style>
        <a:lnRef idx="0">
          <a:schemeClr val="accent4"/>
        </a:lnRef>
        <a:fillRef idx="3">
          <a:schemeClr val="accent4"/>
        </a:fillRef>
        <a:effectRef idx="3">
          <a:schemeClr val="accent4"/>
        </a:effectRef>
        <a:fontRef idx="minor">
          <a:schemeClr val="lt1"/>
        </a:fontRef>
      </xdr:style>
      <xdr:txBody>
        <a:bodyPr vertOverflow="clip" rtlCol="0" anchor="ctr"/>
        <a:lstStyle/>
        <a:p>
          <a:pPr algn="ctr"/>
          <a:r>
            <a:rPr lang="en-US" sz="1800" b="0" cap="none" spc="0">
              <a:ln w="18415" cmpd="sng">
                <a:solidFill>
                  <a:srgbClr val="FFFFFF"/>
                </a:solidFill>
                <a:prstDash val="solid"/>
              </a:ln>
              <a:solidFill>
                <a:srgbClr val="FFFFFF"/>
              </a:solidFill>
              <a:effectLst>
                <a:outerShdw blurRad="63500" dir="3600000" algn="tl" rotWithShape="0">
                  <a:srgbClr val="000000">
                    <a:alpha val="70000"/>
                  </a:srgbClr>
                </a:outerShdw>
              </a:effectLst>
            </a:rPr>
            <a:t>Appendix-A</a:t>
          </a:r>
        </a:p>
      </xdr:txBody>
    </xdr:sp>
    <xdr:clientData fPrintsWithSheet="0"/>
  </xdr:twoCellAnchor>
  <xdr:twoCellAnchor>
    <xdr:from>
      <xdr:col>2</xdr:col>
      <xdr:colOff>0</xdr:colOff>
      <xdr:row>23</xdr:row>
      <xdr:rowOff>0</xdr:rowOff>
    </xdr:from>
    <xdr:to>
      <xdr:col>2</xdr:col>
      <xdr:colOff>2019300</xdr:colOff>
      <xdr:row>23</xdr:row>
      <xdr:rowOff>333375</xdr:rowOff>
    </xdr:to>
    <xdr:sp macro="[0]!RoundedRectangle21_Click" textlink="">
      <xdr:nvSpPr>
        <xdr:cNvPr id="22" name="Rounded Rectangle 21"/>
        <xdr:cNvSpPr/>
      </xdr:nvSpPr>
      <xdr:spPr>
        <a:xfrm>
          <a:off x="5972175" y="9077325"/>
          <a:ext cx="2019300" cy="333375"/>
        </a:xfrm>
        <a:prstGeom prst="roundRect">
          <a:avLst/>
        </a:prstGeom>
      </xdr:spPr>
      <xdr:style>
        <a:lnRef idx="0">
          <a:schemeClr val="accent4"/>
        </a:lnRef>
        <a:fillRef idx="3">
          <a:schemeClr val="accent4"/>
        </a:fillRef>
        <a:effectRef idx="3">
          <a:schemeClr val="accent4"/>
        </a:effectRef>
        <a:fontRef idx="minor">
          <a:schemeClr val="lt1"/>
        </a:fontRef>
      </xdr:style>
      <xdr:txBody>
        <a:bodyPr vertOverflow="clip" rtlCol="0" anchor="ctr"/>
        <a:lstStyle/>
        <a:p>
          <a:pPr algn="ctr"/>
          <a:r>
            <a:rPr lang="en-US" sz="1800" b="0" cap="none" spc="0">
              <a:ln w="18415" cmpd="sng">
                <a:solidFill>
                  <a:srgbClr val="FFFFFF"/>
                </a:solidFill>
                <a:prstDash val="solid"/>
              </a:ln>
              <a:solidFill>
                <a:srgbClr val="FFFFFF"/>
              </a:solidFill>
              <a:effectLst>
                <a:outerShdw blurRad="63500" dir="3600000" algn="tl" rotWithShape="0">
                  <a:srgbClr val="000000">
                    <a:alpha val="70000"/>
                  </a:srgbClr>
                </a:outerShdw>
              </a:effectLst>
            </a:rPr>
            <a:t>Indemnity Bond</a:t>
          </a:r>
        </a:p>
      </xdr:txBody>
    </xdr:sp>
    <xdr:clientData fPrintsWithSheet="0"/>
  </xdr:twoCellAnchor>
  <xdr:twoCellAnchor>
    <xdr:from>
      <xdr:col>2</xdr:col>
      <xdr:colOff>0</xdr:colOff>
      <xdr:row>24</xdr:row>
      <xdr:rowOff>0</xdr:rowOff>
    </xdr:from>
    <xdr:to>
      <xdr:col>2</xdr:col>
      <xdr:colOff>2019300</xdr:colOff>
      <xdr:row>24</xdr:row>
      <xdr:rowOff>333375</xdr:rowOff>
    </xdr:to>
    <xdr:sp macro="[0]!RoundedRectangle22_Click" textlink="">
      <xdr:nvSpPr>
        <xdr:cNvPr id="23" name="Rounded Rectangle 22"/>
        <xdr:cNvSpPr/>
      </xdr:nvSpPr>
      <xdr:spPr>
        <a:xfrm>
          <a:off x="5972175" y="9467850"/>
          <a:ext cx="2019300" cy="333375"/>
        </a:xfrm>
        <a:prstGeom prst="roundRect">
          <a:avLst/>
        </a:prstGeom>
      </xdr:spPr>
      <xdr:style>
        <a:lnRef idx="0">
          <a:schemeClr val="accent4"/>
        </a:lnRef>
        <a:fillRef idx="3">
          <a:schemeClr val="accent4"/>
        </a:fillRef>
        <a:effectRef idx="3">
          <a:schemeClr val="accent4"/>
        </a:effectRef>
        <a:fontRef idx="minor">
          <a:schemeClr val="lt1"/>
        </a:fontRef>
      </xdr:style>
      <xdr:txBody>
        <a:bodyPr vertOverflow="clip" rtlCol="0" anchor="ctr"/>
        <a:lstStyle/>
        <a:p>
          <a:pPr algn="ctr"/>
          <a:r>
            <a:rPr lang="en-US" sz="1800" b="0" cap="none" spc="0">
              <a:ln w="18415" cmpd="sng">
                <a:solidFill>
                  <a:srgbClr val="FFFFFF"/>
                </a:solidFill>
                <a:prstDash val="solid"/>
              </a:ln>
              <a:solidFill>
                <a:srgbClr val="FFFFFF"/>
              </a:solidFill>
              <a:effectLst>
                <a:outerShdw blurRad="63500" dir="3600000" algn="tl" rotWithShape="0">
                  <a:srgbClr val="000000">
                    <a:alpha val="70000"/>
                  </a:srgbClr>
                </a:outerShdw>
              </a:effectLst>
            </a:rPr>
            <a:t>Demand Formate</a:t>
          </a:r>
        </a:p>
      </xdr:txBody>
    </xdr:sp>
    <xdr:clientData fPrintsWithSheet="0"/>
  </xdr:twoCellAnchor>
  <xdr:twoCellAnchor>
    <xdr:from>
      <xdr:col>2</xdr:col>
      <xdr:colOff>0</xdr:colOff>
      <xdr:row>25</xdr:row>
      <xdr:rowOff>0</xdr:rowOff>
    </xdr:from>
    <xdr:to>
      <xdr:col>2</xdr:col>
      <xdr:colOff>2019300</xdr:colOff>
      <xdr:row>25</xdr:row>
      <xdr:rowOff>333375</xdr:rowOff>
    </xdr:to>
    <xdr:sp macro="[0]!RoundedRectangle23_Click" textlink="">
      <xdr:nvSpPr>
        <xdr:cNvPr id="24" name="Rounded Rectangle 23"/>
        <xdr:cNvSpPr/>
      </xdr:nvSpPr>
      <xdr:spPr>
        <a:xfrm>
          <a:off x="5972175" y="9858375"/>
          <a:ext cx="2019300" cy="333375"/>
        </a:xfrm>
        <a:prstGeom prst="roundRect">
          <a:avLst/>
        </a:prstGeom>
      </xdr:spPr>
      <xdr:style>
        <a:lnRef idx="0">
          <a:schemeClr val="accent4"/>
        </a:lnRef>
        <a:fillRef idx="3">
          <a:schemeClr val="accent4"/>
        </a:fillRef>
        <a:effectRef idx="3">
          <a:schemeClr val="accent4"/>
        </a:effectRef>
        <a:fontRef idx="minor">
          <a:schemeClr val="lt1"/>
        </a:fontRef>
      </xdr:style>
      <xdr:txBody>
        <a:bodyPr vertOverflow="clip" rtlCol="0" anchor="ctr"/>
        <a:lstStyle/>
        <a:p>
          <a:pPr algn="ctr"/>
          <a:r>
            <a:rPr lang="en-US" sz="1800" b="0" cap="none" spc="0">
              <a:ln w="18415" cmpd="sng">
                <a:solidFill>
                  <a:srgbClr val="FFFFFF"/>
                </a:solidFill>
                <a:prstDash val="solid"/>
              </a:ln>
              <a:solidFill>
                <a:srgbClr val="FFFFFF"/>
              </a:solidFill>
              <a:effectLst>
                <a:outerShdw blurRad="63500" dir="3600000" algn="tl" rotWithShape="0">
                  <a:srgbClr val="000000">
                    <a:alpha val="70000"/>
                  </a:srgbClr>
                </a:outerShdw>
              </a:effectLst>
            </a:rPr>
            <a:t>Loan Certificate</a:t>
          </a:r>
        </a:p>
      </xdr:txBody>
    </xdr:sp>
    <xdr:clientData fPrintsWithSheet="0"/>
  </xdr:twoCellAnchor>
  <xdr:twoCellAnchor>
    <xdr:from>
      <xdr:col>2</xdr:col>
      <xdr:colOff>0</xdr:colOff>
      <xdr:row>26</xdr:row>
      <xdr:rowOff>0</xdr:rowOff>
    </xdr:from>
    <xdr:to>
      <xdr:col>2</xdr:col>
      <xdr:colOff>2019300</xdr:colOff>
      <xdr:row>26</xdr:row>
      <xdr:rowOff>333375</xdr:rowOff>
    </xdr:to>
    <xdr:sp macro="[0]!RoundedRectangle24_Click" textlink="">
      <xdr:nvSpPr>
        <xdr:cNvPr id="25" name="Rounded Rectangle 24"/>
        <xdr:cNvSpPr/>
      </xdr:nvSpPr>
      <xdr:spPr>
        <a:xfrm>
          <a:off x="5972175" y="10258425"/>
          <a:ext cx="2019300" cy="333375"/>
        </a:xfrm>
        <a:prstGeom prst="roundRect">
          <a:avLst/>
        </a:prstGeom>
      </xdr:spPr>
      <xdr:style>
        <a:lnRef idx="0">
          <a:schemeClr val="accent4"/>
        </a:lnRef>
        <a:fillRef idx="3">
          <a:schemeClr val="accent4"/>
        </a:fillRef>
        <a:effectRef idx="3">
          <a:schemeClr val="accent4"/>
        </a:effectRef>
        <a:fontRef idx="minor">
          <a:schemeClr val="lt1"/>
        </a:fontRef>
      </xdr:style>
      <xdr:txBody>
        <a:bodyPr vertOverflow="clip" rtlCol="0" anchor="ctr"/>
        <a:lstStyle/>
        <a:p>
          <a:pPr algn="ctr"/>
          <a:r>
            <a:rPr lang="en-US" sz="1800" b="0" cap="none" spc="0">
              <a:ln w="18415" cmpd="sng">
                <a:solidFill>
                  <a:srgbClr val="FFFFFF"/>
                </a:solidFill>
                <a:prstDash val="solid"/>
              </a:ln>
              <a:solidFill>
                <a:srgbClr val="FFFFFF"/>
              </a:solidFill>
              <a:effectLst>
                <a:outerShdw blurRad="63500" dir="3600000" algn="tl" rotWithShape="0">
                  <a:srgbClr val="000000">
                    <a:alpha val="70000"/>
                  </a:srgbClr>
                </a:outerShdw>
              </a:effectLst>
            </a:rPr>
            <a:t>GA-55A</a:t>
          </a:r>
        </a:p>
      </xdr:txBody>
    </xdr:sp>
    <xdr:clientData fPrintsWithSheet="0"/>
  </xdr:twoCellAnchor>
  <xdr:twoCellAnchor>
    <xdr:from>
      <xdr:col>2</xdr:col>
      <xdr:colOff>0</xdr:colOff>
      <xdr:row>27</xdr:row>
      <xdr:rowOff>0</xdr:rowOff>
    </xdr:from>
    <xdr:to>
      <xdr:col>2</xdr:col>
      <xdr:colOff>2019300</xdr:colOff>
      <xdr:row>27</xdr:row>
      <xdr:rowOff>333375</xdr:rowOff>
    </xdr:to>
    <xdr:sp macro="[0]!RoundedRectangle25_Click" textlink="">
      <xdr:nvSpPr>
        <xdr:cNvPr id="26" name="Rounded Rectangle 25"/>
        <xdr:cNvSpPr/>
      </xdr:nvSpPr>
      <xdr:spPr>
        <a:xfrm>
          <a:off x="5972175" y="10658475"/>
          <a:ext cx="2019300" cy="333375"/>
        </a:xfrm>
        <a:prstGeom prst="roundRect">
          <a:avLst/>
        </a:prstGeom>
      </xdr:spPr>
      <xdr:style>
        <a:lnRef idx="0">
          <a:schemeClr val="accent4"/>
        </a:lnRef>
        <a:fillRef idx="3">
          <a:schemeClr val="accent4"/>
        </a:fillRef>
        <a:effectRef idx="3">
          <a:schemeClr val="accent4"/>
        </a:effectRef>
        <a:fontRef idx="minor">
          <a:schemeClr val="lt1"/>
        </a:fontRef>
      </xdr:style>
      <xdr:txBody>
        <a:bodyPr vertOverflow="clip" rtlCol="0" anchor="ctr"/>
        <a:lstStyle/>
        <a:p>
          <a:pPr algn="ctr"/>
          <a:r>
            <a:rPr lang="en-US" sz="1800" b="0" cap="none" spc="0">
              <a:ln w="18415" cmpd="sng">
                <a:solidFill>
                  <a:srgbClr val="FFFFFF"/>
                </a:solidFill>
                <a:prstDash val="solid"/>
              </a:ln>
              <a:solidFill>
                <a:srgbClr val="FFFFFF"/>
              </a:solidFill>
              <a:effectLst>
                <a:outerShdw blurRad="63500" dir="3600000" algn="tl" rotWithShape="0">
                  <a:srgbClr val="000000">
                    <a:alpha val="70000"/>
                  </a:srgbClr>
                </a:outerShdw>
              </a:effectLst>
            </a:rPr>
            <a:t>SI Forwarding</a:t>
          </a:r>
        </a:p>
      </xdr:txBody>
    </xdr:sp>
    <xdr:clientData fPrintsWithSheet="0"/>
  </xdr:twoCellAnchor>
  <xdr:twoCellAnchor>
    <xdr:from>
      <xdr:col>2</xdr:col>
      <xdr:colOff>0</xdr:colOff>
      <xdr:row>28</xdr:row>
      <xdr:rowOff>0</xdr:rowOff>
    </xdr:from>
    <xdr:to>
      <xdr:col>2</xdr:col>
      <xdr:colOff>2019300</xdr:colOff>
      <xdr:row>28</xdr:row>
      <xdr:rowOff>333375</xdr:rowOff>
    </xdr:to>
    <xdr:sp macro="[0]!RoundedRectangle26_Click" textlink="">
      <xdr:nvSpPr>
        <xdr:cNvPr id="27" name="Rounded Rectangle 26"/>
        <xdr:cNvSpPr/>
      </xdr:nvSpPr>
      <xdr:spPr>
        <a:xfrm>
          <a:off x="5972175" y="11058525"/>
          <a:ext cx="2019300" cy="333375"/>
        </a:xfrm>
        <a:prstGeom prst="roundRect">
          <a:avLst/>
        </a:prstGeom>
      </xdr:spPr>
      <xdr:style>
        <a:lnRef idx="0">
          <a:schemeClr val="accent4"/>
        </a:lnRef>
        <a:fillRef idx="3">
          <a:schemeClr val="accent4"/>
        </a:fillRef>
        <a:effectRef idx="3">
          <a:schemeClr val="accent4"/>
        </a:effectRef>
        <a:fontRef idx="minor">
          <a:schemeClr val="lt1"/>
        </a:fontRef>
      </xdr:style>
      <xdr:txBody>
        <a:bodyPr vertOverflow="clip" rtlCol="0" anchor="ctr"/>
        <a:lstStyle/>
        <a:p>
          <a:pPr algn="ctr"/>
          <a:r>
            <a:rPr lang="en-US" sz="1800" b="0" cap="none" spc="0">
              <a:ln w="18415" cmpd="sng">
                <a:solidFill>
                  <a:srgbClr val="FFFFFF"/>
                </a:solidFill>
                <a:prstDash val="solid"/>
              </a:ln>
              <a:solidFill>
                <a:srgbClr val="FFFFFF"/>
              </a:solidFill>
              <a:effectLst>
                <a:outerShdw blurRad="63500" dir="3600000" algn="tl" rotWithShape="0">
                  <a:srgbClr val="000000">
                    <a:alpha val="70000"/>
                  </a:srgbClr>
                </a:outerShdw>
              </a:effectLst>
            </a:rPr>
            <a:t>GPF Forwarding</a:t>
          </a:r>
        </a:p>
      </xdr:txBody>
    </xdr:sp>
    <xdr:clientData fPrintsWithSheet="0"/>
  </xdr:twoCellAnchor>
  <xdr:twoCellAnchor>
    <xdr:from>
      <xdr:col>2</xdr:col>
      <xdr:colOff>0</xdr:colOff>
      <xdr:row>29</xdr:row>
      <xdr:rowOff>0</xdr:rowOff>
    </xdr:from>
    <xdr:to>
      <xdr:col>2</xdr:col>
      <xdr:colOff>2019300</xdr:colOff>
      <xdr:row>29</xdr:row>
      <xdr:rowOff>333375</xdr:rowOff>
    </xdr:to>
    <xdr:sp macro="[0]!RoundedRectangle27_Click" textlink="">
      <xdr:nvSpPr>
        <xdr:cNvPr id="28" name="Rounded Rectangle 27"/>
        <xdr:cNvSpPr/>
      </xdr:nvSpPr>
      <xdr:spPr>
        <a:xfrm>
          <a:off x="5972175" y="11458575"/>
          <a:ext cx="2019300" cy="333375"/>
        </a:xfrm>
        <a:prstGeom prst="roundRect">
          <a:avLst/>
        </a:prstGeom>
      </xdr:spPr>
      <xdr:style>
        <a:lnRef idx="0">
          <a:schemeClr val="accent4"/>
        </a:lnRef>
        <a:fillRef idx="3">
          <a:schemeClr val="accent4"/>
        </a:fillRef>
        <a:effectRef idx="3">
          <a:schemeClr val="accent4"/>
        </a:effectRef>
        <a:fontRef idx="minor">
          <a:schemeClr val="lt1"/>
        </a:fontRef>
      </xdr:style>
      <xdr:txBody>
        <a:bodyPr vertOverflow="clip" rtlCol="0" anchor="ctr"/>
        <a:lstStyle/>
        <a:p>
          <a:pPr algn="ctr"/>
          <a:r>
            <a:rPr lang="en-US" sz="1800" b="0" cap="none" spc="0">
              <a:ln w="18415" cmpd="sng">
                <a:solidFill>
                  <a:srgbClr val="FFFFFF"/>
                </a:solidFill>
                <a:prstDash val="solid"/>
              </a:ln>
              <a:solidFill>
                <a:srgbClr val="FFFFFF"/>
              </a:solidFill>
              <a:effectLst>
                <a:outerShdw blurRad="63500" dir="3600000" algn="tl" rotWithShape="0">
                  <a:srgbClr val="000000">
                    <a:alpha val="70000"/>
                  </a:srgbClr>
                </a:outerShdw>
              </a:effectLst>
            </a:rPr>
            <a:t>SI Maturity</a:t>
          </a:r>
        </a:p>
      </xdr:txBody>
    </xdr:sp>
    <xdr:clientData fPrintsWithSheet="0"/>
  </xdr:twoCellAnchor>
  <xdr:twoCellAnchor>
    <xdr:from>
      <xdr:col>2</xdr:col>
      <xdr:colOff>0</xdr:colOff>
      <xdr:row>30</xdr:row>
      <xdr:rowOff>0</xdr:rowOff>
    </xdr:from>
    <xdr:to>
      <xdr:col>2</xdr:col>
      <xdr:colOff>2019300</xdr:colOff>
      <xdr:row>30</xdr:row>
      <xdr:rowOff>333375</xdr:rowOff>
    </xdr:to>
    <xdr:sp macro="[0]!RoundedRectangle28_Click" textlink="">
      <xdr:nvSpPr>
        <xdr:cNvPr id="29" name="Rounded Rectangle 28"/>
        <xdr:cNvSpPr/>
      </xdr:nvSpPr>
      <xdr:spPr>
        <a:xfrm>
          <a:off x="5972175" y="11858625"/>
          <a:ext cx="2019300" cy="333375"/>
        </a:xfrm>
        <a:prstGeom prst="roundRect">
          <a:avLst/>
        </a:prstGeom>
      </xdr:spPr>
      <xdr:style>
        <a:lnRef idx="0">
          <a:schemeClr val="accent4"/>
        </a:lnRef>
        <a:fillRef idx="3">
          <a:schemeClr val="accent4"/>
        </a:fillRef>
        <a:effectRef idx="3">
          <a:schemeClr val="accent4"/>
        </a:effectRef>
        <a:fontRef idx="minor">
          <a:schemeClr val="lt1"/>
        </a:fontRef>
      </xdr:style>
      <xdr:txBody>
        <a:bodyPr vertOverflow="clip" rtlCol="0" anchor="ctr"/>
        <a:lstStyle/>
        <a:p>
          <a:pPr algn="ctr"/>
          <a:r>
            <a:rPr lang="en-US" sz="1800" b="0" cap="none" spc="0">
              <a:ln w="18415" cmpd="sng">
                <a:solidFill>
                  <a:srgbClr val="FFFFFF"/>
                </a:solidFill>
                <a:prstDash val="solid"/>
              </a:ln>
              <a:solidFill>
                <a:srgbClr val="FFFFFF"/>
              </a:solidFill>
              <a:effectLst>
                <a:outerShdw blurRad="63500" dir="3600000" algn="tl" rotWithShape="0">
                  <a:srgbClr val="000000">
                    <a:alpha val="70000"/>
                  </a:srgbClr>
                </a:outerShdw>
              </a:effectLst>
            </a:rPr>
            <a:t>GPF Final Claim</a:t>
          </a:r>
        </a:p>
      </xdr:txBody>
    </xdr:sp>
    <xdr:clientData fPrintsWithSheet="0"/>
  </xdr:twoCellAnchor>
  <xdr:twoCellAnchor>
    <xdr:from>
      <xdr:col>2</xdr:col>
      <xdr:colOff>0</xdr:colOff>
      <xdr:row>31</xdr:row>
      <xdr:rowOff>0</xdr:rowOff>
    </xdr:from>
    <xdr:to>
      <xdr:col>2</xdr:col>
      <xdr:colOff>2019300</xdr:colOff>
      <xdr:row>31</xdr:row>
      <xdr:rowOff>333375</xdr:rowOff>
    </xdr:to>
    <xdr:sp macro="[0]!RoundedRectangle29_Click" textlink="">
      <xdr:nvSpPr>
        <xdr:cNvPr id="30" name="Rounded Rectangle 29"/>
        <xdr:cNvSpPr/>
      </xdr:nvSpPr>
      <xdr:spPr>
        <a:xfrm>
          <a:off x="5972175" y="12258675"/>
          <a:ext cx="2019300" cy="333375"/>
        </a:xfrm>
        <a:prstGeom prst="roundRect">
          <a:avLst/>
        </a:prstGeom>
      </xdr:spPr>
      <xdr:style>
        <a:lnRef idx="0">
          <a:schemeClr val="accent4"/>
        </a:lnRef>
        <a:fillRef idx="3">
          <a:schemeClr val="accent4"/>
        </a:fillRef>
        <a:effectRef idx="3">
          <a:schemeClr val="accent4"/>
        </a:effectRef>
        <a:fontRef idx="minor">
          <a:schemeClr val="lt1"/>
        </a:fontRef>
      </xdr:style>
      <xdr:txBody>
        <a:bodyPr vertOverflow="clip" rtlCol="0" anchor="ctr"/>
        <a:lstStyle/>
        <a:p>
          <a:pPr algn="ctr"/>
          <a:r>
            <a:rPr lang="en-US" sz="1800" b="0" cap="none" spc="0">
              <a:ln w="18415" cmpd="sng">
                <a:solidFill>
                  <a:srgbClr val="FFFFFF"/>
                </a:solidFill>
                <a:prstDash val="solid"/>
              </a:ln>
              <a:solidFill>
                <a:srgbClr val="FFFFFF"/>
              </a:solidFill>
              <a:effectLst>
                <a:outerShdw blurRad="63500" dir="3600000" algn="tl" rotWithShape="0">
                  <a:srgbClr val="000000">
                    <a:alpha val="70000"/>
                  </a:srgbClr>
                </a:outerShdw>
              </a:effectLst>
            </a:rPr>
            <a:t>Mail ID</a:t>
          </a:r>
        </a:p>
      </xdr:txBody>
    </xdr:sp>
    <xdr:clientData fPrintsWithSheet="0"/>
  </xdr:twoCellAnchor>
  <xdr:twoCellAnchor>
    <xdr:from>
      <xdr:col>2</xdr:col>
      <xdr:colOff>0</xdr:colOff>
      <xdr:row>32</xdr:row>
      <xdr:rowOff>0</xdr:rowOff>
    </xdr:from>
    <xdr:to>
      <xdr:col>2</xdr:col>
      <xdr:colOff>2019300</xdr:colOff>
      <xdr:row>32</xdr:row>
      <xdr:rowOff>333375</xdr:rowOff>
    </xdr:to>
    <xdr:sp macro="[0]!RoundedRectangle30_Click" textlink="">
      <xdr:nvSpPr>
        <xdr:cNvPr id="31" name="Rounded Rectangle 30"/>
        <xdr:cNvSpPr/>
      </xdr:nvSpPr>
      <xdr:spPr>
        <a:xfrm>
          <a:off x="5972175" y="12649200"/>
          <a:ext cx="2019300" cy="333375"/>
        </a:xfrm>
        <a:prstGeom prst="roundRect">
          <a:avLst/>
        </a:prstGeom>
      </xdr:spPr>
      <xdr:style>
        <a:lnRef idx="0">
          <a:schemeClr val="accent4"/>
        </a:lnRef>
        <a:fillRef idx="3">
          <a:schemeClr val="accent4"/>
        </a:fillRef>
        <a:effectRef idx="3">
          <a:schemeClr val="accent4"/>
        </a:effectRef>
        <a:fontRef idx="minor">
          <a:schemeClr val="lt1"/>
        </a:fontRef>
      </xdr:style>
      <xdr:txBody>
        <a:bodyPr vertOverflow="clip" rtlCol="0" anchor="ctr"/>
        <a:lstStyle/>
        <a:p>
          <a:pPr algn="ctr"/>
          <a:r>
            <a:rPr lang="en-US" sz="1800" b="0" cap="none" spc="0">
              <a:ln w="18415" cmpd="sng">
                <a:solidFill>
                  <a:srgbClr val="FFFFFF"/>
                </a:solidFill>
                <a:prstDash val="solid"/>
              </a:ln>
              <a:solidFill>
                <a:srgbClr val="FFFFFF"/>
              </a:solidFill>
              <a:effectLst>
                <a:outerShdw blurRad="63500" dir="3600000" algn="tl" rotWithShape="0">
                  <a:srgbClr val="000000">
                    <a:alpha val="70000"/>
                  </a:srgbClr>
                </a:outerShdw>
              </a:effectLst>
            </a:rPr>
            <a:t>Treasury</a:t>
          </a:r>
          <a:r>
            <a:rPr lang="en-US" sz="1800" b="0" cap="none" spc="0" baseline="0">
              <a:ln w="18415" cmpd="sng">
                <a:solidFill>
                  <a:srgbClr val="FFFFFF"/>
                </a:solidFill>
                <a:prstDash val="solid"/>
              </a:ln>
              <a:solidFill>
                <a:srgbClr val="FFFFFF"/>
              </a:solidFill>
              <a:effectLst>
                <a:outerShdw blurRad="63500" dir="3600000" algn="tl" rotWithShape="0">
                  <a:srgbClr val="000000">
                    <a:alpha val="70000"/>
                  </a:srgbClr>
                </a:outerShdw>
              </a:effectLst>
            </a:rPr>
            <a:t> Affaidevit</a:t>
          </a:r>
          <a:endParaRPr lang="en-US" sz="1800" b="0" cap="none" spc="0">
            <a:ln w="18415" cmpd="sng">
              <a:solidFill>
                <a:srgbClr val="FFFFFF"/>
              </a:solidFill>
              <a:prstDash val="solid"/>
            </a:ln>
            <a:solidFill>
              <a:srgbClr val="FFFFFF"/>
            </a:solidFill>
            <a:effectLst>
              <a:outerShdw blurRad="63500" dir="3600000" algn="tl" rotWithShape="0">
                <a:srgbClr val="000000">
                  <a:alpha val="70000"/>
                </a:srgbClr>
              </a:outerShdw>
            </a:effectLst>
          </a:endParaRPr>
        </a:p>
      </xdr:txBody>
    </xdr:sp>
    <xdr:clientData fPrintsWithSheet="0"/>
  </xdr:twoCellAnchor>
  <xdr:twoCellAnchor>
    <xdr:from>
      <xdr:col>2</xdr:col>
      <xdr:colOff>0</xdr:colOff>
      <xdr:row>33</xdr:row>
      <xdr:rowOff>0</xdr:rowOff>
    </xdr:from>
    <xdr:to>
      <xdr:col>2</xdr:col>
      <xdr:colOff>2019300</xdr:colOff>
      <xdr:row>33</xdr:row>
      <xdr:rowOff>333375</xdr:rowOff>
    </xdr:to>
    <xdr:sp macro="[0]!RoundedRectangle31_Click" textlink="">
      <xdr:nvSpPr>
        <xdr:cNvPr id="32" name="Rounded Rectangle 31"/>
        <xdr:cNvSpPr/>
      </xdr:nvSpPr>
      <xdr:spPr>
        <a:xfrm>
          <a:off x="5972175" y="13039725"/>
          <a:ext cx="2019300" cy="333375"/>
        </a:xfrm>
        <a:prstGeom prst="roundRect">
          <a:avLst/>
        </a:prstGeom>
      </xdr:spPr>
      <xdr:style>
        <a:lnRef idx="0">
          <a:schemeClr val="accent4"/>
        </a:lnRef>
        <a:fillRef idx="3">
          <a:schemeClr val="accent4"/>
        </a:fillRef>
        <a:effectRef idx="3">
          <a:schemeClr val="accent4"/>
        </a:effectRef>
        <a:fontRef idx="minor">
          <a:schemeClr val="lt1"/>
        </a:fontRef>
      </xdr:style>
      <xdr:txBody>
        <a:bodyPr vertOverflow="clip" rtlCol="0" anchor="ctr"/>
        <a:lstStyle/>
        <a:p>
          <a:pPr algn="ctr"/>
          <a:r>
            <a:rPr lang="en-US" sz="1800" b="0" cap="none" spc="0">
              <a:ln w="18415" cmpd="sng">
                <a:solidFill>
                  <a:srgbClr val="FFFFFF"/>
                </a:solidFill>
                <a:prstDash val="solid"/>
              </a:ln>
              <a:solidFill>
                <a:srgbClr val="FFFFFF"/>
              </a:solidFill>
              <a:effectLst>
                <a:outerShdw blurRad="63500" dir="3600000" algn="tl" rotWithShape="0">
                  <a:srgbClr val="000000">
                    <a:alpha val="70000"/>
                  </a:srgbClr>
                </a:outerShdw>
              </a:effectLst>
            </a:rPr>
            <a:t>Treasury Doc</a:t>
          </a:r>
        </a:p>
      </xdr:txBody>
    </xdr:sp>
    <xdr:clientData fPrintsWithSheet="0"/>
  </xdr:twoCellAnchor>
  <xdr:twoCellAnchor>
    <xdr:from>
      <xdr:col>2</xdr:col>
      <xdr:colOff>0</xdr:colOff>
      <xdr:row>34</xdr:row>
      <xdr:rowOff>0</xdr:rowOff>
    </xdr:from>
    <xdr:to>
      <xdr:col>2</xdr:col>
      <xdr:colOff>2019300</xdr:colOff>
      <xdr:row>34</xdr:row>
      <xdr:rowOff>333375</xdr:rowOff>
    </xdr:to>
    <xdr:sp macro="[0]!RoundedRectangle32_Click" textlink="">
      <xdr:nvSpPr>
        <xdr:cNvPr id="33" name="Rounded Rectangle 32"/>
        <xdr:cNvSpPr/>
      </xdr:nvSpPr>
      <xdr:spPr>
        <a:xfrm>
          <a:off x="5972175" y="13430250"/>
          <a:ext cx="2019300" cy="333375"/>
        </a:xfrm>
        <a:prstGeom prst="roundRect">
          <a:avLst/>
        </a:prstGeom>
      </xdr:spPr>
      <xdr:style>
        <a:lnRef idx="0">
          <a:schemeClr val="accent4"/>
        </a:lnRef>
        <a:fillRef idx="3">
          <a:schemeClr val="accent4"/>
        </a:fillRef>
        <a:effectRef idx="3">
          <a:schemeClr val="accent4"/>
        </a:effectRef>
        <a:fontRef idx="minor">
          <a:schemeClr val="lt1"/>
        </a:fontRef>
      </xdr:style>
      <xdr:txBody>
        <a:bodyPr vertOverflow="clip" rtlCol="0" anchor="ctr"/>
        <a:lstStyle/>
        <a:p>
          <a:pPr algn="ctr"/>
          <a:r>
            <a:rPr lang="en-US" sz="1800" b="0" cap="none" spc="0">
              <a:ln w="18415" cmpd="sng">
                <a:solidFill>
                  <a:srgbClr val="FFFFFF"/>
                </a:solidFill>
                <a:prstDash val="solid"/>
              </a:ln>
              <a:solidFill>
                <a:srgbClr val="FFFFFF"/>
              </a:solidFill>
              <a:effectLst>
                <a:outerShdw blurRad="63500" dir="3600000" algn="tl" rotWithShape="0">
                  <a:srgbClr val="000000">
                    <a:alpha val="70000"/>
                  </a:srgbClr>
                </a:outerShdw>
              </a:effectLst>
            </a:rPr>
            <a:t>Application Form</a:t>
          </a:r>
        </a:p>
      </xdr:txBody>
    </xdr:sp>
    <xdr:clientData fPrintsWithSheet="0"/>
  </xdr:twoCellAnchor>
  <xdr:twoCellAnchor>
    <xdr:from>
      <xdr:col>2</xdr:col>
      <xdr:colOff>28575</xdr:colOff>
      <xdr:row>36</xdr:row>
      <xdr:rowOff>28575</xdr:rowOff>
    </xdr:from>
    <xdr:to>
      <xdr:col>3</xdr:col>
      <xdr:colOff>0</xdr:colOff>
      <xdr:row>36</xdr:row>
      <xdr:rowOff>361950</xdr:rowOff>
    </xdr:to>
    <xdr:sp macro="[0]!RoundedRectangle33_Click" textlink="">
      <xdr:nvSpPr>
        <xdr:cNvPr id="34" name="Rounded Rectangle 33"/>
        <xdr:cNvSpPr/>
      </xdr:nvSpPr>
      <xdr:spPr>
        <a:xfrm>
          <a:off x="6000750" y="14239875"/>
          <a:ext cx="2019300" cy="333375"/>
        </a:xfrm>
        <a:prstGeom prst="roundRect">
          <a:avLst/>
        </a:prstGeom>
      </xdr:spPr>
      <xdr:style>
        <a:lnRef idx="0">
          <a:schemeClr val="accent4"/>
        </a:lnRef>
        <a:fillRef idx="3">
          <a:schemeClr val="accent4"/>
        </a:fillRef>
        <a:effectRef idx="3">
          <a:schemeClr val="accent4"/>
        </a:effectRef>
        <a:fontRef idx="minor">
          <a:schemeClr val="lt1"/>
        </a:fontRef>
      </xdr:style>
      <xdr:txBody>
        <a:bodyPr vertOverflow="clip" rtlCol="0" anchor="ctr"/>
        <a:lstStyle/>
        <a:p>
          <a:pPr algn="ctr"/>
          <a:r>
            <a:rPr lang="en-US" sz="1200" b="0" cap="none" spc="0">
              <a:ln w="18415" cmpd="sng">
                <a:solidFill>
                  <a:srgbClr val="FFFFFF"/>
                </a:solidFill>
                <a:prstDash val="solid"/>
              </a:ln>
              <a:solidFill>
                <a:srgbClr val="FFFFFF"/>
              </a:solidFill>
              <a:effectLst>
                <a:outerShdw blurRad="63500" dir="3600000" algn="tl" rotWithShape="0">
                  <a:srgbClr val="000000">
                    <a:alpha val="70000"/>
                  </a:srgbClr>
                </a:outerShdw>
              </a:effectLst>
            </a:rPr>
            <a:t>Voluantry Retire Apply Form</a:t>
          </a:r>
        </a:p>
      </xdr:txBody>
    </xdr:sp>
    <xdr:clientData fPrintsWithSheet="0"/>
  </xdr:twoCellAnchor>
  <xdr:twoCellAnchor>
    <xdr:from>
      <xdr:col>2</xdr:col>
      <xdr:colOff>0</xdr:colOff>
      <xdr:row>12</xdr:row>
      <xdr:rowOff>0</xdr:rowOff>
    </xdr:from>
    <xdr:to>
      <xdr:col>2</xdr:col>
      <xdr:colOff>2019300</xdr:colOff>
      <xdr:row>12</xdr:row>
      <xdr:rowOff>333375</xdr:rowOff>
    </xdr:to>
    <xdr:sp macro="[0]!RoundedRectangle34_Click" textlink="">
      <xdr:nvSpPr>
        <xdr:cNvPr id="35" name="Rounded Rectangle 34"/>
        <xdr:cNvSpPr/>
      </xdr:nvSpPr>
      <xdr:spPr>
        <a:xfrm>
          <a:off x="5972175" y="4743450"/>
          <a:ext cx="2019300" cy="333375"/>
        </a:xfrm>
        <a:prstGeom prst="roundRect">
          <a:avLst/>
        </a:prstGeom>
      </xdr:spPr>
      <xdr:style>
        <a:lnRef idx="0">
          <a:schemeClr val="accent4"/>
        </a:lnRef>
        <a:fillRef idx="3">
          <a:schemeClr val="accent4"/>
        </a:fillRef>
        <a:effectRef idx="3">
          <a:schemeClr val="accent4"/>
        </a:effectRef>
        <a:fontRef idx="minor">
          <a:schemeClr val="lt1"/>
        </a:fontRef>
      </xdr:style>
      <xdr:txBody>
        <a:bodyPr vertOverflow="clip" rtlCol="0" anchor="ctr"/>
        <a:lstStyle/>
        <a:p>
          <a:pPr algn="ctr"/>
          <a:r>
            <a:rPr lang="en-US" sz="1800" b="0" cap="none" spc="0">
              <a:ln w="18415" cmpd="sng">
                <a:solidFill>
                  <a:srgbClr val="FFFFFF"/>
                </a:solidFill>
                <a:prstDash val="solid"/>
              </a:ln>
              <a:solidFill>
                <a:srgbClr val="FF0000"/>
              </a:solidFill>
              <a:effectLst>
                <a:outerShdw blurRad="63500" dir="3600000" algn="tl" rotWithShape="0">
                  <a:srgbClr val="000000">
                    <a:alpha val="70000"/>
                  </a:srgbClr>
                </a:outerShdw>
              </a:effectLst>
              <a:latin typeface="Kruti Dev 010" pitchFamily="2" charset="0"/>
            </a:rPr>
            <a:t>dk;ZeqfDr</a:t>
          </a:r>
          <a:r>
            <a:rPr lang="en-US" sz="1800" b="0" cap="none" spc="0" baseline="0">
              <a:ln w="18415" cmpd="sng">
                <a:solidFill>
                  <a:srgbClr val="FFFFFF"/>
                </a:solidFill>
                <a:prstDash val="solid"/>
              </a:ln>
              <a:solidFill>
                <a:srgbClr val="FF0000"/>
              </a:solidFill>
              <a:effectLst>
                <a:outerShdw blurRad="63500" dir="3600000" algn="tl" rotWithShape="0">
                  <a:srgbClr val="000000">
                    <a:alpha val="70000"/>
                  </a:srgbClr>
                </a:outerShdw>
              </a:effectLst>
              <a:latin typeface="Kruti Dev 010" pitchFamily="2" charset="0"/>
            </a:rPr>
            <a:t> vkns'k</a:t>
          </a:r>
          <a:endParaRPr lang="en-US" sz="1800" b="0" cap="none" spc="0">
            <a:ln w="18415" cmpd="sng">
              <a:solidFill>
                <a:srgbClr val="FFFFFF"/>
              </a:solidFill>
              <a:prstDash val="solid"/>
            </a:ln>
            <a:solidFill>
              <a:srgbClr val="FF0000"/>
            </a:solidFill>
            <a:effectLst>
              <a:outerShdw blurRad="63500" dir="3600000" algn="tl" rotWithShape="0">
                <a:srgbClr val="000000">
                  <a:alpha val="70000"/>
                </a:srgbClr>
              </a:outerShdw>
            </a:effectLst>
            <a:latin typeface="Kruti Dev 010" pitchFamily="2" charset="0"/>
          </a:endParaRPr>
        </a:p>
      </xdr:txBody>
    </xdr:sp>
    <xdr:clientData fPrintsWithSheet="0"/>
  </xdr:twoCellAnchor>
  <xdr:twoCellAnchor>
    <xdr:from>
      <xdr:col>4</xdr:col>
      <xdr:colOff>85725</xdr:colOff>
      <xdr:row>7</xdr:row>
      <xdr:rowOff>104775</xdr:rowOff>
    </xdr:from>
    <xdr:to>
      <xdr:col>7</xdr:col>
      <xdr:colOff>276225</xdr:colOff>
      <xdr:row>8</xdr:row>
      <xdr:rowOff>66675</xdr:rowOff>
    </xdr:to>
    <xdr:sp macro="[0]!RoundedRectangle35_Click" textlink="">
      <xdr:nvSpPr>
        <xdr:cNvPr id="36" name="Rounded Rectangle 35"/>
        <xdr:cNvSpPr/>
      </xdr:nvSpPr>
      <xdr:spPr>
        <a:xfrm>
          <a:off x="8715375" y="2895600"/>
          <a:ext cx="2019300" cy="352425"/>
        </a:xfrm>
        <a:prstGeom prst="roundRect">
          <a:avLst/>
        </a:prstGeom>
      </xdr:spPr>
      <xdr:style>
        <a:lnRef idx="0">
          <a:schemeClr val="accent4"/>
        </a:lnRef>
        <a:fillRef idx="3">
          <a:schemeClr val="accent4"/>
        </a:fillRef>
        <a:effectRef idx="3">
          <a:schemeClr val="accent4"/>
        </a:effectRef>
        <a:fontRef idx="minor">
          <a:schemeClr val="lt1"/>
        </a:fontRef>
      </xdr:style>
      <xdr:txBody>
        <a:bodyPr vertOverflow="clip" rtlCol="0" anchor="ctr"/>
        <a:lstStyle/>
        <a:p>
          <a:pPr algn="ctr"/>
          <a:r>
            <a:rPr lang="en-US" sz="1800" b="1"/>
            <a:t>F-6  Forwrd Lettr</a:t>
          </a:r>
        </a:p>
      </xdr:txBody>
    </xdr:sp>
    <xdr:clientData/>
  </xdr:twoCellAnchor>
  <xdr:twoCellAnchor>
    <xdr:from>
      <xdr:col>2</xdr:col>
      <xdr:colOff>1143002</xdr:colOff>
      <xdr:row>0</xdr:row>
      <xdr:rowOff>257175</xdr:rowOff>
    </xdr:from>
    <xdr:to>
      <xdr:col>2</xdr:col>
      <xdr:colOff>1647827</xdr:colOff>
      <xdr:row>1</xdr:row>
      <xdr:rowOff>314325</xdr:rowOff>
    </xdr:to>
    <xdr:sp macro="" textlink="">
      <xdr:nvSpPr>
        <xdr:cNvPr id="37" name="Striped Right Arrow 36"/>
        <xdr:cNvSpPr/>
      </xdr:nvSpPr>
      <xdr:spPr>
        <a:xfrm rot="5400000">
          <a:off x="8520115" y="328612"/>
          <a:ext cx="647700" cy="504825"/>
        </a:xfrm>
        <a:prstGeom prst="stripedRightArrow">
          <a:avLst/>
        </a:prstGeom>
      </xdr:spPr>
      <xdr:style>
        <a:lnRef idx="1">
          <a:schemeClr val="accent2"/>
        </a:lnRef>
        <a:fillRef idx="2">
          <a:schemeClr val="accent2"/>
        </a:fillRef>
        <a:effectRef idx="1">
          <a:schemeClr val="accent2"/>
        </a:effectRef>
        <a:fontRef idx="minor">
          <a:schemeClr val="dk1"/>
        </a:fontRef>
      </xdr:style>
      <xdr:txBody>
        <a:bodyPr vertOverflow="clip" rtlCol="0" anchor="ctr"/>
        <a:lstStyle/>
        <a:p>
          <a:pPr algn="ctr"/>
          <a:endParaRPr lang="en-US" sz="1100"/>
        </a:p>
      </xdr:txBody>
    </xdr:sp>
    <xdr:clientData/>
  </xdr:twoCellAnchor>
</xdr:wsDr>
</file>

<file path=xl/drawings/drawing33.xml><?xml version="1.0" encoding="utf-8"?>
<xdr:wsDr xmlns:xdr="http://schemas.openxmlformats.org/drawingml/2006/spreadsheetDrawing" xmlns:a="http://schemas.openxmlformats.org/drawingml/2006/main">
  <xdr:twoCellAnchor editAs="oneCell">
    <xdr:from>
      <xdr:col>0</xdr:col>
      <xdr:colOff>36635</xdr:colOff>
      <xdr:row>0</xdr:row>
      <xdr:rowOff>0</xdr:rowOff>
    </xdr:from>
    <xdr:to>
      <xdr:col>12</xdr:col>
      <xdr:colOff>28576</xdr:colOff>
      <xdr:row>23</xdr:row>
      <xdr:rowOff>11705</xdr:rowOff>
    </xdr:to>
    <xdr:pic>
      <xdr:nvPicPr>
        <xdr:cNvPr id="2" name="Picture 1" descr="Retire 1.JPG"/>
        <xdr:cNvPicPr>
          <a:picLocks noChangeAspect="1"/>
        </xdr:cNvPicPr>
      </xdr:nvPicPr>
      <xdr:blipFill>
        <a:blip xmlns:r="http://schemas.openxmlformats.org/officeDocument/2006/relationships" r:embed="rId1" cstate="print"/>
        <a:stretch>
          <a:fillRect/>
        </a:stretch>
      </xdr:blipFill>
      <xdr:spPr>
        <a:xfrm>
          <a:off x="36635" y="0"/>
          <a:ext cx="7289556" cy="4393205"/>
        </a:xfrm>
        <a:prstGeom prst="rect">
          <a:avLst/>
        </a:prstGeom>
      </xdr:spPr>
    </xdr:pic>
    <xdr:clientData/>
  </xdr:twoCellAnchor>
  <xdr:twoCellAnchor editAs="oneCell">
    <xdr:from>
      <xdr:col>0</xdr:col>
      <xdr:colOff>0</xdr:colOff>
      <xdr:row>23</xdr:row>
      <xdr:rowOff>0</xdr:rowOff>
    </xdr:from>
    <xdr:to>
      <xdr:col>11</xdr:col>
      <xdr:colOff>581025</xdr:colOff>
      <xdr:row>47</xdr:row>
      <xdr:rowOff>171336</xdr:rowOff>
    </xdr:to>
    <xdr:pic>
      <xdr:nvPicPr>
        <xdr:cNvPr id="3" name="Picture 2" descr="Retire 2.JPG"/>
        <xdr:cNvPicPr>
          <a:picLocks noChangeAspect="1"/>
        </xdr:cNvPicPr>
      </xdr:nvPicPr>
      <xdr:blipFill>
        <a:blip xmlns:r="http://schemas.openxmlformats.org/officeDocument/2006/relationships" r:embed="rId2" cstate="print"/>
        <a:stretch>
          <a:fillRect/>
        </a:stretch>
      </xdr:blipFill>
      <xdr:spPr>
        <a:xfrm>
          <a:off x="0" y="4381500"/>
          <a:ext cx="7286625" cy="4743336"/>
        </a:xfrm>
        <a:prstGeom prst="rect">
          <a:avLst/>
        </a:prstGeom>
      </xdr:spPr>
    </xdr:pic>
    <xdr:clientData/>
  </xdr:twoCellAnchor>
  <xdr:twoCellAnchor editAs="oneCell">
    <xdr:from>
      <xdr:col>0</xdr:col>
      <xdr:colOff>0</xdr:colOff>
      <xdr:row>47</xdr:row>
      <xdr:rowOff>190499</xdr:rowOff>
    </xdr:from>
    <xdr:to>
      <xdr:col>11</xdr:col>
      <xdr:colOff>600075</xdr:colOff>
      <xdr:row>71</xdr:row>
      <xdr:rowOff>180974</xdr:rowOff>
    </xdr:to>
    <xdr:pic>
      <xdr:nvPicPr>
        <xdr:cNvPr id="4" name="Picture 3" descr="Retire 3.JPG"/>
        <xdr:cNvPicPr>
          <a:picLocks noChangeAspect="1"/>
        </xdr:cNvPicPr>
      </xdr:nvPicPr>
      <xdr:blipFill>
        <a:blip xmlns:r="http://schemas.openxmlformats.org/officeDocument/2006/relationships" r:embed="rId3" cstate="print"/>
        <a:stretch>
          <a:fillRect/>
        </a:stretch>
      </xdr:blipFill>
      <xdr:spPr>
        <a:xfrm>
          <a:off x="0" y="9143999"/>
          <a:ext cx="7305675" cy="4562475"/>
        </a:xfrm>
        <a:prstGeom prst="rect">
          <a:avLst/>
        </a:prstGeom>
      </xdr:spPr>
    </xdr:pic>
    <xdr:clientData/>
  </xdr:twoCellAnchor>
  <xdr:twoCellAnchor editAs="oneCell">
    <xdr:from>
      <xdr:col>0</xdr:col>
      <xdr:colOff>0</xdr:colOff>
      <xdr:row>72</xdr:row>
      <xdr:rowOff>0</xdr:rowOff>
    </xdr:from>
    <xdr:to>
      <xdr:col>11</xdr:col>
      <xdr:colOff>581025</xdr:colOff>
      <xdr:row>86</xdr:row>
      <xdr:rowOff>28575</xdr:rowOff>
    </xdr:to>
    <xdr:pic>
      <xdr:nvPicPr>
        <xdr:cNvPr id="5" name="Picture 4" descr="retire 4.JPG"/>
        <xdr:cNvPicPr>
          <a:picLocks noChangeAspect="1"/>
        </xdr:cNvPicPr>
      </xdr:nvPicPr>
      <xdr:blipFill>
        <a:blip xmlns:r="http://schemas.openxmlformats.org/officeDocument/2006/relationships" r:embed="rId4" cstate="print"/>
        <a:stretch>
          <a:fillRect/>
        </a:stretch>
      </xdr:blipFill>
      <xdr:spPr>
        <a:xfrm>
          <a:off x="0" y="13716000"/>
          <a:ext cx="7286625" cy="2695575"/>
        </a:xfrm>
        <a:prstGeom prst="rect">
          <a:avLst/>
        </a:prstGeom>
      </xdr:spPr>
    </xdr:pic>
    <xdr:clientData/>
  </xdr:twoCellAnchor>
  <xdr:twoCellAnchor editAs="oneCell">
    <xdr:from>
      <xdr:col>0</xdr:col>
      <xdr:colOff>0</xdr:colOff>
      <xdr:row>85</xdr:row>
      <xdr:rowOff>190499</xdr:rowOff>
    </xdr:from>
    <xdr:to>
      <xdr:col>11</xdr:col>
      <xdr:colOff>581025</xdr:colOff>
      <xdr:row>110</xdr:row>
      <xdr:rowOff>9524</xdr:rowOff>
    </xdr:to>
    <xdr:pic>
      <xdr:nvPicPr>
        <xdr:cNvPr id="6" name="Picture 5" descr="Retire 5.JPG"/>
        <xdr:cNvPicPr>
          <a:picLocks noChangeAspect="1"/>
        </xdr:cNvPicPr>
      </xdr:nvPicPr>
      <xdr:blipFill>
        <a:blip xmlns:r="http://schemas.openxmlformats.org/officeDocument/2006/relationships" r:embed="rId5" cstate="print"/>
        <a:stretch>
          <a:fillRect/>
        </a:stretch>
      </xdr:blipFill>
      <xdr:spPr>
        <a:xfrm>
          <a:off x="0" y="16382999"/>
          <a:ext cx="7286625" cy="4581525"/>
        </a:xfrm>
        <a:prstGeom prst="rect">
          <a:avLst/>
        </a:prstGeom>
      </xdr:spPr>
    </xdr:pic>
    <xdr:clientData/>
  </xdr:twoCellAnchor>
  <xdr:twoCellAnchor editAs="oneCell">
    <xdr:from>
      <xdr:col>0</xdr:col>
      <xdr:colOff>0</xdr:colOff>
      <xdr:row>109</xdr:row>
      <xdr:rowOff>190499</xdr:rowOff>
    </xdr:from>
    <xdr:to>
      <xdr:col>12</xdr:col>
      <xdr:colOff>0</xdr:colOff>
      <xdr:row>131</xdr:row>
      <xdr:rowOff>180974</xdr:rowOff>
    </xdr:to>
    <xdr:pic>
      <xdr:nvPicPr>
        <xdr:cNvPr id="7" name="Picture 6" descr="Retire 6.JPG"/>
        <xdr:cNvPicPr>
          <a:picLocks noChangeAspect="1"/>
        </xdr:cNvPicPr>
      </xdr:nvPicPr>
      <xdr:blipFill>
        <a:blip xmlns:r="http://schemas.openxmlformats.org/officeDocument/2006/relationships" r:embed="rId6" cstate="print"/>
        <a:stretch>
          <a:fillRect/>
        </a:stretch>
      </xdr:blipFill>
      <xdr:spPr>
        <a:xfrm>
          <a:off x="0" y="20954999"/>
          <a:ext cx="7315200" cy="4181475"/>
        </a:xfrm>
        <a:prstGeom prst="rect">
          <a:avLst/>
        </a:prstGeom>
      </xdr:spPr>
    </xdr:pic>
    <xdr:clientData/>
  </xdr:twoCellAnchor>
  <xdr:twoCellAnchor editAs="oneCell">
    <xdr:from>
      <xdr:col>0</xdr:col>
      <xdr:colOff>1</xdr:colOff>
      <xdr:row>131</xdr:row>
      <xdr:rowOff>190499</xdr:rowOff>
    </xdr:from>
    <xdr:to>
      <xdr:col>11</xdr:col>
      <xdr:colOff>571501</xdr:colOff>
      <xdr:row>156</xdr:row>
      <xdr:rowOff>171450</xdr:rowOff>
    </xdr:to>
    <xdr:pic>
      <xdr:nvPicPr>
        <xdr:cNvPr id="8" name="Picture 7" descr="Retire 7.JPG"/>
        <xdr:cNvPicPr>
          <a:picLocks noChangeAspect="1"/>
        </xdr:cNvPicPr>
      </xdr:nvPicPr>
      <xdr:blipFill>
        <a:blip xmlns:r="http://schemas.openxmlformats.org/officeDocument/2006/relationships" r:embed="rId7" cstate="print"/>
        <a:stretch>
          <a:fillRect/>
        </a:stretch>
      </xdr:blipFill>
      <xdr:spPr>
        <a:xfrm>
          <a:off x="1" y="25145999"/>
          <a:ext cx="7277100" cy="4743451"/>
        </a:xfrm>
        <a:prstGeom prst="rect">
          <a:avLst/>
        </a:prstGeom>
      </xdr:spPr>
    </xdr:pic>
    <xdr:clientData/>
  </xdr:twoCellAnchor>
  <xdr:twoCellAnchor editAs="oneCell">
    <xdr:from>
      <xdr:col>0</xdr:col>
      <xdr:colOff>1</xdr:colOff>
      <xdr:row>156</xdr:row>
      <xdr:rowOff>190499</xdr:rowOff>
    </xdr:from>
    <xdr:to>
      <xdr:col>12</xdr:col>
      <xdr:colOff>1</xdr:colOff>
      <xdr:row>168</xdr:row>
      <xdr:rowOff>9524</xdr:rowOff>
    </xdr:to>
    <xdr:pic>
      <xdr:nvPicPr>
        <xdr:cNvPr id="9" name="Picture 8" descr="Retire 8.JPG"/>
        <xdr:cNvPicPr>
          <a:picLocks noChangeAspect="1"/>
        </xdr:cNvPicPr>
      </xdr:nvPicPr>
      <xdr:blipFill>
        <a:blip xmlns:r="http://schemas.openxmlformats.org/officeDocument/2006/relationships" r:embed="rId8" cstate="print"/>
        <a:stretch>
          <a:fillRect/>
        </a:stretch>
      </xdr:blipFill>
      <xdr:spPr>
        <a:xfrm>
          <a:off x="1" y="29908499"/>
          <a:ext cx="7315200" cy="2105025"/>
        </a:xfrm>
        <a:prstGeom prst="rect">
          <a:avLst/>
        </a:prstGeom>
      </xdr:spPr>
    </xdr:pic>
    <xdr:clientData/>
  </xdr:twoCellAnchor>
  <xdr:twoCellAnchor editAs="oneCell">
    <xdr:from>
      <xdr:col>0</xdr:col>
      <xdr:colOff>1</xdr:colOff>
      <xdr:row>167</xdr:row>
      <xdr:rowOff>190499</xdr:rowOff>
    </xdr:from>
    <xdr:to>
      <xdr:col>12</xdr:col>
      <xdr:colOff>1</xdr:colOff>
      <xdr:row>193</xdr:row>
      <xdr:rowOff>180974</xdr:rowOff>
    </xdr:to>
    <xdr:pic>
      <xdr:nvPicPr>
        <xdr:cNvPr id="10" name="Picture 9" descr="Retire 9.JPG"/>
        <xdr:cNvPicPr>
          <a:picLocks noChangeAspect="1"/>
        </xdr:cNvPicPr>
      </xdr:nvPicPr>
      <xdr:blipFill>
        <a:blip xmlns:r="http://schemas.openxmlformats.org/officeDocument/2006/relationships" r:embed="rId9" cstate="print"/>
        <a:stretch>
          <a:fillRect/>
        </a:stretch>
      </xdr:blipFill>
      <xdr:spPr>
        <a:xfrm>
          <a:off x="1" y="32003999"/>
          <a:ext cx="7315200" cy="4943475"/>
        </a:xfrm>
        <a:prstGeom prst="rect">
          <a:avLst/>
        </a:prstGeom>
      </xdr:spPr>
    </xdr:pic>
    <xdr:clientData/>
  </xdr:twoCellAnchor>
  <xdr:twoCellAnchor editAs="oneCell">
    <xdr:from>
      <xdr:col>0</xdr:col>
      <xdr:colOff>1</xdr:colOff>
      <xdr:row>194</xdr:row>
      <xdr:rowOff>0</xdr:rowOff>
    </xdr:from>
    <xdr:to>
      <xdr:col>11</xdr:col>
      <xdr:colOff>571500</xdr:colOff>
      <xdr:row>219</xdr:row>
      <xdr:rowOff>161925</xdr:rowOff>
    </xdr:to>
    <xdr:pic>
      <xdr:nvPicPr>
        <xdr:cNvPr id="11" name="Picture 10" descr="Retire 10.JPG"/>
        <xdr:cNvPicPr>
          <a:picLocks noChangeAspect="1"/>
        </xdr:cNvPicPr>
      </xdr:nvPicPr>
      <xdr:blipFill>
        <a:blip xmlns:r="http://schemas.openxmlformats.org/officeDocument/2006/relationships" r:embed="rId10" cstate="print"/>
        <a:stretch>
          <a:fillRect/>
        </a:stretch>
      </xdr:blipFill>
      <xdr:spPr>
        <a:xfrm>
          <a:off x="1" y="36957000"/>
          <a:ext cx="7277099" cy="4924425"/>
        </a:xfrm>
        <a:prstGeom prst="rect">
          <a:avLst/>
        </a:prstGeom>
      </xdr:spPr>
    </xdr:pic>
    <xdr:clientData/>
  </xdr:twoCellAnchor>
  <xdr:twoCellAnchor editAs="oneCell">
    <xdr:from>
      <xdr:col>0</xdr:col>
      <xdr:colOff>0</xdr:colOff>
      <xdr:row>220</xdr:row>
      <xdr:rowOff>0</xdr:rowOff>
    </xdr:from>
    <xdr:to>
      <xdr:col>11</xdr:col>
      <xdr:colOff>590550</xdr:colOff>
      <xdr:row>239</xdr:row>
      <xdr:rowOff>171450</xdr:rowOff>
    </xdr:to>
    <xdr:pic>
      <xdr:nvPicPr>
        <xdr:cNvPr id="12" name="Picture 11" descr="Retire 11.JPG"/>
        <xdr:cNvPicPr>
          <a:picLocks noChangeAspect="1"/>
        </xdr:cNvPicPr>
      </xdr:nvPicPr>
      <xdr:blipFill>
        <a:blip xmlns:r="http://schemas.openxmlformats.org/officeDocument/2006/relationships" r:embed="rId11" cstate="print"/>
        <a:stretch>
          <a:fillRect/>
        </a:stretch>
      </xdr:blipFill>
      <xdr:spPr>
        <a:xfrm>
          <a:off x="0" y="41910000"/>
          <a:ext cx="7296150" cy="3790950"/>
        </a:xfrm>
        <a:prstGeom prst="rect">
          <a:avLst/>
        </a:prstGeom>
      </xdr:spPr>
    </xdr:pic>
    <xdr:clientData/>
  </xdr:twoCellAnchor>
  <xdr:twoCellAnchor>
    <xdr:from>
      <xdr:col>12</xdr:col>
      <xdr:colOff>14654</xdr:colOff>
      <xdr:row>0</xdr:row>
      <xdr:rowOff>87923</xdr:rowOff>
    </xdr:from>
    <xdr:to>
      <xdr:col>14</xdr:col>
      <xdr:colOff>131884</xdr:colOff>
      <xdr:row>1</xdr:row>
      <xdr:rowOff>175846</xdr:rowOff>
    </xdr:to>
    <xdr:sp macro="[0]!RoundedRectangle12_Click" textlink="">
      <xdr:nvSpPr>
        <xdr:cNvPr id="13" name="Rounded Rectangle 12"/>
        <xdr:cNvSpPr/>
      </xdr:nvSpPr>
      <xdr:spPr>
        <a:xfrm>
          <a:off x="7312269" y="87923"/>
          <a:ext cx="1333500" cy="278423"/>
        </a:xfrm>
        <a:prstGeom prst="roundRect">
          <a:avLst/>
        </a:prstGeom>
      </xdr:spPr>
      <xdr:style>
        <a:lnRef idx="0">
          <a:schemeClr val="accent6"/>
        </a:lnRef>
        <a:fillRef idx="3">
          <a:schemeClr val="accent6"/>
        </a:fillRef>
        <a:effectRef idx="3">
          <a:schemeClr val="accent6"/>
        </a:effectRef>
        <a:fontRef idx="minor">
          <a:schemeClr val="lt1"/>
        </a:fontRef>
      </xdr:style>
      <xdr:txBody>
        <a:bodyPr vertOverflow="clip" rtlCol="0" anchor="ctr"/>
        <a:lstStyle/>
        <a:p>
          <a:pPr algn="ctr"/>
          <a:r>
            <a:rPr lang="en-US" sz="1400" b="1"/>
            <a:t>Pension</a:t>
          </a:r>
          <a:r>
            <a:rPr lang="en-US" sz="1400" b="1" baseline="0"/>
            <a:t> Home</a:t>
          </a:r>
          <a:endParaRPr lang="en-US" sz="1400" b="1"/>
        </a:p>
      </xdr:txBody>
    </xdr:sp>
    <xdr:clientData fPrintsWithSheet="0"/>
  </xdr:twoCellAnchor>
</xdr:wsDr>
</file>

<file path=xl/drawings/drawing34.xml><?xml version="1.0" encoding="utf-8"?>
<xdr:wsDr xmlns:xdr="http://schemas.openxmlformats.org/drawingml/2006/spreadsheetDrawing" xmlns:a="http://schemas.openxmlformats.org/drawingml/2006/main">
  <xdr:twoCellAnchor>
    <xdr:from>
      <xdr:col>20</xdr:col>
      <xdr:colOff>57150</xdr:colOff>
      <xdr:row>0</xdr:row>
      <xdr:rowOff>161925</xdr:rowOff>
    </xdr:from>
    <xdr:to>
      <xdr:col>23</xdr:col>
      <xdr:colOff>104775</xdr:colOff>
      <xdr:row>1</xdr:row>
      <xdr:rowOff>171450</xdr:rowOff>
    </xdr:to>
    <xdr:sp macro="[0]!BeforePension_RoundedRectangle1_Click" textlink="">
      <xdr:nvSpPr>
        <xdr:cNvPr id="2" name="Rounded Rectangle 1"/>
        <xdr:cNvSpPr/>
      </xdr:nvSpPr>
      <xdr:spPr>
        <a:xfrm>
          <a:off x="10829925" y="161925"/>
          <a:ext cx="1876425" cy="361950"/>
        </a:xfrm>
        <a:prstGeom prst="roundRect">
          <a:avLst/>
        </a:prstGeom>
      </xdr:spPr>
      <xdr:style>
        <a:lnRef idx="0">
          <a:schemeClr val="accent6"/>
        </a:lnRef>
        <a:fillRef idx="3">
          <a:schemeClr val="accent6"/>
        </a:fillRef>
        <a:effectRef idx="3">
          <a:schemeClr val="accent6"/>
        </a:effectRef>
        <a:fontRef idx="minor">
          <a:schemeClr val="lt1"/>
        </a:fontRef>
      </xdr:style>
      <xdr:txBody>
        <a:bodyPr vertOverflow="clip" rtlCol="0" anchor="ctr"/>
        <a:lstStyle/>
        <a:p>
          <a:pPr algn="ctr"/>
          <a:r>
            <a:rPr lang="en-US" sz="2000" b="1"/>
            <a:t>Pension</a:t>
          </a:r>
          <a:r>
            <a:rPr lang="en-US" sz="2000" b="1" baseline="0"/>
            <a:t> Home</a:t>
          </a:r>
          <a:endParaRPr lang="en-US" sz="2000" b="1"/>
        </a:p>
      </xdr:txBody>
    </xdr:sp>
    <xdr:clientData fPrintsWithSheet="0"/>
  </xdr:twoCellAnchor>
</xdr:wsDr>
</file>

<file path=xl/drawings/drawing35.xml><?xml version="1.0" encoding="utf-8"?>
<xdr:wsDr xmlns:xdr="http://schemas.openxmlformats.org/drawingml/2006/spreadsheetDrawing" xmlns:a="http://schemas.openxmlformats.org/drawingml/2006/main">
  <xdr:twoCellAnchor>
    <xdr:from>
      <xdr:col>14</xdr:col>
      <xdr:colOff>0</xdr:colOff>
      <xdr:row>1</xdr:row>
      <xdr:rowOff>1</xdr:rowOff>
    </xdr:from>
    <xdr:to>
      <xdr:col>21</xdr:col>
      <xdr:colOff>258536</xdr:colOff>
      <xdr:row>2</xdr:row>
      <xdr:rowOff>20412</xdr:rowOff>
    </xdr:to>
    <xdr:sp macro="[0]!AfterPension_RoundedRectangle1_Click" textlink="">
      <xdr:nvSpPr>
        <xdr:cNvPr id="2" name="Rounded Rectangle 1"/>
        <xdr:cNvSpPr/>
      </xdr:nvSpPr>
      <xdr:spPr>
        <a:xfrm>
          <a:off x="8341179" y="333376"/>
          <a:ext cx="1483178" cy="258536"/>
        </a:xfrm>
        <a:prstGeom prst="roundRect">
          <a:avLst/>
        </a:prstGeom>
      </xdr:spPr>
      <xdr:style>
        <a:lnRef idx="0">
          <a:schemeClr val="accent6"/>
        </a:lnRef>
        <a:fillRef idx="3">
          <a:schemeClr val="accent6"/>
        </a:fillRef>
        <a:effectRef idx="3">
          <a:schemeClr val="accent6"/>
        </a:effectRef>
        <a:fontRef idx="minor">
          <a:schemeClr val="lt1"/>
        </a:fontRef>
      </xdr:style>
      <xdr:txBody>
        <a:bodyPr vertOverflow="clip" rtlCol="0" anchor="ctr"/>
        <a:lstStyle/>
        <a:p>
          <a:pPr algn="ctr"/>
          <a:r>
            <a:rPr lang="en-US" sz="1600" b="1"/>
            <a:t>Pension</a:t>
          </a:r>
          <a:r>
            <a:rPr lang="en-US" sz="1600" b="1" baseline="0"/>
            <a:t> Home</a:t>
          </a:r>
          <a:endParaRPr lang="en-US" sz="1600" b="1"/>
        </a:p>
      </xdr:txBody>
    </xdr:sp>
    <xdr:clientData fPrintsWithSheet="0"/>
  </xdr:twoCellAnchor>
</xdr:wsDr>
</file>

<file path=xl/drawings/drawing36.xml><?xml version="1.0" encoding="utf-8"?>
<xdr:wsDr xmlns:xdr="http://schemas.openxmlformats.org/drawingml/2006/spreadsheetDrawing" xmlns:a="http://schemas.openxmlformats.org/drawingml/2006/main">
  <xdr:twoCellAnchor>
    <xdr:from>
      <xdr:col>10</xdr:col>
      <xdr:colOff>0</xdr:colOff>
      <xdr:row>2</xdr:row>
      <xdr:rowOff>0</xdr:rowOff>
    </xdr:from>
    <xdr:to>
      <xdr:col>12</xdr:col>
      <xdr:colOff>571500</xdr:colOff>
      <xdr:row>3</xdr:row>
      <xdr:rowOff>152400</xdr:rowOff>
    </xdr:to>
    <xdr:sp macro="[0]!OfficeForwrd_RoundedRectangle1_Click" textlink="">
      <xdr:nvSpPr>
        <xdr:cNvPr id="2" name="Rounded Rectangle 1"/>
        <xdr:cNvSpPr/>
      </xdr:nvSpPr>
      <xdr:spPr>
        <a:xfrm>
          <a:off x="7991475" y="342900"/>
          <a:ext cx="1790700" cy="390525"/>
        </a:xfrm>
        <a:prstGeom prst="roundRect">
          <a:avLst/>
        </a:prstGeom>
      </xdr:spPr>
      <xdr:style>
        <a:lnRef idx="0">
          <a:schemeClr val="accent6"/>
        </a:lnRef>
        <a:fillRef idx="3">
          <a:schemeClr val="accent6"/>
        </a:fillRef>
        <a:effectRef idx="3">
          <a:schemeClr val="accent6"/>
        </a:effectRef>
        <a:fontRef idx="minor">
          <a:schemeClr val="lt1"/>
        </a:fontRef>
      </xdr:style>
      <xdr:txBody>
        <a:bodyPr vertOverflow="clip" rtlCol="0" anchor="ctr"/>
        <a:lstStyle/>
        <a:p>
          <a:pPr algn="ctr"/>
          <a:r>
            <a:rPr lang="en-US" sz="2000" b="1"/>
            <a:t>Pension</a:t>
          </a:r>
          <a:r>
            <a:rPr lang="en-US" sz="2000" b="1" baseline="0"/>
            <a:t> Home</a:t>
          </a:r>
          <a:endParaRPr lang="en-US" sz="2000" b="1"/>
        </a:p>
      </xdr:txBody>
    </xdr:sp>
    <xdr:clientData fPrintsWithSheet="0"/>
  </xdr:twoCellAnchor>
</xdr:wsDr>
</file>

<file path=xl/drawings/drawing37.xml><?xml version="1.0" encoding="utf-8"?>
<xdr:wsDr xmlns:xdr="http://schemas.openxmlformats.org/drawingml/2006/spreadsheetDrawing" xmlns:a="http://schemas.openxmlformats.org/drawingml/2006/main">
  <xdr:twoCellAnchor>
    <xdr:from>
      <xdr:col>9</xdr:col>
      <xdr:colOff>104775</xdr:colOff>
      <xdr:row>1</xdr:row>
      <xdr:rowOff>9525</xdr:rowOff>
    </xdr:from>
    <xdr:to>
      <xdr:col>11</xdr:col>
      <xdr:colOff>676275</xdr:colOff>
      <xdr:row>2</xdr:row>
      <xdr:rowOff>200025</xdr:rowOff>
    </xdr:to>
    <xdr:sp macro="[0]!DeprtEnqr_RoundedRectangle1_Click" textlink="">
      <xdr:nvSpPr>
        <xdr:cNvPr id="2" name="Rounded Rectangle 1"/>
        <xdr:cNvSpPr/>
      </xdr:nvSpPr>
      <xdr:spPr>
        <a:xfrm>
          <a:off x="6534150" y="314325"/>
          <a:ext cx="1790700" cy="352425"/>
        </a:xfrm>
        <a:prstGeom prst="roundRect">
          <a:avLst/>
        </a:prstGeom>
      </xdr:spPr>
      <xdr:style>
        <a:lnRef idx="0">
          <a:schemeClr val="accent6"/>
        </a:lnRef>
        <a:fillRef idx="3">
          <a:schemeClr val="accent6"/>
        </a:fillRef>
        <a:effectRef idx="3">
          <a:schemeClr val="accent6"/>
        </a:effectRef>
        <a:fontRef idx="minor">
          <a:schemeClr val="lt1"/>
        </a:fontRef>
      </xdr:style>
      <xdr:txBody>
        <a:bodyPr vertOverflow="clip" rtlCol="0" anchor="ctr"/>
        <a:lstStyle/>
        <a:p>
          <a:pPr algn="ctr"/>
          <a:r>
            <a:rPr lang="en-US" sz="2000" b="1"/>
            <a:t>Pension</a:t>
          </a:r>
          <a:r>
            <a:rPr lang="en-US" sz="2000" b="1" baseline="0"/>
            <a:t> Home</a:t>
          </a:r>
          <a:endParaRPr lang="en-US" sz="2000" b="1"/>
        </a:p>
      </xdr:txBody>
    </xdr:sp>
    <xdr:clientData fPrintsWithSheet="0"/>
  </xdr:twoCellAnchor>
</xdr:wsDr>
</file>

<file path=xl/drawings/drawing38.xml><?xml version="1.0" encoding="utf-8"?>
<xdr:wsDr xmlns:xdr="http://schemas.openxmlformats.org/drawingml/2006/spreadsheetDrawing" xmlns:a="http://schemas.openxmlformats.org/drawingml/2006/main">
  <xdr:twoCellAnchor>
    <xdr:from>
      <xdr:col>9</xdr:col>
      <xdr:colOff>28575</xdr:colOff>
      <xdr:row>1</xdr:row>
      <xdr:rowOff>171450</xdr:rowOff>
    </xdr:from>
    <xdr:to>
      <xdr:col>11</xdr:col>
      <xdr:colOff>600075</xdr:colOff>
      <xdr:row>3</xdr:row>
      <xdr:rowOff>95250</xdr:rowOff>
    </xdr:to>
    <xdr:sp macro="[0]!CPFCert_RoundedRectangle1_Click" textlink="">
      <xdr:nvSpPr>
        <xdr:cNvPr id="2" name="Rounded Rectangle 1"/>
        <xdr:cNvSpPr/>
      </xdr:nvSpPr>
      <xdr:spPr>
        <a:xfrm>
          <a:off x="5886450" y="409575"/>
          <a:ext cx="1790700" cy="352425"/>
        </a:xfrm>
        <a:prstGeom prst="roundRect">
          <a:avLst/>
        </a:prstGeom>
      </xdr:spPr>
      <xdr:style>
        <a:lnRef idx="0">
          <a:schemeClr val="accent6"/>
        </a:lnRef>
        <a:fillRef idx="3">
          <a:schemeClr val="accent6"/>
        </a:fillRef>
        <a:effectRef idx="3">
          <a:schemeClr val="accent6"/>
        </a:effectRef>
        <a:fontRef idx="minor">
          <a:schemeClr val="lt1"/>
        </a:fontRef>
      </xdr:style>
      <xdr:txBody>
        <a:bodyPr vertOverflow="clip" rtlCol="0" anchor="ctr"/>
        <a:lstStyle/>
        <a:p>
          <a:pPr algn="ctr"/>
          <a:r>
            <a:rPr lang="en-US" sz="2000" b="1"/>
            <a:t>Pension</a:t>
          </a:r>
          <a:r>
            <a:rPr lang="en-US" sz="2000" b="1" baseline="0"/>
            <a:t> Home</a:t>
          </a:r>
          <a:endParaRPr lang="en-US" sz="2000" b="1"/>
        </a:p>
      </xdr:txBody>
    </xdr:sp>
    <xdr:clientData fPrintsWithSheet="0"/>
  </xdr:twoCellAnchor>
</xdr:wsDr>
</file>

<file path=xl/drawings/drawing39.xml><?xml version="1.0" encoding="utf-8"?>
<xdr:wsDr xmlns:xdr="http://schemas.openxmlformats.org/drawingml/2006/spreadsheetDrawing" xmlns:a="http://schemas.openxmlformats.org/drawingml/2006/main">
  <xdr:twoCellAnchor>
    <xdr:from>
      <xdr:col>9</xdr:col>
      <xdr:colOff>0</xdr:colOff>
      <xdr:row>14</xdr:row>
      <xdr:rowOff>0</xdr:rowOff>
    </xdr:from>
    <xdr:to>
      <xdr:col>11</xdr:col>
      <xdr:colOff>571500</xdr:colOff>
      <xdr:row>15</xdr:row>
      <xdr:rowOff>152400</xdr:rowOff>
    </xdr:to>
    <xdr:sp macro="[0]!SBCutting_RoundedRectangle1_Click" textlink="">
      <xdr:nvSpPr>
        <xdr:cNvPr id="2" name="Rounded Rectangle 1"/>
        <xdr:cNvSpPr/>
      </xdr:nvSpPr>
      <xdr:spPr>
        <a:xfrm>
          <a:off x="7562850" y="2667000"/>
          <a:ext cx="1790700" cy="342900"/>
        </a:xfrm>
        <a:prstGeom prst="roundRect">
          <a:avLst/>
        </a:prstGeom>
      </xdr:spPr>
      <xdr:style>
        <a:lnRef idx="0">
          <a:schemeClr val="accent6"/>
        </a:lnRef>
        <a:fillRef idx="3">
          <a:schemeClr val="accent6"/>
        </a:fillRef>
        <a:effectRef idx="3">
          <a:schemeClr val="accent6"/>
        </a:effectRef>
        <a:fontRef idx="minor">
          <a:schemeClr val="lt1"/>
        </a:fontRef>
      </xdr:style>
      <xdr:txBody>
        <a:bodyPr vertOverflow="clip" rtlCol="0" anchor="ctr"/>
        <a:lstStyle/>
        <a:p>
          <a:pPr algn="ctr"/>
          <a:r>
            <a:rPr lang="en-US" sz="2000" b="1"/>
            <a:t>Pension</a:t>
          </a:r>
          <a:r>
            <a:rPr lang="en-US" sz="2000" b="1" baseline="0"/>
            <a:t> Home</a:t>
          </a:r>
          <a:endParaRPr lang="en-US" sz="2000" b="1"/>
        </a:p>
      </xdr:txBody>
    </xdr:sp>
    <xdr:clientData fPrintsWithSheet="0"/>
  </xdr:twoCellAnchor>
</xdr:wsDr>
</file>

<file path=xl/drawings/drawing40.xml><?xml version="1.0" encoding="utf-8"?>
<xdr:wsDr xmlns:xdr="http://schemas.openxmlformats.org/drawingml/2006/spreadsheetDrawing" xmlns:a="http://schemas.openxmlformats.org/drawingml/2006/main">
  <xdr:twoCellAnchor>
    <xdr:from>
      <xdr:col>12</xdr:col>
      <xdr:colOff>0</xdr:colOff>
      <xdr:row>4</xdr:row>
      <xdr:rowOff>0</xdr:rowOff>
    </xdr:from>
    <xdr:to>
      <xdr:col>14</xdr:col>
      <xdr:colOff>571500</xdr:colOff>
      <xdr:row>5</xdr:row>
      <xdr:rowOff>76200</xdr:rowOff>
    </xdr:to>
    <xdr:sp macro="[0]!EOLComp_RoundedRectangle1_Click" textlink="">
      <xdr:nvSpPr>
        <xdr:cNvPr id="2" name="Rounded Rectangle 1"/>
        <xdr:cNvSpPr/>
      </xdr:nvSpPr>
      <xdr:spPr>
        <a:xfrm>
          <a:off x="8029575" y="971550"/>
          <a:ext cx="1790700" cy="314325"/>
        </a:xfrm>
        <a:prstGeom prst="roundRect">
          <a:avLst/>
        </a:prstGeom>
      </xdr:spPr>
      <xdr:style>
        <a:lnRef idx="0">
          <a:schemeClr val="accent6"/>
        </a:lnRef>
        <a:fillRef idx="3">
          <a:schemeClr val="accent6"/>
        </a:fillRef>
        <a:effectRef idx="3">
          <a:schemeClr val="accent6"/>
        </a:effectRef>
        <a:fontRef idx="minor">
          <a:schemeClr val="lt1"/>
        </a:fontRef>
      </xdr:style>
      <xdr:txBody>
        <a:bodyPr vertOverflow="clip" rtlCol="0" anchor="ctr"/>
        <a:lstStyle/>
        <a:p>
          <a:pPr algn="ctr"/>
          <a:r>
            <a:rPr lang="en-US" sz="2000" b="1"/>
            <a:t>Pension</a:t>
          </a:r>
          <a:r>
            <a:rPr lang="en-US" sz="2000" b="1" baseline="0"/>
            <a:t> Home</a:t>
          </a:r>
          <a:endParaRPr lang="en-US" sz="2000" b="1"/>
        </a:p>
      </xdr:txBody>
    </xdr:sp>
    <xdr:clientData fPrintsWithSheet="0"/>
  </xdr:twoCellAnchor>
</xdr:wsDr>
</file>

<file path=xl/drawings/drawing41.xml><?xml version="1.0" encoding="utf-8"?>
<xdr:wsDr xmlns:xdr="http://schemas.openxmlformats.org/drawingml/2006/spreadsheetDrawing" xmlns:a="http://schemas.openxmlformats.org/drawingml/2006/main">
  <xdr:twoCellAnchor>
    <xdr:from>
      <xdr:col>9</xdr:col>
      <xdr:colOff>47625</xdr:colOff>
      <xdr:row>2</xdr:row>
      <xdr:rowOff>19050</xdr:rowOff>
    </xdr:from>
    <xdr:to>
      <xdr:col>12</xdr:col>
      <xdr:colOff>0</xdr:colOff>
      <xdr:row>3</xdr:row>
      <xdr:rowOff>85725</xdr:rowOff>
    </xdr:to>
    <xdr:sp macro="[0]!GovtQuart_RoundedRectangle1_Click" textlink="">
      <xdr:nvSpPr>
        <xdr:cNvPr id="2" name="Rounded Rectangle 1"/>
        <xdr:cNvSpPr/>
      </xdr:nvSpPr>
      <xdr:spPr>
        <a:xfrm>
          <a:off x="5934075" y="495300"/>
          <a:ext cx="1781175" cy="361950"/>
        </a:xfrm>
        <a:prstGeom prst="roundRect">
          <a:avLst/>
        </a:prstGeom>
      </xdr:spPr>
      <xdr:style>
        <a:lnRef idx="0">
          <a:schemeClr val="accent6"/>
        </a:lnRef>
        <a:fillRef idx="3">
          <a:schemeClr val="accent6"/>
        </a:fillRef>
        <a:effectRef idx="3">
          <a:schemeClr val="accent6"/>
        </a:effectRef>
        <a:fontRef idx="minor">
          <a:schemeClr val="lt1"/>
        </a:fontRef>
      </xdr:style>
      <xdr:txBody>
        <a:bodyPr vertOverflow="clip" rtlCol="0" anchor="ctr"/>
        <a:lstStyle/>
        <a:p>
          <a:pPr algn="ctr"/>
          <a:r>
            <a:rPr lang="en-US" sz="2000" b="1"/>
            <a:t>Pension</a:t>
          </a:r>
          <a:r>
            <a:rPr lang="en-US" sz="2000" b="1" baseline="0"/>
            <a:t> Home</a:t>
          </a:r>
          <a:endParaRPr lang="en-US" sz="2000" b="1"/>
        </a:p>
      </xdr:txBody>
    </xdr:sp>
    <xdr:clientData fPrintsWithSheet="0"/>
  </xdr:twoCellAnchor>
</xdr:wsDr>
</file>

<file path=xl/drawings/drawing42.xml><?xml version="1.0" encoding="utf-8"?>
<xdr:wsDr xmlns:xdr="http://schemas.openxmlformats.org/drawingml/2006/spreadsheetDrawing" xmlns:a="http://schemas.openxmlformats.org/drawingml/2006/main">
  <xdr:twoCellAnchor>
    <xdr:from>
      <xdr:col>9</xdr:col>
      <xdr:colOff>38100</xdr:colOff>
      <xdr:row>2</xdr:row>
      <xdr:rowOff>0</xdr:rowOff>
    </xdr:from>
    <xdr:to>
      <xdr:col>12</xdr:col>
      <xdr:colOff>0</xdr:colOff>
      <xdr:row>3</xdr:row>
      <xdr:rowOff>95250</xdr:rowOff>
    </xdr:to>
    <xdr:sp macro="[0]!LongTerm_RoundedRectangle1_Click" textlink="">
      <xdr:nvSpPr>
        <xdr:cNvPr id="2" name="Rounded Rectangle 1"/>
        <xdr:cNvSpPr/>
      </xdr:nvSpPr>
      <xdr:spPr>
        <a:xfrm>
          <a:off x="5562600" y="438150"/>
          <a:ext cx="1790700" cy="352425"/>
        </a:xfrm>
        <a:prstGeom prst="roundRect">
          <a:avLst/>
        </a:prstGeom>
      </xdr:spPr>
      <xdr:style>
        <a:lnRef idx="0">
          <a:schemeClr val="accent6"/>
        </a:lnRef>
        <a:fillRef idx="3">
          <a:schemeClr val="accent6"/>
        </a:fillRef>
        <a:effectRef idx="3">
          <a:schemeClr val="accent6"/>
        </a:effectRef>
        <a:fontRef idx="minor">
          <a:schemeClr val="lt1"/>
        </a:fontRef>
      </xdr:style>
      <xdr:txBody>
        <a:bodyPr vertOverflow="clip" rtlCol="0" anchor="ctr"/>
        <a:lstStyle/>
        <a:p>
          <a:pPr algn="ctr"/>
          <a:r>
            <a:rPr lang="en-US" sz="2000" b="1"/>
            <a:t>Pension</a:t>
          </a:r>
          <a:r>
            <a:rPr lang="en-US" sz="2000" b="1" baseline="0"/>
            <a:t> Home</a:t>
          </a:r>
          <a:endParaRPr lang="en-US" sz="2000" b="1"/>
        </a:p>
      </xdr:txBody>
    </xdr:sp>
    <xdr:clientData fPrintsWithSheet="0"/>
  </xdr:twoCellAnchor>
</xdr:wsDr>
</file>

<file path=xl/drawings/drawing43.xml><?xml version="1.0" encoding="utf-8"?>
<xdr:wsDr xmlns:xdr="http://schemas.openxmlformats.org/drawingml/2006/spreadsheetDrawing" xmlns:a="http://schemas.openxmlformats.org/drawingml/2006/main">
  <xdr:twoCellAnchor>
    <xdr:from>
      <xdr:col>9</xdr:col>
      <xdr:colOff>28575</xdr:colOff>
      <xdr:row>2</xdr:row>
      <xdr:rowOff>9525</xdr:rowOff>
    </xdr:from>
    <xdr:to>
      <xdr:col>11</xdr:col>
      <xdr:colOff>600075</xdr:colOff>
      <xdr:row>3</xdr:row>
      <xdr:rowOff>57150</xdr:rowOff>
    </xdr:to>
    <xdr:sp macro="[0]!NoPension_RoundedRectangle1_Click" textlink="">
      <xdr:nvSpPr>
        <xdr:cNvPr id="2" name="Rounded Rectangle 1"/>
        <xdr:cNvSpPr/>
      </xdr:nvSpPr>
      <xdr:spPr>
        <a:xfrm>
          <a:off x="5876925" y="485775"/>
          <a:ext cx="1790700" cy="342900"/>
        </a:xfrm>
        <a:prstGeom prst="roundRect">
          <a:avLst/>
        </a:prstGeom>
      </xdr:spPr>
      <xdr:style>
        <a:lnRef idx="0">
          <a:schemeClr val="accent6"/>
        </a:lnRef>
        <a:fillRef idx="3">
          <a:schemeClr val="accent6"/>
        </a:fillRef>
        <a:effectRef idx="3">
          <a:schemeClr val="accent6"/>
        </a:effectRef>
        <a:fontRef idx="minor">
          <a:schemeClr val="lt1"/>
        </a:fontRef>
      </xdr:style>
      <xdr:txBody>
        <a:bodyPr vertOverflow="clip" rtlCol="0" anchor="ctr"/>
        <a:lstStyle/>
        <a:p>
          <a:pPr algn="ctr"/>
          <a:r>
            <a:rPr lang="en-US" sz="2000" b="1"/>
            <a:t>Pension</a:t>
          </a:r>
          <a:r>
            <a:rPr lang="en-US" sz="2000" b="1" baseline="0"/>
            <a:t> Home</a:t>
          </a:r>
          <a:endParaRPr lang="en-US" sz="2000" b="1"/>
        </a:p>
      </xdr:txBody>
    </xdr:sp>
    <xdr:clientData fPrintsWithSheet="0"/>
  </xdr:twoCellAnchor>
</xdr:wsDr>
</file>

<file path=xl/drawings/drawing44.xml><?xml version="1.0" encoding="utf-8"?>
<xdr:wsDr xmlns:xdr="http://schemas.openxmlformats.org/drawingml/2006/spreadsheetDrawing" xmlns:a="http://schemas.openxmlformats.org/drawingml/2006/main">
  <xdr:twoCellAnchor>
    <xdr:from>
      <xdr:col>9</xdr:col>
      <xdr:colOff>28575</xdr:colOff>
      <xdr:row>2</xdr:row>
      <xdr:rowOff>133350</xdr:rowOff>
    </xdr:from>
    <xdr:to>
      <xdr:col>11</xdr:col>
      <xdr:colOff>600075</xdr:colOff>
      <xdr:row>3</xdr:row>
      <xdr:rowOff>190500</xdr:rowOff>
    </xdr:to>
    <xdr:sp macro="[0]!GA126_RoundedRectangle1_Click" textlink="">
      <xdr:nvSpPr>
        <xdr:cNvPr id="2" name="Rounded Rectangle 1"/>
        <xdr:cNvSpPr/>
      </xdr:nvSpPr>
      <xdr:spPr>
        <a:xfrm>
          <a:off x="6886575" y="762000"/>
          <a:ext cx="1790700" cy="352425"/>
        </a:xfrm>
        <a:prstGeom prst="roundRect">
          <a:avLst/>
        </a:prstGeom>
      </xdr:spPr>
      <xdr:style>
        <a:lnRef idx="0">
          <a:schemeClr val="accent6"/>
        </a:lnRef>
        <a:fillRef idx="3">
          <a:schemeClr val="accent6"/>
        </a:fillRef>
        <a:effectRef idx="3">
          <a:schemeClr val="accent6"/>
        </a:effectRef>
        <a:fontRef idx="minor">
          <a:schemeClr val="lt1"/>
        </a:fontRef>
      </xdr:style>
      <xdr:txBody>
        <a:bodyPr vertOverflow="clip" rtlCol="0" anchor="ctr"/>
        <a:lstStyle/>
        <a:p>
          <a:pPr algn="ctr"/>
          <a:r>
            <a:rPr lang="en-US" sz="2000" b="1"/>
            <a:t>Pension</a:t>
          </a:r>
          <a:r>
            <a:rPr lang="en-US" sz="2000" b="1" baseline="0"/>
            <a:t> Home</a:t>
          </a:r>
          <a:endParaRPr lang="en-US" sz="2000" b="1"/>
        </a:p>
      </xdr:txBody>
    </xdr:sp>
    <xdr:clientData fPrintsWithSheet="0"/>
  </xdr:twoCellAnchor>
</xdr:wsDr>
</file>

<file path=xl/drawings/drawing45.xml><?xml version="1.0" encoding="utf-8"?>
<xdr:wsDr xmlns:xdr="http://schemas.openxmlformats.org/drawingml/2006/spreadsheetDrawing" xmlns:a="http://schemas.openxmlformats.org/drawingml/2006/main">
  <xdr:twoCellAnchor>
    <xdr:from>
      <xdr:col>28</xdr:col>
      <xdr:colOff>85725</xdr:colOff>
      <xdr:row>0</xdr:row>
      <xdr:rowOff>114300</xdr:rowOff>
    </xdr:from>
    <xdr:to>
      <xdr:col>30</xdr:col>
      <xdr:colOff>495301</xdr:colOff>
      <xdr:row>2</xdr:row>
      <xdr:rowOff>0</xdr:rowOff>
    </xdr:to>
    <xdr:sp macro="[0]!GA46_RoundedRectangle1_Click" textlink="">
      <xdr:nvSpPr>
        <xdr:cNvPr id="2" name="Rounded Rectangle 1"/>
        <xdr:cNvSpPr/>
      </xdr:nvSpPr>
      <xdr:spPr>
        <a:xfrm>
          <a:off x="11639550" y="114300"/>
          <a:ext cx="1628776" cy="342900"/>
        </a:xfrm>
        <a:prstGeom prst="roundRect">
          <a:avLst/>
        </a:prstGeom>
      </xdr:spPr>
      <xdr:style>
        <a:lnRef idx="0">
          <a:schemeClr val="accent6"/>
        </a:lnRef>
        <a:fillRef idx="3">
          <a:schemeClr val="accent6"/>
        </a:fillRef>
        <a:effectRef idx="3">
          <a:schemeClr val="accent6"/>
        </a:effectRef>
        <a:fontRef idx="minor">
          <a:schemeClr val="lt1"/>
        </a:fontRef>
      </xdr:style>
      <xdr:txBody>
        <a:bodyPr vertOverflow="clip" rtlCol="0" anchor="ctr"/>
        <a:lstStyle/>
        <a:p>
          <a:pPr algn="ctr"/>
          <a:r>
            <a:rPr lang="en-US" sz="1600" b="1"/>
            <a:t>Pension</a:t>
          </a:r>
          <a:r>
            <a:rPr lang="en-US" sz="1600" b="1" baseline="0"/>
            <a:t> Home</a:t>
          </a:r>
          <a:endParaRPr lang="en-US" sz="1600" b="1"/>
        </a:p>
      </xdr:txBody>
    </xdr:sp>
    <xdr:clientData fPrintsWithSheet="0"/>
  </xdr:twoCellAnchor>
</xdr:wsDr>
</file>

<file path=xl/drawings/drawing46.xml><?xml version="1.0" encoding="utf-8"?>
<xdr:wsDr xmlns:xdr="http://schemas.openxmlformats.org/drawingml/2006/spreadsheetDrawing" xmlns:a="http://schemas.openxmlformats.org/drawingml/2006/main">
  <xdr:twoCellAnchor>
    <xdr:from>
      <xdr:col>10</xdr:col>
      <xdr:colOff>295275</xdr:colOff>
      <xdr:row>2</xdr:row>
      <xdr:rowOff>47625</xdr:rowOff>
    </xdr:from>
    <xdr:to>
      <xdr:col>13</xdr:col>
      <xdr:colOff>257175</xdr:colOff>
      <xdr:row>3</xdr:row>
      <xdr:rowOff>47625</xdr:rowOff>
    </xdr:to>
    <xdr:sp macro="[0]!CapitalLetter_RoundedRectangle1_Click" textlink="">
      <xdr:nvSpPr>
        <xdr:cNvPr id="2" name="Rounded Rectangle 1"/>
        <xdr:cNvSpPr/>
      </xdr:nvSpPr>
      <xdr:spPr>
        <a:xfrm>
          <a:off x="7286625" y="619125"/>
          <a:ext cx="1790700" cy="381000"/>
        </a:xfrm>
        <a:prstGeom prst="roundRect">
          <a:avLst/>
        </a:prstGeom>
      </xdr:spPr>
      <xdr:style>
        <a:lnRef idx="0">
          <a:schemeClr val="accent6"/>
        </a:lnRef>
        <a:fillRef idx="3">
          <a:schemeClr val="accent6"/>
        </a:fillRef>
        <a:effectRef idx="3">
          <a:schemeClr val="accent6"/>
        </a:effectRef>
        <a:fontRef idx="minor">
          <a:schemeClr val="lt1"/>
        </a:fontRef>
      </xdr:style>
      <xdr:txBody>
        <a:bodyPr vertOverflow="clip" rtlCol="0" anchor="ctr"/>
        <a:lstStyle/>
        <a:p>
          <a:pPr algn="ctr"/>
          <a:r>
            <a:rPr lang="en-US" sz="2000" b="1"/>
            <a:t>Pension</a:t>
          </a:r>
          <a:r>
            <a:rPr lang="en-US" sz="2000" b="1" baseline="0"/>
            <a:t> Home</a:t>
          </a:r>
          <a:endParaRPr lang="en-US" sz="2000" b="1"/>
        </a:p>
      </xdr:txBody>
    </xdr:sp>
    <xdr:clientData fPrintsWithSheet="0"/>
  </xdr:twoCellAnchor>
</xdr:wsDr>
</file>

<file path=xl/drawings/drawing47.xml><?xml version="1.0" encoding="utf-8"?>
<xdr:wsDr xmlns:xdr="http://schemas.openxmlformats.org/drawingml/2006/spreadsheetDrawing" xmlns:a="http://schemas.openxmlformats.org/drawingml/2006/main">
  <xdr:twoCellAnchor>
    <xdr:from>
      <xdr:col>12</xdr:col>
      <xdr:colOff>19050</xdr:colOff>
      <xdr:row>4</xdr:row>
      <xdr:rowOff>161925</xdr:rowOff>
    </xdr:from>
    <xdr:to>
      <xdr:col>14</xdr:col>
      <xdr:colOff>590550</xdr:colOff>
      <xdr:row>6</xdr:row>
      <xdr:rowOff>142875</xdr:rowOff>
    </xdr:to>
    <xdr:sp macro="[0]!Formate6_RoundedRectangle1_Click" textlink="">
      <xdr:nvSpPr>
        <xdr:cNvPr id="2" name="Rounded Rectangle 1"/>
        <xdr:cNvSpPr/>
      </xdr:nvSpPr>
      <xdr:spPr>
        <a:xfrm>
          <a:off x="7800975" y="923925"/>
          <a:ext cx="1790700" cy="361950"/>
        </a:xfrm>
        <a:prstGeom prst="roundRect">
          <a:avLst/>
        </a:prstGeom>
      </xdr:spPr>
      <xdr:style>
        <a:lnRef idx="0">
          <a:schemeClr val="accent6"/>
        </a:lnRef>
        <a:fillRef idx="3">
          <a:schemeClr val="accent6"/>
        </a:fillRef>
        <a:effectRef idx="3">
          <a:schemeClr val="accent6"/>
        </a:effectRef>
        <a:fontRef idx="minor">
          <a:schemeClr val="lt1"/>
        </a:fontRef>
      </xdr:style>
      <xdr:txBody>
        <a:bodyPr vertOverflow="clip" rtlCol="0" anchor="ctr"/>
        <a:lstStyle/>
        <a:p>
          <a:pPr algn="ctr"/>
          <a:r>
            <a:rPr lang="en-US" sz="2000" b="1"/>
            <a:t>Pension</a:t>
          </a:r>
          <a:r>
            <a:rPr lang="en-US" sz="2000" b="1" baseline="0"/>
            <a:t> Home</a:t>
          </a:r>
          <a:endParaRPr lang="en-US" sz="2000" b="1"/>
        </a:p>
      </xdr:txBody>
    </xdr:sp>
    <xdr:clientData fPrintsWithSheet="0"/>
  </xdr:twoCellAnchor>
</xdr:wsDr>
</file>

<file path=xl/drawings/drawing48.xml><?xml version="1.0" encoding="utf-8"?>
<xdr:wsDr xmlns:xdr="http://schemas.openxmlformats.org/drawingml/2006/spreadsheetDrawing" xmlns:a="http://schemas.openxmlformats.org/drawingml/2006/main">
  <xdr:twoCellAnchor>
    <xdr:from>
      <xdr:col>4</xdr:col>
      <xdr:colOff>0</xdr:colOff>
      <xdr:row>1</xdr:row>
      <xdr:rowOff>0</xdr:rowOff>
    </xdr:from>
    <xdr:to>
      <xdr:col>6</xdr:col>
      <xdr:colOff>571500</xdr:colOff>
      <xdr:row>1</xdr:row>
      <xdr:rowOff>381000</xdr:rowOff>
    </xdr:to>
    <xdr:sp macro="[0]!Checklist_RoundedRectangle1_Click" textlink="">
      <xdr:nvSpPr>
        <xdr:cNvPr id="2" name="Rounded Rectangle 1"/>
        <xdr:cNvSpPr/>
      </xdr:nvSpPr>
      <xdr:spPr>
        <a:xfrm>
          <a:off x="8791575" y="390525"/>
          <a:ext cx="1790700" cy="381000"/>
        </a:xfrm>
        <a:prstGeom prst="roundRect">
          <a:avLst/>
        </a:prstGeom>
      </xdr:spPr>
      <xdr:style>
        <a:lnRef idx="0">
          <a:schemeClr val="accent6"/>
        </a:lnRef>
        <a:fillRef idx="3">
          <a:schemeClr val="accent6"/>
        </a:fillRef>
        <a:effectRef idx="3">
          <a:schemeClr val="accent6"/>
        </a:effectRef>
        <a:fontRef idx="minor">
          <a:schemeClr val="lt1"/>
        </a:fontRef>
      </xdr:style>
      <xdr:txBody>
        <a:bodyPr vertOverflow="clip" rtlCol="0" anchor="ctr"/>
        <a:lstStyle/>
        <a:p>
          <a:pPr algn="ctr"/>
          <a:r>
            <a:rPr lang="en-US" sz="2000" b="1"/>
            <a:t>Pension</a:t>
          </a:r>
          <a:r>
            <a:rPr lang="en-US" sz="2000" b="1" baseline="0"/>
            <a:t> Home</a:t>
          </a:r>
          <a:endParaRPr lang="en-US" sz="2000" b="1"/>
        </a:p>
      </xdr:txBody>
    </xdr:sp>
    <xdr:clientData fPrintsWithSheet="0"/>
  </xdr:twoCellAnchor>
</xdr:wsDr>
</file>

<file path=xl/drawings/drawing49.xml><?xml version="1.0" encoding="utf-8"?>
<xdr:wsDr xmlns:xdr="http://schemas.openxmlformats.org/drawingml/2006/spreadsheetDrawing" xmlns:a="http://schemas.openxmlformats.org/drawingml/2006/main">
  <xdr:twoCellAnchor>
    <xdr:from>
      <xdr:col>2</xdr:col>
      <xdr:colOff>1</xdr:colOff>
      <xdr:row>0</xdr:row>
      <xdr:rowOff>337038</xdr:rowOff>
    </xdr:from>
    <xdr:to>
      <xdr:col>4</xdr:col>
      <xdr:colOff>300404</xdr:colOff>
      <xdr:row>2</xdr:row>
      <xdr:rowOff>21981</xdr:rowOff>
    </xdr:to>
    <xdr:sp macro="[0]!SBRules_RoundedRectangle1_Click" textlink="">
      <xdr:nvSpPr>
        <xdr:cNvPr id="2" name="Rounded Rectangle 1"/>
        <xdr:cNvSpPr/>
      </xdr:nvSpPr>
      <xdr:spPr>
        <a:xfrm>
          <a:off x="8843597" y="337038"/>
          <a:ext cx="1516672" cy="307731"/>
        </a:xfrm>
        <a:prstGeom prst="roundRect">
          <a:avLst/>
        </a:prstGeom>
      </xdr:spPr>
      <xdr:style>
        <a:lnRef idx="0">
          <a:schemeClr val="accent6"/>
        </a:lnRef>
        <a:fillRef idx="3">
          <a:schemeClr val="accent6"/>
        </a:fillRef>
        <a:effectRef idx="3">
          <a:schemeClr val="accent6"/>
        </a:effectRef>
        <a:fontRef idx="minor">
          <a:schemeClr val="lt1"/>
        </a:fontRef>
      </xdr:style>
      <xdr:txBody>
        <a:bodyPr vertOverflow="clip" rtlCol="0" anchor="ctr"/>
        <a:lstStyle/>
        <a:p>
          <a:pPr algn="ctr"/>
          <a:r>
            <a:rPr lang="en-US" sz="1600" b="1"/>
            <a:t>Pension</a:t>
          </a:r>
          <a:r>
            <a:rPr lang="en-US" sz="1600" b="1" baseline="0"/>
            <a:t> Home</a:t>
          </a:r>
          <a:endParaRPr lang="en-US" sz="1600" b="1"/>
        </a:p>
      </xdr:txBody>
    </xdr:sp>
    <xdr:clientData fPrintsWithSheet="0"/>
  </xdr:twoCellAnchor>
</xdr:wsDr>
</file>

<file path=xl/drawings/drawing50.xml><?xml version="1.0" encoding="utf-8"?>
<xdr:wsDr xmlns:xdr="http://schemas.openxmlformats.org/drawingml/2006/spreadsheetDrawing" xmlns:a="http://schemas.openxmlformats.org/drawingml/2006/main">
  <xdr:twoCellAnchor>
    <xdr:from>
      <xdr:col>9</xdr:col>
      <xdr:colOff>28575</xdr:colOff>
      <xdr:row>1</xdr:row>
      <xdr:rowOff>381000</xdr:rowOff>
    </xdr:from>
    <xdr:to>
      <xdr:col>11</xdr:col>
      <xdr:colOff>600075</xdr:colOff>
      <xdr:row>3</xdr:row>
      <xdr:rowOff>76200</xdr:rowOff>
    </xdr:to>
    <xdr:sp macro="[0]!ApendixK_RoundedRectangle1_Click" textlink="">
      <xdr:nvSpPr>
        <xdr:cNvPr id="2" name="Rounded Rectangle 1"/>
        <xdr:cNvSpPr/>
      </xdr:nvSpPr>
      <xdr:spPr>
        <a:xfrm>
          <a:off x="6877050" y="619125"/>
          <a:ext cx="1790700" cy="361950"/>
        </a:xfrm>
        <a:prstGeom prst="roundRect">
          <a:avLst/>
        </a:prstGeom>
      </xdr:spPr>
      <xdr:style>
        <a:lnRef idx="0">
          <a:schemeClr val="accent6"/>
        </a:lnRef>
        <a:fillRef idx="3">
          <a:schemeClr val="accent6"/>
        </a:fillRef>
        <a:effectRef idx="3">
          <a:schemeClr val="accent6"/>
        </a:effectRef>
        <a:fontRef idx="minor">
          <a:schemeClr val="lt1"/>
        </a:fontRef>
      </xdr:style>
      <xdr:txBody>
        <a:bodyPr vertOverflow="clip" rtlCol="0" anchor="ctr"/>
        <a:lstStyle/>
        <a:p>
          <a:pPr algn="ctr"/>
          <a:r>
            <a:rPr lang="en-US" sz="2000" b="1"/>
            <a:t>Pension</a:t>
          </a:r>
          <a:r>
            <a:rPr lang="en-US" sz="2000" b="1" baseline="0"/>
            <a:t> Home</a:t>
          </a:r>
          <a:endParaRPr lang="en-US" sz="2000" b="1"/>
        </a:p>
      </xdr:txBody>
    </xdr:sp>
    <xdr:clientData fPrintsWithSheet="0"/>
  </xdr:twoCellAnchor>
</xdr:wsDr>
</file>

<file path=xl/drawings/drawing51.xml><?xml version="1.0" encoding="utf-8"?>
<xdr:wsDr xmlns:xdr="http://schemas.openxmlformats.org/drawingml/2006/spreadsheetDrawing" xmlns:a="http://schemas.openxmlformats.org/drawingml/2006/main">
  <xdr:twoCellAnchor>
    <xdr:from>
      <xdr:col>5</xdr:col>
      <xdr:colOff>0</xdr:colOff>
      <xdr:row>2</xdr:row>
      <xdr:rowOff>66675</xdr:rowOff>
    </xdr:from>
    <xdr:to>
      <xdr:col>11</xdr:col>
      <xdr:colOff>571500</xdr:colOff>
      <xdr:row>4</xdr:row>
      <xdr:rowOff>66675</xdr:rowOff>
    </xdr:to>
    <xdr:sp macro="[0]!IndemnityBond_RoundedRectangle1_Click" textlink="">
      <xdr:nvSpPr>
        <xdr:cNvPr id="2" name="Rounded Rectangle 1"/>
        <xdr:cNvSpPr/>
      </xdr:nvSpPr>
      <xdr:spPr>
        <a:xfrm>
          <a:off x="6248400" y="447675"/>
          <a:ext cx="1790700" cy="381000"/>
        </a:xfrm>
        <a:prstGeom prst="roundRect">
          <a:avLst/>
        </a:prstGeom>
      </xdr:spPr>
      <xdr:style>
        <a:lnRef idx="0">
          <a:schemeClr val="accent6"/>
        </a:lnRef>
        <a:fillRef idx="3">
          <a:schemeClr val="accent6"/>
        </a:fillRef>
        <a:effectRef idx="3">
          <a:schemeClr val="accent6"/>
        </a:effectRef>
        <a:fontRef idx="minor">
          <a:schemeClr val="lt1"/>
        </a:fontRef>
      </xdr:style>
      <xdr:txBody>
        <a:bodyPr vertOverflow="clip" rtlCol="0" anchor="ctr"/>
        <a:lstStyle/>
        <a:p>
          <a:pPr algn="ctr"/>
          <a:r>
            <a:rPr lang="en-US" sz="2000" b="1"/>
            <a:t>Pension</a:t>
          </a:r>
          <a:r>
            <a:rPr lang="en-US" sz="2000" b="1" baseline="0"/>
            <a:t> Home</a:t>
          </a:r>
          <a:endParaRPr lang="en-US" sz="2000" b="1"/>
        </a:p>
      </xdr:txBody>
    </xdr:sp>
    <xdr:clientData fPrintsWithSheet="0"/>
  </xdr:twoCellAnchor>
</xdr:wsDr>
</file>

<file path=xl/drawings/drawing52.xml><?xml version="1.0" encoding="utf-8"?>
<xdr:wsDr xmlns:xdr="http://schemas.openxmlformats.org/drawingml/2006/spreadsheetDrawing" xmlns:a="http://schemas.openxmlformats.org/drawingml/2006/main">
  <xdr:twoCellAnchor>
    <xdr:from>
      <xdr:col>7</xdr:col>
      <xdr:colOff>0</xdr:colOff>
      <xdr:row>1</xdr:row>
      <xdr:rowOff>0</xdr:rowOff>
    </xdr:from>
    <xdr:to>
      <xdr:col>9</xdr:col>
      <xdr:colOff>571500</xdr:colOff>
      <xdr:row>2</xdr:row>
      <xdr:rowOff>152400</xdr:rowOff>
    </xdr:to>
    <xdr:sp macro="[0]!PLDemand_RoundedRectangle1_Click" textlink="">
      <xdr:nvSpPr>
        <xdr:cNvPr id="2" name="Rounded Rectangle 1"/>
        <xdr:cNvSpPr/>
      </xdr:nvSpPr>
      <xdr:spPr>
        <a:xfrm>
          <a:off x="7248525" y="333375"/>
          <a:ext cx="1790700" cy="390525"/>
        </a:xfrm>
        <a:prstGeom prst="roundRect">
          <a:avLst/>
        </a:prstGeom>
      </xdr:spPr>
      <xdr:style>
        <a:lnRef idx="0">
          <a:schemeClr val="accent6"/>
        </a:lnRef>
        <a:fillRef idx="3">
          <a:schemeClr val="accent6"/>
        </a:fillRef>
        <a:effectRef idx="3">
          <a:schemeClr val="accent6"/>
        </a:effectRef>
        <a:fontRef idx="minor">
          <a:schemeClr val="lt1"/>
        </a:fontRef>
      </xdr:style>
      <xdr:txBody>
        <a:bodyPr vertOverflow="clip" rtlCol="0" anchor="ctr"/>
        <a:lstStyle/>
        <a:p>
          <a:pPr algn="ctr"/>
          <a:r>
            <a:rPr lang="en-US" sz="2000" b="1"/>
            <a:t>Pension</a:t>
          </a:r>
          <a:r>
            <a:rPr lang="en-US" sz="2000" b="1" baseline="0"/>
            <a:t> Home</a:t>
          </a:r>
          <a:endParaRPr lang="en-US" sz="2000" b="1"/>
        </a:p>
      </xdr:txBody>
    </xdr:sp>
    <xdr:clientData fPrintsWithSheet="0"/>
  </xdr:twoCellAnchor>
</xdr:wsDr>
</file>

<file path=xl/drawings/drawing53.xml><?xml version="1.0" encoding="utf-8"?>
<xdr:wsDr xmlns:xdr="http://schemas.openxmlformats.org/drawingml/2006/spreadsheetDrawing" xmlns:a="http://schemas.openxmlformats.org/drawingml/2006/main">
  <xdr:twoCellAnchor>
    <xdr:from>
      <xdr:col>9</xdr:col>
      <xdr:colOff>28575</xdr:colOff>
      <xdr:row>2</xdr:row>
      <xdr:rowOff>57150</xdr:rowOff>
    </xdr:from>
    <xdr:to>
      <xdr:col>11</xdr:col>
      <xdr:colOff>600075</xdr:colOff>
      <xdr:row>3</xdr:row>
      <xdr:rowOff>133350</xdr:rowOff>
    </xdr:to>
    <xdr:sp macro="[0]!LoanCert_RoundedRectangle1_Click" textlink="">
      <xdr:nvSpPr>
        <xdr:cNvPr id="2" name="Rounded Rectangle 1"/>
        <xdr:cNvSpPr/>
      </xdr:nvSpPr>
      <xdr:spPr>
        <a:xfrm>
          <a:off x="7858125" y="647700"/>
          <a:ext cx="1790700" cy="371475"/>
        </a:xfrm>
        <a:prstGeom prst="roundRect">
          <a:avLst/>
        </a:prstGeom>
      </xdr:spPr>
      <xdr:style>
        <a:lnRef idx="0">
          <a:schemeClr val="accent6"/>
        </a:lnRef>
        <a:fillRef idx="3">
          <a:schemeClr val="accent6"/>
        </a:fillRef>
        <a:effectRef idx="3">
          <a:schemeClr val="accent6"/>
        </a:effectRef>
        <a:fontRef idx="minor">
          <a:schemeClr val="lt1"/>
        </a:fontRef>
      </xdr:style>
      <xdr:txBody>
        <a:bodyPr vertOverflow="clip" rtlCol="0" anchor="ctr"/>
        <a:lstStyle/>
        <a:p>
          <a:pPr algn="ctr"/>
          <a:r>
            <a:rPr lang="en-US" sz="2000" b="1"/>
            <a:t>Pension</a:t>
          </a:r>
          <a:r>
            <a:rPr lang="en-US" sz="2000" b="1" baseline="0"/>
            <a:t> Home</a:t>
          </a:r>
          <a:endParaRPr lang="en-US" sz="2000" b="1"/>
        </a:p>
      </xdr:txBody>
    </xdr:sp>
    <xdr:clientData fPrintsWithSheet="0"/>
  </xdr:twoCellAnchor>
</xdr:wsDr>
</file>

<file path=xl/drawings/drawing54.xml><?xml version="1.0" encoding="utf-8"?>
<xdr:wsDr xmlns:xdr="http://schemas.openxmlformats.org/drawingml/2006/spreadsheetDrawing" xmlns:a="http://schemas.openxmlformats.org/drawingml/2006/main">
  <xdr:twoCellAnchor>
    <xdr:from>
      <xdr:col>36</xdr:col>
      <xdr:colOff>19050</xdr:colOff>
      <xdr:row>0</xdr:row>
      <xdr:rowOff>228600</xdr:rowOff>
    </xdr:from>
    <xdr:to>
      <xdr:col>38</xdr:col>
      <xdr:colOff>590550</xdr:colOff>
      <xdr:row>2</xdr:row>
      <xdr:rowOff>123825</xdr:rowOff>
    </xdr:to>
    <xdr:sp macro="[0]!GA55A_RoundedRectangle1_Click" textlink="">
      <xdr:nvSpPr>
        <xdr:cNvPr id="2" name="Rounded Rectangle 1"/>
        <xdr:cNvSpPr/>
      </xdr:nvSpPr>
      <xdr:spPr>
        <a:xfrm>
          <a:off x="13916025" y="228600"/>
          <a:ext cx="1790700" cy="352425"/>
        </a:xfrm>
        <a:prstGeom prst="roundRect">
          <a:avLst/>
        </a:prstGeom>
      </xdr:spPr>
      <xdr:style>
        <a:lnRef idx="0">
          <a:schemeClr val="accent6"/>
        </a:lnRef>
        <a:fillRef idx="3">
          <a:schemeClr val="accent6"/>
        </a:fillRef>
        <a:effectRef idx="3">
          <a:schemeClr val="accent6"/>
        </a:effectRef>
        <a:fontRef idx="minor">
          <a:schemeClr val="lt1"/>
        </a:fontRef>
      </xdr:style>
      <xdr:txBody>
        <a:bodyPr vertOverflow="clip" rtlCol="0" anchor="ctr"/>
        <a:lstStyle/>
        <a:p>
          <a:pPr algn="ctr"/>
          <a:r>
            <a:rPr lang="en-US" sz="2000" b="1"/>
            <a:t>Pension</a:t>
          </a:r>
          <a:r>
            <a:rPr lang="en-US" sz="2000" b="1" baseline="0"/>
            <a:t> Home</a:t>
          </a:r>
          <a:endParaRPr lang="en-US" sz="2000" b="1"/>
        </a:p>
      </xdr:txBody>
    </xdr:sp>
    <xdr:clientData fPrintsWithSheet="0"/>
  </xdr:twoCellAnchor>
</xdr:wsDr>
</file>

<file path=xl/drawings/drawing55.xml><?xml version="1.0" encoding="utf-8"?>
<xdr:wsDr xmlns:xdr="http://schemas.openxmlformats.org/drawingml/2006/spreadsheetDrawing" xmlns:a="http://schemas.openxmlformats.org/drawingml/2006/main">
  <xdr:twoCellAnchor>
    <xdr:from>
      <xdr:col>9</xdr:col>
      <xdr:colOff>38100</xdr:colOff>
      <xdr:row>1</xdr:row>
      <xdr:rowOff>200025</xdr:rowOff>
    </xdr:from>
    <xdr:to>
      <xdr:col>12</xdr:col>
      <xdr:colOff>0</xdr:colOff>
      <xdr:row>3</xdr:row>
      <xdr:rowOff>95250</xdr:rowOff>
    </xdr:to>
    <xdr:sp macro="[0]!SIForwrd_RoundedRectangle1_Click" textlink="">
      <xdr:nvSpPr>
        <xdr:cNvPr id="2" name="Rounded Rectangle 1"/>
        <xdr:cNvSpPr/>
      </xdr:nvSpPr>
      <xdr:spPr>
        <a:xfrm>
          <a:off x="7172325" y="590550"/>
          <a:ext cx="1790700" cy="371475"/>
        </a:xfrm>
        <a:prstGeom prst="roundRect">
          <a:avLst/>
        </a:prstGeom>
      </xdr:spPr>
      <xdr:style>
        <a:lnRef idx="0">
          <a:schemeClr val="accent6"/>
        </a:lnRef>
        <a:fillRef idx="3">
          <a:schemeClr val="accent6"/>
        </a:fillRef>
        <a:effectRef idx="3">
          <a:schemeClr val="accent6"/>
        </a:effectRef>
        <a:fontRef idx="minor">
          <a:schemeClr val="lt1"/>
        </a:fontRef>
      </xdr:style>
      <xdr:txBody>
        <a:bodyPr vertOverflow="clip" rtlCol="0" anchor="ctr"/>
        <a:lstStyle/>
        <a:p>
          <a:pPr algn="ctr"/>
          <a:r>
            <a:rPr lang="en-US" sz="2000" b="1"/>
            <a:t>Pension</a:t>
          </a:r>
          <a:r>
            <a:rPr lang="en-US" sz="2000" b="1" baseline="0"/>
            <a:t> Home</a:t>
          </a:r>
          <a:endParaRPr lang="en-US" sz="2000" b="1"/>
        </a:p>
      </xdr:txBody>
    </xdr:sp>
    <xdr:clientData fPrintsWithSheet="0"/>
  </xdr:twoCellAnchor>
</xdr:wsDr>
</file>

<file path=xl/drawings/drawing56.xml><?xml version="1.0" encoding="utf-8"?>
<xdr:wsDr xmlns:xdr="http://schemas.openxmlformats.org/drawingml/2006/spreadsheetDrawing" xmlns:a="http://schemas.openxmlformats.org/drawingml/2006/main">
  <xdr:twoCellAnchor>
    <xdr:from>
      <xdr:col>9</xdr:col>
      <xdr:colOff>0</xdr:colOff>
      <xdr:row>1</xdr:row>
      <xdr:rowOff>247650</xdr:rowOff>
    </xdr:from>
    <xdr:to>
      <xdr:col>11</xdr:col>
      <xdr:colOff>571500</xdr:colOff>
      <xdr:row>3</xdr:row>
      <xdr:rowOff>95250</xdr:rowOff>
    </xdr:to>
    <xdr:sp macro="[0]!GPFForwrd_RoundedRectangle1_Click" textlink="">
      <xdr:nvSpPr>
        <xdr:cNvPr id="2" name="Rounded Rectangle 1"/>
        <xdr:cNvSpPr/>
      </xdr:nvSpPr>
      <xdr:spPr>
        <a:xfrm>
          <a:off x="6286500" y="485775"/>
          <a:ext cx="1790700" cy="361950"/>
        </a:xfrm>
        <a:prstGeom prst="roundRect">
          <a:avLst/>
        </a:prstGeom>
      </xdr:spPr>
      <xdr:style>
        <a:lnRef idx="0">
          <a:schemeClr val="accent6"/>
        </a:lnRef>
        <a:fillRef idx="3">
          <a:schemeClr val="accent6"/>
        </a:fillRef>
        <a:effectRef idx="3">
          <a:schemeClr val="accent6"/>
        </a:effectRef>
        <a:fontRef idx="minor">
          <a:schemeClr val="lt1"/>
        </a:fontRef>
      </xdr:style>
      <xdr:txBody>
        <a:bodyPr vertOverflow="clip" rtlCol="0" anchor="ctr"/>
        <a:lstStyle/>
        <a:p>
          <a:pPr algn="ctr"/>
          <a:r>
            <a:rPr lang="en-US" sz="2000" b="1"/>
            <a:t>Pension</a:t>
          </a:r>
          <a:r>
            <a:rPr lang="en-US" sz="2000" b="1" baseline="0"/>
            <a:t> Home</a:t>
          </a:r>
          <a:endParaRPr lang="en-US" sz="2000" b="1"/>
        </a:p>
      </xdr:txBody>
    </xdr:sp>
    <xdr:clientData fPrintsWithSheet="0"/>
  </xdr:twoCellAnchor>
</xdr:wsDr>
</file>

<file path=xl/drawings/drawing57.xml><?xml version="1.0" encoding="utf-8"?>
<xdr:wsDr xmlns:xdr="http://schemas.openxmlformats.org/drawingml/2006/spreadsheetDrawing" xmlns:a="http://schemas.openxmlformats.org/drawingml/2006/main">
  <xdr:twoCellAnchor>
    <xdr:from>
      <xdr:col>19</xdr:col>
      <xdr:colOff>95250</xdr:colOff>
      <xdr:row>0</xdr:row>
      <xdr:rowOff>95250</xdr:rowOff>
    </xdr:from>
    <xdr:to>
      <xdr:col>22</xdr:col>
      <xdr:colOff>57150</xdr:colOff>
      <xdr:row>1</xdr:row>
      <xdr:rowOff>76200</xdr:rowOff>
    </xdr:to>
    <xdr:sp macro="[0]!SIMaturity_RoundedRectangle1_Click" textlink="">
      <xdr:nvSpPr>
        <xdr:cNvPr id="2" name="Rounded Rectangle 1"/>
        <xdr:cNvSpPr/>
      </xdr:nvSpPr>
      <xdr:spPr>
        <a:xfrm>
          <a:off x="10467975" y="95250"/>
          <a:ext cx="1790700" cy="371475"/>
        </a:xfrm>
        <a:prstGeom prst="roundRect">
          <a:avLst/>
        </a:prstGeom>
      </xdr:spPr>
      <xdr:style>
        <a:lnRef idx="0">
          <a:schemeClr val="accent6"/>
        </a:lnRef>
        <a:fillRef idx="3">
          <a:schemeClr val="accent6"/>
        </a:fillRef>
        <a:effectRef idx="3">
          <a:schemeClr val="accent6"/>
        </a:effectRef>
        <a:fontRef idx="minor">
          <a:schemeClr val="lt1"/>
        </a:fontRef>
      </xdr:style>
      <xdr:txBody>
        <a:bodyPr vertOverflow="clip" rtlCol="0" anchor="ctr"/>
        <a:lstStyle/>
        <a:p>
          <a:pPr algn="ctr"/>
          <a:r>
            <a:rPr lang="en-US" sz="2000" b="1"/>
            <a:t>Pension</a:t>
          </a:r>
          <a:r>
            <a:rPr lang="en-US" sz="2000" b="1" baseline="0"/>
            <a:t> Home</a:t>
          </a:r>
          <a:endParaRPr lang="en-US" sz="2000" b="1"/>
        </a:p>
      </xdr:txBody>
    </xdr:sp>
    <xdr:clientData fPrintsWithSheet="0"/>
  </xdr:twoCellAnchor>
</xdr:wsDr>
</file>

<file path=xl/drawings/drawing58.xml><?xml version="1.0" encoding="utf-8"?>
<xdr:wsDr xmlns:xdr="http://schemas.openxmlformats.org/drawingml/2006/spreadsheetDrawing" xmlns:a="http://schemas.openxmlformats.org/drawingml/2006/main">
  <xdr:twoCellAnchor>
    <xdr:from>
      <xdr:col>19</xdr:col>
      <xdr:colOff>161925</xdr:colOff>
      <xdr:row>0</xdr:row>
      <xdr:rowOff>219075</xdr:rowOff>
    </xdr:from>
    <xdr:to>
      <xdr:col>22</xdr:col>
      <xdr:colOff>123825</xdr:colOff>
      <xdr:row>1</xdr:row>
      <xdr:rowOff>190500</xdr:rowOff>
    </xdr:to>
    <xdr:sp macro="[0]!GPFMaturity_RoundedRectangle1_Click" textlink="">
      <xdr:nvSpPr>
        <xdr:cNvPr id="2" name="Rounded Rectangle 1"/>
        <xdr:cNvSpPr/>
      </xdr:nvSpPr>
      <xdr:spPr>
        <a:xfrm>
          <a:off x="10725150" y="219075"/>
          <a:ext cx="1790700" cy="361950"/>
        </a:xfrm>
        <a:prstGeom prst="roundRect">
          <a:avLst/>
        </a:prstGeom>
      </xdr:spPr>
      <xdr:style>
        <a:lnRef idx="0">
          <a:schemeClr val="accent6"/>
        </a:lnRef>
        <a:fillRef idx="3">
          <a:schemeClr val="accent6"/>
        </a:fillRef>
        <a:effectRef idx="3">
          <a:schemeClr val="accent6"/>
        </a:effectRef>
        <a:fontRef idx="minor">
          <a:schemeClr val="lt1"/>
        </a:fontRef>
      </xdr:style>
      <xdr:txBody>
        <a:bodyPr vertOverflow="clip" rtlCol="0" anchor="ctr"/>
        <a:lstStyle/>
        <a:p>
          <a:pPr algn="ctr"/>
          <a:r>
            <a:rPr lang="en-US" sz="2000" b="1"/>
            <a:t>Pension</a:t>
          </a:r>
          <a:r>
            <a:rPr lang="en-US" sz="2000" b="1" baseline="0"/>
            <a:t> Home</a:t>
          </a:r>
          <a:endParaRPr lang="en-US" sz="2000" b="1"/>
        </a:p>
      </xdr:txBody>
    </xdr:sp>
    <xdr:clientData fPrintsWithSheet="0"/>
  </xdr:twoCellAnchor>
</xdr:wsDr>
</file>

<file path=xl/drawings/drawing59.xml><?xml version="1.0" encoding="utf-8"?>
<xdr:wsDr xmlns:xdr="http://schemas.openxmlformats.org/drawingml/2006/spreadsheetDrawing" xmlns:a="http://schemas.openxmlformats.org/drawingml/2006/main">
  <xdr:twoCellAnchor>
    <xdr:from>
      <xdr:col>5</xdr:col>
      <xdr:colOff>0</xdr:colOff>
      <xdr:row>1</xdr:row>
      <xdr:rowOff>0</xdr:rowOff>
    </xdr:from>
    <xdr:to>
      <xdr:col>7</xdr:col>
      <xdr:colOff>571500</xdr:colOff>
      <xdr:row>2</xdr:row>
      <xdr:rowOff>152400</xdr:rowOff>
    </xdr:to>
    <xdr:sp macro="[0]!DemandMail_RoundedRectangle1_Click" textlink="">
      <xdr:nvSpPr>
        <xdr:cNvPr id="2" name="Rounded Rectangle 1"/>
        <xdr:cNvSpPr/>
      </xdr:nvSpPr>
      <xdr:spPr>
        <a:xfrm>
          <a:off x="7343775" y="361950"/>
          <a:ext cx="1790700" cy="409575"/>
        </a:xfrm>
        <a:prstGeom prst="roundRect">
          <a:avLst/>
        </a:prstGeom>
      </xdr:spPr>
      <xdr:style>
        <a:lnRef idx="0">
          <a:schemeClr val="accent6"/>
        </a:lnRef>
        <a:fillRef idx="3">
          <a:schemeClr val="accent6"/>
        </a:fillRef>
        <a:effectRef idx="3">
          <a:schemeClr val="accent6"/>
        </a:effectRef>
        <a:fontRef idx="minor">
          <a:schemeClr val="lt1"/>
        </a:fontRef>
      </xdr:style>
      <xdr:txBody>
        <a:bodyPr vertOverflow="clip" rtlCol="0" anchor="ctr"/>
        <a:lstStyle/>
        <a:p>
          <a:pPr algn="ctr"/>
          <a:r>
            <a:rPr lang="en-US" sz="2000" b="1"/>
            <a:t>Pension</a:t>
          </a:r>
          <a:r>
            <a:rPr lang="en-US" sz="2000" b="1" baseline="0"/>
            <a:t> Home</a:t>
          </a:r>
          <a:endParaRPr lang="en-US" sz="2000" b="1"/>
        </a:p>
      </xdr:txBody>
    </xdr:sp>
    <xdr:clientData fPrintsWithSheet="0"/>
  </xdr:twoCellAnchor>
</xdr:wsDr>
</file>

<file path=xl/drawings/drawing60.xml><?xml version="1.0" encoding="utf-8"?>
<xdr:wsDr xmlns:xdr="http://schemas.openxmlformats.org/drawingml/2006/spreadsheetDrawing" xmlns:a="http://schemas.openxmlformats.org/drawingml/2006/main">
  <xdr:twoCellAnchor>
    <xdr:from>
      <xdr:col>9</xdr:col>
      <xdr:colOff>28575</xdr:colOff>
      <xdr:row>1</xdr:row>
      <xdr:rowOff>76200</xdr:rowOff>
    </xdr:from>
    <xdr:to>
      <xdr:col>11</xdr:col>
      <xdr:colOff>600075</xdr:colOff>
      <xdr:row>3</xdr:row>
      <xdr:rowOff>66675</xdr:rowOff>
    </xdr:to>
    <xdr:sp macro="[0]!TreasuryAffaid_RoundedRectangle1_Click" textlink="">
      <xdr:nvSpPr>
        <xdr:cNvPr id="2" name="Rounded Rectangle 1"/>
        <xdr:cNvSpPr/>
      </xdr:nvSpPr>
      <xdr:spPr>
        <a:xfrm>
          <a:off x="6200775" y="266700"/>
          <a:ext cx="1790700" cy="371475"/>
        </a:xfrm>
        <a:prstGeom prst="roundRect">
          <a:avLst/>
        </a:prstGeom>
      </xdr:spPr>
      <xdr:style>
        <a:lnRef idx="0">
          <a:schemeClr val="accent6"/>
        </a:lnRef>
        <a:fillRef idx="3">
          <a:schemeClr val="accent6"/>
        </a:fillRef>
        <a:effectRef idx="3">
          <a:schemeClr val="accent6"/>
        </a:effectRef>
        <a:fontRef idx="minor">
          <a:schemeClr val="lt1"/>
        </a:fontRef>
      </xdr:style>
      <xdr:txBody>
        <a:bodyPr vertOverflow="clip" rtlCol="0" anchor="ctr"/>
        <a:lstStyle/>
        <a:p>
          <a:pPr algn="ctr"/>
          <a:r>
            <a:rPr lang="en-US" sz="2000" b="1"/>
            <a:t>Pension</a:t>
          </a:r>
          <a:r>
            <a:rPr lang="en-US" sz="2000" b="1" baseline="0"/>
            <a:t> Home</a:t>
          </a:r>
          <a:endParaRPr lang="en-US" sz="2000" b="1"/>
        </a:p>
      </xdr:txBody>
    </xdr:sp>
    <xdr:clientData fPrintsWithSheet="0"/>
  </xdr:twoCellAnchor>
</xdr:wsDr>
</file>

<file path=xl/drawings/drawing61.xml><?xml version="1.0" encoding="utf-8"?>
<xdr:wsDr xmlns:xdr="http://schemas.openxmlformats.org/drawingml/2006/spreadsheetDrawing" xmlns:a="http://schemas.openxmlformats.org/drawingml/2006/main">
  <xdr:twoCellAnchor>
    <xdr:from>
      <xdr:col>12</xdr:col>
      <xdr:colOff>190500</xdr:colOff>
      <xdr:row>0</xdr:row>
      <xdr:rowOff>133350</xdr:rowOff>
    </xdr:from>
    <xdr:to>
      <xdr:col>15</xdr:col>
      <xdr:colOff>152400</xdr:colOff>
      <xdr:row>1</xdr:row>
      <xdr:rowOff>174381</xdr:rowOff>
    </xdr:to>
    <xdr:sp macro="[0]!TreasuryDoc_RoundedRectangle1_Click" textlink="">
      <xdr:nvSpPr>
        <xdr:cNvPr id="2" name="Rounded Rectangle 1"/>
        <xdr:cNvSpPr/>
      </xdr:nvSpPr>
      <xdr:spPr>
        <a:xfrm>
          <a:off x="9220200" y="133350"/>
          <a:ext cx="1790700" cy="469656"/>
        </a:xfrm>
        <a:prstGeom prst="roundRect">
          <a:avLst/>
        </a:prstGeom>
      </xdr:spPr>
      <xdr:style>
        <a:lnRef idx="0">
          <a:schemeClr val="accent6"/>
        </a:lnRef>
        <a:fillRef idx="3">
          <a:schemeClr val="accent6"/>
        </a:fillRef>
        <a:effectRef idx="3">
          <a:schemeClr val="accent6"/>
        </a:effectRef>
        <a:fontRef idx="minor">
          <a:schemeClr val="lt1"/>
        </a:fontRef>
      </xdr:style>
      <xdr:txBody>
        <a:bodyPr vertOverflow="clip" rtlCol="0" anchor="ctr"/>
        <a:lstStyle/>
        <a:p>
          <a:pPr algn="ctr"/>
          <a:r>
            <a:rPr lang="en-US" sz="2000" b="1"/>
            <a:t>Pension</a:t>
          </a:r>
          <a:r>
            <a:rPr lang="en-US" sz="2000" b="1" baseline="0"/>
            <a:t> Home</a:t>
          </a:r>
          <a:endParaRPr lang="en-US" sz="2000" b="1"/>
        </a:p>
      </xdr:txBody>
    </xdr:sp>
    <xdr:clientData fPrintsWithSheet="0"/>
  </xdr:twoCellAnchor>
</xdr:wsDr>
</file>

<file path=xl/drawings/drawing62.xml><?xml version="1.0" encoding="utf-8"?>
<xdr:wsDr xmlns:xdr="http://schemas.openxmlformats.org/drawingml/2006/spreadsheetDrawing" xmlns:a="http://schemas.openxmlformats.org/drawingml/2006/main">
  <xdr:twoCellAnchor>
    <xdr:from>
      <xdr:col>9</xdr:col>
      <xdr:colOff>28575</xdr:colOff>
      <xdr:row>2</xdr:row>
      <xdr:rowOff>76200</xdr:rowOff>
    </xdr:from>
    <xdr:to>
      <xdr:col>11</xdr:col>
      <xdr:colOff>600075</xdr:colOff>
      <xdr:row>3</xdr:row>
      <xdr:rowOff>200025</xdr:rowOff>
    </xdr:to>
    <xdr:sp macro="[0]!MedicalDiary_RoundedRectangle1_Click" textlink="">
      <xdr:nvSpPr>
        <xdr:cNvPr id="2" name="Rounded Rectangle 1"/>
        <xdr:cNvSpPr/>
      </xdr:nvSpPr>
      <xdr:spPr>
        <a:xfrm>
          <a:off x="5991225" y="628650"/>
          <a:ext cx="1790700" cy="361950"/>
        </a:xfrm>
        <a:prstGeom prst="roundRect">
          <a:avLst/>
        </a:prstGeom>
      </xdr:spPr>
      <xdr:style>
        <a:lnRef idx="0">
          <a:schemeClr val="accent6"/>
        </a:lnRef>
        <a:fillRef idx="3">
          <a:schemeClr val="accent6"/>
        </a:fillRef>
        <a:effectRef idx="3">
          <a:schemeClr val="accent6"/>
        </a:effectRef>
        <a:fontRef idx="minor">
          <a:schemeClr val="lt1"/>
        </a:fontRef>
      </xdr:style>
      <xdr:txBody>
        <a:bodyPr vertOverflow="clip" rtlCol="0" anchor="ctr"/>
        <a:lstStyle/>
        <a:p>
          <a:pPr algn="ctr"/>
          <a:r>
            <a:rPr lang="en-US" sz="2000" b="1"/>
            <a:t>Pension</a:t>
          </a:r>
          <a:r>
            <a:rPr lang="en-US" sz="2000" b="1" baseline="0"/>
            <a:t> Home</a:t>
          </a:r>
          <a:endParaRPr lang="en-US" sz="2000" b="1"/>
        </a:p>
      </xdr:txBody>
    </xdr:sp>
    <xdr:clientData fPrintsWithSheet="0"/>
  </xdr:twoCellAnchor>
</xdr:wsDr>
</file>

<file path=xl/drawings/drawing63.xml><?xml version="1.0" encoding="utf-8"?>
<xdr:wsDr xmlns:xdr="http://schemas.openxmlformats.org/drawingml/2006/spreadsheetDrawing" xmlns:a="http://schemas.openxmlformats.org/drawingml/2006/main">
  <xdr:twoCellAnchor>
    <xdr:from>
      <xdr:col>9</xdr:col>
      <xdr:colOff>28575</xdr:colOff>
      <xdr:row>2</xdr:row>
      <xdr:rowOff>66675</xdr:rowOff>
    </xdr:from>
    <xdr:to>
      <xdr:col>11</xdr:col>
      <xdr:colOff>600075</xdr:colOff>
      <xdr:row>3</xdr:row>
      <xdr:rowOff>209550</xdr:rowOff>
    </xdr:to>
    <xdr:sp macro="[0]!VoluntryRetire_RoundedRectangle1_Click" textlink="">
      <xdr:nvSpPr>
        <xdr:cNvPr id="2" name="Rounded Rectangle 1"/>
        <xdr:cNvSpPr/>
      </xdr:nvSpPr>
      <xdr:spPr>
        <a:xfrm>
          <a:off x="7896225" y="619125"/>
          <a:ext cx="1790700" cy="381000"/>
        </a:xfrm>
        <a:prstGeom prst="roundRect">
          <a:avLst/>
        </a:prstGeom>
      </xdr:spPr>
      <xdr:style>
        <a:lnRef idx="0">
          <a:schemeClr val="accent6"/>
        </a:lnRef>
        <a:fillRef idx="3">
          <a:schemeClr val="accent6"/>
        </a:fillRef>
        <a:effectRef idx="3">
          <a:schemeClr val="accent6"/>
        </a:effectRef>
        <a:fontRef idx="minor">
          <a:schemeClr val="lt1"/>
        </a:fontRef>
      </xdr:style>
      <xdr:txBody>
        <a:bodyPr vertOverflow="clip" rtlCol="0" anchor="ctr"/>
        <a:lstStyle/>
        <a:p>
          <a:pPr algn="ctr"/>
          <a:r>
            <a:rPr lang="en-US" sz="2000" b="1"/>
            <a:t>Pension</a:t>
          </a:r>
          <a:r>
            <a:rPr lang="en-US" sz="2000" b="1" baseline="0"/>
            <a:t> Home</a:t>
          </a:r>
          <a:endParaRPr lang="en-US" sz="2000" b="1"/>
        </a:p>
      </xdr:txBody>
    </xdr:sp>
    <xdr:clientData fPrintsWithSheet="0"/>
  </xdr:twoCellAnchor>
</xdr:wsDr>
</file>

<file path=xl/drawings/drawing64.xml><?xml version="1.0" encoding="utf-8"?>
<xdr:wsDr xmlns:xdr="http://schemas.openxmlformats.org/drawingml/2006/spreadsheetDrawing" xmlns:a="http://schemas.openxmlformats.org/drawingml/2006/main">
  <xdr:twoCellAnchor>
    <xdr:from>
      <xdr:col>2</xdr:col>
      <xdr:colOff>28575</xdr:colOff>
      <xdr:row>3</xdr:row>
      <xdr:rowOff>9525</xdr:rowOff>
    </xdr:from>
    <xdr:to>
      <xdr:col>2</xdr:col>
      <xdr:colOff>2095500</xdr:colOff>
      <xdr:row>3</xdr:row>
      <xdr:rowOff>361950</xdr:rowOff>
    </xdr:to>
    <xdr:sp macro="[0]!LeaveRules_RoundedRectangle1_Click" textlink="">
      <xdr:nvSpPr>
        <xdr:cNvPr id="2" name="Rounded Rectangle 1"/>
        <xdr:cNvSpPr/>
      </xdr:nvSpPr>
      <xdr:spPr>
        <a:xfrm>
          <a:off x="5133975" y="1238250"/>
          <a:ext cx="2066925" cy="352425"/>
        </a:xfrm>
        <a:prstGeom prst="roundRect">
          <a:avLst/>
        </a:prstGeom>
      </xdr:spPr>
      <xdr:style>
        <a:lnRef idx="0">
          <a:schemeClr val="accent2"/>
        </a:lnRef>
        <a:fillRef idx="3">
          <a:schemeClr val="accent2"/>
        </a:fillRef>
        <a:effectRef idx="3">
          <a:schemeClr val="accent2"/>
        </a:effectRef>
        <a:fontRef idx="minor">
          <a:schemeClr val="lt1"/>
        </a:fontRef>
      </xdr:style>
      <xdr:txBody>
        <a:bodyPr vertOverflow="clip" rtlCol="0" anchor="ctr"/>
        <a:lstStyle/>
        <a:p>
          <a:pPr algn="ctr"/>
          <a:r>
            <a:rPr lang="en-US" sz="1800" b="1"/>
            <a:t>Privilege Leave</a:t>
          </a:r>
        </a:p>
      </xdr:txBody>
    </xdr:sp>
    <xdr:clientData/>
  </xdr:twoCellAnchor>
  <xdr:twoCellAnchor>
    <xdr:from>
      <xdr:col>0</xdr:col>
      <xdr:colOff>219075</xdr:colOff>
      <xdr:row>0</xdr:row>
      <xdr:rowOff>95250</xdr:rowOff>
    </xdr:from>
    <xdr:to>
      <xdr:col>1</xdr:col>
      <xdr:colOff>781050</xdr:colOff>
      <xdr:row>0</xdr:row>
      <xdr:rowOff>504825</xdr:rowOff>
    </xdr:to>
    <xdr:sp macro="[0]!LeaveRules_RoundedRectangle2_Click" textlink="">
      <xdr:nvSpPr>
        <xdr:cNvPr id="3" name="Rounded Rectangle 2"/>
        <xdr:cNvSpPr/>
      </xdr:nvSpPr>
      <xdr:spPr>
        <a:xfrm>
          <a:off x="219075" y="95250"/>
          <a:ext cx="1171575" cy="409575"/>
        </a:xfrm>
        <a:prstGeom prst="roundRect">
          <a:avLst/>
        </a:prstGeom>
      </xdr:spPr>
      <xdr:style>
        <a:lnRef idx="0">
          <a:schemeClr val="accent2"/>
        </a:lnRef>
        <a:fillRef idx="3">
          <a:schemeClr val="accent2"/>
        </a:fillRef>
        <a:effectRef idx="3">
          <a:schemeClr val="accent2"/>
        </a:effectRef>
        <a:fontRef idx="minor">
          <a:schemeClr val="lt1"/>
        </a:fontRef>
      </xdr:style>
      <xdr:txBody>
        <a:bodyPr vertOverflow="clip" rtlCol="0" anchor="b"/>
        <a:lstStyle/>
        <a:p>
          <a:pPr algn="ctr"/>
          <a:r>
            <a:rPr lang="en-US" sz="2000" b="1"/>
            <a:t>Home</a:t>
          </a:r>
        </a:p>
      </xdr:txBody>
    </xdr:sp>
    <xdr:clientData/>
  </xdr:twoCellAnchor>
  <xdr:twoCellAnchor>
    <xdr:from>
      <xdr:col>2</xdr:col>
      <xdr:colOff>0</xdr:colOff>
      <xdr:row>4</xdr:row>
      <xdr:rowOff>0</xdr:rowOff>
    </xdr:from>
    <xdr:to>
      <xdr:col>2</xdr:col>
      <xdr:colOff>2066925</xdr:colOff>
      <xdr:row>4</xdr:row>
      <xdr:rowOff>352425</xdr:rowOff>
    </xdr:to>
    <xdr:sp macro="[0]!LeaveRules_RoundedRectangle3_Click" textlink="">
      <xdr:nvSpPr>
        <xdr:cNvPr id="4" name="Rounded Rectangle 3"/>
        <xdr:cNvSpPr/>
      </xdr:nvSpPr>
      <xdr:spPr>
        <a:xfrm>
          <a:off x="5105400" y="1619250"/>
          <a:ext cx="2066925" cy="352425"/>
        </a:xfrm>
        <a:prstGeom prst="roundRect">
          <a:avLst/>
        </a:prstGeom>
      </xdr:spPr>
      <xdr:style>
        <a:lnRef idx="0">
          <a:schemeClr val="accent2"/>
        </a:lnRef>
        <a:fillRef idx="3">
          <a:schemeClr val="accent2"/>
        </a:fillRef>
        <a:effectRef idx="3">
          <a:schemeClr val="accent2"/>
        </a:effectRef>
        <a:fontRef idx="minor">
          <a:schemeClr val="lt1"/>
        </a:fontRef>
      </xdr:style>
      <xdr:txBody>
        <a:bodyPr vertOverflow="clip" rtlCol="0" anchor="ctr"/>
        <a:lstStyle/>
        <a:p>
          <a:pPr algn="ctr"/>
          <a:r>
            <a:rPr lang="en-US" sz="1800" b="1"/>
            <a:t>Commuted Leave</a:t>
          </a:r>
        </a:p>
      </xdr:txBody>
    </xdr:sp>
    <xdr:clientData/>
  </xdr:twoCellAnchor>
  <xdr:twoCellAnchor>
    <xdr:from>
      <xdr:col>2</xdr:col>
      <xdr:colOff>0</xdr:colOff>
      <xdr:row>5</xdr:row>
      <xdr:rowOff>0</xdr:rowOff>
    </xdr:from>
    <xdr:to>
      <xdr:col>2</xdr:col>
      <xdr:colOff>2066925</xdr:colOff>
      <xdr:row>5</xdr:row>
      <xdr:rowOff>352425</xdr:rowOff>
    </xdr:to>
    <xdr:sp macro="[0]!LeaveRules_RoundedRectangle4_Click" textlink="">
      <xdr:nvSpPr>
        <xdr:cNvPr id="5" name="Rounded Rectangle 4"/>
        <xdr:cNvSpPr/>
      </xdr:nvSpPr>
      <xdr:spPr>
        <a:xfrm>
          <a:off x="5105400" y="2009775"/>
          <a:ext cx="2066925" cy="352425"/>
        </a:xfrm>
        <a:prstGeom prst="roundRect">
          <a:avLst/>
        </a:prstGeom>
      </xdr:spPr>
      <xdr:style>
        <a:lnRef idx="0">
          <a:schemeClr val="accent2"/>
        </a:lnRef>
        <a:fillRef idx="3">
          <a:schemeClr val="accent2"/>
        </a:fillRef>
        <a:effectRef idx="3">
          <a:schemeClr val="accent2"/>
        </a:effectRef>
        <a:fontRef idx="minor">
          <a:schemeClr val="lt1"/>
        </a:fontRef>
      </xdr:style>
      <xdr:txBody>
        <a:bodyPr vertOverflow="clip" rtlCol="0" anchor="ctr"/>
        <a:lstStyle/>
        <a:p>
          <a:pPr algn="ctr"/>
          <a:r>
            <a:rPr lang="en-US" sz="1800" b="1"/>
            <a:t>Half Pay Leave</a:t>
          </a:r>
        </a:p>
      </xdr:txBody>
    </xdr:sp>
    <xdr:clientData/>
  </xdr:twoCellAnchor>
  <xdr:twoCellAnchor>
    <xdr:from>
      <xdr:col>2</xdr:col>
      <xdr:colOff>0</xdr:colOff>
      <xdr:row>6</xdr:row>
      <xdr:rowOff>0</xdr:rowOff>
    </xdr:from>
    <xdr:to>
      <xdr:col>2</xdr:col>
      <xdr:colOff>2066925</xdr:colOff>
      <xdr:row>6</xdr:row>
      <xdr:rowOff>352425</xdr:rowOff>
    </xdr:to>
    <xdr:sp macro="[0]!LeaveRules_RoundedRectangle5_Click" textlink="">
      <xdr:nvSpPr>
        <xdr:cNvPr id="6" name="Rounded Rectangle 5"/>
        <xdr:cNvSpPr/>
      </xdr:nvSpPr>
      <xdr:spPr>
        <a:xfrm>
          <a:off x="5105400" y="2400300"/>
          <a:ext cx="2066925" cy="352425"/>
        </a:xfrm>
        <a:prstGeom prst="roundRect">
          <a:avLst/>
        </a:prstGeom>
      </xdr:spPr>
      <xdr:style>
        <a:lnRef idx="0">
          <a:schemeClr val="accent2"/>
        </a:lnRef>
        <a:fillRef idx="3">
          <a:schemeClr val="accent2"/>
        </a:fillRef>
        <a:effectRef idx="3">
          <a:schemeClr val="accent2"/>
        </a:effectRef>
        <a:fontRef idx="minor">
          <a:schemeClr val="lt1"/>
        </a:fontRef>
      </xdr:style>
      <xdr:txBody>
        <a:bodyPr vertOverflow="clip" rtlCol="0" anchor="ctr"/>
        <a:lstStyle/>
        <a:p>
          <a:pPr algn="ctr"/>
          <a:r>
            <a:rPr lang="en-US" sz="1600" b="1"/>
            <a:t>Extra Ordinary Leave</a:t>
          </a:r>
        </a:p>
      </xdr:txBody>
    </xdr:sp>
    <xdr:clientData/>
  </xdr:twoCellAnchor>
  <xdr:twoCellAnchor>
    <xdr:from>
      <xdr:col>2</xdr:col>
      <xdr:colOff>0</xdr:colOff>
      <xdr:row>7</xdr:row>
      <xdr:rowOff>0</xdr:rowOff>
    </xdr:from>
    <xdr:to>
      <xdr:col>2</xdr:col>
      <xdr:colOff>2066925</xdr:colOff>
      <xdr:row>7</xdr:row>
      <xdr:rowOff>352425</xdr:rowOff>
    </xdr:to>
    <xdr:sp macro="[0]!LeaveRules_RoundedRectangle6_Click" textlink="">
      <xdr:nvSpPr>
        <xdr:cNvPr id="7" name="Rounded Rectangle 6"/>
        <xdr:cNvSpPr/>
      </xdr:nvSpPr>
      <xdr:spPr>
        <a:xfrm>
          <a:off x="5105400" y="2790825"/>
          <a:ext cx="2066925" cy="352425"/>
        </a:xfrm>
        <a:prstGeom prst="roundRect">
          <a:avLst/>
        </a:prstGeom>
      </xdr:spPr>
      <xdr:style>
        <a:lnRef idx="0">
          <a:schemeClr val="accent2"/>
        </a:lnRef>
        <a:fillRef idx="3">
          <a:schemeClr val="accent2"/>
        </a:fillRef>
        <a:effectRef idx="3">
          <a:schemeClr val="accent2"/>
        </a:effectRef>
        <a:fontRef idx="minor">
          <a:schemeClr val="lt1"/>
        </a:fontRef>
      </xdr:style>
      <xdr:txBody>
        <a:bodyPr vertOverflow="clip" rtlCol="0" anchor="ctr"/>
        <a:lstStyle/>
        <a:p>
          <a:pPr algn="ctr"/>
          <a:r>
            <a:rPr lang="en-US" sz="1200" b="1"/>
            <a:t>Maternity/Paternity</a:t>
          </a:r>
          <a:r>
            <a:rPr lang="en-US" sz="1200" b="1" baseline="0"/>
            <a:t> Leave</a:t>
          </a:r>
          <a:endParaRPr lang="en-US" sz="1200" b="1"/>
        </a:p>
      </xdr:txBody>
    </xdr:sp>
    <xdr:clientData/>
  </xdr:twoCellAnchor>
  <xdr:twoCellAnchor>
    <xdr:from>
      <xdr:col>2</xdr:col>
      <xdr:colOff>0</xdr:colOff>
      <xdr:row>8</xdr:row>
      <xdr:rowOff>0</xdr:rowOff>
    </xdr:from>
    <xdr:to>
      <xdr:col>2</xdr:col>
      <xdr:colOff>2066925</xdr:colOff>
      <xdr:row>8</xdr:row>
      <xdr:rowOff>352425</xdr:rowOff>
    </xdr:to>
    <xdr:sp macro="[0]!LeaveRules_RoundedRectangle7_Click" textlink="">
      <xdr:nvSpPr>
        <xdr:cNvPr id="8" name="Rounded Rectangle 7"/>
        <xdr:cNvSpPr/>
      </xdr:nvSpPr>
      <xdr:spPr>
        <a:xfrm>
          <a:off x="5105400" y="3181350"/>
          <a:ext cx="2066925" cy="352425"/>
        </a:xfrm>
        <a:prstGeom prst="roundRect">
          <a:avLst/>
        </a:prstGeom>
      </xdr:spPr>
      <xdr:style>
        <a:lnRef idx="0">
          <a:schemeClr val="accent2"/>
        </a:lnRef>
        <a:fillRef idx="3">
          <a:schemeClr val="accent2"/>
        </a:fillRef>
        <a:effectRef idx="3">
          <a:schemeClr val="accent2"/>
        </a:effectRef>
        <a:fontRef idx="minor">
          <a:schemeClr val="lt1"/>
        </a:fontRef>
      </xdr:style>
      <xdr:txBody>
        <a:bodyPr vertOverflow="clip" rtlCol="0" anchor="ctr"/>
        <a:lstStyle/>
        <a:p>
          <a:pPr algn="ctr"/>
          <a:r>
            <a:rPr lang="en-US" sz="1800" b="1"/>
            <a:t>Study Leave</a:t>
          </a:r>
        </a:p>
      </xdr:txBody>
    </xdr:sp>
    <xdr:clientData/>
  </xdr:twoCellAnchor>
  <xdr:twoCellAnchor>
    <xdr:from>
      <xdr:col>2</xdr:col>
      <xdr:colOff>0</xdr:colOff>
      <xdr:row>9</xdr:row>
      <xdr:rowOff>0</xdr:rowOff>
    </xdr:from>
    <xdr:to>
      <xdr:col>2</xdr:col>
      <xdr:colOff>2066925</xdr:colOff>
      <xdr:row>9</xdr:row>
      <xdr:rowOff>352425</xdr:rowOff>
    </xdr:to>
    <xdr:sp macro="[0]!LeaveRules_RoundedRectangle8_Click" textlink="">
      <xdr:nvSpPr>
        <xdr:cNvPr id="9" name="Rounded Rectangle 8"/>
        <xdr:cNvSpPr/>
      </xdr:nvSpPr>
      <xdr:spPr>
        <a:xfrm>
          <a:off x="5105400" y="3571875"/>
          <a:ext cx="2066925" cy="352425"/>
        </a:xfrm>
        <a:prstGeom prst="roundRect">
          <a:avLst/>
        </a:prstGeom>
      </xdr:spPr>
      <xdr:style>
        <a:lnRef idx="0">
          <a:schemeClr val="accent2"/>
        </a:lnRef>
        <a:fillRef idx="3">
          <a:schemeClr val="accent2"/>
        </a:fillRef>
        <a:effectRef idx="3">
          <a:schemeClr val="accent2"/>
        </a:effectRef>
        <a:fontRef idx="minor">
          <a:schemeClr val="lt1"/>
        </a:fontRef>
      </xdr:style>
      <xdr:txBody>
        <a:bodyPr vertOverflow="clip" rtlCol="0" anchor="ctr"/>
        <a:lstStyle/>
        <a:p>
          <a:pPr algn="ctr"/>
          <a:r>
            <a:rPr lang="en-US" sz="1800" b="1"/>
            <a:t>Leave not Due</a:t>
          </a:r>
        </a:p>
      </xdr:txBody>
    </xdr:sp>
    <xdr:clientData/>
  </xdr:twoCellAnchor>
  <xdr:twoCellAnchor>
    <xdr:from>
      <xdr:col>2</xdr:col>
      <xdr:colOff>0</xdr:colOff>
      <xdr:row>10</xdr:row>
      <xdr:rowOff>0</xdr:rowOff>
    </xdr:from>
    <xdr:to>
      <xdr:col>2</xdr:col>
      <xdr:colOff>2066925</xdr:colOff>
      <xdr:row>10</xdr:row>
      <xdr:rowOff>352425</xdr:rowOff>
    </xdr:to>
    <xdr:sp macro="[0]!LeaveRules_RoundedRectangle9_Click" textlink="">
      <xdr:nvSpPr>
        <xdr:cNvPr id="10" name="Rounded Rectangle 9"/>
        <xdr:cNvSpPr/>
      </xdr:nvSpPr>
      <xdr:spPr>
        <a:xfrm>
          <a:off x="5105400" y="3962400"/>
          <a:ext cx="2066925" cy="352425"/>
        </a:xfrm>
        <a:prstGeom prst="roundRect">
          <a:avLst/>
        </a:prstGeom>
      </xdr:spPr>
      <xdr:style>
        <a:lnRef idx="0">
          <a:schemeClr val="accent2"/>
        </a:lnRef>
        <a:fillRef idx="3">
          <a:schemeClr val="accent2"/>
        </a:fillRef>
        <a:effectRef idx="3">
          <a:schemeClr val="accent2"/>
        </a:effectRef>
        <a:fontRef idx="minor">
          <a:schemeClr val="lt1"/>
        </a:fontRef>
      </xdr:style>
      <xdr:txBody>
        <a:bodyPr vertOverflow="clip" rtlCol="0" anchor="ctr"/>
        <a:lstStyle/>
        <a:p>
          <a:pPr algn="ctr"/>
          <a:r>
            <a:rPr lang="en-US" sz="1800" b="1"/>
            <a:t>Casual Leave</a:t>
          </a:r>
        </a:p>
      </xdr:txBody>
    </xdr:sp>
    <xdr:clientData/>
  </xdr:twoCellAnchor>
  <xdr:twoCellAnchor>
    <xdr:from>
      <xdr:col>2</xdr:col>
      <xdr:colOff>0</xdr:colOff>
      <xdr:row>11</xdr:row>
      <xdr:rowOff>0</xdr:rowOff>
    </xdr:from>
    <xdr:to>
      <xdr:col>2</xdr:col>
      <xdr:colOff>2066925</xdr:colOff>
      <xdr:row>11</xdr:row>
      <xdr:rowOff>352425</xdr:rowOff>
    </xdr:to>
    <xdr:sp macro="[0]!LeaveRules_RoundedRectangle10_Click" textlink="">
      <xdr:nvSpPr>
        <xdr:cNvPr id="11" name="Rounded Rectangle 10"/>
        <xdr:cNvSpPr/>
      </xdr:nvSpPr>
      <xdr:spPr>
        <a:xfrm>
          <a:off x="5105400" y="4352925"/>
          <a:ext cx="2066925" cy="352425"/>
        </a:xfrm>
        <a:prstGeom prst="roundRect">
          <a:avLst/>
        </a:prstGeom>
      </xdr:spPr>
      <xdr:style>
        <a:lnRef idx="0">
          <a:schemeClr val="accent2"/>
        </a:lnRef>
        <a:fillRef idx="3">
          <a:schemeClr val="accent2"/>
        </a:fillRef>
        <a:effectRef idx="3">
          <a:schemeClr val="accent2"/>
        </a:effectRef>
        <a:fontRef idx="minor">
          <a:schemeClr val="lt1"/>
        </a:fontRef>
      </xdr:style>
      <xdr:txBody>
        <a:bodyPr vertOverflow="clip" rtlCol="0" anchor="ctr"/>
        <a:lstStyle/>
        <a:p>
          <a:pPr algn="ctr"/>
          <a:r>
            <a:rPr lang="en-US" sz="1600" b="1"/>
            <a:t>Special Casual Leave</a:t>
          </a:r>
        </a:p>
      </xdr:txBody>
    </xdr:sp>
    <xdr:clientData/>
  </xdr:twoCellAnchor>
  <xdr:twoCellAnchor>
    <xdr:from>
      <xdr:col>2</xdr:col>
      <xdr:colOff>0</xdr:colOff>
      <xdr:row>12</xdr:row>
      <xdr:rowOff>0</xdr:rowOff>
    </xdr:from>
    <xdr:to>
      <xdr:col>2</xdr:col>
      <xdr:colOff>2066925</xdr:colOff>
      <xdr:row>12</xdr:row>
      <xdr:rowOff>352425</xdr:rowOff>
    </xdr:to>
    <xdr:sp macro="[0]!LeaveRules_RoundedRectangle11_Click" textlink="">
      <xdr:nvSpPr>
        <xdr:cNvPr id="12" name="Rounded Rectangle 11"/>
        <xdr:cNvSpPr/>
      </xdr:nvSpPr>
      <xdr:spPr>
        <a:xfrm>
          <a:off x="5105400" y="4743450"/>
          <a:ext cx="2066925" cy="352425"/>
        </a:xfrm>
        <a:prstGeom prst="roundRect">
          <a:avLst/>
        </a:prstGeom>
      </xdr:spPr>
      <xdr:style>
        <a:lnRef idx="0">
          <a:schemeClr val="accent2"/>
        </a:lnRef>
        <a:fillRef idx="3">
          <a:schemeClr val="accent2"/>
        </a:fillRef>
        <a:effectRef idx="3">
          <a:schemeClr val="accent2"/>
        </a:effectRef>
        <a:fontRef idx="minor">
          <a:schemeClr val="lt1"/>
        </a:fontRef>
      </xdr:style>
      <xdr:txBody>
        <a:bodyPr vertOverflow="clip" rtlCol="0" anchor="ctr"/>
        <a:lstStyle/>
        <a:p>
          <a:pPr algn="ctr"/>
          <a:r>
            <a:rPr lang="en-US" sz="1600" b="1"/>
            <a:t>Probationary</a:t>
          </a:r>
          <a:r>
            <a:rPr lang="en-US" sz="1600" b="1" baseline="0"/>
            <a:t> Period</a:t>
          </a:r>
          <a:endParaRPr lang="en-US" sz="1600" b="1"/>
        </a:p>
      </xdr:txBody>
    </xdr:sp>
    <xdr:clientData/>
  </xdr:twoCellAnchor>
  <xdr:twoCellAnchor>
    <xdr:from>
      <xdr:col>2</xdr:col>
      <xdr:colOff>9525</xdr:colOff>
      <xdr:row>13</xdr:row>
      <xdr:rowOff>0</xdr:rowOff>
    </xdr:from>
    <xdr:to>
      <xdr:col>2</xdr:col>
      <xdr:colOff>2066925</xdr:colOff>
      <xdr:row>13</xdr:row>
      <xdr:rowOff>352425</xdr:rowOff>
    </xdr:to>
    <xdr:sp macro="[0]!LeaveRules_RoundedRectangle12_Click" textlink="">
      <xdr:nvSpPr>
        <xdr:cNvPr id="13" name="Rounded Rectangle 12"/>
        <xdr:cNvSpPr/>
      </xdr:nvSpPr>
      <xdr:spPr>
        <a:xfrm>
          <a:off x="5114925" y="5133975"/>
          <a:ext cx="2057400" cy="352425"/>
        </a:xfrm>
        <a:prstGeom prst="roundRect">
          <a:avLst/>
        </a:prstGeom>
      </xdr:spPr>
      <xdr:style>
        <a:lnRef idx="0">
          <a:schemeClr val="accent2"/>
        </a:lnRef>
        <a:fillRef idx="3">
          <a:schemeClr val="accent2"/>
        </a:fillRef>
        <a:effectRef idx="3">
          <a:schemeClr val="accent2"/>
        </a:effectRef>
        <a:fontRef idx="minor">
          <a:schemeClr val="lt1"/>
        </a:fontRef>
      </xdr:style>
      <xdr:txBody>
        <a:bodyPr vertOverflow="clip" rtlCol="0" anchor="ctr"/>
        <a:lstStyle/>
        <a:p>
          <a:pPr algn="ctr"/>
          <a:r>
            <a:rPr lang="en-US" sz="1600" b="1"/>
            <a:t>Child Adoption Leave</a:t>
          </a:r>
        </a:p>
      </xdr:txBody>
    </xdr:sp>
    <xdr:clientData/>
  </xdr:twoCellAnchor>
  <xdr:twoCellAnchor>
    <xdr:from>
      <xdr:col>2</xdr:col>
      <xdr:colOff>0</xdr:colOff>
      <xdr:row>14</xdr:row>
      <xdr:rowOff>0</xdr:rowOff>
    </xdr:from>
    <xdr:to>
      <xdr:col>2</xdr:col>
      <xdr:colOff>2066925</xdr:colOff>
      <xdr:row>14</xdr:row>
      <xdr:rowOff>352425</xdr:rowOff>
    </xdr:to>
    <xdr:sp macro="[0]!LeaveRules_RoundedRectangle13_Click" textlink="">
      <xdr:nvSpPr>
        <xdr:cNvPr id="14" name="Rounded Rectangle 13"/>
        <xdr:cNvSpPr/>
      </xdr:nvSpPr>
      <xdr:spPr>
        <a:xfrm>
          <a:off x="5105400" y="5524500"/>
          <a:ext cx="2066925" cy="352425"/>
        </a:xfrm>
        <a:prstGeom prst="roundRect">
          <a:avLst/>
        </a:prstGeom>
      </xdr:spPr>
      <xdr:style>
        <a:lnRef idx="0">
          <a:schemeClr val="accent2"/>
        </a:lnRef>
        <a:fillRef idx="3">
          <a:schemeClr val="accent2"/>
        </a:fillRef>
        <a:effectRef idx="3">
          <a:schemeClr val="accent2"/>
        </a:effectRef>
        <a:fontRef idx="minor">
          <a:schemeClr val="lt1"/>
        </a:fontRef>
      </xdr:style>
      <xdr:txBody>
        <a:bodyPr vertOverflow="clip" rtlCol="0" anchor="ctr"/>
        <a:lstStyle/>
        <a:p>
          <a:pPr algn="ctr"/>
          <a:r>
            <a:rPr lang="en-US" sz="1800" b="1"/>
            <a:t>Quaranteen Leave</a:t>
          </a:r>
        </a:p>
      </xdr:txBody>
    </xdr:sp>
    <xdr:clientData/>
  </xdr:twoCellAnchor>
  <xdr:twoCellAnchor>
    <xdr:from>
      <xdr:col>2</xdr:col>
      <xdr:colOff>0</xdr:colOff>
      <xdr:row>15</xdr:row>
      <xdr:rowOff>0</xdr:rowOff>
    </xdr:from>
    <xdr:to>
      <xdr:col>2</xdr:col>
      <xdr:colOff>2066925</xdr:colOff>
      <xdr:row>15</xdr:row>
      <xdr:rowOff>352425</xdr:rowOff>
    </xdr:to>
    <xdr:sp macro="[0]!LeaveRules_RoundedRectangle14_Click" textlink="">
      <xdr:nvSpPr>
        <xdr:cNvPr id="15" name="Rounded Rectangle 14"/>
        <xdr:cNvSpPr/>
      </xdr:nvSpPr>
      <xdr:spPr>
        <a:xfrm>
          <a:off x="5105400" y="5915025"/>
          <a:ext cx="2066925" cy="352425"/>
        </a:xfrm>
        <a:prstGeom prst="roundRect">
          <a:avLst/>
        </a:prstGeom>
      </xdr:spPr>
      <xdr:style>
        <a:lnRef idx="0">
          <a:schemeClr val="accent2"/>
        </a:lnRef>
        <a:fillRef idx="3">
          <a:schemeClr val="accent2"/>
        </a:fillRef>
        <a:effectRef idx="3">
          <a:schemeClr val="accent2"/>
        </a:effectRef>
        <a:fontRef idx="minor">
          <a:schemeClr val="lt1"/>
        </a:fontRef>
      </xdr:style>
      <xdr:txBody>
        <a:bodyPr vertOverflow="clip" rtlCol="0" anchor="ctr"/>
        <a:lstStyle/>
        <a:p>
          <a:pPr algn="ctr"/>
          <a:r>
            <a:rPr lang="en-US" sz="1400" b="1"/>
            <a:t>Special Disability Leave</a:t>
          </a:r>
        </a:p>
      </xdr:txBody>
    </xdr:sp>
    <xdr:clientData/>
  </xdr:twoCellAnchor>
  <xdr:twoCellAnchor>
    <xdr:from>
      <xdr:col>2</xdr:col>
      <xdr:colOff>0</xdr:colOff>
      <xdr:row>16</xdr:row>
      <xdr:rowOff>0</xdr:rowOff>
    </xdr:from>
    <xdr:to>
      <xdr:col>2</xdr:col>
      <xdr:colOff>2066925</xdr:colOff>
      <xdr:row>16</xdr:row>
      <xdr:rowOff>352425</xdr:rowOff>
    </xdr:to>
    <xdr:sp macro="[0]!LeaveRules_RoundedRectangle15_Click" textlink="">
      <xdr:nvSpPr>
        <xdr:cNvPr id="16" name="Rounded Rectangle 15"/>
        <xdr:cNvSpPr/>
      </xdr:nvSpPr>
      <xdr:spPr>
        <a:xfrm>
          <a:off x="5105400" y="6305550"/>
          <a:ext cx="2066925" cy="352425"/>
        </a:xfrm>
        <a:prstGeom prst="roundRect">
          <a:avLst/>
        </a:prstGeom>
      </xdr:spPr>
      <xdr:style>
        <a:lnRef idx="0">
          <a:schemeClr val="accent2"/>
        </a:lnRef>
        <a:fillRef idx="3">
          <a:schemeClr val="accent2"/>
        </a:fillRef>
        <a:effectRef idx="3">
          <a:schemeClr val="accent2"/>
        </a:effectRef>
        <a:fontRef idx="minor">
          <a:schemeClr val="lt1"/>
        </a:fontRef>
      </xdr:style>
      <xdr:txBody>
        <a:bodyPr vertOverflow="clip" rtlCol="0" anchor="ctr"/>
        <a:lstStyle/>
        <a:p>
          <a:pPr algn="ctr"/>
          <a:r>
            <a:rPr lang="en-US" sz="1600" b="1"/>
            <a:t>Compansatory</a:t>
          </a:r>
          <a:r>
            <a:rPr lang="en-US" sz="1600" b="1" baseline="0"/>
            <a:t> Leave</a:t>
          </a:r>
          <a:endParaRPr lang="en-US" sz="1600" b="1"/>
        </a:p>
      </xdr:txBody>
    </xdr:sp>
    <xdr:clientData/>
  </xdr:twoCellAnchor>
  <xdr:twoCellAnchor>
    <xdr:from>
      <xdr:col>2</xdr:col>
      <xdr:colOff>0</xdr:colOff>
      <xdr:row>17</xdr:row>
      <xdr:rowOff>0</xdr:rowOff>
    </xdr:from>
    <xdr:to>
      <xdr:col>2</xdr:col>
      <xdr:colOff>2066925</xdr:colOff>
      <xdr:row>17</xdr:row>
      <xdr:rowOff>352425</xdr:rowOff>
    </xdr:to>
    <xdr:sp macro="[0]!LeaveRules_RoundedRectangle16_Click" textlink="">
      <xdr:nvSpPr>
        <xdr:cNvPr id="17" name="Rounded Rectangle 16"/>
        <xdr:cNvSpPr/>
      </xdr:nvSpPr>
      <xdr:spPr>
        <a:xfrm>
          <a:off x="5105400" y="6696075"/>
          <a:ext cx="2066925" cy="352425"/>
        </a:xfrm>
        <a:prstGeom prst="roundRect">
          <a:avLst/>
        </a:prstGeom>
      </xdr:spPr>
      <xdr:style>
        <a:lnRef idx="0">
          <a:schemeClr val="accent2"/>
        </a:lnRef>
        <a:fillRef idx="3">
          <a:schemeClr val="accent2"/>
        </a:fillRef>
        <a:effectRef idx="3">
          <a:schemeClr val="accent2"/>
        </a:effectRef>
        <a:fontRef idx="minor">
          <a:schemeClr val="lt1"/>
        </a:fontRef>
      </xdr:style>
      <xdr:txBody>
        <a:bodyPr vertOverflow="clip" rtlCol="0" anchor="ctr"/>
        <a:lstStyle/>
        <a:p>
          <a:pPr algn="ctr"/>
          <a:r>
            <a:rPr lang="en-US" sz="1800" b="1"/>
            <a:t>Hospital Leave</a:t>
          </a:r>
        </a:p>
      </xdr:txBody>
    </xdr:sp>
    <xdr:clientData/>
  </xdr:twoCellAnchor>
  <xdr:twoCellAnchor>
    <xdr:from>
      <xdr:col>2</xdr:col>
      <xdr:colOff>0</xdr:colOff>
      <xdr:row>18</xdr:row>
      <xdr:rowOff>0</xdr:rowOff>
    </xdr:from>
    <xdr:to>
      <xdr:col>2</xdr:col>
      <xdr:colOff>2066925</xdr:colOff>
      <xdr:row>18</xdr:row>
      <xdr:rowOff>352425</xdr:rowOff>
    </xdr:to>
    <xdr:sp macro="[0]!LeaveRules_RoundedRectangle17_Click" textlink="">
      <xdr:nvSpPr>
        <xdr:cNvPr id="18" name="Rounded Rectangle 17"/>
        <xdr:cNvSpPr/>
      </xdr:nvSpPr>
      <xdr:spPr>
        <a:xfrm>
          <a:off x="5105400" y="7086600"/>
          <a:ext cx="2066925" cy="352425"/>
        </a:xfrm>
        <a:prstGeom prst="roundRect">
          <a:avLst/>
        </a:prstGeom>
      </xdr:spPr>
      <xdr:style>
        <a:lnRef idx="0">
          <a:schemeClr val="accent2"/>
        </a:lnRef>
        <a:fillRef idx="3">
          <a:schemeClr val="accent2"/>
        </a:fillRef>
        <a:effectRef idx="3">
          <a:schemeClr val="accent2"/>
        </a:effectRef>
        <a:fontRef idx="minor">
          <a:schemeClr val="lt1"/>
        </a:fontRef>
      </xdr:style>
      <xdr:txBody>
        <a:bodyPr vertOverflow="clip" rtlCol="0" anchor="ctr"/>
        <a:lstStyle/>
        <a:p>
          <a:pPr algn="ctr"/>
          <a:r>
            <a:rPr lang="en-US" sz="1800" b="1"/>
            <a:t>Terminal Leave</a:t>
          </a:r>
        </a:p>
      </xdr:txBody>
    </xdr:sp>
    <xdr:clientData/>
  </xdr:twoCellAnchor>
  <xdr:twoCellAnchor>
    <xdr:from>
      <xdr:col>2</xdr:col>
      <xdr:colOff>0</xdr:colOff>
      <xdr:row>19</xdr:row>
      <xdr:rowOff>0</xdr:rowOff>
    </xdr:from>
    <xdr:to>
      <xdr:col>2</xdr:col>
      <xdr:colOff>2066925</xdr:colOff>
      <xdr:row>19</xdr:row>
      <xdr:rowOff>352425</xdr:rowOff>
    </xdr:to>
    <xdr:sp macro="[0]!LeaveRules_RoundedRectangle18_Click" textlink="">
      <xdr:nvSpPr>
        <xdr:cNvPr id="19" name="Rounded Rectangle 18"/>
        <xdr:cNvSpPr/>
      </xdr:nvSpPr>
      <xdr:spPr>
        <a:xfrm>
          <a:off x="5105400" y="7477125"/>
          <a:ext cx="2066925" cy="352425"/>
        </a:xfrm>
        <a:prstGeom prst="roundRect">
          <a:avLst/>
        </a:prstGeom>
      </xdr:spPr>
      <xdr:style>
        <a:lnRef idx="0">
          <a:schemeClr val="accent2"/>
        </a:lnRef>
        <a:fillRef idx="3">
          <a:schemeClr val="accent2"/>
        </a:fillRef>
        <a:effectRef idx="3">
          <a:schemeClr val="accent2"/>
        </a:effectRef>
        <a:fontRef idx="minor">
          <a:schemeClr val="lt1"/>
        </a:fontRef>
      </xdr:style>
      <xdr:txBody>
        <a:bodyPr vertOverflow="clip" rtlCol="0" anchor="ctr"/>
        <a:lstStyle/>
        <a:p>
          <a:pPr algn="ctr"/>
          <a:r>
            <a:rPr lang="en-US" sz="1800" b="1"/>
            <a:t>Child Care Leave</a:t>
          </a:r>
        </a:p>
      </xdr:txBody>
    </xdr:sp>
    <xdr:clientData/>
  </xdr:twoCellAnchor>
  <xdr:twoCellAnchor>
    <xdr:from>
      <xdr:col>2</xdr:col>
      <xdr:colOff>0</xdr:colOff>
      <xdr:row>20</xdr:row>
      <xdr:rowOff>0</xdr:rowOff>
    </xdr:from>
    <xdr:to>
      <xdr:col>2</xdr:col>
      <xdr:colOff>2066925</xdr:colOff>
      <xdr:row>20</xdr:row>
      <xdr:rowOff>352425</xdr:rowOff>
    </xdr:to>
    <xdr:sp macro="" textlink="">
      <xdr:nvSpPr>
        <xdr:cNvPr id="20" name="Rounded Rectangle 19"/>
        <xdr:cNvSpPr/>
      </xdr:nvSpPr>
      <xdr:spPr>
        <a:xfrm>
          <a:off x="5105400" y="7867650"/>
          <a:ext cx="2066925" cy="352425"/>
        </a:xfrm>
        <a:prstGeom prst="roundRect">
          <a:avLst/>
        </a:prstGeom>
      </xdr:spPr>
      <xdr:style>
        <a:lnRef idx="0">
          <a:schemeClr val="accent2"/>
        </a:lnRef>
        <a:fillRef idx="3">
          <a:schemeClr val="accent2"/>
        </a:fillRef>
        <a:effectRef idx="3">
          <a:schemeClr val="accent2"/>
        </a:effectRef>
        <a:fontRef idx="minor">
          <a:schemeClr val="lt1"/>
        </a:fontRef>
      </xdr:style>
      <xdr:txBody>
        <a:bodyPr vertOverflow="clip" rtlCol="0" anchor="ctr"/>
        <a:lstStyle/>
        <a:p>
          <a:pPr algn="ctr"/>
          <a:endParaRPr lang="en-US" sz="1100"/>
        </a:p>
      </xdr:txBody>
    </xdr:sp>
    <xdr:clientData/>
  </xdr:twoCellAnchor>
  <xdr:twoCellAnchor>
    <xdr:from>
      <xdr:col>2</xdr:col>
      <xdr:colOff>0</xdr:colOff>
      <xdr:row>21</xdr:row>
      <xdr:rowOff>0</xdr:rowOff>
    </xdr:from>
    <xdr:to>
      <xdr:col>2</xdr:col>
      <xdr:colOff>2066925</xdr:colOff>
      <xdr:row>21</xdr:row>
      <xdr:rowOff>352425</xdr:rowOff>
    </xdr:to>
    <xdr:sp macro="" textlink="">
      <xdr:nvSpPr>
        <xdr:cNvPr id="21" name="Rounded Rectangle 20"/>
        <xdr:cNvSpPr/>
      </xdr:nvSpPr>
      <xdr:spPr>
        <a:xfrm>
          <a:off x="5105400" y="8258175"/>
          <a:ext cx="2066925" cy="352425"/>
        </a:xfrm>
        <a:prstGeom prst="roundRect">
          <a:avLst/>
        </a:prstGeom>
      </xdr:spPr>
      <xdr:style>
        <a:lnRef idx="0">
          <a:schemeClr val="accent2"/>
        </a:lnRef>
        <a:fillRef idx="3">
          <a:schemeClr val="accent2"/>
        </a:fillRef>
        <a:effectRef idx="3">
          <a:schemeClr val="accent2"/>
        </a:effectRef>
        <a:fontRef idx="minor">
          <a:schemeClr val="lt1"/>
        </a:fontRef>
      </xdr:style>
      <xdr:txBody>
        <a:bodyPr vertOverflow="clip" rtlCol="0" anchor="ctr"/>
        <a:lstStyle/>
        <a:p>
          <a:pPr algn="ctr"/>
          <a:endParaRPr lang="en-US" sz="1100"/>
        </a:p>
      </xdr:txBody>
    </xdr:sp>
    <xdr:clientData/>
  </xdr:twoCellAnchor>
  <xdr:twoCellAnchor>
    <xdr:from>
      <xdr:col>2</xdr:col>
      <xdr:colOff>0</xdr:colOff>
      <xdr:row>22</xdr:row>
      <xdr:rowOff>0</xdr:rowOff>
    </xdr:from>
    <xdr:to>
      <xdr:col>2</xdr:col>
      <xdr:colOff>2066925</xdr:colOff>
      <xdr:row>22</xdr:row>
      <xdr:rowOff>352425</xdr:rowOff>
    </xdr:to>
    <xdr:sp macro="" textlink="">
      <xdr:nvSpPr>
        <xdr:cNvPr id="22" name="Rounded Rectangle 21"/>
        <xdr:cNvSpPr/>
      </xdr:nvSpPr>
      <xdr:spPr>
        <a:xfrm>
          <a:off x="5105400" y="8648700"/>
          <a:ext cx="2066925" cy="352425"/>
        </a:xfrm>
        <a:prstGeom prst="roundRect">
          <a:avLst/>
        </a:prstGeom>
      </xdr:spPr>
      <xdr:style>
        <a:lnRef idx="0">
          <a:schemeClr val="accent2"/>
        </a:lnRef>
        <a:fillRef idx="3">
          <a:schemeClr val="accent2"/>
        </a:fillRef>
        <a:effectRef idx="3">
          <a:schemeClr val="accent2"/>
        </a:effectRef>
        <a:fontRef idx="minor">
          <a:schemeClr val="lt1"/>
        </a:fontRef>
      </xdr:style>
      <xdr:txBody>
        <a:bodyPr vertOverflow="clip" rtlCol="0" anchor="ctr"/>
        <a:lstStyle/>
        <a:p>
          <a:pPr algn="ctr"/>
          <a:endParaRPr lang="en-US" sz="1100"/>
        </a:p>
      </xdr:txBody>
    </xdr:sp>
    <xdr:clientData/>
  </xdr:twoCellAnchor>
  <xdr:twoCellAnchor>
    <xdr:from>
      <xdr:col>2</xdr:col>
      <xdr:colOff>1009650</xdr:colOff>
      <xdr:row>0</xdr:row>
      <xdr:rowOff>295275</xdr:rowOff>
    </xdr:from>
    <xdr:to>
      <xdr:col>2</xdr:col>
      <xdr:colOff>1514475</xdr:colOff>
      <xdr:row>1</xdr:row>
      <xdr:rowOff>314322</xdr:rowOff>
    </xdr:to>
    <xdr:sp macro="" textlink="">
      <xdr:nvSpPr>
        <xdr:cNvPr id="23" name="Striped Right Arrow 22"/>
        <xdr:cNvSpPr/>
      </xdr:nvSpPr>
      <xdr:spPr>
        <a:xfrm rot="5400000">
          <a:off x="9863139" y="347661"/>
          <a:ext cx="609597" cy="504825"/>
        </a:xfrm>
        <a:prstGeom prst="stripedRightArrow">
          <a:avLst/>
        </a:prstGeom>
      </xdr:spPr>
      <xdr:style>
        <a:lnRef idx="1">
          <a:schemeClr val="accent2"/>
        </a:lnRef>
        <a:fillRef idx="2">
          <a:schemeClr val="accent2"/>
        </a:fillRef>
        <a:effectRef idx="1">
          <a:schemeClr val="accent2"/>
        </a:effectRef>
        <a:fontRef idx="minor">
          <a:schemeClr val="dk1"/>
        </a:fontRef>
      </xdr:style>
      <xdr:txBody>
        <a:bodyPr vertOverflow="clip" rtlCol="0" anchor="ctr"/>
        <a:lstStyle/>
        <a:p>
          <a:pPr algn="ctr"/>
          <a:endParaRPr lang="en-US" sz="1100"/>
        </a:p>
      </xdr:txBody>
    </xdr:sp>
    <xdr:clientData/>
  </xdr:twoCellAnchor>
</xdr:wsDr>
</file>

<file path=xl/drawings/drawing65.xml><?xml version="1.0" encoding="utf-8"?>
<xdr:wsDr xmlns:xdr="http://schemas.openxmlformats.org/drawingml/2006/spreadsheetDrawing" xmlns:a="http://schemas.openxmlformats.org/drawingml/2006/main">
  <xdr:twoCellAnchor>
    <xdr:from>
      <xdr:col>2</xdr:col>
      <xdr:colOff>28575</xdr:colOff>
      <xdr:row>3</xdr:row>
      <xdr:rowOff>9525</xdr:rowOff>
    </xdr:from>
    <xdr:to>
      <xdr:col>2</xdr:col>
      <xdr:colOff>2381250</xdr:colOff>
      <xdr:row>3</xdr:row>
      <xdr:rowOff>371475</xdr:rowOff>
    </xdr:to>
    <xdr:sp macro="[0]!Formates_RoundedRectangle1_Click" textlink="">
      <xdr:nvSpPr>
        <xdr:cNvPr id="2" name="Rounded Rectangle 1"/>
        <xdr:cNvSpPr/>
      </xdr:nvSpPr>
      <xdr:spPr>
        <a:xfrm>
          <a:off x="5276850" y="1238250"/>
          <a:ext cx="2352675" cy="361950"/>
        </a:xfrm>
        <a:prstGeom prst="roundRect">
          <a:avLst/>
        </a:prstGeom>
      </xdr:spPr>
      <xdr:style>
        <a:lnRef idx="0">
          <a:schemeClr val="accent2"/>
        </a:lnRef>
        <a:fillRef idx="3">
          <a:schemeClr val="accent2"/>
        </a:fillRef>
        <a:effectRef idx="3">
          <a:schemeClr val="accent2"/>
        </a:effectRef>
        <a:fontRef idx="minor">
          <a:schemeClr val="lt1"/>
        </a:fontRef>
      </xdr:style>
      <xdr:txBody>
        <a:bodyPr vertOverflow="clip" rtlCol="0" anchor="ctr"/>
        <a:lstStyle/>
        <a:p>
          <a:pPr algn="ctr"/>
          <a:r>
            <a:rPr lang="en-US" sz="2000" b="1"/>
            <a:t>FVC Leveries</a:t>
          </a:r>
        </a:p>
      </xdr:txBody>
    </xdr:sp>
    <xdr:clientData/>
  </xdr:twoCellAnchor>
  <xdr:twoCellAnchor>
    <xdr:from>
      <xdr:col>2</xdr:col>
      <xdr:colOff>38100</xdr:colOff>
      <xdr:row>4</xdr:row>
      <xdr:rowOff>19050</xdr:rowOff>
    </xdr:from>
    <xdr:to>
      <xdr:col>2</xdr:col>
      <xdr:colOff>2390775</xdr:colOff>
      <xdr:row>4</xdr:row>
      <xdr:rowOff>381000</xdr:rowOff>
    </xdr:to>
    <xdr:sp macro="[0]!Formates_RoundedRectangle2_Click" textlink="">
      <xdr:nvSpPr>
        <xdr:cNvPr id="3" name="Rounded Rectangle 2"/>
        <xdr:cNvSpPr/>
      </xdr:nvSpPr>
      <xdr:spPr>
        <a:xfrm>
          <a:off x="5286375" y="1638300"/>
          <a:ext cx="2352675" cy="361950"/>
        </a:xfrm>
        <a:prstGeom prst="roundRect">
          <a:avLst/>
        </a:prstGeom>
      </xdr:spPr>
      <xdr:style>
        <a:lnRef idx="0">
          <a:schemeClr val="accent2"/>
        </a:lnRef>
        <a:fillRef idx="3">
          <a:schemeClr val="accent2"/>
        </a:fillRef>
        <a:effectRef idx="3">
          <a:schemeClr val="accent2"/>
        </a:effectRef>
        <a:fontRef idx="minor">
          <a:schemeClr val="lt1"/>
        </a:fontRef>
      </xdr:style>
      <xdr:txBody>
        <a:bodyPr vertOverflow="clip" rtlCol="0" anchor="ctr"/>
        <a:lstStyle/>
        <a:p>
          <a:pPr algn="ctr"/>
          <a:r>
            <a:rPr lang="en-US" sz="2000" b="1"/>
            <a:t>FVC Other Exp</a:t>
          </a:r>
        </a:p>
      </xdr:txBody>
    </xdr:sp>
    <xdr:clientData/>
  </xdr:twoCellAnchor>
  <xdr:twoCellAnchor>
    <xdr:from>
      <xdr:col>2</xdr:col>
      <xdr:colOff>1219199</xdr:colOff>
      <xdr:row>0</xdr:row>
      <xdr:rowOff>66675</xdr:rowOff>
    </xdr:from>
    <xdr:to>
      <xdr:col>2</xdr:col>
      <xdr:colOff>2324100</xdr:colOff>
      <xdr:row>0</xdr:row>
      <xdr:rowOff>438150</xdr:rowOff>
    </xdr:to>
    <xdr:sp macro="[0]!Formates_RoundedRectangle3_Click" textlink="">
      <xdr:nvSpPr>
        <xdr:cNvPr id="4" name="Rounded Rectangle 3"/>
        <xdr:cNvSpPr/>
      </xdr:nvSpPr>
      <xdr:spPr>
        <a:xfrm>
          <a:off x="11058524" y="66675"/>
          <a:ext cx="1104901" cy="371475"/>
        </a:xfrm>
        <a:prstGeom prst="roundRect">
          <a:avLst/>
        </a:prstGeom>
      </xdr:spPr>
      <xdr:style>
        <a:lnRef idx="0">
          <a:schemeClr val="accent2"/>
        </a:lnRef>
        <a:fillRef idx="3">
          <a:schemeClr val="accent2"/>
        </a:fillRef>
        <a:effectRef idx="3">
          <a:schemeClr val="accent2"/>
        </a:effectRef>
        <a:fontRef idx="minor">
          <a:schemeClr val="lt1"/>
        </a:fontRef>
      </xdr:style>
      <xdr:txBody>
        <a:bodyPr vertOverflow="clip" rtlCol="0" anchor="ctr"/>
        <a:lstStyle/>
        <a:p>
          <a:pPr algn="ctr"/>
          <a:r>
            <a:rPr lang="en-US" sz="2000"/>
            <a:t>Home</a:t>
          </a:r>
        </a:p>
      </xdr:txBody>
    </xdr:sp>
    <xdr:clientData/>
  </xdr:twoCellAnchor>
  <xdr:twoCellAnchor>
    <xdr:from>
      <xdr:col>2</xdr:col>
      <xdr:colOff>28575</xdr:colOff>
      <xdr:row>5</xdr:row>
      <xdr:rowOff>9525</xdr:rowOff>
    </xdr:from>
    <xdr:to>
      <xdr:col>2</xdr:col>
      <xdr:colOff>2381250</xdr:colOff>
      <xdr:row>5</xdr:row>
      <xdr:rowOff>371475</xdr:rowOff>
    </xdr:to>
    <xdr:sp macro="[0]!Formates_RoundedRectangle4_Click" textlink="">
      <xdr:nvSpPr>
        <xdr:cNvPr id="5" name="Rounded Rectangle 4"/>
        <xdr:cNvSpPr/>
      </xdr:nvSpPr>
      <xdr:spPr>
        <a:xfrm>
          <a:off x="5276850" y="1628775"/>
          <a:ext cx="2352675" cy="361950"/>
        </a:xfrm>
        <a:prstGeom prst="roundRect">
          <a:avLst/>
        </a:prstGeom>
      </xdr:spPr>
      <xdr:style>
        <a:lnRef idx="0">
          <a:schemeClr val="accent2"/>
        </a:lnRef>
        <a:fillRef idx="3">
          <a:schemeClr val="accent2"/>
        </a:fillRef>
        <a:effectRef idx="3">
          <a:schemeClr val="accent2"/>
        </a:effectRef>
        <a:fontRef idx="minor">
          <a:schemeClr val="lt1"/>
        </a:fontRef>
      </xdr:style>
      <xdr:txBody>
        <a:bodyPr vertOverflow="clip" rtlCol="0" anchor="ctr"/>
        <a:lstStyle/>
        <a:p>
          <a:pPr algn="ctr"/>
          <a:r>
            <a:rPr lang="en-US" sz="2000" b="1"/>
            <a:t>Child Declaration</a:t>
          </a:r>
        </a:p>
      </xdr:txBody>
    </xdr:sp>
    <xdr:clientData/>
  </xdr:twoCellAnchor>
  <xdr:twoCellAnchor>
    <xdr:from>
      <xdr:col>2</xdr:col>
      <xdr:colOff>28575</xdr:colOff>
      <xdr:row>6</xdr:row>
      <xdr:rowOff>9525</xdr:rowOff>
    </xdr:from>
    <xdr:to>
      <xdr:col>2</xdr:col>
      <xdr:colOff>2381250</xdr:colOff>
      <xdr:row>6</xdr:row>
      <xdr:rowOff>371475</xdr:rowOff>
    </xdr:to>
    <xdr:sp macro="[0]!Formates_RoundedRectangle5_Click" textlink="">
      <xdr:nvSpPr>
        <xdr:cNvPr id="6" name="Rounded Rectangle 5"/>
        <xdr:cNvSpPr/>
      </xdr:nvSpPr>
      <xdr:spPr>
        <a:xfrm>
          <a:off x="5276850" y="1628775"/>
          <a:ext cx="2352675" cy="361950"/>
        </a:xfrm>
        <a:prstGeom prst="roundRect">
          <a:avLst/>
        </a:prstGeom>
      </xdr:spPr>
      <xdr:style>
        <a:lnRef idx="0">
          <a:schemeClr val="accent2"/>
        </a:lnRef>
        <a:fillRef idx="3">
          <a:schemeClr val="accent2"/>
        </a:fillRef>
        <a:effectRef idx="3">
          <a:schemeClr val="accent2"/>
        </a:effectRef>
        <a:fontRef idx="minor">
          <a:schemeClr val="lt1"/>
        </a:fontRef>
      </xdr:style>
      <xdr:txBody>
        <a:bodyPr vertOverflow="clip" rtlCol="0" anchor="ctr"/>
        <a:lstStyle/>
        <a:p>
          <a:pPr algn="ctr"/>
          <a:r>
            <a:rPr lang="en-US" sz="1600" b="1"/>
            <a:t>Non Payment Certificate</a:t>
          </a:r>
        </a:p>
      </xdr:txBody>
    </xdr:sp>
    <xdr:clientData/>
  </xdr:twoCellAnchor>
  <xdr:twoCellAnchor>
    <xdr:from>
      <xdr:col>2</xdr:col>
      <xdr:colOff>28575</xdr:colOff>
      <xdr:row>7</xdr:row>
      <xdr:rowOff>9525</xdr:rowOff>
    </xdr:from>
    <xdr:to>
      <xdr:col>2</xdr:col>
      <xdr:colOff>2381250</xdr:colOff>
      <xdr:row>7</xdr:row>
      <xdr:rowOff>371475</xdr:rowOff>
    </xdr:to>
    <xdr:sp macro="[0]!Formates_RoundedRectangle6_Click" textlink="">
      <xdr:nvSpPr>
        <xdr:cNvPr id="7" name="Rounded Rectangle 6"/>
        <xdr:cNvSpPr/>
      </xdr:nvSpPr>
      <xdr:spPr>
        <a:xfrm>
          <a:off x="5276850" y="1628775"/>
          <a:ext cx="2352675" cy="361950"/>
        </a:xfrm>
        <a:prstGeom prst="roundRect">
          <a:avLst/>
        </a:prstGeom>
      </xdr:spPr>
      <xdr:style>
        <a:lnRef idx="0">
          <a:schemeClr val="accent2"/>
        </a:lnRef>
        <a:fillRef idx="3">
          <a:schemeClr val="accent2"/>
        </a:fillRef>
        <a:effectRef idx="3">
          <a:schemeClr val="accent2"/>
        </a:effectRef>
        <a:fontRef idx="minor">
          <a:schemeClr val="lt1"/>
        </a:fontRef>
      </xdr:style>
      <xdr:txBody>
        <a:bodyPr vertOverflow="clip" rtlCol="0" anchor="ctr"/>
        <a:lstStyle/>
        <a:p>
          <a:pPr algn="ctr"/>
          <a:r>
            <a:rPr lang="en-US" sz="2000" b="1"/>
            <a:t>Vacant</a:t>
          </a:r>
          <a:r>
            <a:rPr lang="en-US" sz="2000" b="1" baseline="0"/>
            <a:t> Post</a:t>
          </a:r>
          <a:endParaRPr lang="en-US" sz="2000" b="1"/>
        </a:p>
      </xdr:txBody>
    </xdr:sp>
    <xdr:clientData/>
  </xdr:twoCellAnchor>
  <xdr:twoCellAnchor>
    <xdr:from>
      <xdr:col>2</xdr:col>
      <xdr:colOff>28575</xdr:colOff>
      <xdr:row>8</xdr:row>
      <xdr:rowOff>9525</xdr:rowOff>
    </xdr:from>
    <xdr:to>
      <xdr:col>2</xdr:col>
      <xdr:colOff>2381250</xdr:colOff>
      <xdr:row>8</xdr:row>
      <xdr:rowOff>371475</xdr:rowOff>
    </xdr:to>
    <xdr:sp macro="[0]!Formates_RoundedRectangle7_Click" textlink="">
      <xdr:nvSpPr>
        <xdr:cNvPr id="8" name="Rounded Rectangle 7"/>
        <xdr:cNvSpPr/>
      </xdr:nvSpPr>
      <xdr:spPr>
        <a:xfrm>
          <a:off x="5276850" y="1628775"/>
          <a:ext cx="2352675" cy="361950"/>
        </a:xfrm>
        <a:prstGeom prst="roundRect">
          <a:avLst/>
        </a:prstGeom>
      </xdr:spPr>
      <xdr:style>
        <a:lnRef idx="0">
          <a:schemeClr val="accent2"/>
        </a:lnRef>
        <a:fillRef idx="3">
          <a:schemeClr val="accent2"/>
        </a:fillRef>
        <a:effectRef idx="3">
          <a:schemeClr val="accent2"/>
        </a:effectRef>
        <a:fontRef idx="minor">
          <a:schemeClr val="lt1"/>
        </a:fontRef>
      </xdr:style>
      <xdr:txBody>
        <a:bodyPr vertOverflow="clip" rtlCol="0" anchor="ctr"/>
        <a:lstStyle/>
        <a:p>
          <a:pPr algn="ctr"/>
          <a:r>
            <a:rPr lang="en-US" sz="2000" b="1"/>
            <a:t>Letter Head</a:t>
          </a:r>
        </a:p>
      </xdr:txBody>
    </xdr:sp>
    <xdr:clientData/>
  </xdr:twoCellAnchor>
  <xdr:twoCellAnchor>
    <xdr:from>
      <xdr:col>2</xdr:col>
      <xdr:colOff>28575</xdr:colOff>
      <xdr:row>9</xdr:row>
      <xdr:rowOff>9525</xdr:rowOff>
    </xdr:from>
    <xdr:to>
      <xdr:col>2</xdr:col>
      <xdr:colOff>2381250</xdr:colOff>
      <xdr:row>9</xdr:row>
      <xdr:rowOff>371475</xdr:rowOff>
    </xdr:to>
    <xdr:sp macro="[0]!Formates_RoundedRectangle8_Click" textlink="">
      <xdr:nvSpPr>
        <xdr:cNvPr id="9" name="Rounded Rectangle 8"/>
        <xdr:cNvSpPr/>
      </xdr:nvSpPr>
      <xdr:spPr>
        <a:xfrm>
          <a:off x="5276850" y="1628775"/>
          <a:ext cx="2352675" cy="361950"/>
        </a:xfrm>
        <a:prstGeom prst="roundRect">
          <a:avLst/>
        </a:prstGeom>
      </xdr:spPr>
      <xdr:style>
        <a:lnRef idx="0">
          <a:schemeClr val="accent2"/>
        </a:lnRef>
        <a:fillRef idx="3">
          <a:schemeClr val="accent2"/>
        </a:fillRef>
        <a:effectRef idx="3">
          <a:schemeClr val="accent2"/>
        </a:effectRef>
        <a:fontRef idx="minor">
          <a:schemeClr val="lt1"/>
        </a:fontRef>
      </xdr:style>
      <xdr:txBody>
        <a:bodyPr vertOverflow="clip" rtlCol="0" anchor="ctr"/>
        <a:lstStyle/>
        <a:p>
          <a:pPr algn="ctr"/>
          <a:r>
            <a:rPr lang="en-US" sz="1800" b="1"/>
            <a:t>CCL</a:t>
          </a:r>
          <a:r>
            <a:rPr lang="en-US" sz="1800" b="1" baseline="0"/>
            <a:t> Account Formate</a:t>
          </a:r>
          <a:endParaRPr lang="en-US" sz="1800" b="1"/>
        </a:p>
      </xdr:txBody>
    </xdr:sp>
    <xdr:clientData/>
  </xdr:twoCellAnchor>
  <xdr:twoCellAnchor>
    <xdr:from>
      <xdr:col>2</xdr:col>
      <xdr:colOff>28575</xdr:colOff>
      <xdr:row>10</xdr:row>
      <xdr:rowOff>9525</xdr:rowOff>
    </xdr:from>
    <xdr:to>
      <xdr:col>2</xdr:col>
      <xdr:colOff>2381250</xdr:colOff>
      <xdr:row>10</xdr:row>
      <xdr:rowOff>371475</xdr:rowOff>
    </xdr:to>
    <xdr:sp macro="" textlink="">
      <xdr:nvSpPr>
        <xdr:cNvPr id="10" name="Rounded Rectangle 9"/>
        <xdr:cNvSpPr/>
      </xdr:nvSpPr>
      <xdr:spPr>
        <a:xfrm>
          <a:off x="5276850" y="1628775"/>
          <a:ext cx="2352675" cy="361950"/>
        </a:xfrm>
        <a:prstGeom prst="roundRect">
          <a:avLst/>
        </a:prstGeom>
      </xdr:spPr>
      <xdr:style>
        <a:lnRef idx="0">
          <a:schemeClr val="accent2"/>
        </a:lnRef>
        <a:fillRef idx="3">
          <a:schemeClr val="accent2"/>
        </a:fillRef>
        <a:effectRef idx="3">
          <a:schemeClr val="accent2"/>
        </a:effectRef>
        <a:fontRef idx="minor">
          <a:schemeClr val="lt1"/>
        </a:fontRef>
      </xdr:style>
      <xdr:txBody>
        <a:bodyPr vertOverflow="clip" rtlCol="0" anchor="ctr"/>
        <a:lstStyle/>
        <a:p>
          <a:pPr algn="ctr"/>
          <a:endParaRPr lang="en-US" sz="1100"/>
        </a:p>
      </xdr:txBody>
    </xdr:sp>
    <xdr:clientData/>
  </xdr:twoCellAnchor>
  <xdr:twoCellAnchor>
    <xdr:from>
      <xdr:col>2</xdr:col>
      <xdr:colOff>28575</xdr:colOff>
      <xdr:row>11</xdr:row>
      <xdr:rowOff>9525</xdr:rowOff>
    </xdr:from>
    <xdr:to>
      <xdr:col>2</xdr:col>
      <xdr:colOff>2381250</xdr:colOff>
      <xdr:row>11</xdr:row>
      <xdr:rowOff>371475</xdr:rowOff>
    </xdr:to>
    <xdr:sp macro="" textlink="">
      <xdr:nvSpPr>
        <xdr:cNvPr id="11" name="Rounded Rectangle 10"/>
        <xdr:cNvSpPr/>
      </xdr:nvSpPr>
      <xdr:spPr>
        <a:xfrm>
          <a:off x="5276850" y="1628775"/>
          <a:ext cx="2352675" cy="361950"/>
        </a:xfrm>
        <a:prstGeom prst="roundRect">
          <a:avLst/>
        </a:prstGeom>
      </xdr:spPr>
      <xdr:style>
        <a:lnRef idx="0">
          <a:schemeClr val="accent2"/>
        </a:lnRef>
        <a:fillRef idx="3">
          <a:schemeClr val="accent2"/>
        </a:fillRef>
        <a:effectRef idx="3">
          <a:schemeClr val="accent2"/>
        </a:effectRef>
        <a:fontRef idx="minor">
          <a:schemeClr val="lt1"/>
        </a:fontRef>
      </xdr:style>
      <xdr:txBody>
        <a:bodyPr vertOverflow="clip" rtlCol="0" anchor="ctr"/>
        <a:lstStyle/>
        <a:p>
          <a:pPr algn="ctr"/>
          <a:endParaRPr lang="en-US" sz="1100"/>
        </a:p>
      </xdr:txBody>
    </xdr:sp>
    <xdr:clientData/>
  </xdr:twoCellAnchor>
  <xdr:twoCellAnchor>
    <xdr:from>
      <xdr:col>2</xdr:col>
      <xdr:colOff>28575</xdr:colOff>
      <xdr:row>12</xdr:row>
      <xdr:rowOff>9525</xdr:rowOff>
    </xdr:from>
    <xdr:to>
      <xdr:col>2</xdr:col>
      <xdr:colOff>2381250</xdr:colOff>
      <xdr:row>12</xdr:row>
      <xdr:rowOff>371475</xdr:rowOff>
    </xdr:to>
    <xdr:sp macro="" textlink="">
      <xdr:nvSpPr>
        <xdr:cNvPr id="12" name="Rounded Rectangle 11"/>
        <xdr:cNvSpPr/>
      </xdr:nvSpPr>
      <xdr:spPr>
        <a:xfrm>
          <a:off x="5276850" y="1628775"/>
          <a:ext cx="2352675" cy="361950"/>
        </a:xfrm>
        <a:prstGeom prst="roundRect">
          <a:avLst/>
        </a:prstGeom>
      </xdr:spPr>
      <xdr:style>
        <a:lnRef idx="0">
          <a:schemeClr val="accent2"/>
        </a:lnRef>
        <a:fillRef idx="3">
          <a:schemeClr val="accent2"/>
        </a:fillRef>
        <a:effectRef idx="3">
          <a:schemeClr val="accent2"/>
        </a:effectRef>
        <a:fontRef idx="minor">
          <a:schemeClr val="lt1"/>
        </a:fontRef>
      </xdr:style>
      <xdr:txBody>
        <a:bodyPr vertOverflow="clip" rtlCol="0" anchor="ctr"/>
        <a:lstStyle/>
        <a:p>
          <a:pPr algn="ctr"/>
          <a:endParaRPr lang="en-US" sz="1100"/>
        </a:p>
      </xdr:txBody>
    </xdr:sp>
    <xdr:clientData/>
  </xdr:twoCellAnchor>
  <xdr:twoCellAnchor>
    <xdr:from>
      <xdr:col>2</xdr:col>
      <xdr:colOff>28575</xdr:colOff>
      <xdr:row>13</xdr:row>
      <xdr:rowOff>9525</xdr:rowOff>
    </xdr:from>
    <xdr:to>
      <xdr:col>2</xdr:col>
      <xdr:colOff>2381250</xdr:colOff>
      <xdr:row>13</xdr:row>
      <xdr:rowOff>371475</xdr:rowOff>
    </xdr:to>
    <xdr:sp macro="" textlink="">
      <xdr:nvSpPr>
        <xdr:cNvPr id="13" name="Rounded Rectangle 12"/>
        <xdr:cNvSpPr/>
      </xdr:nvSpPr>
      <xdr:spPr>
        <a:xfrm>
          <a:off x="5276850" y="1628775"/>
          <a:ext cx="2352675" cy="361950"/>
        </a:xfrm>
        <a:prstGeom prst="roundRect">
          <a:avLst/>
        </a:prstGeom>
      </xdr:spPr>
      <xdr:style>
        <a:lnRef idx="0">
          <a:schemeClr val="accent2"/>
        </a:lnRef>
        <a:fillRef idx="3">
          <a:schemeClr val="accent2"/>
        </a:fillRef>
        <a:effectRef idx="3">
          <a:schemeClr val="accent2"/>
        </a:effectRef>
        <a:fontRef idx="minor">
          <a:schemeClr val="lt1"/>
        </a:fontRef>
      </xdr:style>
      <xdr:txBody>
        <a:bodyPr vertOverflow="clip" rtlCol="0" anchor="ctr"/>
        <a:lstStyle/>
        <a:p>
          <a:pPr algn="ctr"/>
          <a:endParaRPr lang="en-US" sz="1100"/>
        </a:p>
      </xdr:txBody>
    </xdr:sp>
    <xdr:clientData/>
  </xdr:twoCellAnchor>
  <xdr:twoCellAnchor>
    <xdr:from>
      <xdr:col>2</xdr:col>
      <xdr:colOff>28575</xdr:colOff>
      <xdr:row>14</xdr:row>
      <xdr:rowOff>9525</xdr:rowOff>
    </xdr:from>
    <xdr:to>
      <xdr:col>2</xdr:col>
      <xdr:colOff>2381250</xdr:colOff>
      <xdr:row>14</xdr:row>
      <xdr:rowOff>371475</xdr:rowOff>
    </xdr:to>
    <xdr:sp macro="" textlink="">
      <xdr:nvSpPr>
        <xdr:cNvPr id="14" name="Rounded Rectangle 13"/>
        <xdr:cNvSpPr/>
      </xdr:nvSpPr>
      <xdr:spPr>
        <a:xfrm>
          <a:off x="5276850" y="1628775"/>
          <a:ext cx="2352675" cy="361950"/>
        </a:xfrm>
        <a:prstGeom prst="roundRect">
          <a:avLst/>
        </a:prstGeom>
      </xdr:spPr>
      <xdr:style>
        <a:lnRef idx="0">
          <a:schemeClr val="accent2"/>
        </a:lnRef>
        <a:fillRef idx="3">
          <a:schemeClr val="accent2"/>
        </a:fillRef>
        <a:effectRef idx="3">
          <a:schemeClr val="accent2"/>
        </a:effectRef>
        <a:fontRef idx="minor">
          <a:schemeClr val="lt1"/>
        </a:fontRef>
      </xdr:style>
      <xdr:txBody>
        <a:bodyPr vertOverflow="clip" rtlCol="0" anchor="ctr"/>
        <a:lstStyle/>
        <a:p>
          <a:pPr algn="ctr"/>
          <a:endParaRPr lang="en-US" sz="1100"/>
        </a:p>
      </xdr:txBody>
    </xdr:sp>
    <xdr:clientData/>
  </xdr:twoCellAnchor>
  <xdr:twoCellAnchor>
    <xdr:from>
      <xdr:col>2</xdr:col>
      <xdr:colOff>28575</xdr:colOff>
      <xdr:row>15</xdr:row>
      <xdr:rowOff>9525</xdr:rowOff>
    </xdr:from>
    <xdr:to>
      <xdr:col>2</xdr:col>
      <xdr:colOff>2381250</xdr:colOff>
      <xdr:row>15</xdr:row>
      <xdr:rowOff>371475</xdr:rowOff>
    </xdr:to>
    <xdr:sp macro="" textlink="">
      <xdr:nvSpPr>
        <xdr:cNvPr id="15" name="Rounded Rectangle 14"/>
        <xdr:cNvSpPr/>
      </xdr:nvSpPr>
      <xdr:spPr>
        <a:xfrm>
          <a:off x="5276850" y="1628775"/>
          <a:ext cx="2352675" cy="361950"/>
        </a:xfrm>
        <a:prstGeom prst="roundRect">
          <a:avLst/>
        </a:prstGeom>
      </xdr:spPr>
      <xdr:style>
        <a:lnRef idx="0">
          <a:schemeClr val="accent2"/>
        </a:lnRef>
        <a:fillRef idx="3">
          <a:schemeClr val="accent2"/>
        </a:fillRef>
        <a:effectRef idx="3">
          <a:schemeClr val="accent2"/>
        </a:effectRef>
        <a:fontRef idx="minor">
          <a:schemeClr val="lt1"/>
        </a:fontRef>
      </xdr:style>
      <xdr:txBody>
        <a:bodyPr vertOverflow="clip" rtlCol="0" anchor="ctr"/>
        <a:lstStyle/>
        <a:p>
          <a:pPr algn="ctr"/>
          <a:endParaRPr lang="en-US" sz="1100"/>
        </a:p>
      </xdr:txBody>
    </xdr:sp>
    <xdr:clientData/>
  </xdr:twoCellAnchor>
  <xdr:twoCellAnchor>
    <xdr:from>
      <xdr:col>2</xdr:col>
      <xdr:colOff>28575</xdr:colOff>
      <xdr:row>16</xdr:row>
      <xdr:rowOff>9525</xdr:rowOff>
    </xdr:from>
    <xdr:to>
      <xdr:col>2</xdr:col>
      <xdr:colOff>2381250</xdr:colOff>
      <xdr:row>16</xdr:row>
      <xdr:rowOff>371475</xdr:rowOff>
    </xdr:to>
    <xdr:sp macro="" textlink="">
      <xdr:nvSpPr>
        <xdr:cNvPr id="16" name="Rounded Rectangle 15"/>
        <xdr:cNvSpPr/>
      </xdr:nvSpPr>
      <xdr:spPr>
        <a:xfrm>
          <a:off x="5276850" y="1628775"/>
          <a:ext cx="2352675" cy="361950"/>
        </a:xfrm>
        <a:prstGeom prst="roundRect">
          <a:avLst/>
        </a:prstGeom>
      </xdr:spPr>
      <xdr:style>
        <a:lnRef idx="0">
          <a:schemeClr val="accent2"/>
        </a:lnRef>
        <a:fillRef idx="3">
          <a:schemeClr val="accent2"/>
        </a:fillRef>
        <a:effectRef idx="3">
          <a:schemeClr val="accent2"/>
        </a:effectRef>
        <a:fontRef idx="minor">
          <a:schemeClr val="lt1"/>
        </a:fontRef>
      </xdr:style>
      <xdr:txBody>
        <a:bodyPr vertOverflow="clip" rtlCol="0" anchor="ctr"/>
        <a:lstStyle/>
        <a:p>
          <a:pPr algn="ctr"/>
          <a:endParaRPr lang="en-US" sz="1100"/>
        </a:p>
      </xdr:txBody>
    </xdr:sp>
    <xdr:clientData/>
  </xdr:twoCellAnchor>
  <xdr:twoCellAnchor>
    <xdr:from>
      <xdr:col>2</xdr:col>
      <xdr:colOff>28575</xdr:colOff>
      <xdr:row>17</xdr:row>
      <xdr:rowOff>9525</xdr:rowOff>
    </xdr:from>
    <xdr:to>
      <xdr:col>2</xdr:col>
      <xdr:colOff>2381250</xdr:colOff>
      <xdr:row>17</xdr:row>
      <xdr:rowOff>371475</xdr:rowOff>
    </xdr:to>
    <xdr:sp macro="" textlink="">
      <xdr:nvSpPr>
        <xdr:cNvPr id="17" name="Rounded Rectangle 16"/>
        <xdr:cNvSpPr/>
      </xdr:nvSpPr>
      <xdr:spPr>
        <a:xfrm>
          <a:off x="5276850" y="1628775"/>
          <a:ext cx="2352675" cy="361950"/>
        </a:xfrm>
        <a:prstGeom prst="roundRect">
          <a:avLst/>
        </a:prstGeom>
      </xdr:spPr>
      <xdr:style>
        <a:lnRef idx="0">
          <a:schemeClr val="accent2"/>
        </a:lnRef>
        <a:fillRef idx="3">
          <a:schemeClr val="accent2"/>
        </a:fillRef>
        <a:effectRef idx="3">
          <a:schemeClr val="accent2"/>
        </a:effectRef>
        <a:fontRef idx="minor">
          <a:schemeClr val="lt1"/>
        </a:fontRef>
      </xdr:style>
      <xdr:txBody>
        <a:bodyPr vertOverflow="clip" rtlCol="0" anchor="ctr"/>
        <a:lstStyle/>
        <a:p>
          <a:pPr algn="ctr"/>
          <a:endParaRPr lang="en-US" sz="1100"/>
        </a:p>
      </xdr:txBody>
    </xdr:sp>
    <xdr:clientData/>
  </xdr:twoCellAnchor>
  <xdr:twoCellAnchor>
    <xdr:from>
      <xdr:col>2</xdr:col>
      <xdr:colOff>28575</xdr:colOff>
      <xdr:row>18</xdr:row>
      <xdr:rowOff>9525</xdr:rowOff>
    </xdr:from>
    <xdr:to>
      <xdr:col>2</xdr:col>
      <xdr:colOff>2381250</xdr:colOff>
      <xdr:row>18</xdr:row>
      <xdr:rowOff>371475</xdr:rowOff>
    </xdr:to>
    <xdr:sp macro="" textlink="">
      <xdr:nvSpPr>
        <xdr:cNvPr id="18" name="Rounded Rectangle 17"/>
        <xdr:cNvSpPr/>
      </xdr:nvSpPr>
      <xdr:spPr>
        <a:xfrm>
          <a:off x="5276850" y="1628775"/>
          <a:ext cx="2352675" cy="361950"/>
        </a:xfrm>
        <a:prstGeom prst="roundRect">
          <a:avLst/>
        </a:prstGeom>
      </xdr:spPr>
      <xdr:style>
        <a:lnRef idx="0">
          <a:schemeClr val="accent2"/>
        </a:lnRef>
        <a:fillRef idx="3">
          <a:schemeClr val="accent2"/>
        </a:fillRef>
        <a:effectRef idx="3">
          <a:schemeClr val="accent2"/>
        </a:effectRef>
        <a:fontRef idx="minor">
          <a:schemeClr val="lt1"/>
        </a:fontRef>
      </xdr:style>
      <xdr:txBody>
        <a:bodyPr vertOverflow="clip" rtlCol="0" anchor="ctr"/>
        <a:lstStyle/>
        <a:p>
          <a:pPr algn="ctr"/>
          <a:endParaRPr lang="en-US" sz="1100"/>
        </a:p>
      </xdr:txBody>
    </xdr:sp>
    <xdr:clientData/>
  </xdr:twoCellAnchor>
  <xdr:twoCellAnchor>
    <xdr:from>
      <xdr:col>2</xdr:col>
      <xdr:colOff>28575</xdr:colOff>
      <xdr:row>19</xdr:row>
      <xdr:rowOff>9525</xdr:rowOff>
    </xdr:from>
    <xdr:to>
      <xdr:col>2</xdr:col>
      <xdr:colOff>2381250</xdr:colOff>
      <xdr:row>19</xdr:row>
      <xdr:rowOff>371475</xdr:rowOff>
    </xdr:to>
    <xdr:sp macro="" textlink="">
      <xdr:nvSpPr>
        <xdr:cNvPr id="19" name="Rounded Rectangle 18"/>
        <xdr:cNvSpPr/>
      </xdr:nvSpPr>
      <xdr:spPr>
        <a:xfrm>
          <a:off x="5276850" y="1628775"/>
          <a:ext cx="2352675" cy="361950"/>
        </a:xfrm>
        <a:prstGeom prst="roundRect">
          <a:avLst/>
        </a:prstGeom>
      </xdr:spPr>
      <xdr:style>
        <a:lnRef idx="0">
          <a:schemeClr val="accent2"/>
        </a:lnRef>
        <a:fillRef idx="3">
          <a:schemeClr val="accent2"/>
        </a:fillRef>
        <a:effectRef idx="3">
          <a:schemeClr val="accent2"/>
        </a:effectRef>
        <a:fontRef idx="minor">
          <a:schemeClr val="lt1"/>
        </a:fontRef>
      </xdr:style>
      <xdr:txBody>
        <a:bodyPr vertOverflow="clip" rtlCol="0" anchor="ctr"/>
        <a:lstStyle/>
        <a:p>
          <a:pPr algn="ctr"/>
          <a:endParaRPr lang="en-US" sz="1100"/>
        </a:p>
      </xdr:txBody>
    </xdr:sp>
    <xdr:clientData/>
  </xdr:twoCellAnchor>
  <xdr:twoCellAnchor>
    <xdr:from>
      <xdr:col>2</xdr:col>
      <xdr:colOff>28575</xdr:colOff>
      <xdr:row>20</xdr:row>
      <xdr:rowOff>9525</xdr:rowOff>
    </xdr:from>
    <xdr:to>
      <xdr:col>2</xdr:col>
      <xdr:colOff>2381250</xdr:colOff>
      <xdr:row>20</xdr:row>
      <xdr:rowOff>371475</xdr:rowOff>
    </xdr:to>
    <xdr:sp macro="" textlink="">
      <xdr:nvSpPr>
        <xdr:cNvPr id="20" name="Rounded Rectangle 19"/>
        <xdr:cNvSpPr/>
      </xdr:nvSpPr>
      <xdr:spPr>
        <a:xfrm>
          <a:off x="5276850" y="1628775"/>
          <a:ext cx="2352675" cy="361950"/>
        </a:xfrm>
        <a:prstGeom prst="roundRect">
          <a:avLst/>
        </a:prstGeom>
      </xdr:spPr>
      <xdr:style>
        <a:lnRef idx="0">
          <a:schemeClr val="accent2"/>
        </a:lnRef>
        <a:fillRef idx="3">
          <a:schemeClr val="accent2"/>
        </a:fillRef>
        <a:effectRef idx="3">
          <a:schemeClr val="accent2"/>
        </a:effectRef>
        <a:fontRef idx="minor">
          <a:schemeClr val="lt1"/>
        </a:fontRef>
      </xdr:style>
      <xdr:txBody>
        <a:bodyPr vertOverflow="clip" rtlCol="0" anchor="ctr"/>
        <a:lstStyle/>
        <a:p>
          <a:pPr algn="ctr"/>
          <a:endParaRPr lang="en-US" sz="1100"/>
        </a:p>
      </xdr:txBody>
    </xdr:sp>
    <xdr:clientData/>
  </xdr:twoCellAnchor>
  <xdr:twoCellAnchor>
    <xdr:from>
      <xdr:col>2</xdr:col>
      <xdr:colOff>28575</xdr:colOff>
      <xdr:row>21</xdr:row>
      <xdr:rowOff>9525</xdr:rowOff>
    </xdr:from>
    <xdr:to>
      <xdr:col>2</xdr:col>
      <xdr:colOff>2381250</xdr:colOff>
      <xdr:row>21</xdr:row>
      <xdr:rowOff>371475</xdr:rowOff>
    </xdr:to>
    <xdr:sp macro="" textlink="">
      <xdr:nvSpPr>
        <xdr:cNvPr id="21" name="Rounded Rectangle 20"/>
        <xdr:cNvSpPr/>
      </xdr:nvSpPr>
      <xdr:spPr>
        <a:xfrm>
          <a:off x="5276850" y="1628775"/>
          <a:ext cx="2352675" cy="361950"/>
        </a:xfrm>
        <a:prstGeom prst="roundRect">
          <a:avLst/>
        </a:prstGeom>
      </xdr:spPr>
      <xdr:style>
        <a:lnRef idx="0">
          <a:schemeClr val="accent2"/>
        </a:lnRef>
        <a:fillRef idx="3">
          <a:schemeClr val="accent2"/>
        </a:fillRef>
        <a:effectRef idx="3">
          <a:schemeClr val="accent2"/>
        </a:effectRef>
        <a:fontRef idx="minor">
          <a:schemeClr val="lt1"/>
        </a:fontRef>
      </xdr:style>
      <xdr:txBody>
        <a:bodyPr vertOverflow="clip" rtlCol="0" anchor="ctr"/>
        <a:lstStyle/>
        <a:p>
          <a:pPr algn="ctr"/>
          <a:endParaRPr lang="en-US" sz="1100"/>
        </a:p>
      </xdr:txBody>
    </xdr:sp>
    <xdr:clientData/>
  </xdr:twoCellAnchor>
  <xdr:twoCellAnchor>
    <xdr:from>
      <xdr:col>2</xdr:col>
      <xdr:colOff>28575</xdr:colOff>
      <xdr:row>22</xdr:row>
      <xdr:rowOff>9525</xdr:rowOff>
    </xdr:from>
    <xdr:to>
      <xdr:col>2</xdr:col>
      <xdr:colOff>2381250</xdr:colOff>
      <xdr:row>22</xdr:row>
      <xdr:rowOff>371475</xdr:rowOff>
    </xdr:to>
    <xdr:sp macro="" textlink="">
      <xdr:nvSpPr>
        <xdr:cNvPr id="22" name="Rounded Rectangle 21"/>
        <xdr:cNvSpPr/>
      </xdr:nvSpPr>
      <xdr:spPr>
        <a:xfrm>
          <a:off x="5276850" y="1628775"/>
          <a:ext cx="2352675" cy="361950"/>
        </a:xfrm>
        <a:prstGeom prst="roundRect">
          <a:avLst/>
        </a:prstGeom>
      </xdr:spPr>
      <xdr:style>
        <a:lnRef idx="0">
          <a:schemeClr val="accent2"/>
        </a:lnRef>
        <a:fillRef idx="3">
          <a:schemeClr val="accent2"/>
        </a:fillRef>
        <a:effectRef idx="3">
          <a:schemeClr val="accent2"/>
        </a:effectRef>
        <a:fontRef idx="minor">
          <a:schemeClr val="lt1"/>
        </a:fontRef>
      </xdr:style>
      <xdr:txBody>
        <a:bodyPr vertOverflow="clip" rtlCol="0" anchor="ctr"/>
        <a:lstStyle/>
        <a:p>
          <a:pPr algn="ctr"/>
          <a:endParaRPr lang="en-US" sz="1100"/>
        </a:p>
      </xdr:txBody>
    </xdr:sp>
    <xdr:clientData/>
  </xdr:twoCellAnchor>
  <xdr:twoCellAnchor>
    <xdr:from>
      <xdr:col>2</xdr:col>
      <xdr:colOff>28575</xdr:colOff>
      <xdr:row>23</xdr:row>
      <xdr:rowOff>9525</xdr:rowOff>
    </xdr:from>
    <xdr:to>
      <xdr:col>2</xdr:col>
      <xdr:colOff>2381250</xdr:colOff>
      <xdr:row>23</xdr:row>
      <xdr:rowOff>371475</xdr:rowOff>
    </xdr:to>
    <xdr:sp macro="" textlink="">
      <xdr:nvSpPr>
        <xdr:cNvPr id="23" name="Rounded Rectangle 22"/>
        <xdr:cNvSpPr/>
      </xdr:nvSpPr>
      <xdr:spPr>
        <a:xfrm>
          <a:off x="5276850" y="1628775"/>
          <a:ext cx="2352675" cy="361950"/>
        </a:xfrm>
        <a:prstGeom prst="roundRect">
          <a:avLst/>
        </a:prstGeom>
      </xdr:spPr>
      <xdr:style>
        <a:lnRef idx="0">
          <a:schemeClr val="accent2"/>
        </a:lnRef>
        <a:fillRef idx="3">
          <a:schemeClr val="accent2"/>
        </a:fillRef>
        <a:effectRef idx="3">
          <a:schemeClr val="accent2"/>
        </a:effectRef>
        <a:fontRef idx="minor">
          <a:schemeClr val="lt1"/>
        </a:fontRef>
      </xdr:style>
      <xdr:txBody>
        <a:bodyPr vertOverflow="clip" rtlCol="0" anchor="ctr"/>
        <a:lstStyle/>
        <a:p>
          <a:pPr algn="ctr"/>
          <a:endParaRPr lang="en-US" sz="1100"/>
        </a:p>
      </xdr:txBody>
    </xdr:sp>
    <xdr:clientData/>
  </xdr:twoCellAnchor>
</xdr:wsDr>
</file>

<file path=xl/drawings/drawing66.xml><?xml version="1.0" encoding="utf-8"?>
<xdr:wsDr xmlns:xdr="http://schemas.openxmlformats.org/drawingml/2006/spreadsheetDrawing" xmlns:a="http://schemas.openxmlformats.org/drawingml/2006/main">
  <xdr:twoCellAnchor>
    <xdr:from>
      <xdr:col>2</xdr:col>
      <xdr:colOff>0</xdr:colOff>
      <xdr:row>3</xdr:row>
      <xdr:rowOff>28575</xdr:rowOff>
    </xdr:from>
    <xdr:to>
      <xdr:col>2</xdr:col>
      <xdr:colOff>2409825</xdr:colOff>
      <xdr:row>4</xdr:row>
      <xdr:rowOff>0</xdr:rowOff>
    </xdr:to>
    <xdr:sp macro="[0]!Applications_RoundedRectangle1_Click" textlink="">
      <xdr:nvSpPr>
        <xdr:cNvPr id="2" name="Rounded Rectangle 1"/>
        <xdr:cNvSpPr/>
      </xdr:nvSpPr>
      <xdr:spPr>
        <a:xfrm>
          <a:off x="5076825" y="1257300"/>
          <a:ext cx="2409825" cy="361950"/>
        </a:xfrm>
        <a:prstGeom prst="roundRect">
          <a:avLst/>
        </a:prstGeom>
      </xdr:spPr>
      <xdr:style>
        <a:lnRef idx="0">
          <a:schemeClr val="accent2"/>
        </a:lnRef>
        <a:fillRef idx="3">
          <a:schemeClr val="accent2"/>
        </a:fillRef>
        <a:effectRef idx="3">
          <a:schemeClr val="accent2"/>
        </a:effectRef>
        <a:fontRef idx="minor">
          <a:schemeClr val="lt1"/>
        </a:fontRef>
      </xdr:style>
      <xdr:txBody>
        <a:bodyPr vertOverflow="clip" rtlCol="0" anchor="ctr"/>
        <a:lstStyle/>
        <a:p>
          <a:pPr algn="ctr"/>
          <a:r>
            <a:rPr lang="en-US" sz="2000" b="1"/>
            <a:t>Dongle Activation</a:t>
          </a:r>
        </a:p>
      </xdr:txBody>
    </xdr:sp>
    <xdr:clientData/>
  </xdr:twoCellAnchor>
  <xdr:twoCellAnchor>
    <xdr:from>
      <xdr:col>2</xdr:col>
      <xdr:colOff>9525</xdr:colOff>
      <xdr:row>4</xdr:row>
      <xdr:rowOff>19050</xdr:rowOff>
    </xdr:from>
    <xdr:to>
      <xdr:col>2</xdr:col>
      <xdr:colOff>2400300</xdr:colOff>
      <xdr:row>4</xdr:row>
      <xdr:rowOff>381000</xdr:rowOff>
    </xdr:to>
    <xdr:sp macro="[0]!Applications_RoundedRectangle2_Click" textlink="">
      <xdr:nvSpPr>
        <xdr:cNvPr id="3" name="Rounded Rectangle 2"/>
        <xdr:cNvSpPr/>
      </xdr:nvSpPr>
      <xdr:spPr>
        <a:xfrm>
          <a:off x="5086350" y="1638300"/>
          <a:ext cx="2390775" cy="361950"/>
        </a:xfrm>
        <a:prstGeom prst="roundRect">
          <a:avLst/>
        </a:prstGeom>
      </xdr:spPr>
      <xdr:style>
        <a:lnRef idx="0">
          <a:schemeClr val="accent2"/>
        </a:lnRef>
        <a:fillRef idx="3">
          <a:schemeClr val="accent2"/>
        </a:fillRef>
        <a:effectRef idx="3">
          <a:schemeClr val="accent2"/>
        </a:effectRef>
        <a:fontRef idx="minor">
          <a:schemeClr val="lt1"/>
        </a:fontRef>
      </xdr:style>
      <xdr:txBody>
        <a:bodyPr vertOverflow="clip" rtlCol="0" anchor="ctr"/>
        <a:lstStyle/>
        <a:p>
          <a:pPr algn="ctr"/>
          <a:r>
            <a:rPr lang="en-US" sz="2000" b="1"/>
            <a:t>Deactivation</a:t>
          </a:r>
        </a:p>
      </xdr:txBody>
    </xdr:sp>
    <xdr:clientData/>
  </xdr:twoCellAnchor>
  <xdr:twoCellAnchor>
    <xdr:from>
      <xdr:col>0</xdr:col>
      <xdr:colOff>161925</xdr:colOff>
      <xdr:row>0</xdr:row>
      <xdr:rowOff>104776</xdr:rowOff>
    </xdr:from>
    <xdr:to>
      <xdr:col>1</xdr:col>
      <xdr:colOff>571501</xdr:colOff>
      <xdr:row>0</xdr:row>
      <xdr:rowOff>447676</xdr:rowOff>
    </xdr:to>
    <xdr:sp macro="[0]!Applications_RoundedRectangle3_Click" textlink="">
      <xdr:nvSpPr>
        <xdr:cNvPr id="4" name="Rounded Rectangle 3"/>
        <xdr:cNvSpPr/>
      </xdr:nvSpPr>
      <xdr:spPr>
        <a:xfrm>
          <a:off x="161925" y="104776"/>
          <a:ext cx="1019176" cy="342900"/>
        </a:xfrm>
        <a:prstGeom prst="roundRect">
          <a:avLst/>
        </a:prstGeom>
      </xdr:spPr>
      <xdr:style>
        <a:lnRef idx="0">
          <a:schemeClr val="accent2"/>
        </a:lnRef>
        <a:fillRef idx="3">
          <a:schemeClr val="accent2"/>
        </a:fillRef>
        <a:effectRef idx="3">
          <a:schemeClr val="accent2"/>
        </a:effectRef>
        <a:fontRef idx="minor">
          <a:schemeClr val="lt1"/>
        </a:fontRef>
      </xdr:style>
      <xdr:txBody>
        <a:bodyPr vertOverflow="clip" rtlCol="0" anchor="ctr"/>
        <a:lstStyle/>
        <a:p>
          <a:pPr algn="ctr"/>
          <a:r>
            <a:rPr lang="en-US" sz="2000" b="1"/>
            <a:t>Home</a:t>
          </a:r>
        </a:p>
      </xdr:txBody>
    </xdr:sp>
    <xdr:clientData/>
  </xdr:twoCellAnchor>
  <xdr:twoCellAnchor>
    <xdr:from>
      <xdr:col>2</xdr:col>
      <xdr:colOff>9525</xdr:colOff>
      <xdr:row>5</xdr:row>
      <xdr:rowOff>19050</xdr:rowOff>
    </xdr:from>
    <xdr:to>
      <xdr:col>2</xdr:col>
      <xdr:colOff>2400300</xdr:colOff>
      <xdr:row>5</xdr:row>
      <xdr:rowOff>381000</xdr:rowOff>
    </xdr:to>
    <xdr:sp macro="[0]!Applications_RoundedRectangle4_Click" textlink="">
      <xdr:nvSpPr>
        <xdr:cNvPr id="5" name="Rounded Rectangle 4"/>
        <xdr:cNvSpPr/>
      </xdr:nvSpPr>
      <xdr:spPr>
        <a:xfrm>
          <a:off x="5086350" y="1638300"/>
          <a:ext cx="2390775" cy="361950"/>
        </a:xfrm>
        <a:prstGeom prst="roundRect">
          <a:avLst/>
        </a:prstGeom>
      </xdr:spPr>
      <xdr:style>
        <a:lnRef idx="0">
          <a:schemeClr val="accent2"/>
        </a:lnRef>
        <a:fillRef idx="3">
          <a:schemeClr val="accent2"/>
        </a:fillRef>
        <a:effectRef idx="3">
          <a:schemeClr val="accent2"/>
        </a:effectRef>
        <a:fontRef idx="minor">
          <a:schemeClr val="lt1"/>
        </a:fontRef>
      </xdr:style>
      <xdr:txBody>
        <a:bodyPr vertOverflow="clip" rtlCol="0" anchor="ctr"/>
        <a:lstStyle/>
        <a:p>
          <a:pPr algn="ctr"/>
          <a:r>
            <a:rPr lang="en-US" sz="2000" b="1"/>
            <a:t>Yogkal  Apply</a:t>
          </a:r>
        </a:p>
      </xdr:txBody>
    </xdr:sp>
    <xdr:clientData/>
  </xdr:twoCellAnchor>
  <xdr:twoCellAnchor>
    <xdr:from>
      <xdr:col>2</xdr:col>
      <xdr:colOff>9525</xdr:colOff>
      <xdr:row>6</xdr:row>
      <xdr:rowOff>19050</xdr:rowOff>
    </xdr:from>
    <xdr:to>
      <xdr:col>2</xdr:col>
      <xdr:colOff>2400300</xdr:colOff>
      <xdr:row>6</xdr:row>
      <xdr:rowOff>381000</xdr:rowOff>
    </xdr:to>
    <xdr:sp macro="[0]!Applications_RoundedRectangle5_Click" textlink="">
      <xdr:nvSpPr>
        <xdr:cNvPr id="6" name="Rounded Rectangle 5"/>
        <xdr:cNvSpPr/>
      </xdr:nvSpPr>
      <xdr:spPr>
        <a:xfrm>
          <a:off x="5086350" y="1638300"/>
          <a:ext cx="2390775" cy="361950"/>
        </a:xfrm>
        <a:prstGeom prst="roundRect">
          <a:avLst/>
        </a:prstGeom>
      </xdr:spPr>
      <xdr:style>
        <a:lnRef idx="0">
          <a:schemeClr val="accent2"/>
        </a:lnRef>
        <a:fillRef idx="3">
          <a:schemeClr val="accent2"/>
        </a:fillRef>
        <a:effectRef idx="3">
          <a:schemeClr val="accent2"/>
        </a:effectRef>
        <a:fontRef idx="minor">
          <a:schemeClr val="lt1"/>
        </a:fontRef>
      </xdr:style>
      <xdr:txBody>
        <a:bodyPr vertOverflow="clip" rtlCol="0" anchor="ctr"/>
        <a:lstStyle/>
        <a:p>
          <a:pPr algn="ctr"/>
          <a:r>
            <a:rPr lang="en-US" sz="2000" b="1"/>
            <a:t>CCL  Apply</a:t>
          </a:r>
        </a:p>
      </xdr:txBody>
    </xdr:sp>
    <xdr:clientData/>
  </xdr:twoCellAnchor>
  <xdr:twoCellAnchor>
    <xdr:from>
      <xdr:col>2</xdr:col>
      <xdr:colOff>9525</xdr:colOff>
      <xdr:row>7</xdr:row>
      <xdr:rowOff>19050</xdr:rowOff>
    </xdr:from>
    <xdr:to>
      <xdr:col>2</xdr:col>
      <xdr:colOff>2400300</xdr:colOff>
      <xdr:row>7</xdr:row>
      <xdr:rowOff>381000</xdr:rowOff>
    </xdr:to>
    <xdr:sp macro="[0]!Applications_RoundedRectangle6_Click" textlink="">
      <xdr:nvSpPr>
        <xdr:cNvPr id="7" name="Rounded Rectangle 6"/>
        <xdr:cNvSpPr/>
      </xdr:nvSpPr>
      <xdr:spPr>
        <a:xfrm>
          <a:off x="5086350" y="1638300"/>
          <a:ext cx="2390775" cy="361950"/>
        </a:xfrm>
        <a:prstGeom prst="roundRect">
          <a:avLst/>
        </a:prstGeom>
      </xdr:spPr>
      <xdr:style>
        <a:lnRef idx="0">
          <a:schemeClr val="accent2"/>
        </a:lnRef>
        <a:fillRef idx="3">
          <a:schemeClr val="accent2"/>
        </a:fillRef>
        <a:effectRef idx="3">
          <a:schemeClr val="accent2"/>
        </a:effectRef>
        <a:fontRef idx="minor">
          <a:schemeClr val="lt1"/>
        </a:fontRef>
      </xdr:style>
      <xdr:txBody>
        <a:bodyPr vertOverflow="clip" rtlCol="0" anchor="ctr"/>
        <a:lstStyle/>
        <a:p>
          <a:pPr algn="ctr"/>
          <a:r>
            <a:rPr lang="en-US" sz="2000" b="1"/>
            <a:t>Allowance Apply</a:t>
          </a:r>
        </a:p>
      </xdr:txBody>
    </xdr:sp>
    <xdr:clientData/>
  </xdr:twoCellAnchor>
  <xdr:twoCellAnchor>
    <xdr:from>
      <xdr:col>2</xdr:col>
      <xdr:colOff>9525</xdr:colOff>
      <xdr:row>8</xdr:row>
      <xdr:rowOff>19050</xdr:rowOff>
    </xdr:from>
    <xdr:to>
      <xdr:col>2</xdr:col>
      <xdr:colOff>2400300</xdr:colOff>
      <xdr:row>8</xdr:row>
      <xdr:rowOff>381000</xdr:rowOff>
    </xdr:to>
    <xdr:sp macro="[0]!Applications_RoundedRectangle7_Click" textlink="">
      <xdr:nvSpPr>
        <xdr:cNvPr id="8" name="Rounded Rectangle 7"/>
        <xdr:cNvSpPr/>
      </xdr:nvSpPr>
      <xdr:spPr>
        <a:xfrm>
          <a:off x="5086350" y="1638300"/>
          <a:ext cx="2390775" cy="361950"/>
        </a:xfrm>
        <a:prstGeom prst="roundRect">
          <a:avLst/>
        </a:prstGeom>
      </xdr:spPr>
      <xdr:style>
        <a:lnRef idx="0">
          <a:schemeClr val="accent2"/>
        </a:lnRef>
        <a:fillRef idx="3">
          <a:schemeClr val="accent2"/>
        </a:fillRef>
        <a:effectRef idx="3">
          <a:schemeClr val="accent2"/>
        </a:effectRef>
        <a:fontRef idx="minor">
          <a:schemeClr val="lt1"/>
        </a:fontRef>
      </xdr:style>
      <xdr:txBody>
        <a:bodyPr vertOverflow="clip" rtlCol="0" anchor="ctr"/>
        <a:lstStyle/>
        <a:p>
          <a:pPr algn="ctr"/>
          <a:r>
            <a:rPr lang="en-US" sz="2000" b="1"/>
            <a:t>ECS  Schedule</a:t>
          </a:r>
        </a:p>
      </xdr:txBody>
    </xdr:sp>
    <xdr:clientData/>
  </xdr:twoCellAnchor>
  <xdr:twoCellAnchor>
    <xdr:from>
      <xdr:col>2</xdr:col>
      <xdr:colOff>9525</xdr:colOff>
      <xdr:row>9</xdr:row>
      <xdr:rowOff>19050</xdr:rowOff>
    </xdr:from>
    <xdr:to>
      <xdr:col>2</xdr:col>
      <xdr:colOff>2400300</xdr:colOff>
      <xdr:row>9</xdr:row>
      <xdr:rowOff>381000</xdr:rowOff>
    </xdr:to>
    <xdr:sp macro="" textlink="">
      <xdr:nvSpPr>
        <xdr:cNvPr id="9" name="Rounded Rectangle 8">
          <a:hlinkClick xmlns:r="http://schemas.openxmlformats.org/officeDocument/2006/relationships" r:id="rId1" tooltip="ESignPDF"/>
        </xdr:cNvPr>
        <xdr:cNvSpPr/>
      </xdr:nvSpPr>
      <xdr:spPr>
        <a:xfrm>
          <a:off x="5086350" y="1638300"/>
          <a:ext cx="2390775" cy="361950"/>
        </a:xfrm>
        <a:prstGeom prst="roundRect">
          <a:avLst/>
        </a:prstGeom>
      </xdr:spPr>
      <xdr:style>
        <a:lnRef idx="0">
          <a:schemeClr val="accent2"/>
        </a:lnRef>
        <a:fillRef idx="3">
          <a:schemeClr val="accent2"/>
        </a:fillRef>
        <a:effectRef idx="3">
          <a:schemeClr val="accent2"/>
        </a:effectRef>
        <a:fontRef idx="minor">
          <a:schemeClr val="lt1"/>
        </a:fontRef>
      </xdr:style>
      <xdr:txBody>
        <a:bodyPr vertOverflow="clip" rtlCol="0" anchor="ctr"/>
        <a:lstStyle/>
        <a:p>
          <a:pPr algn="ctr"/>
          <a:r>
            <a:rPr lang="en-US" sz="1800" b="1"/>
            <a:t>E-SignPDF Active X</a:t>
          </a:r>
        </a:p>
      </xdr:txBody>
    </xdr:sp>
    <xdr:clientData/>
  </xdr:twoCellAnchor>
  <xdr:twoCellAnchor>
    <xdr:from>
      <xdr:col>2</xdr:col>
      <xdr:colOff>9525</xdr:colOff>
      <xdr:row>10</xdr:row>
      <xdr:rowOff>19050</xdr:rowOff>
    </xdr:from>
    <xdr:to>
      <xdr:col>2</xdr:col>
      <xdr:colOff>2400300</xdr:colOff>
      <xdr:row>10</xdr:row>
      <xdr:rowOff>381000</xdr:rowOff>
    </xdr:to>
    <xdr:sp macro="[0]!Applications_RoundedRectangle9_Click" textlink="">
      <xdr:nvSpPr>
        <xdr:cNvPr id="10" name="Rounded Rectangle 9"/>
        <xdr:cNvSpPr/>
      </xdr:nvSpPr>
      <xdr:spPr>
        <a:xfrm>
          <a:off x="5086350" y="1638300"/>
          <a:ext cx="2390775" cy="361950"/>
        </a:xfrm>
        <a:prstGeom prst="roundRect">
          <a:avLst/>
        </a:prstGeom>
      </xdr:spPr>
      <xdr:style>
        <a:lnRef idx="0">
          <a:schemeClr val="accent2"/>
        </a:lnRef>
        <a:fillRef idx="3">
          <a:schemeClr val="accent2"/>
        </a:fillRef>
        <a:effectRef idx="3">
          <a:schemeClr val="accent2"/>
        </a:effectRef>
        <a:fontRef idx="minor">
          <a:schemeClr val="lt1"/>
        </a:fontRef>
      </xdr:style>
      <xdr:txBody>
        <a:bodyPr vertOverflow="clip" rtlCol="0" anchor="ctr"/>
        <a:lstStyle/>
        <a:p>
          <a:pPr algn="ctr"/>
          <a:r>
            <a:rPr lang="en-US" sz="1600" b="1">
              <a:latin typeface="+mn-lt"/>
            </a:rPr>
            <a:t>Employee ID Form</a:t>
          </a:r>
        </a:p>
      </xdr:txBody>
    </xdr:sp>
    <xdr:clientData/>
  </xdr:twoCellAnchor>
  <xdr:twoCellAnchor>
    <xdr:from>
      <xdr:col>2</xdr:col>
      <xdr:colOff>9525</xdr:colOff>
      <xdr:row>11</xdr:row>
      <xdr:rowOff>19050</xdr:rowOff>
    </xdr:from>
    <xdr:to>
      <xdr:col>2</xdr:col>
      <xdr:colOff>2400300</xdr:colOff>
      <xdr:row>11</xdr:row>
      <xdr:rowOff>381000</xdr:rowOff>
    </xdr:to>
    <xdr:sp macro="[0]!Applications_RoundedRectangle10_Click" textlink="">
      <xdr:nvSpPr>
        <xdr:cNvPr id="11" name="Rounded Rectangle 10"/>
        <xdr:cNvSpPr/>
      </xdr:nvSpPr>
      <xdr:spPr>
        <a:xfrm>
          <a:off x="5086350" y="1638300"/>
          <a:ext cx="2390775" cy="361950"/>
        </a:xfrm>
        <a:prstGeom prst="roundRect">
          <a:avLst/>
        </a:prstGeom>
      </xdr:spPr>
      <xdr:style>
        <a:lnRef idx="0">
          <a:schemeClr val="accent2"/>
        </a:lnRef>
        <a:fillRef idx="3">
          <a:schemeClr val="accent2"/>
        </a:fillRef>
        <a:effectRef idx="3">
          <a:schemeClr val="accent2"/>
        </a:effectRef>
        <a:fontRef idx="minor">
          <a:schemeClr val="lt1"/>
        </a:fontRef>
      </xdr:style>
      <xdr:txBody>
        <a:bodyPr vertOverflow="clip" rtlCol="0" anchor="ctr"/>
        <a:lstStyle/>
        <a:p>
          <a:pPr algn="ctr"/>
          <a:r>
            <a:rPr lang="en-US" sz="1600" b="1"/>
            <a:t>Service</a:t>
          </a:r>
          <a:r>
            <a:rPr lang="en-US" sz="1600" b="1" baseline="0"/>
            <a:t> Book Recept</a:t>
          </a:r>
          <a:endParaRPr lang="en-US" sz="1600" b="1"/>
        </a:p>
      </xdr:txBody>
    </xdr:sp>
    <xdr:clientData/>
  </xdr:twoCellAnchor>
  <xdr:twoCellAnchor>
    <xdr:from>
      <xdr:col>2</xdr:col>
      <xdr:colOff>9525</xdr:colOff>
      <xdr:row>12</xdr:row>
      <xdr:rowOff>19050</xdr:rowOff>
    </xdr:from>
    <xdr:to>
      <xdr:col>2</xdr:col>
      <xdr:colOff>2400300</xdr:colOff>
      <xdr:row>12</xdr:row>
      <xdr:rowOff>381000</xdr:rowOff>
    </xdr:to>
    <xdr:sp macro="" textlink="">
      <xdr:nvSpPr>
        <xdr:cNvPr id="12" name="Rounded Rectangle 11"/>
        <xdr:cNvSpPr/>
      </xdr:nvSpPr>
      <xdr:spPr>
        <a:xfrm>
          <a:off x="5086350" y="1638300"/>
          <a:ext cx="2390775" cy="361950"/>
        </a:xfrm>
        <a:prstGeom prst="roundRect">
          <a:avLst/>
        </a:prstGeom>
      </xdr:spPr>
      <xdr:style>
        <a:lnRef idx="0">
          <a:schemeClr val="accent2"/>
        </a:lnRef>
        <a:fillRef idx="3">
          <a:schemeClr val="accent2"/>
        </a:fillRef>
        <a:effectRef idx="3">
          <a:schemeClr val="accent2"/>
        </a:effectRef>
        <a:fontRef idx="minor">
          <a:schemeClr val="lt1"/>
        </a:fontRef>
      </xdr:style>
      <xdr:txBody>
        <a:bodyPr vertOverflow="clip" rtlCol="0" anchor="ctr"/>
        <a:lstStyle/>
        <a:p>
          <a:pPr algn="ctr"/>
          <a:endParaRPr lang="en-US" sz="1100"/>
        </a:p>
      </xdr:txBody>
    </xdr:sp>
    <xdr:clientData/>
  </xdr:twoCellAnchor>
  <xdr:twoCellAnchor>
    <xdr:from>
      <xdr:col>2</xdr:col>
      <xdr:colOff>9525</xdr:colOff>
      <xdr:row>13</xdr:row>
      <xdr:rowOff>19050</xdr:rowOff>
    </xdr:from>
    <xdr:to>
      <xdr:col>2</xdr:col>
      <xdr:colOff>2400300</xdr:colOff>
      <xdr:row>13</xdr:row>
      <xdr:rowOff>381000</xdr:rowOff>
    </xdr:to>
    <xdr:sp macro="" textlink="">
      <xdr:nvSpPr>
        <xdr:cNvPr id="13" name="Rounded Rectangle 12"/>
        <xdr:cNvSpPr/>
      </xdr:nvSpPr>
      <xdr:spPr>
        <a:xfrm>
          <a:off x="5086350" y="1638300"/>
          <a:ext cx="2390775" cy="361950"/>
        </a:xfrm>
        <a:prstGeom prst="roundRect">
          <a:avLst/>
        </a:prstGeom>
      </xdr:spPr>
      <xdr:style>
        <a:lnRef idx="0">
          <a:schemeClr val="accent2"/>
        </a:lnRef>
        <a:fillRef idx="3">
          <a:schemeClr val="accent2"/>
        </a:fillRef>
        <a:effectRef idx="3">
          <a:schemeClr val="accent2"/>
        </a:effectRef>
        <a:fontRef idx="minor">
          <a:schemeClr val="lt1"/>
        </a:fontRef>
      </xdr:style>
      <xdr:txBody>
        <a:bodyPr vertOverflow="clip" rtlCol="0" anchor="ctr"/>
        <a:lstStyle/>
        <a:p>
          <a:pPr algn="ctr"/>
          <a:endParaRPr lang="en-US" sz="1100"/>
        </a:p>
      </xdr:txBody>
    </xdr:sp>
    <xdr:clientData/>
  </xdr:twoCellAnchor>
  <xdr:twoCellAnchor>
    <xdr:from>
      <xdr:col>2</xdr:col>
      <xdr:colOff>9525</xdr:colOff>
      <xdr:row>14</xdr:row>
      <xdr:rowOff>19050</xdr:rowOff>
    </xdr:from>
    <xdr:to>
      <xdr:col>2</xdr:col>
      <xdr:colOff>2400300</xdr:colOff>
      <xdr:row>14</xdr:row>
      <xdr:rowOff>381000</xdr:rowOff>
    </xdr:to>
    <xdr:sp macro="" textlink="">
      <xdr:nvSpPr>
        <xdr:cNvPr id="14" name="Rounded Rectangle 13"/>
        <xdr:cNvSpPr/>
      </xdr:nvSpPr>
      <xdr:spPr>
        <a:xfrm>
          <a:off x="5086350" y="1638300"/>
          <a:ext cx="2390775" cy="361950"/>
        </a:xfrm>
        <a:prstGeom prst="roundRect">
          <a:avLst/>
        </a:prstGeom>
      </xdr:spPr>
      <xdr:style>
        <a:lnRef idx="0">
          <a:schemeClr val="accent2"/>
        </a:lnRef>
        <a:fillRef idx="3">
          <a:schemeClr val="accent2"/>
        </a:fillRef>
        <a:effectRef idx="3">
          <a:schemeClr val="accent2"/>
        </a:effectRef>
        <a:fontRef idx="minor">
          <a:schemeClr val="lt1"/>
        </a:fontRef>
      </xdr:style>
      <xdr:txBody>
        <a:bodyPr vertOverflow="clip" rtlCol="0" anchor="ctr"/>
        <a:lstStyle/>
        <a:p>
          <a:pPr algn="ctr"/>
          <a:endParaRPr lang="en-US" sz="1100"/>
        </a:p>
      </xdr:txBody>
    </xdr:sp>
    <xdr:clientData/>
  </xdr:twoCellAnchor>
  <xdr:twoCellAnchor>
    <xdr:from>
      <xdr:col>2</xdr:col>
      <xdr:colOff>9525</xdr:colOff>
      <xdr:row>15</xdr:row>
      <xdr:rowOff>19050</xdr:rowOff>
    </xdr:from>
    <xdr:to>
      <xdr:col>2</xdr:col>
      <xdr:colOff>2400300</xdr:colOff>
      <xdr:row>15</xdr:row>
      <xdr:rowOff>381000</xdr:rowOff>
    </xdr:to>
    <xdr:sp macro="" textlink="">
      <xdr:nvSpPr>
        <xdr:cNvPr id="15" name="Rounded Rectangle 14"/>
        <xdr:cNvSpPr/>
      </xdr:nvSpPr>
      <xdr:spPr>
        <a:xfrm>
          <a:off x="5086350" y="1638300"/>
          <a:ext cx="2390775" cy="361950"/>
        </a:xfrm>
        <a:prstGeom prst="roundRect">
          <a:avLst/>
        </a:prstGeom>
      </xdr:spPr>
      <xdr:style>
        <a:lnRef idx="0">
          <a:schemeClr val="accent2"/>
        </a:lnRef>
        <a:fillRef idx="3">
          <a:schemeClr val="accent2"/>
        </a:fillRef>
        <a:effectRef idx="3">
          <a:schemeClr val="accent2"/>
        </a:effectRef>
        <a:fontRef idx="minor">
          <a:schemeClr val="lt1"/>
        </a:fontRef>
      </xdr:style>
      <xdr:txBody>
        <a:bodyPr vertOverflow="clip" rtlCol="0" anchor="ctr"/>
        <a:lstStyle/>
        <a:p>
          <a:pPr algn="ctr"/>
          <a:endParaRPr lang="en-US" sz="1100"/>
        </a:p>
      </xdr:txBody>
    </xdr:sp>
    <xdr:clientData/>
  </xdr:twoCellAnchor>
  <xdr:twoCellAnchor>
    <xdr:from>
      <xdr:col>2</xdr:col>
      <xdr:colOff>9525</xdr:colOff>
      <xdr:row>16</xdr:row>
      <xdr:rowOff>19050</xdr:rowOff>
    </xdr:from>
    <xdr:to>
      <xdr:col>2</xdr:col>
      <xdr:colOff>2400300</xdr:colOff>
      <xdr:row>16</xdr:row>
      <xdr:rowOff>381000</xdr:rowOff>
    </xdr:to>
    <xdr:sp macro="" textlink="">
      <xdr:nvSpPr>
        <xdr:cNvPr id="16" name="Rounded Rectangle 15"/>
        <xdr:cNvSpPr/>
      </xdr:nvSpPr>
      <xdr:spPr>
        <a:xfrm>
          <a:off x="5086350" y="1638300"/>
          <a:ext cx="2390775" cy="361950"/>
        </a:xfrm>
        <a:prstGeom prst="roundRect">
          <a:avLst/>
        </a:prstGeom>
      </xdr:spPr>
      <xdr:style>
        <a:lnRef idx="0">
          <a:schemeClr val="accent2"/>
        </a:lnRef>
        <a:fillRef idx="3">
          <a:schemeClr val="accent2"/>
        </a:fillRef>
        <a:effectRef idx="3">
          <a:schemeClr val="accent2"/>
        </a:effectRef>
        <a:fontRef idx="minor">
          <a:schemeClr val="lt1"/>
        </a:fontRef>
      </xdr:style>
      <xdr:txBody>
        <a:bodyPr vertOverflow="clip" rtlCol="0" anchor="ctr"/>
        <a:lstStyle/>
        <a:p>
          <a:pPr algn="ctr"/>
          <a:endParaRPr lang="en-US" sz="1100"/>
        </a:p>
      </xdr:txBody>
    </xdr:sp>
    <xdr:clientData/>
  </xdr:twoCellAnchor>
  <xdr:twoCellAnchor>
    <xdr:from>
      <xdr:col>2</xdr:col>
      <xdr:colOff>9525</xdr:colOff>
      <xdr:row>17</xdr:row>
      <xdr:rowOff>19050</xdr:rowOff>
    </xdr:from>
    <xdr:to>
      <xdr:col>2</xdr:col>
      <xdr:colOff>2400300</xdr:colOff>
      <xdr:row>17</xdr:row>
      <xdr:rowOff>381000</xdr:rowOff>
    </xdr:to>
    <xdr:sp macro="" textlink="">
      <xdr:nvSpPr>
        <xdr:cNvPr id="17" name="Rounded Rectangle 16"/>
        <xdr:cNvSpPr/>
      </xdr:nvSpPr>
      <xdr:spPr>
        <a:xfrm>
          <a:off x="5086350" y="1638300"/>
          <a:ext cx="2390775" cy="361950"/>
        </a:xfrm>
        <a:prstGeom prst="roundRect">
          <a:avLst/>
        </a:prstGeom>
      </xdr:spPr>
      <xdr:style>
        <a:lnRef idx="0">
          <a:schemeClr val="accent2"/>
        </a:lnRef>
        <a:fillRef idx="3">
          <a:schemeClr val="accent2"/>
        </a:fillRef>
        <a:effectRef idx="3">
          <a:schemeClr val="accent2"/>
        </a:effectRef>
        <a:fontRef idx="minor">
          <a:schemeClr val="lt1"/>
        </a:fontRef>
      </xdr:style>
      <xdr:txBody>
        <a:bodyPr vertOverflow="clip" rtlCol="0" anchor="ctr"/>
        <a:lstStyle/>
        <a:p>
          <a:pPr algn="ctr"/>
          <a:endParaRPr lang="en-US" sz="1100"/>
        </a:p>
      </xdr:txBody>
    </xdr:sp>
    <xdr:clientData/>
  </xdr:twoCellAnchor>
  <xdr:twoCellAnchor>
    <xdr:from>
      <xdr:col>2</xdr:col>
      <xdr:colOff>9525</xdr:colOff>
      <xdr:row>18</xdr:row>
      <xdr:rowOff>19050</xdr:rowOff>
    </xdr:from>
    <xdr:to>
      <xdr:col>2</xdr:col>
      <xdr:colOff>2400300</xdr:colOff>
      <xdr:row>18</xdr:row>
      <xdr:rowOff>381000</xdr:rowOff>
    </xdr:to>
    <xdr:sp macro="" textlink="">
      <xdr:nvSpPr>
        <xdr:cNvPr id="18" name="Rounded Rectangle 17"/>
        <xdr:cNvSpPr/>
      </xdr:nvSpPr>
      <xdr:spPr>
        <a:xfrm>
          <a:off x="5086350" y="1638300"/>
          <a:ext cx="2390775" cy="361950"/>
        </a:xfrm>
        <a:prstGeom prst="roundRect">
          <a:avLst/>
        </a:prstGeom>
      </xdr:spPr>
      <xdr:style>
        <a:lnRef idx="0">
          <a:schemeClr val="accent2"/>
        </a:lnRef>
        <a:fillRef idx="3">
          <a:schemeClr val="accent2"/>
        </a:fillRef>
        <a:effectRef idx="3">
          <a:schemeClr val="accent2"/>
        </a:effectRef>
        <a:fontRef idx="minor">
          <a:schemeClr val="lt1"/>
        </a:fontRef>
      </xdr:style>
      <xdr:txBody>
        <a:bodyPr vertOverflow="clip" rtlCol="0" anchor="ctr"/>
        <a:lstStyle/>
        <a:p>
          <a:pPr algn="ctr"/>
          <a:endParaRPr lang="en-US" sz="1100"/>
        </a:p>
      </xdr:txBody>
    </xdr:sp>
    <xdr:clientData/>
  </xdr:twoCellAnchor>
  <xdr:twoCellAnchor>
    <xdr:from>
      <xdr:col>2</xdr:col>
      <xdr:colOff>9525</xdr:colOff>
      <xdr:row>19</xdr:row>
      <xdr:rowOff>19050</xdr:rowOff>
    </xdr:from>
    <xdr:to>
      <xdr:col>2</xdr:col>
      <xdr:colOff>2400300</xdr:colOff>
      <xdr:row>19</xdr:row>
      <xdr:rowOff>381000</xdr:rowOff>
    </xdr:to>
    <xdr:sp macro="" textlink="">
      <xdr:nvSpPr>
        <xdr:cNvPr id="19" name="Rounded Rectangle 18"/>
        <xdr:cNvSpPr/>
      </xdr:nvSpPr>
      <xdr:spPr>
        <a:xfrm>
          <a:off x="5086350" y="1638300"/>
          <a:ext cx="2390775" cy="361950"/>
        </a:xfrm>
        <a:prstGeom prst="roundRect">
          <a:avLst/>
        </a:prstGeom>
      </xdr:spPr>
      <xdr:style>
        <a:lnRef idx="0">
          <a:schemeClr val="accent2"/>
        </a:lnRef>
        <a:fillRef idx="3">
          <a:schemeClr val="accent2"/>
        </a:fillRef>
        <a:effectRef idx="3">
          <a:schemeClr val="accent2"/>
        </a:effectRef>
        <a:fontRef idx="minor">
          <a:schemeClr val="lt1"/>
        </a:fontRef>
      </xdr:style>
      <xdr:txBody>
        <a:bodyPr vertOverflow="clip" rtlCol="0" anchor="ctr"/>
        <a:lstStyle/>
        <a:p>
          <a:pPr algn="ctr"/>
          <a:endParaRPr lang="en-US" sz="1100"/>
        </a:p>
      </xdr:txBody>
    </xdr:sp>
    <xdr:clientData/>
  </xdr:twoCellAnchor>
  <xdr:twoCellAnchor>
    <xdr:from>
      <xdr:col>2</xdr:col>
      <xdr:colOff>9525</xdr:colOff>
      <xdr:row>20</xdr:row>
      <xdr:rowOff>19050</xdr:rowOff>
    </xdr:from>
    <xdr:to>
      <xdr:col>2</xdr:col>
      <xdr:colOff>2400300</xdr:colOff>
      <xdr:row>20</xdr:row>
      <xdr:rowOff>381000</xdr:rowOff>
    </xdr:to>
    <xdr:sp macro="" textlink="">
      <xdr:nvSpPr>
        <xdr:cNvPr id="20" name="Rounded Rectangle 19"/>
        <xdr:cNvSpPr/>
      </xdr:nvSpPr>
      <xdr:spPr>
        <a:xfrm>
          <a:off x="5086350" y="1638300"/>
          <a:ext cx="2390775" cy="361950"/>
        </a:xfrm>
        <a:prstGeom prst="roundRect">
          <a:avLst/>
        </a:prstGeom>
      </xdr:spPr>
      <xdr:style>
        <a:lnRef idx="0">
          <a:schemeClr val="accent2"/>
        </a:lnRef>
        <a:fillRef idx="3">
          <a:schemeClr val="accent2"/>
        </a:fillRef>
        <a:effectRef idx="3">
          <a:schemeClr val="accent2"/>
        </a:effectRef>
        <a:fontRef idx="minor">
          <a:schemeClr val="lt1"/>
        </a:fontRef>
      </xdr:style>
      <xdr:txBody>
        <a:bodyPr vertOverflow="clip" rtlCol="0" anchor="ctr"/>
        <a:lstStyle/>
        <a:p>
          <a:pPr algn="ctr"/>
          <a:endParaRPr lang="en-US" sz="1100"/>
        </a:p>
      </xdr:txBody>
    </xdr:sp>
    <xdr:clientData/>
  </xdr:twoCellAnchor>
  <xdr:twoCellAnchor>
    <xdr:from>
      <xdr:col>2</xdr:col>
      <xdr:colOff>9525</xdr:colOff>
      <xdr:row>21</xdr:row>
      <xdr:rowOff>19050</xdr:rowOff>
    </xdr:from>
    <xdr:to>
      <xdr:col>2</xdr:col>
      <xdr:colOff>2400300</xdr:colOff>
      <xdr:row>21</xdr:row>
      <xdr:rowOff>381000</xdr:rowOff>
    </xdr:to>
    <xdr:sp macro="" textlink="">
      <xdr:nvSpPr>
        <xdr:cNvPr id="21" name="Rounded Rectangle 20"/>
        <xdr:cNvSpPr/>
      </xdr:nvSpPr>
      <xdr:spPr>
        <a:xfrm>
          <a:off x="5086350" y="1638300"/>
          <a:ext cx="2390775" cy="361950"/>
        </a:xfrm>
        <a:prstGeom prst="roundRect">
          <a:avLst/>
        </a:prstGeom>
      </xdr:spPr>
      <xdr:style>
        <a:lnRef idx="0">
          <a:schemeClr val="accent2"/>
        </a:lnRef>
        <a:fillRef idx="3">
          <a:schemeClr val="accent2"/>
        </a:fillRef>
        <a:effectRef idx="3">
          <a:schemeClr val="accent2"/>
        </a:effectRef>
        <a:fontRef idx="minor">
          <a:schemeClr val="lt1"/>
        </a:fontRef>
      </xdr:style>
      <xdr:txBody>
        <a:bodyPr vertOverflow="clip" rtlCol="0" anchor="ctr"/>
        <a:lstStyle/>
        <a:p>
          <a:pPr algn="ctr"/>
          <a:endParaRPr lang="en-US" sz="1100"/>
        </a:p>
      </xdr:txBody>
    </xdr:sp>
    <xdr:clientData/>
  </xdr:twoCellAnchor>
  <xdr:twoCellAnchor>
    <xdr:from>
      <xdr:col>2</xdr:col>
      <xdr:colOff>9525</xdr:colOff>
      <xdr:row>22</xdr:row>
      <xdr:rowOff>19050</xdr:rowOff>
    </xdr:from>
    <xdr:to>
      <xdr:col>2</xdr:col>
      <xdr:colOff>2400300</xdr:colOff>
      <xdr:row>22</xdr:row>
      <xdr:rowOff>381000</xdr:rowOff>
    </xdr:to>
    <xdr:sp macro="" textlink="">
      <xdr:nvSpPr>
        <xdr:cNvPr id="22" name="Rounded Rectangle 21"/>
        <xdr:cNvSpPr/>
      </xdr:nvSpPr>
      <xdr:spPr>
        <a:xfrm>
          <a:off x="5086350" y="1638300"/>
          <a:ext cx="2390775" cy="361950"/>
        </a:xfrm>
        <a:prstGeom prst="roundRect">
          <a:avLst/>
        </a:prstGeom>
      </xdr:spPr>
      <xdr:style>
        <a:lnRef idx="0">
          <a:schemeClr val="accent2"/>
        </a:lnRef>
        <a:fillRef idx="3">
          <a:schemeClr val="accent2"/>
        </a:fillRef>
        <a:effectRef idx="3">
          <a:schemeClr val="accent2"/>
        </a:effectRef>
        <a:fontRef idx="minor">
          <a:schemeClr val="lt1"/>
        </a:fontRef>
      </xdr:style>
      <xdr:txBody>
        <a:bodyPr vertOverflow="clip" rtlCol="0" anchor="ctr"/>
        <a:lstStyle/>
        <a:p>
          <a:pPr algn="ctr"/>
          <a:endParaRPr lang="en-US" sz="1100"/>
        </a:p>
      </xdr:txBody>
    </xdr:sp>
    <xdr:clientData/>
  </xdr:twoCellAnchor>
  <xdr:twoCellAnchor>
    <xdr:from>
      <xdr:col>2</xdr:col>
      <xdr:colOff>9525</xdr:colOff>
      <xdr:row>23</xdr:row>
      <xdr:rowOff>19050</xdr:rowOff>
    </xdr:from>
    <xdr:to>
      <xdr:col>2</xdr:col>
      <xdr:colOff>2400300</xdr:colOff>
      <xdr:row>23</xdr:row>
      <xdr:rowOff>381000</xdr:rowOff>
    </xdr:to>
    <xdr:sp macro="" textlink="">
      <xdr:nvSpPr>
        <xdr:cNvPr id="23" name="Rounded Rectangle 22"/>
        <xdr:cNvSpPr/>
      </xdr:nvSpPr>
      <xdr:spPr>
        <a:xfrm>
          <a:off x="5086350" y="1638300"/>
          <a:ext cx="2390775" cy="361950"/>
        </a:xfrm>
        <a:prstGeom prst="roundRect">
          <a:avLst/>
        </a:prstGeom>
      </xdr:spPr>
      <xdr:style>
        <a:lnRef idx="0">
          <a:schemeClr val="accent2"/>
        </a:lnRef>
        <a:fillRef idx="3">
          <a:schemeClr val="accent2"/>
        </a:fillRef>
        <a:effectRef idx="3">
          <a:schemeClr val="accent2"/>
        </a:effectRef>
        <a:fontRef idx="minor">
          <a:schemeClr val="lt1"/>
        </a:fontRef>
      </xdr:style>
      <xdr:txBody>
        <a:bodyPr vertOverflow="clip" rtlCol="0" anchor="ctr"/>
        <a:lstStyle/>
        <a:p>
          <a:pPr algn="ctr"/>
          <a:endParaRPr lang="en-US" sz="1100"/>
        </a:p>
      </xdr:txBody>
    </xdr:sp>
    <xdr:clientData/>
  </xdr:twoCellAnchor>
  <xdr:twoCellAnchor>
    <xdr:from>
      <xdr:col>2</xdr:col>
      <xdr:colOff>9525</xdr:colOff>
      <xdr:row>24</xdr:row>
      <xdr:rowOff>19050</xdr:rowOff>
    </xdr:from>
    <xdr:to>
      <xdr:col>2</xdr:col>
      <xdr:colOff>2400300</xdr:colOff>
      <xdr:row>24</xdr:row>
      <xdr:rowOff>381000</xdr:rowOff>
    </xdr:to>
    <xdr:sp macro="" textlink="">
      <xdr:nvSpPr>
        <xdr:cNvPr id="24" name="Rounded Rectangle 23"/>
        <xdr:cNvSpPr/>
      </xdr:nvSpPr>
      <xdr:spPr>
        <a:xfrm>
          <a:off x="5086350" y="1638300"/>
          <a:ext cx="2390775" cy="361950"/>
        </a:xfrm>
        <a:prstGeom prst="roundRect">
          <a:avLst/>
        </a:prstGeom>
      </xdr:spPr>
      <xdr:style>
        <a:lnRef idx="0">
          <a:schemeClr val="accent2"/>
        </a:lnRef>
        <a:fillRef idx="3">
          <a:schemeClr val="accent2"/>
        </a:fillRef>
        <a:effectRef idx="3">
          <a:schemeClr val="accent2"/>
        </a:effectRef>
        <a:fontRef idx="minor">
          <a:schemeClr val="lt1"/>
        </a:fontRef>
      </xdr:style>
      <xdr:txBody>
        <a:bodyPr vertOverflow="clip" rtlCol="0" anchor="ctr"/>
        <a:lstStyle/>
        <a:p>
          <a:pPr algn="ctr"/>
          <a:endParaRPr lang="en-US" sz="1100"/>
        </a:p>
      </xdr:txBody>
    </xdr:sp>
    <xdr:clientData/>
  </xdr:twoCellAnchor>
  <xdr:twoCellAnchor>
    <xdr:from>
      <xdr:col>2</xdr:col>
      <xdr:colOff>9525</xdr:colOff>
      <xdr:row>25</xdr:row>
      <xdr:rowOff>19050</xdr:rowOff>
    </xdr:from>
    <xdr:to>
      <xdr:col>2</xdr:col>
      <xdr:colOff>2400300</xdr:colOff>
      <xdr:row>25</xdr:row>
      <xdr:rowOff>381000</xdr:rowOff>
    </xdr:to>
    <xdr:sp macro="" textlink="">
      <xdr:nvSpPr>
        <xdr:cNvPr id="25" name="Rounded Rectangle 24"/>
        <xdr:cNvSpPr/>
      </xdr:nvSpPr>
      <xdr:spPr>
        <a:xfrm>
          <a:off x="5086350" y="1638300"/>
          <a:ext cx="2390775" cy="361950"/>
        </a:xfrm>
        <a:prstGeom prst="roundRect">
          <a:avLst/>
        </a:prstGeom>
      </xdr:spPr>
      <xdr:style>
        <a:lnRef idx="0">
          <a:schemeClr val="accent2"/>
        </a:lnRef>
        <a:fillRef idx="3">
          <a:schemeClr val="accent2"/>
        </a:fillRef>
        <a:effectRef idx="3">
          <a:schemeClr val="accent2"/>
        </a:effectRef>
        <a:fontRef idx="minor">
          <a:schemeClr val="lt1"/>
        </a:fontRef>
      </xdr:style>
      <xdr:txBody>
        <a:bodyPr vertOverflow="clip" rtlCol="0" anchor="ctr"/>
        <a:lstStyle/>
        <a:p>
          <a:pPr algn="ctr"/>
          <a:endParaRPr lang="en-US" sz="1100"/>
        </a:p>
      </xdr:txBody>
    </xdr:sp>
    <xdr:clientData/>
  </xdr:twoCellAnchor>
  <xdr:twoCellAnchor>
    <xdr:from>
      <xdr:col>2</xdr:col>
      <xdr:colOff>9525</xdr:colOff>
      <xdr:row>26</xdr:row>
      <xdr:rowOff>19050</xdr:rowOff>
    </xdr:from>
    <xdr:to>
      <xdr:col>2</xdr:col>
      <xdr:colOff>2400300</xdr:colOff>
      <xdr:row>26</xdr:row>
      <xdr:rowOff>381000</xdr:rowOff>
    </xdr:to>
    <xdr:sp macro="" textlink="">
      <xdr:nvSpPr>
        <xdr:cNvPr id="26" name="Rounded Rectangle 25"/>
        <xdr:cNvSpPr/>
      </xdr:nvSpPr>
      <xdr:spPr>
        <a:xfrm>
          <a:off x="5086350" y="1638300"/>
          <a:ext cx="2390775" cy="361950"/>
        </a:xfrm>
        <a:prstGeom prst="roundRect">
          <a:avLst/>
        </a:prstGeom>
      </xdr:spPr>
      <xdr:style>
        <a:lnRef idx="0">
          <a:schemeClr val="accent2"/>
        </a:lnRef>
        <a:fillRef idx="3">
          <a:schemeClr val="accent2"/>
        </a:fillRef>
        <a:effectRef idx="3">
          <a:schemeClr val="accent2"/>
        </a:effectRef>
        <a:fontRef idx="minor">
          <a:schemeClr val="lt1"/>
        </a:fontRef>
      </xdr:style>
      <xdr:txBody>
        <a:bodyPr vertOverflow="clip" rtlCol="0" anchor="ctr"/>
        <a:lstStyle/>
        <a:p>
          <a:pPr algn="ctr"/>
          <a:endParaRPr lang="en-US" sz="1100"/>
        </a:p>
      </xdr:txBody>
    </xdr:sp>
    <xdr:clientData/>
  </xdr:twoCellAnchor>
  <xdr:twoCellAnchor>
    <xdr:from>
      <xdr:col>2</xdr:col>
      <xdr:colOff>9525</xdr:colOff>
      <xdr:row>27</xdr:row>
      <xdr:rowOff>19050</xdr:rowOff>
    </xdr:from>
    <xdr:to>
      <xdr:col>2</xdr:col>
      <xdr:colOff>2400300</xdr:colOff>
      <xdr:row>27</xdr:row>
      <xdr:rowOff>381000</xdr:rowOff>
    </xdr:to>
    <xdr:sp macro="" textlink="">
      <xdr:nvSpPr>
        <xdr:cNvPr id="27" name="Rounded Rectangle 26"/>
        <xdr:cNvSpPr/>
      </xdr:nvSpPr>
      <xdr:spPr>
        <a:xfrm>
          <a:off x="5086350" y="1638300"/>
          <a:ext cx="2390775" cy="361950"/>
        </a:xfrm>
        <a:prstGeom prst="roundRect">
          <a:avLst/>
        </a:prstGeom>
      </xdr:spPr>
      <xdr:style>
        <a:lnRef idx="0">
          <a:schemeClr val="accent2"/>
        </a:lnRef>
        <a:fillRef idx="3">
          <a:schemeClr val="accent2"/>
        </a:fillRef>
        <a:effectRef idx="3">
          <a:schemeClr val="accent2"/>
        </a:effectRef>
        <a:fontRef idx="minor">
          <a:schemeClr val="lt1"/>
        </a:fontRef>
      </xdr:style>
      <xdr:txBody>
        <a:bodyPr vertOverflow="clip" rtlCol="0" anchor="ctr"/>
        <a:lstStyle/>
        <a:p>
          <a:pPr algn="ctr"/>
          <a:endParaRPr lang="en-US" sz="1100"/>
        </a:p>
      </xdr:txBody>
    </xdr:sp>
    <xdr:clientData/>
  </xdr:twoCellAnchor>
  <xdr:twoCellAnchor>
    <xdr:from>
      <xdr:col>2</xdr:col>
      <xdr:colOff>9525</xdr:colOff>
      <xdr:row>28</xdr:row>
      <xdr:rowOff>19050</xdr:rowOff>
    </xdr:from>
    <xdr:to>
      <xdr:col>2</xdr:col>
      <xdr:colOff>2400300</xdr:colOff>
      <xdr:row>28</xdr:row>
      <xdr:rowOff>381000</xdr:rowOff>
    </xdr:to>
    <xdr:sp macro="" textlink="">
      <xdr:nvSpPr>
        <xdr:cNvPr id="28" name="Rounded Rectangle 27"/>
        <xdr:cNvSpPr/>
      </xdr:nvSpPr>
      <xdr:spPr>
        <a:xfrm>
          <a:off x="5086350" y="1638300"/>
          <a:ext cx="2390775" cy="361950"/>
        </a:xfrm>
        <a:prstGeom prst="roundRect">
          <a:avLst/>
        </a:prstGeom>
      </xdr:spPr>
      <xdr:style>
        <a:lnRef idx="0">
          <a:schemeClr val="accent2"/>
        </a:lnRef>
        <a:fillRef idx="3">
          <a:schemeClr val="accent2"/>
        </a:fillRef>
        <a:effectRef idx="3">
          <a:schemeClr val="accent2"/>
        </a:effectRef>
        <a:fontRef idx="minor">
          <a:schemeClr val="lt1"/>
        </a:fontRef>
      </xdr:style>
      <xdr:txBody>
        <a:bodyPr vertOverflow="clip" rtlCol="0" anchor="ctr"/>
        <a:lstStyle/>
        <a:p>
          <a:pPr algn="ctr"/>
          <a:endParaRPr lang="en-US" sz="1100"/>
        </a:p>
      </xdr:txBody>
    </xdr:sp>
    <xdr:clientData/>
  </xdr:twoCellAnchor>
  <xdr:twoCellAnchor>
    <xdr:from>
      <xdr:col>2</xdr:col>
      <xdr:colOff>1038228</xdr:colOff>
      <xdr:row>0</xdr:row>
      <xdr:rowOff>247650</xdr:rowOff>
    </xdr:from>
    <xdr:to>
      <xdr:col>2</xdr:col>
      <xdr:colOff>1543053</xdr:colOff>
      <xdr:row>1</xdr:row>
      <xdr:rowOff>304800</xdr:rowOff>
    </xdr:to>
    <xdr:sp macro="" textlink="">
      <xdr:nvSpPr>
        <xdr:cNvPr id="29" name="Striped Right Arrow 28"/>
        <xdr:cNvSpPr/>
      </xdr:nvSpPr>
      <xdr:spPr>
        <a:xfrm rot="5400000">
          <a:off x="10348916" y="319087"/>
          <a:ext cx="647700" cy="504825"/>
        </a:xfrm>
        <a:prstGeom prst="stripedRightArrow">
          <a:avLst/>
        </a:prstGeom>
      </xdr:spPr>
      <xdr:style>
        <a:lnRef idx="1">
          <a:schemeClr val="accent2"/>
        </a:lnRef>
        <a:fillRef idx="2">
          <a:schemeClr val="accent2"/>
        </a:fillRef>
        <a:effectRef idx="1">
          <a:schemeClr val="accent2"/>
        </a:effectRef>
        <a:fontRef idx="minor">
          <a:schemeClr val="dk1"/>
        </a:fontRef>
      </xdr:style>
      <xdr:txBody>
        <a:bodyPr vertOverflow="clip" rtlCol="0" anchor="ctr"/>
        <a:lstStyle/>
        <a:p>
          <a:pPr algn="ctr"/>
          <a:endParaRPr lang="en-US" sz="1100"/>
        </a:p>
      </xdr:txBody>
    </xdr:sp>
    <xdr:clientData/>
  </xdr:twoCellAnchor>
</xdr:wsDr>
</file>

<file path=xl/drawings/drawing67.xml><?xml version="1.0" encoding="utf-8"?>
<xdr:wsDr xmlns:xdr="http://schemas.openxmlformats.org/drawingml/2006/spreadsheetDrawing" xmlns:a="http://schemas.openxmlformats.org/drawingml/2006/main">
  <xdr:twoCellAnchor>
    <xdr:from>
      <xdr:col>2</xdr:col>
      <xdr:colOff>28575</xdr:colOff>
      <xdr:row>3</xdr:row>
      <xdr:rowOff>19050</xdr:rowOff>
    </xdr:from>
    <xdr:to>
      <xdr:col>2</xdr:col>
      <xdr:colOff>2381250</xdr:colOff>
      <xdr:row>3</xdr:row>
      <xdr:rowOff>381000</xdr:rowOff>
    </xdr:to>
    <xdr:sp macro="[0]!Stock_RoundedRectangle1_Click" textlink="">
      <xdr:nvSpPr>
        <xdr:cNvPr id="2" name="Rounded Rectangle 1"/>
        <xdr:cNvSpPr/>
      </xdr:nvSpPr>
      <xdr:spPr>
        <a:xfrm>
          <a:off x="5314950" y="1247775"/>
          <a:ext cx="2352675" cy="361950"/>
        </a:xfrm>
        <a:prstGeom prst="roundRect">
          <a:avLst/>
        </a:prstGeom>
      </xdr:spPr>
      <xdr:style>
        <a:lnRef idx="0">
          <a:schemeClr val="accent2"/>
        </a:lnRef>
        <a:fillRef idx="3">
          <a:schemeClr val="accent2"/>
        </a:fillRef>
        <a:effectRef idx="3">
          <a:schemeClr val="accent2"/>
        </a:effectRef>
        <a:fontRef idx="minor">
          <a:schemeClr val="lt1"/>
        </a:fontRef>
      </xdr:style>
      <xdr:txBody>
        <a:bodyPr vertOverflow="clip" rtlCol="0" anchor="ctr"/>
        <a:lstStyle/>
        <a:p>
          <a:pPr algn="ctr"/>
          <a:r>
            <a:rPr lang="en-US" sz="2000" b="1"/>
            <a:t>Verification List</a:t>
          </a:r>
        </a:p>
      </xdr:txBody>
    </xdr:sp>
    <xdr:clientData/>
  </xdr:twoCellAnchor>
  <xdr:twoCellAnchor>
    <xdr:from>
      <xdr:col>2</xdr:col>
      <xdr:colOff>0</xdr:colOff>
      <xdr:row>4</xdr:row>
      <xdr:rowOff>0</xdr:rowOff>
    </xdr:from>
    <xdr:to>
      <xdr:col>2</xdr:col>
      <xdr:colOff>2352675</xdr:colOff>
      <xdr:row>4</xdr:row>
      <xdr:rowOff>361950</xdr:rowOff>
    </xdr:to>
    <xdr:sp macro="[0]!Stock_RoundedRectangle2_Click" textlink="">
      <xdr:nvSpPr>
        <xdr:cNvPr id="3" name="Rounded Rectangle 2"/>
        <xdr:cNvSpPr/>
      </xdr:nvSpPr>
      <xdr:spPr>
        <a:xfrm>
          <a:off x="5286375" y="1619250"/>
          <a:ext cx="2352675" cy="361950"/>
        </a:xfrm>
        <a:prstGeom prst="roundRect">
          <a:avLst/>
        </a:prstGeom>
      </xdr:spPr>
      <xdr:style>
        <a:lnRef idx="0">
          <a:schemeClr val="accent2"/>
        </a:lnRef>
        <a:fillRef idx="3">
          <a:schemeClr val="accent2"/>
        </a:fillRef>
        <a:effectRef idx="3">
          <a:schemeClr val="accent2"/>
        </a:effectRef>
        <a:fontRef idx="minor">
          <a:schemeClr val="lt1"/>
        </a:fontRef>
      </xdr:style>
      <xdr:txBody>
        <a:bodyPr vertOverflow="clip" rtlCol="0" anchor="ctr"/>
        <a:lstStyle/>
        <a:p>
          <a:pPr algn="ctr"/>
          <a:r>
            <a:rPr lang="en-US" sz="1800" b="1"/>
            <a:t>Annual Verification</a:t>
          </a:r>
        </a:p>
      </xdr:txBody>
    </xdr:sp>
    <xdr:clientData/>
  </xdr:twoCellAnchor>
  <xdr:twoCellAnchor>
    <xdr:from>
      <xdr:col>2</xdr:col>
      <xdr:colOff>0</xdr:colOff>
      <xdr:row>5</xdr:row>
      <xdr:rowOff>0</xdr:rowOff>
    </xdr:from>
    <xdr:to>
      <xdr:col>2</xdr:col>
      <xdr:colOff>2352675</xdr:colOff>
      <xdr:row>5</xdr:row>
      <xdr:rowOff>361950</xdr:rowOff>
    </xdr:to>
    <xdr:sp macro="[0]!Stock_RoundedRectangle3_Click" textlink="">
      <xdr:nvSpPr>
        <xdr:cNvPr id="4" name="Rounded Rectangle 3"/>
        <xdr:cNvSpPr/>
      </xdr:nvSpPr>
      <xdr:spPr>
        <a:xfrm>
          <a:off x="5286375" y="2009775"/>
          <a:ext cx="2352675" cy="361950"/>
        </a:xfrm>
        <a:prstGeom prst="roundRect">
          <a:avLst/>
        </a:prstGeom>
      </xdr:spPr>
      <xdr:style>
        <a:lnRef idx="0">
          <a:schemeClr val="accent2"/>
        </a:lnRef>
        <a:fillRef idx="3">
          <a:schemeClr val="accent2"/>
        </a:fillRef>
        <a:effectRef idx="3">
          <a:schemeClr val="accent2"/>
        </a:effectRef>
        <a:fontRef idx="minor">
          <a:schemeClr val="lt1"/>
        </a:fontRef>
      </xdr:style>
      <xdr:txBody>
        <a:bodyPr vertOverflow="clip" rtlCol="0" anchor="ctr"/>
        <a:lstStyle/>
        <a:p>
          <a:pPr algn="ctr"/>
          <a:r>
            <a:rPr lang="en-US" sz="2000" b="1"/>
            <a:t>SR-5</a:t>
          </a:r>
        </a:p>
      </xdr:txBody>
    </xdr:sp>
    <xdr:clientData/>
  </xdr:twoCellAnchor>
  <xdr:twoCellAnchor>
    <xdr:from>
      <xdr:col>2</xdr:col>
      <xdr:colOff>0</xdr:colOff>
      <xdr:row>6</xdr:row>
      <xdr:rowOff>0</xdr:rowOff>
    </xdr:from>
    <xdr:to>
      <xdr:col>2</xdr:col>
      <xdr:colOff>2352675</xdr:colOff>
      <xdr:row>6</xdr:row>
      <xdr:rowOff>361950</xdr:rowOff>
    </xdr:to>
    <xdr:sp macro="[0]!Stock_RoundedRectangle4_Click" textlink="">
      <xdr:nvSpPr>
        <xdr:cNvPr id="5" name="Rounded Rectangle 4"/>
        <xdr:cNvSpPr/>
      </xdr:nvSpPr>
      <xdr:spPr>
        <a:xfrm>
          <a:off x="5286375" y="2400300"/>
          <a:ext cx="2352675" cy="361950"/>
        </a:xfrm>
        <a:prstGeom prst="roundRect">
          <a:avLst/>
        </a:prstGeom>
      </xdr:spPr>
      <xdr:style>
        <a:lnRef idx="0">
          <a:schemeClr val="accent2"/>
        </a:lnRef>
        <a:fillRef idx="3">
          <a:schemeClr val="accent2"/>
        </a:fillRef>
        <a:effectRef idx="3">
          <a:schemeClr val="accent2"/>
        </a:effectRef>
        <a:fontRef idx="minor">
          <a:schemeClr val="lt1"/>
        </a:fontRef>
      </xdr:style>
      <xdr:txBody>
        <a:bodyPr vertOverflow="clip" rtlCol="0" anchor="ctr"/>
        <a:lstStyle/>
        <a:p>
          <a:pPr marL="0" marR="0" indent="0" algn="ctr" defTabSz="914400" eaLnBrk="1" fontAlgn="auto" latinLnBrk="0" hangingPunct="1">
            <a:lnSpc>
              <a:spcPct val="100000"/>
            </a:lnSpc>
            <a:spcBef>
              <a:spcPts val="0"/>
            </a:spcBef>
            <a:spcAft>
              <a:spcPts val="0"/>
            </a:spcAft>
            <a:buClrTx/>
            <a:buSzTx/>
            <a:buFontTx/>
            <a:buNone/>
            <a:tabLst/>
            <a:defRPr/>
          </a:pPr>
          <a:r>
            <a:rPr lang="en-US" sz="2000" b="1">
              <a:solidFill>
                <a:schemeClr val="lt1"/>
              </a:solidFill>
              <a:latin typeface="+mn-lt"/>
              <a:ea typeface="+mn-ea"/>
              <a:cs typeface="+mn-cs"/>
            </a:rPr>
            <a:t>SR-6</a:t>
          </a:r>
          <a:endParaRPr lang="en-US" sz="2000" b="1"/>
        </a:p>
      </xdr:txBody>
    </xdr:sp>
    <xdr:clientData/>
  </xdr:twoCellAnchor>
  <xdr:twoCellAnchor>
    <xdr:from>
      <xdr:col>2</xdr:col>
      <xdr:colOff>19050</xdr:colOff>
      <xdr:row>7</xdr:row>
      <xdr:rowOff>9525</xdr:rowOff>
    </xdr:from>
    <xdr:to>
      <xdr:col>2</xdr:col>
      <xdr:colOff>2371725</xdr:colOff>
      <xdr:row>7</xdr:row>
      <xdr:rowOff>371475</xdr:rowOff>
    </xdr:to>
    <xdr:sp macro="[0]!Stock_RoundedRectangle5_Click" textlink="">
      <xdr:nvSpPr>
        <xdr:cNvPr id="6" name="Rounded Rectangle 5"/>
        <xdr:cNvSpPr/>
      </xdr:nvSpPr>
      <xdr:spPr>
        <a:xfrm>
          <a:off x="5305425" y="2800350"/>
          <a:ext cx="2352675" cy="361950"/>
        </a:xfrm>
        <a:prstGeom prst="roundRect">
          <a:avLst/>
        </a:prstGeom>
      </xdr:spPr>
      <xdr:style>
        <a:lnRef idx="0">
          <a:schemeClr val="accent2"/>
        </a:lnRef>
        <a:fillRef idx="3">
          <a:schemeClr val="accent2"/>
        </a:fillRef>
        <a:effectRef idx="3">
          <a:schemeClr val="accent2"/>
        </a:effectRef>
        <a:fontRef idx="minor">
          <a:schemeClr val="lt1"/>
        </a:fontRef>
      </xdr:style>
      <xdr:txBody>
        <a:bodyPr vertOverflow="clip" rtlCol="0" anchor="ctr"/>
        <a:lstStyle/>
        <a:p>
          <a:pPr marL="0" marR="0" indent="0" algn="ctr" defTabSz="914400" eaLnBrk="1" fontAlgn="auto" latinLnBrk="0" hangingPunct="1">
            <a:lnSpc>
              <a:spcPct val="100000"/>
            </a:lnSpc>
            <a:spcBef>
              <a:spcPts val="0"/>
            </a:spcBef>
            <a:spcAft>
              <a:spcPts val="0"/>
            </a:spcAft>
            <a:buClrTx/>
            <a:buSzTx/>
            <a:buFontTx/>
            <a:buNone/>
            <a:tabLst/>
            <a:defRPr/>
          </a:pPr>
          <a:r>
            <a:rPr lang="en-US" sz="2000" b="1">
              <a:solidFill>
                <a:schemeClr val="lt1"/>
              </a:solidFill>
              <a:latin typeface="+mn-lt"/>
              <a:ea typeface="+mn-ea"/>
              <a:cs typeface="+mn-cs"/>
            </a:rPr>
            <a:t>SR-7</a:t>
          </a:r>
          <a:endParaRPr lang="en-US" sz="2000"/>
        </a:p>
      </xdr:txBody>
    </xdr:sp>
    <xdr:clientData/>
  </xdr:twoCellAnchor>
  <xdr:twoCellAnchor>
    <xdr:from>
      <xdr:col>2</xdr:col>
      <xdr:colOff>0</xdr:colOff>
      <xdr:row>8</xdr:row>
      <xdr:rowOff>0</xdr:rowOff>
    </xdr:from>
    <xdr:to>
      <xdr:col>2</xdr:col>
      <xdr:colOff>2352675</xdr:colOff>
      <xdr:row>8</xdr:row>
      <xdr:rowOff>361950</xdr:rowOff>
    </xdr:to>
    <xdr:sp macro="[0]!Stock_RoundedRectangle6_Click" textlink="">
      <xdr:nvSpPr>
        <xdr:cNvPr id="7" name="Rounded Rectangle 6"/>
        <xdr:cNvSpPr/>
      </xdr:nvSpPr>
      <xdr:spPr>
        <a:xfrm>
          <a:off x="5286375" y="3181350"/>
          <a:ext cx="2352675" cy="361950"/>
        </a:xfrm>
        <a:prstGeom prst="roundRect">
          <a:avLst/>
        </a:prstGeom>
      </xdr:spPr>
      <xdr:style>
        <a:lnRef idx="0">
          <a:schemeClr val="accent2"/>
        </a:lnRef>
        <a:fillRef idx="3">
          <a:schemeClr val="accent2"/>
        </a:fillRef>
        <a:effectRef idx="3">
          <a:schemeClr val="accent2"/>
        </a:effectRef>
        <a:fontRef idx="minor">
          <a:schemeClr val="lt1"/>
        </a:fontRef>
      </xdr:style>
      <xdr:txBody>
        <a:bodyPr vertOverflow="clip" rtlCol="0" anchor="ctr"/>
        <a:lstStyle/>
        <a:p>
          <a:pPr algn="ctr"/>
          <a:r>
            <a:rPr lang="en-US" sz="2000" b="1"/>
            <a:t>Charge Tranfer</a:t>
          </a:r>
        </a:p>
      </xdr:txBody>
    </xdr:sp>
    <xdr:clientData/>
  </xdr:twoCellAnchor>
  <xdr:twoCellAnchor>
    <xdr:from>
      <xdr:col>2</xdr:col>
      <xdr:colOff>0</xdr:colOff>
      <xdr:row>9</xdr:row>
      <xdr:rowOff>0</xdr:rowOff>
    </xdr:from>
    <xdr:to>
      <xdr:col>2</xdr:col>
      <xdr:colOff>2352675</xdr:colOff>
      <xdr:row>9</xdr:row>
      <xdr:rowOff>361950</xdr:rowOff>
    </xdr:to>
    <xdr:sp macro="[0]!Stock_RoundedRectangle7_Click" textlink="">
      <xdr:nvSpPr>
        <xdr:cNvPr id="8" name="Rounded Rectangle 7"/>
        <xdr:cNvSpPr/>
      </xdr:nvSpPr>
      <xdr:spPr>
        <a:xfrm>
          <a:off x="5286375" y="3571875"/>
          <a:ext cx="2352675" cy="361950"/>
        </a:xfrm>
        <a:prstGeom prst="roundRect">
          <a:avLst/>
        </a:prstGeom>
      </xdr:spPr>
      <xdr:style>
        <a:lnRef idx="0">
          <a:schemeClr val="accent2"/>
        </a:lnRef>
        <a:fillRef idx="3">
          <a:schemeClr val="accent2"/>
        </a:fillRef>
        <a:effectRef idx="3">
          <a:schemeClr val="accent2"/>
        </a:effectRef>
        <a:fontRef idx="minor">
          <a:schemeClr val="lt1"/>
        </a:fontRef>
      </xdr:style>
      <xdr:txBody>
        <a:bodyPr vertOverflow="clip" rtlCol="0" anchor="ctr"/>
        <a:lstStyle/>
        <a:p>
          <a:pPr algn="ctr"/>
          <a:r>
            <a:rPr lang="en-US" sz="2000" b="1"/>
            <a:t>Charge List</a:t>
          </a:r>
        </a:p>
      </xdr:txBody>
    </xdr:sp>
    <xdr:clientData/>
  </xdr:twoCellAnchor>
  <xdr:twoCellAnchor>
    <xdr:from>
      <xdr:col>2</xdr:col>
      <xdr:colOff>0</xdr:colOff>
      <xdr:row>10</xdr:row>
      <xdr:rowOff>0</xdr:rowOff>
    </xdr:from>
    <xdr:to>
      <xdr:col>2</xdr:col>
      <xdr:colOff>2352675</xdr:colOff>
      <xdr:row>10</xdr:row>
      <xdr:rowOff>361950</xdr:rowOff>
    </xdr:to>
    <xdr:sp macro="" textlink="">
      <xdr:nvSpPr>
        <xdr:cNvPr id="9" name="Rounded Rectangle 8"/>
        <xdr:cNvSpPr/>
      </xdr:nvSpPr>
      <xdr:spPr>
        <a:xfrm>
          <a:off x="5286375" y="3962400"/>
          <a:ext cx="2352675" cy="361950"/>
        </a:xfrm>
        <a:prstGeom prst="roundRect">
          <a:avLst/>
        </a:prstGeom>
      </xdr:spPr>
      <xdr:style>
        <a:lnRef idx="0">
          <a:schemeClr val="accent2"/>
        </a:lnRef>
        <a:fillRef idx="3">
          <a:schemeClr val="accent2"/>
        </a:fillRef>
        <a:effectRef idx="3">
          <a:schemeClr val="accent2"/>
        </a:effectRef>
        <a:fontRef idx="minor">
          <a:schemeClr val="lt1"/>
        </a:fontRef>
      </xdr:style>
      <xdr:txBody>
        <a:bodyPr vertOverflow="clip" rtlCol="0" anchor="ctr"/>
        <a:lstStyle/>
        <a:p>
          <a:pPr algn="ctr"/>
          <a:endParaRPr lang="en-US" sz="1100"/>
        </a:p>
      </xdr:txBody>
    </xdr:sp>
    <xdr:clientData/>
  </xdr:twoCellAnchor>
  <xdr:twoCellAnchor>
    <xdr:from>
      <xdr:col>2</xdr:col>
      <xdr:colOff>0</xdr:colOff>
      <xdr:row>11</xdr:row>
      <xdr:rowOff>0</xdr:rowOff>
    </xdr:from>
    <xdr:to>
      <xdr:col>2</xdr:col>
      <xdr:colOff>2352675</xdr:colOff>
      <xdr:row>11</xdr:row>
      <xdr:rowOff>361950</xdr:rowOff>
    </xdr:to>
    <xdr:sp macro="" textlink="">
      <xdr:nvSpPr>
        <xdr:cNvPr id="10" name="Rounded Rectangle 9"/>
        <xdr:cNvSpPr/>
      </xdr:nvSpPr>
      <xdr:spPr>
        <a:xfrm>
          <a:off x="5286375" y="4352925"/>
          <a:ext cx="2352675" cy="361950"/>
        </a:xfrm>
        <a:prstGeom prst="roundRect">
          <a:avLst/>
        </a:prstGeom>
      </xdr:spPr>
      <xdr:style>
        <a:lnRef idx="0">
          <a:schemeClr val="accent2"/>
        </a:lnRef>
        <a:fillRef idx="3">
          <a:schemeClr val="accent2"/>
        </a:fillRef>
        <a:effectRef idx="3">
          <a:schemeClr val="accent2"/>
        </a:effectRef>
        <a:fontRef idx="minor">
          <a:schemeClr val="lt1"/>
        </a:fontRef>
      </xdr:style>
      <xdr:txBody>
        <a:bodyPr vertOverflow="clip" rtlCol="0" anchor="ctr"/>
        <a:lstStyle/>
        <a:p>
          <a:pPr algn="ctr"/>
          <a:endParaRPr lang="en-US" sz="1100"/>
        </a:p>
      </xdr:txBody>
    </xdr:sp>
    <xdr:clientData/>
  </xdr:twoCellAnchor>
  <xdr:twoCellAnchor>
    <xdr:from>
      <xdr:col>0</xdr:col>
      <xdr:colOff>219076</xdr:colOff>
      <xdr:row>0</xdr:row>
      <xdr:rowOff>133351</xdr:rowOff>
    </xdr:from>
    <xdr:to>
      <xdr:col>1</xdr:col>
      <xdr:colOff>619126</xdr:colOff>
      <xdr:row>0</xdr:row>
      <xdr:rowOff>495301</xdr:rowOff>
    </xdr:to>
    <xdr:sp macro="[0]!Stock_RoundedRectangle10_Click" textlink="">
      <xdr:nvSpPr>
        <xdr:cNvPr id="11" name="Rounded Rectangle 10"/>
        <xdr:cNvSpPr/>
      </xdr:nvSpPr>
      <xdr:spPr>
        <a:xfrm>
          <a:off x="219076" y="133351"/>
          <a:ext cx="1009650" cy="361950"/>
        </a:xfrm>
        <a:prstGeom prst="roundRect">
          <a:avLst/>
        </a:prstGeom>
      </xdr:spPr>
      <xdr:style>
        <a:lnRef idx="0">
          <a:schemeClr val="accent2"/>
        </a:lnRef>
        <a:fillRef idx="3">
          <a:schemeClr val="accent2"/>
        </a:fillRef>
        <a:effectRef idx="3">
          <a:schemeClr val="accent2"/>
        </a:effectRef>
        <a:fontRef idx="minor">
          <a:schemeClr val="lt1"/>
        </a:fontRef>
      </xdr:style>
      <xdr:txBody>
        <a:bodyPr vertOverflow="clip" rtlCol="0" anchor="ctr"/>
        <a:lstStyle/>
        <a:p>
          <a:pPr algn="ctr"/>
          <a:r>
            <a:rPr lang="en-US" sz="2000"/>
            <a:t>Home</a:t>
          </a:r>
        </a:p>
      </xdr:txBody>
    </xdr:sp>
    <xdr:clientData/>
  </xdr:twoCellAnchor>
  <xdr:twoCellAnchor>
    <xdr:from>
      <xdr:col>2</xdr:col>
      <xdr:colOff>0</xdr:colOff>
      <xdr:row>12</xdr:row>
      <xdr:rowOff>0</xdr:rowOff>
    </xdr:from>
    <xdr:to>
      <xdr:col>2</xdr:col>
      <xdr:colOff>2352675</xdr:colOff>
      <xdr:row>12</xdr:row>
      <xdr:rowOff>361950</xdr:rowOff>
    </xdr:to>
    <xdr:sp macro="" textlink="">
      <xdr:nvSpPr>
        <xdr:cNvPr id="12" name="Rounded Rectangle 11"/>
        <xdr:cNvSpPr/>
      </xdr:nvSpPr>
      <xdr:spPr>
        <a:xfrm>
          <a:off x="5286375" y="4743450"/>
          <a:ext cx="2352675" cy="361950"/>
        </a:xfrm>
        <a:prstGeom prst="roundRect">
          <a:avLst/>
        </a:prstGeom>
      </xdr:spPr>
      <xdr:style>
        <a:lnRef idx="0">
          <a:schemeClr val="accent2"/>
        </a:lnRef>
        <a:fillRef idx="3">
          <a:schemeClr val="accent2"/>
        </a:fillRef>
        <a:effectRef idx="3">
          <a:schemeClr val="accent2"/>
        </a:effectRef>
        <a:fontRef idx="minor">
          <a:schemeClr val="lt1"/>
        </a:fontRef>
      </xdr:style>
      <xdr:txBody>
        <a:bodyPr vertOverflow="clip" rtlCol="0" anchor="ctr"/>
        <a:lstStyle/>
        <a:p>
          <a:pPr algn="ctr"/>
          <a:endParaRPr lang="en-US" sz="1100"/>
        </a:p>
      </xdr:txBody>
    </xdr:sp>
    <xdr:clientData/>
  </xdr:twoCellAnchor>
  <xdr:twoCellAnchor>
    <xdr:from>
      <xdr:col>2</xdr:col>
      <xdr:colOff>0</xdr:colOff>
      <xdr:row>13</xdr:row>
      <xdr:rowOff>0</xdr:rowOff>
    </xdr:from>
    <xdr:to>
      <xdr:col>2</xdr:col>
      <xdr:colOff>2352675</xdr:colOff>
      <xdr:row>13</xdr:row>
      <xdr:rowOff>361950</xdr:rowOff>
    </xdr:to>
    <xdr:sp macro="" textlink="">
      <xdr:nvSpPr>
        <xdr:cNvPr id="13" name="Rounded Rectangle 12"/>
        <xdr:cNvSpPr/>
      </xdr:nvSpPr>
      <xdr:spPr>
        <a:xfrm>
          <a:off x="5286375" y="5133975"/>
          <a:ext cx="2352675" cy="361950"/>
        </a:xfrm>
        <a:prstGeom prst="roundRect">
          <a:avLst/>
        </a:prstGeom>
      </xdr:spPr>
      <xdr:style>
        <a:lnRef idx="0">
          <a:schemeClr val="accent2"/>
        </a:lnRef>
        <a:fillRef idx="3">
          <a:schemeClr val="accent2"/>
        </a:fillRef>
        <a:effectRef idx="3">
          <a:schemeClr val="accent2"/>
        </a:effectRef>
        <a:fontRef idx="minor">
          <a:schemeClr val="lt1"/>
        </a:fontRef>
      </xdr:style>
      <xdr:txBody>
        <a:bodyPr vertOverflow="clip" rtlCol="0" anchor="ctr"/>
        <a:lstStyle/>
        <a:p>
          <a:pPr algn="ctr"/>
          <a:endParaRPr lang="en-US" sz="1100"/>
        </a:p>
      </xdr:txBody>
    </xdr:sp>
    <xdr:clientData/>
  </xdr:twoCellAnchor>
  <xdr:twoCellAnchor>
    <xdr:from>
      <xdr:col>2</xdr:col>
      <xdr:colOff>0</xdr:colOff>
      <xdr:row>14</xdr:row>
      <xdr:rowOff>0</xdr:rowOff>
    </xdr:from>
    <xdr:to>
      <xdr:col>2</xdr:col>
      <xdr:colOff>2352675</xdr:colOff>
      <xdr:row>14</xdr:row>
      <xdr:rowOff>361950</xdr:rowOff>
    </xdr:to>
    <xdr:sp macro="" textlink="">
      <xdr:nvSpPr>
        <xdr:cNvPr id="14" name="Rounded Rectangle 13"/>
        <xdr:cNvSpPr/>
      </xdr:nvSpPr>
      <xdr:spPr>
        <a:xfrm>
          <a:off x="5286375" y="5524500"/>
          <a:ext cx="2352675" cy="361950"/>
        </a:xfrm>
        <a:prstGeom prst="roundRect">
          <a:avLst/>
        </a:prstGeom>
      </xdr:spPr>
      <xdr:style>
        <a:lnRef idx="0">
          <a:schemeClr val="accent2"/>
        </a:lnRef>
        <a:fillRef idx="3">
          <a:schemeClr val="accent2"/>
        </a:fillRef>
        <a:effectRef idx="3">
          <a:schemeClr val="accent2"/>
        </a:effectRef>
        <a:fontRef idx="minor">
          <a:schemeClr val="lt1"/>
        </a:fontRef>
      </xdr:style>
      <xdr:txBody>
        <a:bodyPr vertOverflow="clip" rtlCol="0" anchor="ctr"/>
        <a:lstStyle/>
        <a:p>
          <a:pPr algn="ctr"/>
          <a:endParaRPr lang="en-US" sz="1100"/>
        </a:p>
      </xdr:txBody>
    </xdr:sp>
    <xdr:clientData/>
  </xdr:twoCellAnchor>
  <xdr:twoCellAnchor>
    <xdr:from>
      <xdr:col>2</xdr:col>
      <xdr:colOff>0</xdr:colOff>
      <xdr:row>15</xdr:row>
      <xdr:rowOff>0</xdr:rowOff>
    </xdr:from>
    <xdr:to>
      <xdr:col>2</xdr:col>
      <xdr:colOff>2352675</xdr:colOff>
      <xdr:row>15</xdr:row>
      <xdr:rowOff>361950</xdr:rowOff>
    </xdr:to>
    <xdr:sp macro="" textlink="">
      <xdr:nvSpPr>
        <xdr:cNvPr id="15" name="Rounded Rectangle 14"/>
        <xdr:cNvSpPr/>
      </xdr:nvSpPr>
      <xdr:spPr>
        <a:xfrm>
          <a:off x="5286375" y="5915025"/>
          <a:ext cx="2352675" cy="361950"/>
        </a:xfrm>
        <a:prstGeom prst="roundRect">
          <a:avLst/>
        </a:prstGeom>
      </xdr:spPr>
      <xdr:style>
        <a:lnRef idx="0">
          <a:schemeClr val="accent2"/>
        </a:lnRef>
        <a:fillRef idx="3">
          <a:schemeClr val="accent2"/>
        </a:fillRef>
        <a:effectRef idx="3">
          <a:schemeClr val="accent2"/>
        </a:effectRef>
        <a:fontRef idx="minor">
          <a:schemeClr val="lt1"/>
        </a:fontRef>
      </xdr:style>
      <xdr:txBody>
        <a:bodyPr vertOverflow="clip" rtlCol="0" anchor="ctr"/>
        <a:lstStyle/>
        <a:p>
          <a:pPr algn="ctr"/>
          <a:endParaRPr lang="en-US" sz="1100"/>
        </a:p>
      </xdr:txBody>
    </xdr:sp>
    <xdr:clientData/>
  </xdr:twoCellAnchor>
  <xdr:twoCellAnchor>
    <xdr:from>
      <xdr:col>2</xdr:col>
      <xdr:colOff>0</xdr:colOff>
      <xdr:row>16</xdr:row>
      <xdr:rowOff>0</xdr:rowOff>
    </xdr:from>
    <xdr:to>
      <xdr:col>2</xdr:col>
      <xdr:colOff>2352675</xdr:colOff>
      <xdr:row>16</xdr:row>
      <xdr:rowOff>361950</xdr:rowOff>
    </xdr:to>
    <xdr:sp macro="" textlink="">
      <xdr:nvSpPr>
        <xdr:cNvPr id="16" name="Rounded Rectangle 15"/>
        <xdr:cNvSpPr/>
      </xdr:nvSpPr>
      <xdr:spPr>
        <a:xfrm>
          <a:off x="5286375" y="6305550"/>
          <a:ext cx="2352675" cy="361950"/>
        </a:xfrm>
        <a:prstGeom prst="roundRect">
          <a:avLst/>
        </a:prstGeom>
      </xdr:spPr>
      <xdr:style>
        <a:lnRef idx="0">
          <a:schemeClr val="accent2"/>
        </a:lnRef>
        <a:fillRef idx="3">
          <a:schemeClr val="accent2"/>
        </a:fillRef>
        <a:effectRef idx="3">
          <a:schemeClr val="accent2"/>
        </a:effectRef>
        <a:fontRef idx="minor">
          <a:schemeClr val="lt1"/>
        </a:fontRef>
      </xdr:style>
      <xdr:txBody>
        <a:bodyPr vertOverflow="clip" rtlCol="0" anchor="ctr"/>
        <a:lstStyle/>
        <a:p>
          <a:pPr algn="ctr"/>
          <a:endParaRPr lang="en-US" sz="1100"/>
        </a:p>
      </xdr:txBody>
    </xdr:sp>
    <xdr:clientData/>
  </xdr:twoCellAnchor>
  <xdr:twoCellAnchor>
    <xdr:from>
      <xdr:col>2</xdr:col>
      <xdr:colOff>0</xdr:colOff>
      <xdr:row>17</xdr:row>
      <xdr:rowOff>0</xdr:rowOff>
    </xdr:from>
    <xdr:to>
      <xdr:col>2</xdr:col>
      <xdr:colOff>2352675</xdr:colOff>
      <xdr:row>17</xdr:row>
      <xdr:rowOff>361950</xdr:rowOff>
    </xdr:to>
    <xdr:sp macro="" textlink="">
      <xdr:nvSpPr>
        <xdr:cNvPr id="17" name="Rounded Rectangle 16"/>
        <xdr:cNvSpPr/>
      </xdr:nvSpPr>
      <xdr:spPr>
        <a:xfrm>
          <a:off x="5286375" y="6696075"/>
          <a:ext cx="2352675" cy="361950"/>
        </a:xfrm>
        <a:prstGeom prst="roundRect">
          <a:avLst/>
        </a:prstGeom>
      </xdr:spPr>
      <xdr:style>
        <a:lnRef idx="0">
          <a:schemeClr val="accent2"/>
        </a:lnRef>
        <a:fillRef idx="3">
          <a:schemeClr val="accent2"/>
        </a:fillRef>
        <a:effectRef idx="3">
          <a:schemeClr val="accent2"/>
        </a:effectRef>
        <a:fontRef idx="minor">
          <a:schemeClr val="lt1"/>
        </a:fontRef>
      </xdr:style>
      <xdr:txBody>
        <a:bodyPr vertOverflow="clip" rtlCol="0" anchor="ctr"/>
        <a:lstStyle/>
        <a:p>
          <a:pPr algn="ctr"/>
          <a:endParaRPr lang="en-US" sz="1100"/>
        </a:p>
      </xdr:txBody>
    </xdr:sp>
    <xdr:clientData/>
  </xdr:twoCellAnchor>
  <xdr:twoCellAnchor>
    <xdr:from>
      <xdr:col>2</xdr:col>
      <xdr:colOff>1038227</xdr:colOff>
      <xdr:row>0</xdr:row>
      <xdr:rowOff>266700</xdr:rowOff>
    </xdr:from>
    <xdr:to>
      <xdr:col>2</xdr:col>
      <xdr:colOff>1543052</xdr:colOff>
      <xdr:row>1</xdr:row>
      <xdr:rowOff>323850</xdr:rowOff>
    </xdr:to>
    <xdr:sp macro="" textlink="">
      <xdr:nvSpPr>
        <xdr:cNvPr id="18" name="Striped Right Arrow 17"/>
        <xdr:cNvSpPr/>
      </xdr:nvSpPr>
      <xdr:spPr>
        <a:xfrm rot="5400000">
          <a:off x="9996490" y="338137"/>
          <a:ext cx="647700" cy="504825"/>
        </a:xfrm>
        <a:prstGeom prst="stripedRightArrow">
          <a:avLst/>
        </a:prstGeom>
      </xdr:spPr>
      <xdr:style>
        <a:lnRef idx="1">
          <a:schemeClr val="accent2"/>
        </a:lnRef>
        <a:fillRef idx="2">
          <a:schemeClr val="accent2"/>
        </a:fillRef>
        <a:effectRef idx="1">
          <a:schemeClr val="accent2"/>
        </a:effectRef>
        <a:fontRef idx="minor">
          <a:schemeClr val="dk1"/>
        </a:fontRef>
      </xdr:style>
      <xdr:txBody>
        <a:bodyPr vertOverflow="clip" rtlCol="0" anchor="ctr"/>
        <a:lstStyle/>
        <a:p>
          <a:pPr algn="ctr"/>
          <a:endParaRPr lang="en-US" sz="1100"/>
        </a:p>
      </xdr:txBody>
    </xdr:sp>
    <xdr:clientData/>
  </xdr:twoCellAnchor>
</xdr:wsDr>
</file>

<file path=xl/drawings/drawing68.xml><?xml version="1.0" encoding="utf-8"?>
<xdr:wsDr xmlns:xdr="http://schemas.openxmlformats.org/drawingml/2006/spreadsheetDrawing" xmlns:a="http://schemas.openxmlformats.org/drawingml/2006/main">
  <xdr:twoCellAnchor>
    <xdr:from>
      <xdr:col>2</xdr:col>
      <xdr:colOff>105833</xdr:colOff>
      <xdr:row>1</xdr:row>
      <xdr:rowOff>1</xdr:rowOff>
    </xdr:from>
    <xdr:to>
      <xdr:col>4</xdr:col>
      <xdr:colOff>53975</xdr:colOff>
      <xdr:row>1</xdr:row>
      <xdr:rowOff>361951</xdr:rowOff>
    </xdr:to>
    <xdr:sp macro="[0]!PL_RoundedRectangle1_Click" textlink="">
      <xdr:nvSpPr>
        <xdr:cNvPr id="2" name="Rounded Rectangle 1"/>
        <xdr:cNvSpPr/>
      </xdr:nvSpPr>
      <xdr:spPr>
        <a:xfrm>
          <a:off x="11768666" y="338668"/>
          <a:ext cx="1175809" cy="361950"/>
        </a:xfrm>
        <a:prstGeom prst="roundRect">
          <a:avLst/>
        </a:prstGeom>
      </xdr:spPr>
      <xdr:style>
        <a:lnRef idx="0">
          <a:schemeClr val="accent2"/>
        </a:lnRef>
        <a:fillRef idx="3">
          <a:schemeClr val="accent2"/>
        </a:fillRef>
        <a:effectRef idx="3">
          <a:schemeClr val="accent2"/>
        </a:effectRef>
        <a:fontRef idx="minor">
          <a:schemeClr val="lt1"/>
        </a:fontRef>
      </xdr:style>
      <xdr:txBody>
        <a:bodyPr vertOverflow="clip" rtlCol="0" anchor="b"/>
        <a:lstStyle/>
        <a:p>
          <a:pPr algn="ctr"/>
          <a:r>
            <a:rPr lang="en-US" sz="2000" b="1"/>
            <a:t>Home</a:t>
          </a:r>
        </a:p>
      </xdr:txBody>
    </xdr:sp>
    <xdr:clientData/>
  </xdr:twoCellAnchor>
  <xdr:twoCellAnchor>
    <xdr:from>
      <xdr:col>2</xdr:col>
      <xdr:colOff>116417</xdr:colOff>
      <xdr:row>2</xdr:row>
      <xdr:rowOff>232833</xdr:rowOff>
    </xdr:from>
    <xdr:to>
      <xdr:col>4</xdr:col>
      <xdr:colOff>64559</xdr:colOff>
      <xdr:row>3</xdr:row>
      <xdr:rowOff>338667</xdr:rowOff>
    </xdr:to>
    <xdr:sp macro="[0]!PL_RoundedRectangle2_Click" textlink="">
      <xdr:nvSpPr>
        <xdr:cNvPr id="3" name="Rounded Rectangle 2"/>
        <xdr:cNvSpPr/>
      </xdr:nvSpPr>
      <xdr:spPr>
        <a:xfrm>
          <a:off x="11779250" y="1090083"/>
          <a:ext cx="1175809" cy="370417"/>
        </a:xfrm>
        <a:prstGeom prst="roundRect">
          <a:avLst/>
        </a:prstGeom>
      </xdr:spPr>
      <xdr:style>
        <a:lnRef idx="0">
          <a:schemeClr val="accent2"/>
        </a:lnRef>
        <a:fillRef idx="3">
          <a:schemeClr val="accent2"/>
        </a:fillRef>
        <a:effectRef idx="3">
          <a:schemeClr val="accent2"/>
        </a:effectRef>
        <a:fontRef idx="minor">
          <a:schemeClr val="lt1"/>
        </a:fontRef>
      </xdr:style>
      <xdr:txBody>
        <a:bodyPr vertOverflow="clip" rtlCol="0" anchor="b"/>
        <a:lstStyle/>
        <a:p>
          <a:pPr algn="ctr"/>
          <a:r>
            <a:rPr lang="en-US" sz="2000" b="1"/>
            <a:t>Contant</a:t>
          </a:r>
        </a:p>
      </xdr:txBody>
    </xdr:sp>
    <xdr:clientData/>
  </xdr:twoCellAnchor>
</xdr:wsDr>
</file>

<file path=xl/drawings/drawing69.xml><?xml version="1.0" encoding="utf-8"?>
<xdr:wsDr xmlns:xdr="http://schemas.openxmlformats.org/drawingml/2006/spreadsheetDrawing" xmlns:a="http://schemas.openxmlformats.org/drawingml/2006/main">
  <xdr:twoCellAnchor>
    <xdr:from>
      <xdr:col>2</xdr:col>
      <xdr:colOff>85725</xdr:colOff>
      <xdr:row>1</xdr:row>
      <xdr:rowOff>1</xdr:rowOff>
    </xdr:from>
    <xdr:to>
      <xdr:col>4</xdr:col>
      <xdr:colOff>200025</xdr:colOff>
      <xdr:row>1</xdr:row>
      <xdr:rowOff>359834</xdr:rowOff>
    </xdr:to>
    <xdr:sp macro="[0]!Commuted_RoundedRectangle1_Click" textlink="">
      <xdr:nvSpPr>
        <xdr:cNvPr id="2" name="Rounded Rectangle 1"/>
        <xdr:cNvSpPr/>
      </xdr:nvSpPr>
      <xdr:spPr>
        <a:xfrm>
          <a:off x="11790892" y="296334"/>
          <a:ext cx="1341966" cy="359833"/>
        </a:xfrm>
        <a:prstGeom prst="roundRect">
          <a:avLst/>
        </a:prstGeom>
      </xdr:spPr>
      <xdr:style>
        <a:lnRef idx="0">
          <a:schemeClr val="accent2"/>
        </a:lnRef>
        <a:fillRef idx="3">
          <a:schemeClr val="accent2"/>
        </a:fillRef>
        <a:effectRef idx="3">
          <a:schemeClr val="accent2"/>
        </a:effectRef>
        <a:fontRef idx="minor">
          <a:schemeClr val="lt1"/>
        </a:fontRef>
      </xdr:style>
      <xdr:txBody>
        <a:bodyPr vertOverflow="clip" rtlCol="0" anchor="b"/>
        <a:lstStyle/>
        <a:p>
          <a:pPr algn="ctr"/>
          <a:r>
            <a:rPr lang="en-US" sz="2000" b="1"/>
            <a:t>Home</a:t>
          </a:r>
        </a:p>
      </xdr:txBody>
    </xdr:sp>
    <xdr:clientData/>
  </xdr:twoCellAnchor>
  <xdr:twoCellAnchor>
    <xdr:from>
      <xdr:col>2</xdr:col>
      <xdr:colOff>85725</xdr:colOff>
      <xdr:row>2</xdr:row>
      <xdr:rowOff>9525</xdr:rowOff>
    </xdr:from>
    <xdr:to>
      <xdr:col>4</xdr:col>
      <xdr:colOff>228600</xdr:colOff>
      <xdr:row>3</xdr:row>
      <xdr:rowOff>148167</xdr:rowOff>
    </xdr:to>
    <xdr:sp macro="[0]!Commuted_RoundedRectangle2_Click" textlink="">
      <xdr:nvSpPr>
        <xdr:cNvPr id="3" name="Rounded Rectangle 2"/>
        <xdr:cNvSpPr/>
      </xdr:nvSpPr>
      <xdr:spPr>
        <a:xfrm>
          <a:off x="11790892" y="824442"/>
          <a:ext cx="1370541" cy="403225"/>
        </a:xfrm>
        <a:prstGeom prst="roundRect">
          <a:avLst/>
        </a:prstGeom>
      </xdr:spPr>
      <xdr:style>
        <a:lnRef idx="0">
          <a:schemeClr val="accent2"/>
        </a:lnRef>
        <a:fillRef idx="3">
          <a:schemeClr val="accent2"/>
        </a:fillRef>
        <a:effectRef idx="3">
          <a:schemeClr val="accent2"/>
        </a:effectRef>
        <a:fontRef idx="minor">
          <a:schemeClr val="lt1"/>
        </a:fontRef>
      </xdr:style>
      <xdr:txBody>
        <a:bodyPr vertOverflow="clip" rtlCol="0" anchor="b"/>
        <a:lstStyle/>
        <a:p>
          <a:pPr algn="ctr"/>
          <a:r>
            <a:rPr lang="en-US" sz="2000" b="1"/>
            <a:t>Contant</a:t>
          </a:r>
        </a:p>
      </xdr:txBody>
    </xdr:sp>
    <xdr:clientData/>
  </xdr:twoCellAnchor>
</xdr:wsDr>
</file>

<file path=xl/drawings/drawing70.xml><?xml version="1.0" encoding="utf-8"?>
<xdr:wsDr xmlns:xdr="http://schemas.openxmlformats.org/drawingml/2006/spreadsheetDrawing" xmlns:a="http://schemas.openxmlformats.org/drawingml/2006/main">
  <xdr:twoCellAnchor>
    <xdr:from>
      <xdr:col>2</xdr:col>
      <xdr:colOff>38100</xdr:colOff>
      <xdr:row>1</xdr:row>
      <xdr:rowOff>0</xdr:rowOff>
    </xdr:from>
    <xdr:to>
      <xdr:col>3</xdr:col>
      <xdr:colOff>600075</xdr:colOff>
      <xdr:row>1</xdr:row>
      <xdr:rowOff>370417</xdr:rowOff>
    </xdr:to>
    <xdr:sp macro="[0]!HPL_RoundedRectangle1_Click" textlink="">
      <xdr:nvSpPr>
        <xdr:cNvPr id="2" name="Rounded Rectangle 1"/>
        <xdr:cNvSpPr/>
      </xdr:nvSpPr>
      <xdr:spPr>
        <a:xfrm>
          <a:off x="11827933" y="296333"/>
          <a:ext cx="1175809" cy="370417"/>
        </a:xfrm>
        <a:prstGeom prst="roundRect">
          <a:avLst/>
        </a:prstGeom>
      </xdr:spPr>
      <xdr:style>
        <a:lnRef idx="0">
          <a:schemeClr val="accent2"/>
        </a:lnRef>
        <a:fillRef idx="3">
          <a:schemeClr val="accent2"/>
        </a:fillRef>
        <a:effectRef idx="3">
          <a:schemeClr val="accent2"/>
        </a:effectRef>
        <a:fontRef idx="minor">
          <a:schemeClr val="lt1"/>
        </a:fontRef>
      </xdr:style>
      <xdr:txBody>
        <a:bodyPr vertOverflow="clip" rtlCol="0" anchor="b"/>
        <a:lstStyle/>
        <a:p>
          <a:pPr algn="ctr"/>
          <a:r>
            <a:rPr lang="en-US" sz="2000" b="1"/>
            <a:t>Home</a:t>
          </a:r>
        </a:p>
      </xdr:txBody>
    </xdr:sp>
    <xdr:clientData/>
  </xdr:twoCellAnchor>
  <xdr:twoCellAnchor>
    <xdr:from>
      <xdr:col>2</xdr:col>
      <xdr:colOff>47625</xdr:colOff>
      <xdr:row>1</xdr:row>
      <xdr:rowOff>723900</xdr:rowOff>
    </xdr:from>
    <xdr:to>
      <xdr:col>4</xdr:col>
      <xdr:colOff>0</xdr:colOff>
      <xdr:row>3</xdr:row>
      <xdr:rowOff>66675</xdr:rowOff>
    </xdr:to>
    <xdr:sp macro="[0]!HPL_RoundedRectangle2_Click" textlink="">
      <xdr:nvSpPr>
        <xdr:cNvPr id="3" name="Rounded Rectangle 2"/>
        <xdr:cNvSpPr/>
      </xdr:nvSpPr>
      <xdr:spPr>
        <a:xfrm>
          <a:off x="11963400" y="1019175"/>
          <a:ext cx="1171575" cy="381000"/>
        </a:xfrm>
        <a:prstGeom prst="roundRect">
          <a:avLst/>
        </a:prstGeom>
      </xdr:spPr>
      <xdr:style>
        <a:lnRef idx="0">
          <a:schemeClr val="accent2"/>
        </a:lnRef>
        <a:fillRef idx="3">
          <a:schemeClr val="accent2"/>
        </a:fillRef>
        <a:effectRef idx="3">
          <a:schemeClr val="accent2"/>
        </a:effectRef>
        <a:fontRef idx="minor">
          <a:schemeClr val="lt1"/>
        </a:fontRef>
      </xdr:style>
      <xdr:txBody>
        <a:bodyPr vertOverflow="clip" rtlCol="0" anchor="b"/>
        <a:lstStyle/>
        <a:p>
          <a:pPr algn="ctr"/>
          <a:r>
            <a:rPr lang="en-US" sz="2000" b="1"/>
            <a:t>Contant</a:t>
          </a:r>
        </a:p>
      </xdr:txBody>
    </xdr:sp>
    <xdr:clientData/>
  </xdr:twoCellAnchor>
</xdr:wsDr>
</file>

<file path=xl/drawings/drawing71.xml><?xml version="1.0" encoding="utf-8"?>
<xdr:wsDr xmlns:xdr="http://schemas.openxmlformats.org/drawingml/2006/spreadsheetDrawing" xmlns:a="http://schemas.openxmlformats.org/drawingml/2006/main">
  <xdr:twoCellAnchor>
    <xdr:from>
      <xdr:col>2</xdr:col>
      <xdr:colOff>66675</xdr:colOff>
      <xdr:row>0</xdr:row>
      <xdr:rowOff>247650</xdr:rowOff>
    </xdr:from>
    <xdr:to>
      <xdr:col>4</xdr:col>
      <xdr:colOff>19050</xdr:colOff>
      <xdr:row>2</xdr:row>
      <xdr:rowOff>74083</xdr:rowOff>
    </xdr:to>
    <xdr:sp macro="[0]!EOL_RoundedRectangle1_Click" textlink="">
      <xdr:nvSpPr>
        <xdr:cNvPr id="2" name="Rounded Rectangle 1"/>
        <xdr:cNvSpPr/>
      </xdr:nvSpPr>
      <xdr:spPr>
        <a:xfrm>
          <a:off x="11877675" y="247650"/>
          <a:ext cx="1180042" cy="387350"/>
        </a:xfrm>
        <a:prstGeom prst="roundRect">
          <a:avLst/>
        </a:prstGeom>
      </xdr:spPr>
      <xdr:style>
        <a:lnRef idx="0">
          <a:schemeClr val="accent2"/>
        </a:lnRef>
        <a:fillRef idx="3">
          <a:schemeClr val="accent2"/>
        </a:fillRef>
        <a:effectRef idx="3">
          <a:schemeClr val="accent2"/>
        </a:effectRef>
        <a:fontRef idx="minor">
          <a:schemeClr val="lt1"/>
        </a:fontRef>
      </xdr:style>
      <xdr:txBody>
        <a:bodyPr vertOverflow="clip" rtlCol="0" anchor="b"/>
        <a:lstStyle/>
        <a:p>
          <a:pPr algn="ctr"/>
          <a:r>
            <a:rPr lang="en-US" sz="2000" b="1"/>
            <a:t>Home</a:t>
          </a:r>
        </a:p>
      </xdr:txBody>
    </xdr:sp>
    <xdr:clientData/>
  </xdr:twoCellAnchor>
  <xdr:twoCellAnchor>
    <xdr:from>
      <xdr:col>2</xdr:col>
      <xdr:colOff>47625</xdr:colOff>
      <xdr:row>4</xdr:row>
      <xdr:rowOff>9525</xdr:rowOff>
    </xdr:from>
    <xdr:to>
      <xdr:col>4</xdr:col>
      <xdr:colOff>0</xdr:colOff>
      <xdr:row>5</xdr:row>
      <xdr:rowOff>114300</xdr:rowOff>
    </xdr:to>
    <xdr:sp macro="[0]!EOL_RoundedRectangle2_Click" textlink="">
      <xdr:nvSpPr>
        <xdr:cNvPr id="3" name="Rounded Rectangle 2"/>
        <xdr:cNvSpPr/>
      </xdr:nvSpPr>
      <xdr:spPr>
        <a:xfrm>
          <a:off x="11858625" y="1104900"/>
          <a:ext cx="1171575" cy="371475"/>
        </a:xfrm>
        <a:prstGeom prst="roundRect">
          <a:avLst/>
        </a:prstGeom>
      </xdr:spPr>
      <xdr:style>
        <a:lnRef idx="0">
          <a:schemeClr val="accent2"/>
        </a:lnRef>
        <a:fillRef idx="3">
          <a:schemeClr val="accent2"/>
        </a:fillRef>
        <a:effectRef idx="3">
          <a:schemeClr val="accent2"/>
        </a:effectRef>
        <a:fontRef idx="minor">
          <a:schemeClr val="lt1"/>
        </a:fontRef>
      </xdr:style>
      <xdr:txBody>
        <a:bodyPr vertOverflow="clip" rtlCol="0" anchor="b"/>
        <a:lstStyle/>
        <a:p>
          <a:pPr algn="ctr"/>
          <a:r>
            <a:rPr lang="en-US" sz="2000" b="1"/>
            <a:t>Contant</a:t>
          </a:r>
        </a:p>
      </xdr:txBody>
    </xdr:sp>
    <xdr:clientData/>
  </xdr:twoCellAnchor>
</xdr:wsDr>
</file>

<file path=xl/drawings/drawing72.xml><?xml version="1.0" encoding="utf-8"?>
<xdr:wsDr xmlns:xdr="http://schemas.openxmlformats.org/drawingml/2006/spreadsheetDrawing" xmlns:a="http://schemas.openxmlformats.org/drawingml/2006/main">
  <xdr:twoCellAnchor>
    <xdr:from>
      <xdr:col>2</xdr:col>
      <xdr:colOff>104775</xdr:colOff>
      <xdr:row>0</xdr:row>
      <xdr:rowOff>180976</xdr:rowOff>
    </xdr:from>
    <xdr:to>
      <xdr:col>4</xdr:col>
      <xdr:colOff>57150</xdr:colOff>
      <xdr:row>1</xdr:row>
      <xdr:rowOff>254000</xdr:rowOff>
    </xdr:to>
    <xdr:sp macro="[0]!MPL_RoundedRectangle1_Click" textlink="">
      <xdr:nvSpPr>
        <xdr:cNvPr id="2" name="Rounded Rectangle 1"/>
        <xdr:cNvSpPr/>
      </xdr:nvSpPr>
      <xdr:spPr>
        <a:xfrm>
          <a:off x="11704108" y="180976"/>
          <a:ext cx="1180042" cy="369357"/>
        </a:xfrm>
        <a:prstGeom prst="roundRect">
          <a:avLst/>
        </a:prstGeom>
      </xdr:spPr>
      <xdr:style>
        <a:lnRef idx="0">
          <a:schemeClr val="accent2"/>
        </a:lnRef>
        <a:fillRef idx="3">
          <a:schemeClr val="accent2"/>
        </a:fillRef>
        <a:effectRef idx="3">
          <a:schemeClr val="accent2"/>
        </a:effectRef>
        <a:fontRef idx="minor">
          <a:schemeClr val="lt1"/>
        </a:fontRef>
      </xdr:style>
      <xdr:txBody>
        <a:bodyPr vertOverflow="clip" rtlCol="0" anchor="b"/>
        <a:lstStyle/>
        <a:p>
          <a:pPr algn="ctr"/>
          <a:r>
            <a:rPr lang="en-US" sz="2000" b="1"/>
            <a:t>Home</a:t>
          </a:r>
        </a:p>
      </xdr:txBody>
    </xdr:sp>
    <xdr:clientData/>
  </xdr:twoCellAnchor>
  <xdr:twoCellAnchor>
    <xdr:from>
      <xdr:col>2</xdr:col>
      <xdr:colOff>104775</xdr:colOff>
      <xdr:row>3</xdr:row>
      <xdr:rowOff>171450</xdr:rowOff>
    </xdr:from>
    <xdr:to>
      <xdr:col>4</xdr:col>
      <xdr:colOff>57150</xdr:colOff>
      <xdr:row>4</xdr:row>
      <xdr:rowOff>304800</xdr:rowOff>
    </xdr:to>
    <xdr:sp macro="[0]!MPL_RoundedRectangle2_Click" textlink="">
      <xdr:nvSpPr>
        <xdr:cNvPr id="3" name="Rounded Rectangle 2"/>
        <xdr:cNvSpPr/>
      </xdr:nvSpPr>
      <xdr:spPr>
        <a:xfrm>
          <a:off x="11706225" y="1000125"/>
          <a:ext cx="1171575" cy="400050"/>
        </a:xfrm>
        <a:prstGeom prst="roundRect">
          <a:avLst/>
        </a:prstGeom>
      </xdr:spPr>
      <xdr:style>
        <a:lnRef idx="0">
          <a:schemeClr val="accent2"/>
        </a:lnRef>
        <a:fillRef idx="3">
          <a:schemeClr val="accent2"/>
        </a:fillRef>
        <a:effectRef idx="3">
          <a:schemeClr val="accent2"/>
        </a:effectRef>
        <a:fontRef idx="minor">
          <a:schemeClr val="lt1"/>
        </a:fontRef>
      </xdr:style>
      <xdr:txBody>
        <a:bodyPr vertOverflow="clip" rtlCol="0" anchor="b"/>
        <a:lstStyle/>
        <a:p>
          <a:pPr algn="ctr"/>
          <a:r>
            <a:rPr lang="en-US" sz="2000" b="1"/>
            <a:t>Contant</a:t>
          </a:r>
        </a:p>
      </xdr:txBody>
    </xdr:sp>
    <xdr:clientData/>
  </xdr:twoCellAnchor>
</xdr:wsDr>
</file>

<file path=xl/drawings/drawing73.xml><?xml version="1.0" encoding="utf-8"?>
<xdr:wsDr xmlns:xdr="http://schemas.openxmlformats.org/drawingml/2006/spreadsheetDrawing" xmlns:a="http://schemas.openxmlformats.org/drawingml/2006/main">
  <xdr:twoCellAnchor>
    <xdr:from>
      <xdr:col>2</xdr:col>
      <xdr:colOff>57150</xdr:colOff>
      <xdr:row>1</xdr:row>
      <xdr:rowOff>1</xdr:rowOff>
    </xdr:from>
    <xdr:to>
      <xdr:col>4</xdr:col>
      <xdr:colOff>9525</xdr:colOff>
      <xdr:row>2</xdr:row>
      <xdr:rowOff>84666</xdr:rowOff>
    </xdr:to>
    <xdr:sp macro="[0]!LND_RoundedRectangle1_Click" textlink="">
      <xdr:nvSpPr>
        <xdr:cNvPr id="2" name="Rounded Rectangle 1"/>
        <xdr:cNvSpPr/>
      </xdr:nvSpPr>
      <xdr:spPr>
        <a:xfrm>
          <a:off x="11942233" y="296334"/>
          <a:ext cx="1180042" cy="349249"/>
        </a:xfrm>
        <a:prstGeom prst="roundRect">
          <a:avLst/>
        </a:prstGeom>
      </xdr:spPr>
      <xdr:style>
        <a:lnRef idx="0">
          <a:schemeClr val="accent2"/>
        </a:lnRef>
        <a:fillRef idx="3">
          <a:schemeClr val="accent2"/>
        </a:fillRef>
        <a:effectRef idx="3">
          <a:schemeClr val="accent2"/>
        </a:effectRef>
        <a:fontRef idx="minor">
          <a:schemeClr val="lt1"/>
        </a:fontRef>
      </xdr:style>
      <xdr:txBody>
        <a:bodyPr vertOverflow="clip" rtlCol="0" anchor="b"/>
        <a:lstStyle/>
        <a:p>
          <a:pPr algn="ctr"/>
          <a:r>
            <a:rPr lang="en-US" sz="2000" b="1"/>
            <a:t>Home</a:t>
          </a:r>
        </a:p>
      </xdr:txBody>
    </xdr:sp>
    <xdr:clientData/>
  </xdr:twoCellAnchor>
  <xdr:twoCellAnchor>
    <xdr:from>
      <xdr:col>2</xdr:col>
      <xdr:colOff>66675</xdr:colOff>
      <xdr:row>3</xdr:row>
      <xdr:rowOff>0</xdr:rowOff>
    </xdr:from>
    <xdr:to>
      <xdr:col>4</xdr:col>
      <xdr:colOff>19050</xdr:colOff>
      <xdr:row>3</xdr:row>
      <xdr:rowOff>370417</xdr:rowOff>
    </xdr:to>
    <xdr:sp macro="[0]!LND_RoundedRectangle2_Click" textlink="">
      <xdr:nvSpPr>
        <xdr:cNvPr id="3" name="Rounded Rectangle 2"/>
        <xdr:cNvSpPr/>
      </xdr:nvSpPr>
      <xdr:spPr>
        <a:xfrm>
          <a:off x="11951758" y="1079500"/>
          <a:ext cx="1180042" cy="370417"/>
        </a:xfrm>
        <a:prstGeom prst="roundRect">
          <a:avLst/>
        </a:prstGeom>
      </xdr:spPr>
      <xdr:style>
        <a:lnRef idx="0">
          <a:schemeClr val="accent2"/>
        </a:lnRef>
        <a:fillRef idx="3">
          <a:schemeClr val="accent2"/>
        </a:fillRef>
        <a:effectRef idx="3">
          <a:schemeClr val="accent2"/>
        </a:effectRef>
        <a:fontRef idx="minor">
          <a:schemeClr val="lt1"/>
        </a:fontRef>
      </xdr:style>
      <xdr:txBody>
        <a:bodyPr vertOverflow="clip" rtlCol="0" anchor="b"/>
        <a:lstStyle/>
        <a:p>
          <a:pPr algn="ctr"/>
          <a:r>
            <a:rPr lang="en-US" sz="2000" b="1"/>
            <a:t>Contant</a:t>
          </a:r>
        </a:p>
      </xdr:txBody>
    </xdr:sp>
    <xdr:clientData/>
  </xdr:twoCellAnchor>
</xdr:wsDr>
</file>

<file path=xl/drawings/drawing74.xml><?xml version="1.0" encoding="utf-8"?>
<xdr:wsDr xmlns:xdr="http://schemas.openxmlformats.org/drawingml/2006/spreadsheetDrawing" xmlns:a="http://schemas.openxmlformats.org/drawingml/2006/main">
  <xdr:twoCellAnchor>
    <xdr:from>
      <xdr:col>2</xdr:col>
      <xdr:colOff>57150</xdr:colOff>
      <xdr:row>1</xdr:row>
      <xdr:rowOff>1</xdr:rowOff>
    </xdr:from>
    <xdr:to>
      <xdr:col>4</xdr:col>
      <xdr:colOff>9525</xdr:colOff>
      <xdr:row>1</xdr:row>
      <xdr:rowOff>390525</xdr:rowOff>
    </xdr:to>
    <xdr:sp macro="[0]!CL_RoundedRectangle1_Click" textlink="">
      <xdr:nvSpPr>
        <xdr:cNvPr id="2" name="Rounded Rectangle 1"/>
        <xdr:cNvSpPr/>
      </xdr:nvSpPr>
      <xdr:spPr>
        <a:xfrm>
          <a:off x="11172825" y="361951"/>
          <a:ext cx="1171575" cy="390524"/>
        </a:xfrm>
        <a:prstGeom prst="roundRect">
          <a:avLst/>
        </a:prstGeom>
      </xdr:spPr>
      <xdr:style>
        <a:lnRef idx="0">
          <a:schemeClr val="accent2"/>
        </a:lnRef>
        <a:fillRef idx="3">
          <a:schemeClr val="accent2"/>
        </a:fillRef>
        <a:effectRef idx="3">
          <a:schemeClr val="accent2"/>
        </a:effectRef>
        <a:fontRef idx="minor">
          <a:schemeClr val="lt1"/>
        </a:fontRef>
      </xdr:style>
      <xdr:txBody>
        <a:bodyPr vertOverflow="clip" rtlCol="0" anchor="b"/>
        <a:lstStyle/>
        <a:p>
          <a:pPr algn="ctr"/>
          <a:r>
            <a:rPr lang="en-US" sz="2000" b="1"/>
            <a:t>Home</a:t>
          </a:r>
        </a:p>
      </xdr:txBody>
    </xdr:sp>
    <xdr:clientData/>
  </xdr:twoCellAnchor>
  <xdr:twoCellAnchor>
    <xdr:from>
      <xdr:col>2</xdr:col>
      <xdr:colOff>57150</xdr:colOff>
      <xdr:row>1</xdr:row>
      <xdr:rowOff>647700</xdr:rowOff>
    </xdr:from>
    <xdr:to>
      <xdr:col>4</xdr:col>
      <xdr:colOff>9525</xdr:colOff>
      <xdr:row>2</xdr:row>
      <xdr:rowOff>133350</xdr:rowOff>
    </xdr:to>
    <xdr:sp macro="[0]!CL_RoundedRectangle2_Click" textlink="">
      <xdr:nvSpPr>
        <xdr:cNvPr id="3" name="Rounded Rectangle 2"/>
        <xdr:cNvSpPr/>
      </xdr:nvSpPr>
      <xdr:spPr>
        <a:xfrm>
          <a:off x="11172825" y="1009650"/>
          <a:ext cx="1171575" cy="371475"/>
        </a:xfrm>
        <a:prstGeom prst="roundRect">
          <a:avLst/>
        </a:prstGeom>
      </xdr:spPr>
      <xdr:style>
        <a:lnRef idx="0">
          <a:schemeClr val="accent2"/>
        </a:lnRef>
        <a:fillRef idx="3">
          <a:schemeClr val="accent2"/>
        </a:fillRef>
        <a:effectRef idx="3">
          <a:schemeClr val="accent2"/>
        </a:effectRef>
        <a:fontRef idx="minor">
          <a:schemeClr val="lt1"/>
        </a:fontRef>
      </xdr:style>
      <xdr:txBody>
        <a:bodyPr vertOverflow="clip" rtlCol="0" anchor="b"/>
        <a:lstStyle/>
        <a:p>
          <a:pPr algn="ctr"/>
          <a:r>
            <a:rPr lang="en-US" sz="2000" b="1"/>
            <a:t>Contant</a:t>
          </a:r>
        </a:p>
      </xdr:txBody>
    </xdr:sp>
    <xdr:clientData/>
  </xdr:twoCellAnchor>
  <xdr:twoCellAnchor>
    <xdr:from>
      <xdr:col>1</xdr:col>
      <xdr:colOff>5391150</xdr:colOff>
      <xdr:row>10</xdr:row>
      <xdr:rowOff>9525</xdr:rowOff>
    </xdr:from>
    <xdr:to>
      <xdr:col>1</xdr:col>
      <xdr:colOff>6134100</xdr:colOff>
      <xdr:row>10</xdr:row>
      <xdr:rowOff>276225</xdr:rowOff>
    </xdr:to>
    <xdr:sp macro="" textlink="">
      <xdr:nvSpPr>
        <xdr:cNvPr id="4" name="Right Arrow 3"/>
        <xdr:cNvSpPr/>
      </xdr:nvSpPr>
      <xdr:spPr>
        <a:xfrm>
          <a:off x="5791200" y="4210050"/>
          <a:ext cx="742950" cy="266700"/>
        </a:xfrm>
        <a:prstGeom prst="rightArrow">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lang="en-US" sz="1100"/>
        </a:p>
      </xdr:txBody>
    </xdr:sp>
    <xdr:clientData/>
  </xdr:twoCellAnchor>
  <xdr:twoCellAnchor>
    <xdr:from>
      <xdr:col>1</xdr:col>
      <xdr:colOff>5010150</xdr:colOff>
      <xdr:row>15</xdr:row>
      <xdr:rowOff>19050</xdr:rowOff>
    </xdr:from>
    <xdr:to>
      <xdr:col>1</xdr:col>
      <xdr:colOff>5753100</xdr:colOff>
      <xdr:row>15</xdr:row>
      <xdr:rowOff>285750</xdr:rowOff>
    </xdr:to>
    <xdr:sp macro="" textlink="">
      <xdr:nvSpPr>
        <xdr:cNvPr id="5" name="Right Arrow 4"/>
        <xdr:cNvSpPr/>
      </xdr:nvSpPr>
      <xdr:spPr>
        <a:xfrm>
          <a:off x="5410200" y="5695950"/>
          <a:ext cx="742950" cy="266700"/>
        </a:xfrm>
        <a:prstGeom prst="rightArrow">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lang="en-US" sz="1100"/>
        </a:p>
      </xdr:txBody>
    </xdr:sp>
    <xdr:clientData/>
  </xdr:twoCellAnchor>
</xdr:wsDr>
</file>

<file path=xl/drawings/drawing75.xml><?xml version="1.0" encoding="utf-8"?>
<xdr:wsDr xmlns:xdr="http://schemas.openxmlformats.org/drawingml/2006/spreadsheetDrawing" xmlns:a="http://schemas.openxmlformats.org/drawingml/2006/main">
  <xdr:twoCellAnchor>
    <xdr:from>
      <xdr:col>2</xdr:col>
      <xdr:colOff>76200</xdr:colOff>
      <xdr:row>1</xdr:row>
      <xdr:rowOff>1</xdr:rowOff>
    </xdr:from>
    <xdr:to>
      <xdr:col>4</xdr:col>
      <xdr:colOff>28575</xdr:colOff>
      <xdr:row>1</xdr:row>
      <xdr:rowOff>381001</xdr:rowOff>
    </xdr:to>
    <xdr:sp macro="[0]!SCL_RoundedRectangle1_Click" textlink="">
      <xdr:nvSpPr>
        <xdr:cNvPr id="2" name="Rounded Rectangle 1"/>
        <xdr:cNvSpPr/>
      </xdr:nvSpPr>
      <xdr:spPr>
        <a:xfrm>
          <a:off x="11622617" y="338668"/>
          <a:ext cx="1180041" cy="381000"/>
        </a:xfrm>
        <a:prstGeom prst="roundRect">
          <a:avLst/>
        </a:prstGeom>
      </xdr:spPr>
      <xdr:style>
        <a:lnRef idx="0">
          <a:schemeClr val="accent2"/>
        </a:lnRef>
        <a:fillRef idx="3">
          <a:schemeClr val="accent2"/>
        </a:fillRef>
        <a:effectRef idx="3">
          <a:schemeClr val="accent2"/>
        </a:effectRef>
        <a:fontRef idx="minor">
          <a:schemeClr val="lt1"/>
        </a:fontRef>
      </xdr:style>
      <xdr:txBody>
        <a:bodyPr vertOverflow="clip" rtlCol="0" anchor="b"/>
        <a:lstStyle/>
        <a:p>
          <a:pPr algn="ctr"/>
          <a:r>
            <a:rPr lang="en-US" sz="2000" b="1"/>
            <a:t>Home</a:t>
          </a:r>
        </a:p>
      </xdr:txBody>
    </xdr:sp>
    <xdr:clientData/>
  </xdr:twoCellAnchor>
  <xdr:twoCellAnchor>
    <xdr:from>
      <xdr:col>2</xdr:col>
      <xdr:colOff>76200</xdr:colOff>
      <xdr:row>2</xdr:row>
      <xdr:rowOff>76200</xdr:rowOff>
    </xdr:from>
    <xdr:to>
      <xdr:col>4</xdr:col>
      <xdr:colOff>28575</xdr:colOff>
      <xdr:row>2</xdr:row>
      <xdr:rowOff>476250</xdr:rowOff>
    </xdr:to>
    <xdr:sp macro="[0]!SCL_RoundedRectangle2_Click" textlink="">
      <xdr:nvSpPr>
        <xdr:cNvPr id="3" name="Rounded Rectangle 2"/>
        <xdr:cNvSpPr/>
      </xdr:nvSpPr>
      <xdr:spPr>
        <a:xfrm>
          <a:off x="11622617" y="933450"/>
          <a:ext cx="1180041" cy="400050"/>
        </a:xfrm>
        <a:prstGeom prst="roundRect">
          <a:avLst/>
        </a:prstGeom>
      </xdr:spPr>
      <xdr:style>
        <a:lnRef idx="0">
          <a:schemeClr val="accent2"/>
        </a:lnRef>
        <a:fillRef idx="3">
          <a:schemeClr val="accent2"/>
        </a:fillRef>
        <a:effectRef idx="3">
          <a:schemeClr val="accent2"/>
        </a:effectRef>
        <a:fontRef idx="minor">
          <a:schemeClr val="lt1"/>
        </a:fontRef>
      </xdr:style>
      <xdr:txBody>
        <a:bodyPr vertOverflow="clip" rtlCol="0" anchor="b"/>
        <a:lstStyle/>
        <a:p>
          <a:pPr algn="ctr"/>
          <a:r>
            <a:rPr lang="en-US" sz="2000" b="1"/>
            <a:t>Contant</a:t>
          </a:r>
        </a:p>
      </xdr:txBody>
    </xdr:sp>
    <xdr:clientData/>
  </xdr:twoCellAnchor>
</xdr:wsDr>
</file>

<file path=xl/drawings/drawing76.xml><?xml version="1.0" encoding="utf-8"?>
<xdr:wsDr xmlns:xdr="http://schemas.openxmlformats.org/drawingml/2006/spreadsheetDrawing" xmlns:a="http://schemas.openxmlformats.org/drawingml/2006/main">
  <xdr:twoCellAnchor>
    <xdr:from>
      <xdr:col>2</xdr:col>
      <xdr:colOff>85725</xdr:colOff>
      <xdr:row>0</xdr:row>
      <xdr:rowOff>257175</xdr:rowOff>
    </xdr:from>
    <xdr:to>
      <xdr:col>4</xdr:col>
      <xdr:colOff>38100</xdr:colOff>
      <xdr:row>2</xdr:row>
      <xdr:rowOff>190500</xdr:rowOff>
    </xdr:to>
    <xdr:sp macro="[0]!Probation_RoundedRectangle1_Click" textlink="">
      <xdr:nvSpPr>
        <xdr:cNvPr id="2" name="Rounded Rectangle 1"/>
        <xdr:cNvSpPr/>
      </xdr:nvSpPr>
      <xdr:spPr>
        <a:xfrm>
          <a:off x="11639550" y="257175"/>
          <a:ext cx="1171575" cy="495300"/>
        </a:xfrm>
        <a:prstGeom prst="roundRect">
          <a:avLst/>
        </a:prstGeom>
      </xdr:spPr>
      <xdr:style>
        <a:lnRef idx="0">
          <a:schemeClr val="accent2"/>
        </a:lnRef>
        <a:fillRef idx="3">
          <a:schemeClr val="accent2"/>
        </a:fillRef>
        <a:effectRef idx="3">
          <a:schemeClr val="accent2"/>
        </a:effectRef>
        <a:fontRef idx="minor">
          <a:schemeClr val="lt1"/>
        </a:fontRef>
      </xdr:style>
      <xdr:txBody>
        <a:bodyPr vertOverflow="clip" rtlCol="0" anchor="b"/>
        <a:lstStyle/>
        <a:p>
          <a:pPr algn="ctr"/>
          <a:r>
            <a:rPr lang="en-US" sz="2800" b="1"/>
            <a:t>Home</a:t>
          </a:r>
        </a:p>
      </xdr:txBody>
    </xdr:sp>
    <xdr:clientData/>
  </xdr:twoCellAnchor>
  <xdr:twoCellAnchor>
    <xdr:from>
      <xdr:col>2</xdr:col>
      <xdr:colOff>76200</xdr:colOff>
      <xdr:row>2</xdr:row>
      <xdr:rowOff>257175</xdr:rowOff>
    </xdr:from>
    <xdr:to>
      <xdr:col>4</xdr:col>
      <xdr:colOff>28575</xdr:colOff>
      <xdr:row>4</xdr:row>
      <xdr:rowOff>190500</xdr:rowOff>
    </xdr:to>
    <xdr:sp macro="[0]!Probation_RoundedRectangle2_Click" textlink="">
      <xdr:nvSpPr>
        <xdr:cNvPr id="3" name="Rounded Rectangle 2"/>
        <xdr:cNvSpPr/>
      </xdr:nvSpPr>
      <xdr:spPr>
        <a:xfrm>
          <a:off x="11630025" y="819150"/>
          <a:ext cx="1171575" cy="466725"/>
        </a:xfrm>
        <a:prstGeom prst="roundRect">
          <a:avLst/>
        </a:prstGeom>
      </xdr:spPr>
      <xdr:style>
        <a:lnRef idx="0">
          <a:schemeClr val="accent2"/>
        </a:lnRef>
        <a:fillRef idx="3">
          <a:schemeClr val="accent2"/>
        </a:fillRef>
        <a:effectRef idx="3">
          <a:schemeClr val="accent2"/>
        </a:effectRef>
        <a:fontRef idx="minor">
          <a:schemeClr val="lt1"/>
        </a:fontRef>
      </xdr:style>
      <xdr:txBody>
        <a:bodyPr vertOverflow="clip" rtlCol="0" anchor="b"/>
        <a:lstStyle/>
        <a:p>
          <a:pPr algn="ctr"/>
          <a:r>
            <a:rPr lang="en-US" sz="2000" b="1"/>
            <a:t>Contant</a:t>
          </a:r>
        </a:p>
      </xdr:txBody>
    </xdr:sp>
    <xdr:clientData/>
  </xdr:twoCellAnchor>
</xdr:wsDr>
</file>

<file path=xl/drawings/drawing77.xml><?xml version="1.0" encoding="utf-8"?>
<xdr:wsDr xmlns:xdr="http://schemas.openxmlformats.org/drawingml/2006/spreadsheetDrawing" xmlns:a="http://schemas.openxmlformats.org/drawingml/2006/main">
  <xdr:twoCellAnchor>
    <xdr:from>
      <xdr:col>2</xdr:col>
      <xdr:colOff>57150</xdr:colOff>
      <xdr:row>0</xdr:row>
      <xdr:rowOff>161925</xdr:rowOff>
    </xdr:from>
    <xdr:to>
      <xdr:col>4</xdr:col>
      <xdr:colOff>9525</xdr:colOff>
      <xdr:row>1</xdr:row>
      <xdr:rowOff>264583</xdr:rowOff>
    </xdr:to>
    <xdr:sp macro="[0]!ChildAdL_RoundedRectangle1_Click" textlink="">
      <xdr:nvSpPr>
        <xdr:cNvPr id="2" name="Rounded Rectangle 1"/>
        <xdr:cNvSpPr/>
      </xdr:nvSpPr>
      <xdr:spPr>
        <a:xfrm>
          <a:off x="12026900" y="161925"/>
          <a:ext cx="1180042" cy="398991"/>
        </a:xfrm>
        <a:prstGeom prst="roundRect">
          <a:avLst/>
        </a:prstGeom>
      </xdr:spPr>
      <xdr:style>
        <a:lnRef idx="0">
          <a:schemeClr val="accent2"/>
        </a:lnRef>
        <a:fillRef idx="3">
          <a:schemeClr val="accent2"/>
        </a:fillRef>
        <a:effectRef idx="3">
          <a:schemeClr val="accent2"/>
        </a:effectRef>
        <a:fontRef idx="minor">
          <a:schemeClr val="lt1"/>
        </a:fontRef>
      </xdr:style>
      <xdr:txBody>
        <a:bodyPr vertOverflow="clip" rtlCol="0" anchor="b"/>
        <a:lstStyle/>
        <a:p>
          <a:pPr algn="ctr"/>
          <a:r>
            <a:rPr lang="en-US" sz="2000" b="1"/>
            <a:t>Home</a:t>
          </a:r>
        </a:p>
      </xdr:txBody>
    </xdr:sp>
    <xdr:clientData/>
  </xdr:twoCellAnchor>
  <xdr:twoCellAnchor>
    <xdr:from>
      <xdr:col>2</xdr:col>
      <xdr:colOff>57150</xdr:colOff>
      <xdr:row>2</xdr:row>
      <xdr:rowOff>38100</xdr:rowOff>
    </xdr:from>
    <xdr:to>
      <xdr:col>4</xdr:col>
      <xdr:colOff>9525</xdr:colOff>
      <xdr:row>2</xdr:row>
      <xdr:rowOff>423334</xdr:rowOff>
    </xdr:to>
    <xdr:sp macro="[0]!ChildAdL_RoundedRectangle2_Click" textlink="">
      <xdr:nvSpPr>
        <xdr:cNvPr id="3" name="Rounded Rectangle 2"/>
        <xdr:cNvSpPr/>
      </xdr:nvSpPr>
      <xdr:spPr>
        <a:xfrm>
          <a:off x="12026900" y="863600"/>
          <a:ext cx="1180042" cy="385234"/>
        </a:xfrm>
        <a:prstGeom prst="roundRect">
          <a:avLst/>
        </a:prstGeom>
      </xdr:spPr>
      <xdr:style>
        <a:lnRef idx="0">
          <a:schemeClr val="accent2"/>
        </a:lnRef>
        <a:fillRef idx="3">
          <a:schemeClr val="accent2"/>
        </a:fillRef>
        <a:effectRef idx="3">
          <a:schemeClr val="accent2"/>
        </a:effectRef>
        <a:fontRef idx="minor">
          <a:schemeClr val="lt1"/>
        </a:fontRef>
      </xdr:style>
      <xdr:txBody>
        <a:bodyPr vertOverflow="clip" rtlCol="0" anchor="b"/>
        <a:lstStyle/>
        <a:p>
          <a:pPr algn="ctr"/>
          <a:r>
            <a:rPr lang="en-US" sz="2000" b="1"/>
            <a:t>Contant</a:t>
          </a:r>
        </a:p>
      </xdr:txBody>
    </xdr:sp>
    <xdr:clientData/>
  </xdr:twoCellAnchor>
</xdr:wsDr>
</file>

<file path=xl/drawings/drawing78.xml><?xml version="1.0" encoding="utf-8"?>
<xdr:wsDr xmlns:xdr="http://schemas.openxmlformats.org/drawingml/2006/spreadsheetDrawing" xmlns:a="http://schemas.openxmlformats.org/drawingml/2006/main">
  <xdr:twoCellAnchor>
    <xdr:from>
      <xdr:col>2</xdr:col>
      <xdr:colOff>76200</xdr:colOff>
      <xdr:row>0</xdr:row>
      <xdr:rowOff>285750</xdr:rowOff>
    </xdr:from>
    <xdr:to>
      <xdr:col>4</xdr:col>
      <xdr:colOff>28575</xdr:colOff>
      <xdr:row>1</xdr:row>
      <xdr:rowOff>381000</xdr:rowOff>
    </xdr:to>
    <xdr:sp macro="[0]!Quaranteen_RoundedRectangle1_Click" textlink="">
      <xdr:nvSpPr>
        <xdr:cNvPr id="2" name="Rounded Rectangle 1"/>
        <xdr:cNvSpPr/>
      </xdr:nvSpPr>
      <xdr:spPr>
        <a:xfrm>
          <a:off x="11372850" y="285750"/>
          <a:ext cx="1171575" cy="390525"/>
        </a:xfrm>
        <a:prstGeom prst="roundRect">
          <a:avLst/>
        </a:prstGeom>
      </xdr:spPr>
      <xdr:style>
        <a:lnRef idx="0">
          <a:schemeClr val="accent2"/>
        </a:lnRef>
        <a:fillRef idx="3">
          <a:schemeClr val="accent2"/>
        </a:fillRef>
        <a:effectRef idx="3">
          <a:schemeClr val="accent2"/>
        </a:effectRef>
        <a:fontRef idx="minor">
          <a:schemeClr val="lt1"/>
        </a:fontRef>
      </xdr:style>
      <xdr:txBody>
        <a:bodyPr vertOverflow="clip" rtlCol="0" anchor="b"/>
        <a:lstStyle/>
        <a:p>
          <a:pPr algn="ctr"/>
          <a:r>
            <a:rPr lang="en-US" sz="2000" b="1"/>
            <a:t>Home</a:t>
          </a:r>
        </a:p>
      </xdr:txBody>
    </xdr:sp>
    <xdr:clientData/>
  </xdr:twoCellAnchor>
  <xdr:twoCellAnchor>
    <xdr:from>
      <xdr:col>2</xdr:col>
      <xdr:colOff>76200</xdr:colOff>
      <xdr:row>1</xdr:row>
      <xdr:rowOff>647700</xdr:rowOff>
    </xdr:from>
    <xdr:to>
      <xdr:col>4</xdr:col>
      <xdr:colOff>28575</xdr:colOff>
      <xdr:row>2</xdr:row>
      <xdr:rowOff>0</xdr:rowOff>
    </xdr:to>
    <xdr:sp macro="[0]!Quaranteen_RoundedRectangle2_Click" textlink="">
      <xdr:nvSpPr>
        <xdr:cNvPr id="3" name="Rounded Rectangle 2"/>
        <xdr:cNvSpPr/>
      </xdr:nvSpPr>
      <xdr:spPr>
        <a:xfrm>
          <a:off x="11372850" y="942975"/>
          <a:ext cx="1171575" cy="381000"/>
        </a:xfrm>
        <a:prstGeom prst="roundRect">
          <a:avLst/>
        </a:prstGeom>
      </xdr:spPr>
      <xdr:style>
        <a:lnRef idx="0">
          <a:schemeClr val="accent2"/>
        </a:lnRef>
        <a:fillRef idx="3">
          <a:schemeClr val="accent2"/>
        </a:fillRef>
        <a:effectRef idx="3">
          <a:schemeClr val="accent2"/>
        </a:effectRef>
        <a:fontRef idx="minor">
          <a:schemeClr val="lt1"/>
        </a:fontRef>
      </xdr:style>
      <xdr:txBody>
        <a:bodyPr vertOverflow="clip" rtlCol="0" anchor="b"/>
        <a:lstStyle/>
        <a:p>
          <a:pPr algn="ctr"/>
          <a:r>
            <a:rPr lang="en-US" sz="2000" b="1"/>
            <a:t>Contant</a:t>
          </a:r>
        </a:p>
      </xdr:txBody>
    </xdr:sp>
    <xdr:clientData/>
  </xdr:twoCellAnchor>
</xdr:wsDr>
</file>

<file path=xl/drawings/drawing79.xml><?xml version="1.0" encoding="utf-8"?>
<xdr:wsDr xmlns:xdr="http://schemas.openxmlformats.org/drawingml/2006/spreadsheetDrawing" xmlns:a="http://schemas.openxmlformats.org/drawingml/2006/main">
  <xdr:twoCellAnchor>
    <xdr:from>
      <xdr:col>2</xdr:col>
      <xdr:colOff>76200</xdr:colOff>
      <xdr:row>0</xdr:row>
      <xdr:rowOff>180976</xdr:rowOff>
    </xdr:from>
    <xdr:to>
      <xdr:col>4</xdr:col>
      <xdr:colOff>28575</xdr:colOff>
      <xdr:row>1</xdr:row>
      <xdr:rowOff>306917</xdr:rowOff>
    </xdr:to>
    <xdr:sp macro="[0]!DisablLeave_RoundedRectangle1_Click" textlink="">
      <xdr:nvSpPr>
        <xdr:cNvPr id="2" name="Rounded Rectangle 1"/>
        <xdr:cNvSpPr/>
      </xdr:nvSpPr>
      <xdr:spPr>
        <a:xfrm>
          <a:off x="11622617" y="180976"/>
          <a:ext cx="1180041" cy="422274"/>
        </a:xfrm>
        <a:prstGeom prst="roundRect">
          <a:avLst/>
        </a:prstGeom>
      </xdr:spPr>
      <xdr:style>
        <a:lnRef idx="0">
          <a:schemeClr val="accent2"/>
        </a:lnRef>
        <a:fillRef idx="3">
          <a:schemeClr val="accent2"/>
        </a:fillRef>
        <a:effectRef idx="3">
          <a:schemeClr val="accent2"/>
        </a:effectRef>
        <a:fontRef idx="minor">
          <a:schemeClr val="lt1"/>
        </a:fontRef>
      </xdr:style>
      <xdr:txBody>
        <a:bodyPr vertOverflow="clip" rtlCol="0" anchor="b"/>
        <a:lstStyle/>
        <a:p>
          <a:pPr algn="ctr"/>
          <a:r>
            <a:rPr lang="en-US" sz="2000" b="1"/>
            <a:t>Home</a:t>
          </a:r>
        </a:p>
      </xdr:txBody>
    </xdr:sp>
    <xdr:clientData/>
  </xdr:twoCellAnchor>
  <xdr:twoCellAnchor>
    <xdr:from>
      <xdr:col>2</xdr:col>
      <xdr:colOff>85725</xdr:colOff>
      <xdr:row>2</xdr:row>
      <xdr:rowOff>9525</xdr:rowOff>
    </xdr:from>
    <xdr:to>
      <xdr:col>4</xdr:col>
      <xdr:colOff>38100</xdr:colOff>
      <xdr:row>2</xdr:row>
      <xdr:rowOff>428625</xdr:rowOff>
    </xdr:to>
    <xdr:sp macro="[0]!DisablLeave_RoundedRectangle2_Click" textlink="">
      <xdr:nvSpPr>
        <xdr:cNvPr id="3" name="Rounded Rectangle 2"/>
        <xdr:cNvSpPr/>
      </xdr:nvSpPr>
      <xdr:spPr>
        <a:xfrm>
          <a:off x="11630025" y="828675"/>
          <a:ext cx="1171575" cy="419100"/>
        </a:xfrm>
        <a:prstGeom prst="roundRect">
          <a:avLst/>
        </a:prstGeom>
      </xdr:spPr>
      <xdr:style>
        <a:lnRef idx="0">
          <a:schemeClr val="accent2"/>
        </a:lnRef>
        <a:fillRef idx="3">
          <a:schemeClr val="accent2"/>
        </a:fillRef>
        <a:effectRef idx="3">
          <a:schemeClr val="accent2"/>
        </a:effectRef>
        <a:fontRef idx="minor">
          <a:schemeClr val="lt1"/>
        </a:fontRef>
      </xdr:style>
      <xdr:txBody>
        <a:bodyPr vertOverflow="clip" rtlCol="0" anchor="b"/>
        <a:lstStyle/>
        <a:p>
          <a:pPr algn="ctr"/>
          <a:r>
            <a:rPr lang="en-US" sz="2000" b="1"/>
            <a:t>Contant</a:t>
          </a:r>
        </a:p>
      </xdr:txBody>
    </xdr:sp>
    <xdr:clientData/>
  </xdr:twoCellAnchor>
</xdr:wsDr>
</file>

<file path=xl/drawings/drawing80.xml><?xml version="1.0" encoding="utf-8"?>
<xdr:wsDr xmlns:xdr="http://schemas.openxmlformats.org/drawingml/2006/spreadsheetDrawing" xmlns:a="http://schemas.openxmlformats.org/drawingml/2006/main">
  <xdr:twoCellAnchor>
    <xdr:from>
      <xdr:col>2</xdr:col>
      <xdr:colOff>85725</xdr:colOff>
      <xdr:row>0</xdr:row>
      <xdr:rowOff>161925</xdr:rowOff>
    </xdr:from>
    <xdr:to>
      <xdr:col>4</xdr:col>
      <xdr:colOff>38100</xdr:colOff>
      <xdr:row>1</xdr:row>
      <xdr:rowOff>275167</xdr:rowOff>
    </xdr:to>
    <xdr:sp macro="[0]!Companstr_RoundedRectangle1_Click" textlink="">
      <xdr:nvSpPr>
        <xdr:cNvPr id="2" name="Rounded Rectangle 1"/>
        <xdr:cNvSpPr/>
      </xdr:nvSpPr>
      <xdr:spPr>
        <a:xfrm>
          <a:off x="11452225" y="161925"/>
          <a:ext cx="1180042" cy="409575"/>
        </a:xfrm>
        <a:prstGeom prst="roundRect">
          <a:avLst/>
        </a:prstGeom>
      </xdr:spPr>
      <xdr:style>
        <a:lnRef idx="0">
          <a:schemeClr val="accent2"/>
        </a:lnRef>
        <a:fillRef idx="3">
          <a:schemeClr val="accent2"/>
        </a:fillRef>
        <a:effectRef idx="3">
          <a:schemeClr val="accent2"/>
        </a:effectRef>
        <a:fontRef idx="minor">
          <a:schemeClr val="lt1"/>
        </a:fontRef>
      </xdr:style>
      <xdr:txBody>
        <a:bodyPr vertOverflow="clip" rtlCol="0" anchor="b"/>
        <a:lstStyle/>
        <a:p>
          <a:pPr algn="ctr"/>
          <a:r>
            <a:rPr lang="en-US" sz="2000" b="1"/>
            <a:t>Home</a:t>
          </a:r>
        </a:p>
      </xdr:txBody>
    </xdr:sp>
    <xdr:clientData/>
  </xdr:twoCellAnchor>
  <xdr:twoCellAnchor>
    <xdr:from>
      <xdr:col>2</xdr:col>
      <xdr:colOff>114300</xdr:colOff>
      <xdr:row>1</xdr:row>
      <xdr:rowOff>504825</xdr:rowOff>
    </xdr:from>
    <xdr:to>
      <xdr:col>4</xdr:col>
      <xdr:colOff>66675</xdr:colOff>
      <xdr:row>3</xdr:row>
      <xdr:rowOff>123825</xdr:rowOff>
    </xdr:to>
    <xdr:sp macro="[0]!Companstr_RoundedRectangle2_Click" textlink="">
      <xdr:nvSpPr>
        <xdr:cNvPr id="3" name="Rounded Rectangle 2"/>
        <xdr:cNvSpPr/>
      </xdr:nvSpPr>
      <xdr:spPr>
        <a:xfrm>
          <a:off x="11477625" y="800100"/>
          <a:ext cx="1171575" cy="400050"/>
        </a:xfrm>
        <a:prstGeom prst="roundRect">
          <a:avLst/>
        </a:prstGeom>
      </xdr:spPr>
      <xdr:style>
        <a:lnRef idx="0">
          <a:schemeClr val="accent2"/>
        </a:lnRef>
        <a:fillRef idx="3">
          <a:schemeClr val="accent2"/>
        </a:fillRef>
        <a:effectRef idx="3">
          <a:schemeClr val="accent2"/>
        </a:effectRef>
        <a:fontRef idx="minor">
          <a:schemeClr val="lt1"/>
        </a:fontRef>
      </xdr:style>
      <xdr:txBody>
        <a:bodyPr vertOverflow="clip" rtlCol="0" anchor="b"/>
        <a:lstStyle/>
        <a:p>
          <a:pPr algn="ctr"/>
          <a:r>
            <a:rPr lang="en-US" sz="2000" b="1"/>
            <a:t>Contant</a:t>
          </a:r>
        </a:p>
      </xdr:txBody>
    </xdr:sp>
    <xdr:clientData/>
  </xdr:twoCellAnchor>
</xdr:wsDr>
</file>

<file path=xl/drawings/drawing81.xml><?xml version="1.0" encoding="utf-8"?>
<xdr:wsDr xmlns:xdr="http://schemas.openxmlformats.org/drawingml/2006/spreadsheetDrawing" xmlns:a="http://schemas.openxmlformats.org/drawingml/2006/main">
  <xdr:twoCellAnchor>
    <xdr:from>
      <xdr:col>2</xdr:col>
      <xdr:colOff>76200</xdr:colOff>
      <xdr:row>0</xdr:row>
      <xdr:rowOff>352425</xdr:rowOff>
    </xdr:from>
    <xdr:to>
      <xdr:col>4</xdr:col>
      <xdr:colOff>28575</xdr:colOff>
      <xdr:row>2</xdr:row>
      <xdr:rowOff>74083</xdr:rowOff>
    </xdr:to>
    <xdr:sp macro="[0]!StudyLeave_RoundedRectangle1_Click" textlink="">
      <xdr:nvSpPr>
        <xdr:cNvPr id="2" name="Rounded Rectangle 1"/>
        <xdr:cNvSpPr/>
      </xdr:nvSpPr>
      <xdr:spPr>
        <a:xfrm>
          <a:off x="11432117" y="352425"/>
          <a:ext cx="1180041" cy="377825"/>
        </a:xfrm>
        <a:prstGeom prst="roundRect">
          <a:avLst/>
        </a:prstGeom>
      </xdr:spPr>
      <xdr:style>
        <a:lnRef idx="0">
          <a:schemeClr val="accent2"/>
        </a:lnRef>
        <a:fillRef idx="3">
          <a:schemeClr val="accent2"/>
        </a:fillRef>
        <a:effectRef idx="3">
          <a:schemeClr val="accent2"/>
        </a:effectRef>
        <a:fontRef idx="minor">
          <a:schemeClr val="lt1"/>
        </a:fontRef>
      </xdr:style>
      <xdr:txBody>
        <a:bodyPr vertOverflow="clip" rtlCol="0" anchor="b"/>
        <a:lstStyle/>
        <a:p>
          <a:pPr algn="ctr"/>
          <a:r>
            <a:rPr lang="en-US" sz="2000" b="1"/>
            <a:t>Home</a:t>
          </a:r>
        </a:p>
      </xdr:txBody>
    </xdr:sp>
    <xdr:clientData/>
  </xdr:twoCellAnchor>
  <xdr:twoCellAnchor>
    <xdr:from>
      <xdr:col>2</xdr:col>
      <xdr:colOff>85725</xdr:colOff>
      <xdr:row>2</xdr:row>
      <xdr:rowOff>209551</xdr:rowOff>
    </xdr:from>
    <xdr:to>
      <xdr:col>4</xdr:col>
      <xdr:colOff>38100</xdr:colOff>
      <xdr:row>3</xdr:row>
      <xdr:rowOff>52918</xdr:rowOff>
    </xdr:to>
    <xdr:sp macro="[0]!StudyLeave_RoundedRectangle2_Click" textlink="">
      <xdr:nvSpPr>
        <xdr:cNvPr id="3" name="Rounded Rectangle 2"/>
        <xdr:cNvSpPr/>
      </xdr:nvSpPr>
      <xdr:spPr>
        <a:xfrm>
          <a:off x="11441642" y="865718"/>
          <a:ext cx="1180041" cy="361950"/>
        </a:xfrm>
        <a:prstGeom prst="roundRect">
          <a:avLst/>
        </a:prstGeom>
      </xdr:spPr>
      <xdr:style>
        <a:lnRef idx="0">
          <a:schemeClr val="accent2"/>
        </a:lnRef>
        <a:fillRef idx="3">
          <a:schemeClr val="accent2"/>
        </a:fillRef>
        <a:effectRef idx="3">
          <a:schemeClr val="accent2"/>
        </a:effectRef>
        <a:fontRef idx="minor">
          <a:schemeClr val="lt1"/>
        </a:fontRef>
      </xdr:style>
      <xdr:txBody>
        <a:bodyPr vertOverflow="clip" rtlCol="0" anchor="b"/>
        <a:lstStyle/>
        <a:p>
          <a:pPr algn="ctr"/>
          <a:r>
            <a:rPr lang="en-US" sz="2000" b="1"/>
            <a:t>Contant</a:t>
          </a:r>
        </a:p>
      </xdr:txBody>
    </xdr:sp>
    <xdr:clientData/>
  </xdr:twoCellAnchor>
</xdr:wsDr>
</file>

<file path=xl/drawings/drawing82.xml><?xml version="1.0" encoding="utf-8"?>
<xdr:wsDr xmlns:xdr="http://schemas.openxmlformats.org/drawingml/2006/spreadsheetDrawing" xmlns:a="http://schemas.openxmlformats.org/drawingml/2006/main">
  <xdr:twoCellAnchor>
    <xdr:from>
      <xdr:col>2</xdr:col>
      <xdr:colOff>114300</xdr:colOff>
      <xdr:row>1</xdr:row>
      <xdr:rowOff>1</xdr:rowOff>
    </xdr:from>
    <xdr:to>
      <xdr:col>4</xdr:col>
      <xdr:colOff>66675</xdr:colOff>
      <xdr:row>1</xdr:row>
      <xdr:rowOff>381001</xdr:rowOff>
    </xdr:to>
    <xdr:sp macro="[0]!HospitalLeave_RoundedRectangle1_Click" textlink="">
      <xdr:nvSpPr>
        <xdr:cNvPr id="2" name="Rounded Rectangle 1"/>
        <xdr:cNvSpPr/>
      </xdr:nvSpPr>
      <xdr:spPr>
        <a:xfrm>
          <a:off x="11544300" y="296334"/>
          <a:ext cx="1180042" cy="381000"/>
        </a:xfrm>
        <a:prstGeom prst="roundRect">
          <a:avLst/>
        </a:prstGeom>
      </xdr:spPr>
      <xdr:style>
        <a:lnRef idx="0">
          <a:schemeClr val="accent2"/>
        </a:lnRef>
        <a:fillRef idx="3">
          <a:schemeClr val="accent2"/>
        </a:fillRef>
        <a:effectRef idx="3">
          <a:schemeClr val="accent2"/>
        </a:effectRef>
        <a:fontRef idx="minor">
          <a:schemeClr val="lt1"/>
        </a:fontRef>
      </xdr:style>
      <xdr:txBody>
        <a:bodyPr vertOverflow="clip" rtlCol="0" anchor="b"/>
        <a:lstStyle/>
        <a:p>
          <a:pPr algn="ctr"/>
          <a:r>
            <a:rPr lang="en-US" sz="2000" b="1"/>
            <a:t>Home</a:t>
          </a:r>
        </a:p>
      </xdr:txBody>
    </xdr:sp>
    <xdr:clientData/>
  </xdr:twoCellAnchor>
  <xdr:twoCellAnchor>
    <xdr:from>
      <xdr:col>2</xdr:col>
      <xdr:colOff>104775</xdr:colOff>
      <xdr:row>1</xdr:row>
      <xdr:rowOff>542925</xdr:rowOff>
    </xdr:from>
    <xdr:to>
      <xdr:col>4</xdr:col>
      <xdr:colOff>57150</xdr:colOff>
      <xdr:row>2</xdr:row>
      <xdr:rowOff>180975</xdr:rowOff>
    </xdr:to>
    <xdr:sp macro="[0]!HospitalLeave_RoundedRectangle2_Click" textlink="">
      <xdr:nvSpPr>
        <xdr:cNvPr id="3" name="Rounded Rectangle 2"/>
        <xdr:cNvSpPr/>
      </xdr:nvSpPr>
      <xdr:spPr>
        <a:xfrm>
          <a:off x="11706225" y="838200"/>
          <a:ext cx="1171575" cy="409575"/>
        </a:xfrm>
        <a:prstGeom prst="roundRect">
          <a:avLst/>
        </a:prstGeom>
      </xdr:spPr>
      <xdr:style>
        <a:lnRef idx="0">
          <a:schemeClr val="accent2"/>
        </a:lnRef>
        <a:fillRef idx="3">
          <a:schemeClr val="accent2"/>
        </a:fillRef>
        <a:effectRef idx="3">
          <a:schemeClr val="accent2"/>
        </a:effectRef>
        <a:fontRef idx="minor">
          <a:schemeClr val="lt1"/>
        </a:fontRef>
      </xdr:style>
      <xdr:txBody>
        <a:bodyPr vertOverflow="clip" rtlCol="0" anchor="b"/>
        <a:lstStyle/>
        <a:p>
          <a:pPr algn="ctr"/>
          <a:r>
            <a:rPr lang="en-US" sz="2000" b="1"/>
            <a:t>Contant</a:t>
          </a:r>
        </a:p>
      </xdr:txBody>
    </xdr:sp>
    <xdr:clientData/>
  </xdr:twoCellAnchor>
</xdr:wsDr>
</file>

<file path=xl/drawings/drawing83.xml><?xml version="1.0" encoding="utf-8"?>
<xdr:wsDr xmlns:xdr="http://schemas.openxmlformats.org/drawingml/2006/spreadsheetDrawing" xmlns:a="http://schemas.openxmlformats.org/drawingml/2006/main">
  <xdr:twoCellAnchor>
    <xdr:from>
      <xdr:col>2</xdr:col>
      <xdr:colOff>76200</xdr:colOff>
      <xdr:row>0</xdr:row>
      <xdr:rowOff>276225</xdr:rowOff>
    </xdr:from>
    <xdr:to>
      <xdr:col>4</xdr:col>
      <xdr:colOff>28575</xdr:colOff>
      <xdr:row>1</xdr:row>
      <xdr:rowOff>306916</xdr:rowOff>
    </xdr:to>
    <xdr:sp macro="[0]!Terminal_RoundedRectangle1_Click" textlink="">
      <xdr:nvSpPr>
        <xdr:cNvPr id="2" name="Rounded Rectangle 1"/>
        <xdr:cNvSpPr/>
      </xdr:nvSpPr>
      <xdr:spPr>
        <a:xfrm>
          <a:off x="11463867" y="276225"/>
          <a:ext cx="1180041" cy="369358"/>
        </a:xfrm>
        <a:prstGeom prst="roundRect">
          <a:avLst/>
        </a:prstGeom>
      </xdr:spPr>
      <xdr:style>
        <a:lnRef idx="0">
          <a:schemeClr val="accent2"/>
        </a:lnRef>
        <a:fillRef idx="3">
          <a:schemeClr val="accent2"/>
        </a:fillRef>
        <a:effectRef idx="3">
          <a:schemeClr val="accent2"/>
        </a:effectRef>
        <a:fontRef idx="minor">
          <a:schemeClr val="lt1"/>
        </a:fontRef>
      </xdr:style>
      <xdr:txBody>
        <a:bodyPr vertOverflow="clip" rtlCol="0" anchor="b"/>
        <a:lstStyle/>
        <a:p>
          <a:pPr algn="ctr"/>
          <a:r>
            <a:rPr lang="en-US" sz="2000" b="1"/>
            <a:t>Home</a:t>
          </a:r>
        </a:p>
      </xdr:txBody>
    </xdr:sp>
    <xdr:clientData/>
  </xdr:twoCellAnchor>
  <xdr:twoCellAnchor>
    <xdr:from>
      <xdr:col>2</xdr:col>
      <xdr:colOff>76200</xdr:colOff>
      <xdr:row>1</xdr:row>
      <xdr:rowOff>504825</xdr:rowOff>
    </xdr:from>
    <xdr:to>
      <xdr:col>4</xdr:col>
      <xdr:colOff>28575</xdr:colOff>
      <xdr:row>2</xdr:row>
      <xdr:rowOff>370417</xdr:rowOff>
    </xdr:to>
    <xdr:sp macro="[0]!Terminal_RoundedRectangle2_Click" textlink="">
      <xdr:nvSpPr>
        <xdr:cNvPr id="3" name="Rounded Rectangle 2"/>
        <xdr:cNvSpPr/>
      </xdr:nvSpPr>
      <xdr:spPr>
        <a:xfrm>
          <a:off x="11463867" y="843492"/>
          <a:ext cx="1180041" cy="384175"/>
        </a:xfrm>
        <a:prstGeom prst="roundRect">
          <a:avLst/>
        </a:prstGeom>
      </xdr:spPr>
      <xdr:style>
        <a:lnRef idx="0">
          <a:schemeClr val="accent2"/>
        </a:lnRef>
        <a:fillRef idx="3">
          <a:schemeClr val="accent2"/>
        </a:fillRef>
        <a:effectRef idx="3">
          <a:schemeClr val="accent2"/>
        </a:effectRef>
        <a:fontRef idx="minor">
          <a:schemeClr val="lt1"/>
        </a:fontRef>
      </xdr:style>
      <xdr:txBody>
        <a:bodyPr vertOverflow="clip" rtlCol="0" anchor="b"/>
        <a:lstStyle/>
        <a:p>
          <a:pPr algn="ctr"/>
          <a:r>
            <a:rPr lang="en-US" sz="2000" b="1"/>
            <a:t>Contant</a:t>
          </a:r>
        </a:p>
      </xdr:txBody>
    </xdr:sp>
    <xdr:clientData/>
  </xdr:twoCellAnchor>
</xdr:wsDr>
</file>

<file path=xl/drawings/drawing84.xml><?xml version="1.0" encoding="utf-8"?>
<xdr:wsDr xmlns:xdr="http://schemas.openxmlformats.org/drawingml/2006/spreadsheetDrawing" xmlns:a="http://schemas.openxmlformats.org/drawingml/2006/main">
  <xdr:twoCellAnchor>
    <xdr:from>
      <xdr:col>2</xdr:col>
      <xdr:colOff>0</xdr:colOff>
      <xdr:row>2</xdr:row>
      <xdr:rowOff>1</xdr:rowOff>
    </xdr:from>
    <xdr:to>
      <xdr:col>3</xdr:col>
      <xdr:colOff>9525</xdr:colOff>
      <xdr:row>2</xdr:row>
      <xdr:rowOff>352425</xdr:rowOff>
    </xdr:to>
    <xdr:sp macro="[0]!DeathCase_RoundedRectangle1_Click" textlink="">
      <xdr:nvSpPr>
        <xdr:cNvPr id="2" name="Rounded Rectangle 1"/>
        <xdr:cNvSpPr/>
      </xdr:nvSpPr>
      <xdr:spPr>
        <a:xfrm>
          <a:off x="4848225" y="628651"/>
          <a:ext cx="2009775" cy="352424"/>
        </a:xfrm>
        <a:prstGeom prst="roundRect">
          <a:avLst/>
        </a:prstGeom>
      </xdr:spPr>
      <xdr:style>
        <a:lnRef idx="0">
          <a:schemeClr val="accent2"/>
        </a:lnRef>
        <a:fillRef idx="3">
          <a:schemeClr val="accent2"/>
        </a:fillRef>
        <a:effectRef idx="3">
          <a:schemeClr val="accent2"/>
        </a:effectRef>
        <a:fontRef idx="minor">
          <a:schemeClr val="lt1"/>
        </a:fontRef>
      </xdr:style>
      <xdr:txBody>
        <a:bodyPr vertOverflow="clip" rtlCol="0" anchor="ctr"/>
        <a:lstStyle/>
        <a:p>
          <a:pPr algn="ctr"/>
          <a:r>
            <a:rPr lang="en-US" sz="1800" b="1"/>
            <a:t>Benefits</a:t>
          </a:r>
        </a:p>
      </xdr:txBody>
    </xdr:sp>
    <xdr:clientData/>
  </xdr:twoCellAnchor>
  <xdr:twoCellAnchor>
    <xdr:from>
      <xdr:col>2</xdr:col>
      <xdr:colOff>0</xdr:colOff>
      <xdr:row>3</xdr:row>
      <xdr:rowOff>0</xdr:rowOff>
    </xdr:from>
    <xdr:to>
      <xdr:col>2</xdr:col>
      <xdr:colOff>1990725</xdr:colOff>
      <xdr:row>3</xdr:row>
      <xdr:rowOff>333375</xdr:rowOff>
    </xdr:to>
    <xdr:sp macro="[0]!DeathCase_RoundedRectangle2_Click" textlink="">
      <xdr:nvSpPr>
        <xdr:cNvPr id="3" name="Rounded Rectangle 2"/>
        <xdr:cNvSpPr/>
      </xdr:nvSpPr>
      <xdr:spPr>
        <a:xfrm>
          <a:off x="4848225" y="981075"/>
          <a:ext cx="1990725" cy="333375"/>
        </a:xfrm>
        <a:prstGeom prst="roundRect">
          <a:avLst/>
        </a:prstGeom>
      </xdr:spPr>
      <xdr:style>
        <a:lnRef idx="0">
          <a:schemeClr val="accent2"/>
        </a:lnRef>
        <a:fillRef idx="3">
          <a:schemeClr val="accent2"/>
        </a:fillRef>
        <a:effectRef idx="3">
          <a:schemeClr val="accent2"/>
        </a:effectRef>
        <a:fontRef idx="minor">
          <a:schemeClr val="lt1"/>
        </a:fontRef>
      </xdr:style>
      <xdr:txBody>
        <a:bodyPr vertOverflow="clip" rtlCol="0" anchor="ctr"/>
        <a:lstStyle/>
        <a:p>
          <a:pPr algn="ctr"/>
          <a:r>
            <a:rPr lang="en-US" sz="1600" b="1"/>
            <a:t>Appointment Rules</a:t>
          </a:r>
        </a:p>
      </xdr:txBody>
    </xdr:sp>
    <xdr:clientData/>
  </xdr:twoCellAnchor>
  <xdr:twoCellAnchor>
    <xdr:from>
      <xdr:col>2</xdr:col>
      <xdr:colOff>0</xdr:colOff>
      <xdr:row>4</xdr:row>
      <xdr:rowOff>0</xdr:rowOff>
    </xdr:from>
    <xdr:to>
      <xdr:col>2</xdr:col>
      <xdr:colOff>1990725</xdr:colOff>
      <xdr:row>5</xdr:row>
      <xdr:rowOff>0</xdr:rowOff>
    </xdr:to>
    <xdr:sp macro="[0]!DeathCase_RoundedRectangle3_Click" textlink="">
      <xdr:nvSpPr>
        <xdr:cNvPr id="4" name="Rounded Rectangle 3"/>
        <xdr:cNvSpPr/>
      </xdr:nvSpPr>
      <xdr:spPr>
        <a:xfrm>
          <a:off x="4848225" y="1371600"/>
          <a:ext cx="1990725" cy="323850"/>
        </a:xfrm>
        <a:prstGeom prst="roundRect">
          <a:avLst/>
        </a:prstGeom>
      </xdr:spPr>
      <xdr:style>
        <a:lnRef idx="0">
          <a:schemeClr val="accent2"/>
        </a:lnRef>
        <a:fillRef idx="3">
          <a:schemeClr val="accent2"/>
        </a:fillRef>
        <a:effectRef idx="3">
          <a:schemeClr val="accent2"/>
        </a:effectRef>
        <a:fontRef idx="minor">
          <a:schemeClr val="lt1"/>
        </a:fontRef>
      </xdr:style>
      <xdr:txBody>
        <a:bodyPr vertOverflow="clip" rtlCol="0" anchor="ctr"/>
        <a:lstStyle/>
        <a:p>
          <a:pPr algn="ctr"/>
          <a:r>
            <a:rPr lang="en-US" sz="1800" b="1"/>
            <a:t>Procedure</a:t>
          </a:r>
        </a:p>
      </xdr:txBody>
    </xdr:sp>
    <xdr:clientData/>
  </xdr:twoCellAnchor>
  <xdr:twoCellAnchor>
    <xdr:from>
      <xdr:col>2</xdr:col>
      <xdr:colOff>0</xdr:colOff>
      <xdr:row>5</xdr:row>
      <xdr:rowOff>1</xdr:rowOff>
    </xdr:from>
    <xdr:to>
      <xdr:col>2</xdr:col>
      <xdr:colOff>1990725</xdr:colOff>
      <xdr:row>5</xdr:row>
      <xdr:rowOff>361951</xdr:rowOff>
    </xdr:to>
    <xdr:sp macro="[0]!DeathCase_RoundedRectangle4_Click" textlink="">
      <xdr:nvSpPr>
        <xdr:cNvPr id="5" name="Rounded Rectangle 4"/>
        <xdr:cNvSpPr/>
      </xdr:nvSpPr>
      <xdr:spPr>
        <a:xfrm>
          <a:off x="4848225" y="1695451"/>
          <a:ext cx="1990725" cy="361950"/>
        </a:xfrm>
        <a:prstGeom prst="roundRect">
          <a:avLst/>
        </a:prstGeom>
      </xdr:spPr>
      <xdr:style>
        <a:lnRef idx="0">
          <a:schemeClr val="accent2"/>
        </a:lnRef>
        <a:fillRef idx="3">
          <a:schemeClr val="accent2"/>
        </a:fillRef>
        <a:effectRef idx="3">
          <a:schemeClr val="accent2"/>
        </a:effectRef>
        <a:fontRef idx="minor">
          <a:schemeClr val="lt1"/>
        </a:fontRef>
      </xdr:style>
      <xdr:txBody>
        <a:bodyPr vertOverflow="clip" rtlCol="0" anchor="ctr"/>
        <a:lstStyle/>
        <a:p>
          <a:pPr algn="ctr"/>
          <a:r>
            <a:rPr lang="en-US" sz="1800" b="1"/>
            <a:t>Form</a:t>
          </a:r>
        </a:p>
      </xdr:txBody>
    </xdr:sp>
    <xdr:clientData/>
  </xdr:twoCellAnchor>
  <xdr:twoCellAnchor>
    <xdr:from>
      <xdr:col>0</xdr:col>
      <xdr:colOff>142875</xdr:colOff>
      <xdr:row>0</xdr:row>
      <xdr:rowOff>133350</xdr:rowOff>
    </xdr:from>
    <xdr:to>
      <xdr:col>1</xdr:col>
      <xdr:colOff>561975</xdr:colOff>
      <xdr:row>0</xdr:row>
      <xdr:rowOff>466725</xdr:rowOff>
    </xdr:to>
    <xdr:sp macro="[0]!DeathCase_RoundedRectangle5_Click" textlink="">
      <xdr:nvSpPr>
        <xdr:cNvPr id="6" name="Rounded Rectangle 5"/>
        <xdr:cNvSpPr/>
      </xdr:nvSpPr>
      <xdr:spPr>
        <a:xfrm>
          <a:off x="142875" y="133350"/>
          <a:ext cx="1028700" cy="333375"/>
        </a:xfrm>
        <a:prstGeom prst="roundRect">
          <a:avLst/>
        </a:prstGeom>
      </xdr:spPr>
      <xdr:style>
        <a:lnRef idx="0">
          <a:schemeClr val="accent2"/>
        </a:lnRef>
        <a:fillRef idx="3">
          <a:schemeClr val="accent2"/>
        </a:fillRef>
        <a:effectRef idx="3">
          <a:schemeClr val="accent2"/>
        </a:effectRef>
        <a:fontRef idx="minor">
          <a:schemeClr val="lt1"/>
        </a:fontRef>
      </xdr:style>
      <xdr:txBody>
        <a:bodyPr vertOverflow="clip" rtlCol="0" anchor="ctr"/>
        <a:lstStyle/>
        <a:p>
          <a:pPr algn="ctr"/>
          <a:r>
            <a:rPr lang="en-US" sz="1800" b="1"/>
            <a:t>Home</a:t>
          </a:r>
        </a:p>
      </xdr:txBody>
    </xdr:sp>
    <xdr:clientData/>
  </xdr:twoCellAnchor>
  <xdr:twoCellAnchor>
    <xdr:from>
      <xdr:col>2</xdr:col>
      <xdr:colOff>9525</xdr:colOff>
      <xdr:row>5</xdr:row>
      <xdr:rowOff>371474</xdr:rowOff>
    </xdr:from>
    <xdr:to>
      <xdr:col>3</xdr:col>
      <xdr:colOff>0</xdr:colOff>
      <xdr:row>6</xdr:row>
      <xdr:rowOff>323849</xdr:rowOff>
    </xdr:to>
    <xdr:sp macro="[0]!DeathCase_RoundedRectangle6_Click" textlink="">
      <xdr:nvSpPr>
        <xdr:cNvPr id="7" name="Rounded Rectangle 6"/>
        <xdr:cNvSpPr/>
      </xdr:nvSpPr>
      <xdr:spPr>
        <a:xfrm>
          <a:off x="4857750" y="2066924"/>
          <a:ext cx="1990725" cy="352425"/>
        </a:xfrm>
        <a:prstGeom prst="roundRect">
          <a:avLst/>
        </a:prstGeom>
      </xdr:spPr>
      <xdr:style>
        <a:lnRef idx="0">
          <a:schemeClr val="accent2"/>
        </a:lnRef>
        <a:fillRef idx="3">
          <a:schemeClr val="accent2"/>
        </a:fillRef>
        <a:effectRef idx="3">
          <a:schemeClr val="accent2"/>
        </a:effectRef>
        <a:fontRef idx="minor">
          <a:schemeClr val="lt1"/>
        </a:fontRef>
      </xdr:style>
      <xdr:txBody>
        <a:bodyPr vertOverflow="clip" rtlCol="0" anchor="ctr"/>
        <a:lstStyle/>
        <a:p>
          <a:pPr algn="ctr"/>
          <a:r>
            <a:rPr lang="en-US" sz="1800" b="1"/>
            <a:t>Forward Letter</a:t>
          </a:r>
        </a:p>
      </xdr:txBody>
    </xdr:sp>
    <xdr:clientData/>
  </xdr:twoCellAnchor>
  <xdr:twoCellAnchor>
    <xdr:from>
      <xdr:col>2</xdr:col>
      <xdr:colOff>0</xdr:colOff>
      <xdr:row>7</xdr:row>
      <xdr:rowOff>0</xdr:rowOff>
    </xdr:from>
    <xdr:to>
      <xdr:col>2</xdr:col>
      <xdr:colOff>1990725</xdr:colOff>
      <xdr:row>8</xdr:row>
      <xdr:rowOff>19050</xdr:rowOff>
    </xdr:to>
    <xdr:sp macro="[0]!DeathCase_RoundedRectangle7_Click" textlink="">
      <xdr:nvSpPr>
        <xdr:cNvPr id="8" name="Rounded Rectangle 7"/>
        <xdr:cNvSpPr/>
      </xdr:nvSpPr>
      <xdr:spPr>
        <a:xfrm>
          <a:off x="4848225" y="2438400"/>
          <a:ext cx="1990725" cy="352425"/>
        </a:xfrm>
        <a:prstGeom prst="roundRect">
          <a:avLst/>
        </a:prstGeom>
      </xdr:spPr>
      <xdr:style>
        <a:lnRef idx="0">
          <a:schemeClr val="accent2"/>
        </a:lnRef>
        <a:fillRef idx="3">
          <a:schemeClr val="accent2"/>
        </a:fillRef>
        <a:effectRef idx="3">
          <a:schemeClr val="accent2"/>
        </a:effectRef>
        <a:fontRef idx="minor">
          <a:schemeClr val="lt1"/>
        </a:fontRef>
      </xdr:style>
      <xdr:txBody>
        <a:bodyPr vertOverflow="clip" rtlCol="0" anchor="ctr"/>
        <a:lstStyle/>
        <a:p>
          <a:pPr algn="ctr"/>
          <a:r>
            <a:rPr lang="en-US" sz="1600" b="1"/>
            <a:t>Forwrd Letr Pension</a:t>
          </a:r>
        </a:p>
      </xdr:txBody>
    </xdr:sp>
    <xdr:clientData/>
  </xdr:twoCellAnchor>
  <xdr:twoCellAnchor>
    <xdr:from>
      <xdr:col>2</xdr:col>
      <xdr:colOff>1</xdr:colOff>
      <xdr:row>8</xdr:row>
      <xdr:rowOff>38100</xdr:rowOff>
    </xdr:from>
    <xdr:to>
      <xdr:col>2</xdr:col>
      <xdr:colOff>1981201</xdr:colOff>
      <xdr:row>9</xdr:row>
      <xdr:rowOff>0</xdr:rowOff>
    </xdr:to>
    <xdr:sp macro="[0]!DeathCase_RoundedRectangle8_Click" textlink="">
      <xdr:nvSpPr>
        <xdr:cNvPr id="9" name="Rounded Rectangle 8"/>
        <xdr:cNvSpPr/>
      </xdr:nvSpPr>
      <xdr:spPr>
        <a:xfrm>
          <a:off x="4848226" y="2828925"/>
          <a:ext cx="1981200" cy="333375"/>
        </a:xfrm>
        <a:prstGeom prst="roundRect">
          <a:avLst/>
        </a:prstGeom>
      </xdr:spPr>
      <xdr:style>
        <a:lnRef idx="0">
          <a:schemeClr val="accent2"/>
        </a:lnRef>
        <a:fillRef idx="3">
          <a:schemeClr val="accent2"/>
        </a:fillRef>
        <a:effectRef idx="3">
          <a:schemeClr val="accent2"/>
        </a:effectRef>
        <a:fontRef idx="minor">
          <a:schemeClr val="lt1"/>
        </a:fontRef>
      </xdr:style>
      <xdr:txBody>
        <a:bodyPr vertOverflow="clip" rtlCol="0" anchor="ctr"/>
        <a:lstStyle/>
        <a:p>
          <a:pPr algn="ctr"/>
          <a:r>
            <a:rPr lang="en-US" sz="1600" b="1"/>
            <a:t>Check List</a:t>
          </a:r>
        </a:p>
      </xdr:txBody>
    </xdr:sp>
    <xdr:clientData/>
  </xdr:twoCellAnchor>
  <xdr:twoCellAnchor>
    <xdr:from>
      <xdr:col>2</xdr:col>
      <xdr:colOff>19050</xdr:colOff>
      <xdr:row>9</xdr:row>
      <xdr:rowOff>19050</xdr:rowOff>
    </xdr:from>
    <xdr:to>
      <xdr:col>2</xdr:col>
      <xdr:colOff>1971675</xdr:colOff>
      <xdr:row>9</xdr:row>
      <xdr:rowOff>361950</xdr:rowOff>
    </xdr:to>
    <xdr:sp macro="[0]!DeathCase_RoundedRectangle9_Click" textlink="">
      <xdr:nvSpPr>
        <xdr:cNvPr id="10" name="Rounded Rectangle 9"/>
        <xdr:cNvSpPr/>
      </xdr:nvSpPr>
      <xdr:spPr>
        <a:xfrm>
          <a:off x="4867275" y="3162300"/>
          <a:ext cx="1952625" cy="342900"/>
        </a:xfrm>
        <a:prstGeom prst="roundRect">
          <a:avLst/>
        </a:prstGeom>
      </xdr:spPr>
      <xdr:style>
        <a:lnRef idx="0">
          <a:schemeClr val="accent2"/>
        </a:lnRef>
        <a:fillRef idx="3">
          <a:schemeClr val="accent2"/>
        </a:fillRef>
        <a:effectRef idx="3">
          <a:schemeClr val="accent2"/>
        </a:effectRef>
        <a:fontRef idx="minor">
          <a:schemeClr val="lt1"/>
        </a:fontRef>
      </xdr:style>
      <xdr:txBody>
        <a:bodyPr vertOverflow="clip" rtlCol="0" anchor="ctr"/>
        <a:lstStyle/>
        <a:p>
          <a:pPr algn="ctr"/>
          <a:r>
            <a:rPr lang="en-US" sz="1600" b="1"/>
            <a:t>DDO Certificate</a:t>
          </a:r>
        </a:p>
      </xdr:txBody>
    </xdr:sp>
    <xdr:clientData/>
  </xdr:twoCellAnchor>
  <xdr:twoCellAnchor>
    <xdr:from>
      <xdr:col>2</xdr:col>
      <xdr:colOff>0</xdr:colOff>
      <xdr:row>9</xdr:row>
      <xdr:rowOff>381000</xdr:rowOff>
    </xdr:from>
    <xdr:to>
      <xdr:col>2</xdr:col>
      <xdr:colOff>1952625</xdr:colOff>
      <xdr:row>10</xdr:row>
      <xdr:rowOff>342900</xdr:rowOff>
    </xdr:to>
    <xdr:sp macro="" textlink="">
      <xdr:nvSpPr>
        <xdr:cNvPr id="11" name="Rounded Rectangle 10"/>
        <xdr:cNvSpPr/>
      </xdr:nvSpPr>
      <xdr:spPr>
        <a:xfrm>
          <a:off x="4848225" y="3524250"/>
          <a:ext cx="1952625" cy="361950"/>
        </a:xfrm>
        <a:prstGeom prst="roundRect">
          <a:avLst/>
        </a:prstGeom>
      </xdr:spPr>
      <xdr:style>
        <a:lnRef idx="0">
          <a:schemeClr val="accent2"/>
        </a:lnRef>
        <a:fillRef idx="3">
          <a:schemeClr val="accent2"/>
        </a:fillRef>
        <a:effectRef idx="3">
          <a:schemeClr val="accent2"/>
        </a:effectRef>
        <a:fontRef idx="minor">
          <a:schemeClr val="lt1"/>
        </a:fontRef>
      </xdr:style>
      <xdr:txBody>
        <a:bodyPr vertOverflow="clip" rtlCol="0" anchor="ctr"/>
        <a:lstStyle/>
        <a:p>
          <a:pPr algn="ctr"/>
          <a:endParaRPr lang="en-US" sz="1100"/>
        </a:p>
      </xdr:txBody>
    </xdr:sp>
    <xdr:clientData/>
  </xdr:twoCellAnchor>
  <xdr:twoCellAnchor>
    <xdr:from>
      <xdr:col>2</xdr:col>
      <xdr:colOff>0</xdr:colOff>
      <xdr:row>11</xdr:row>
      <xdr:rowOff>0</xdr:rowOff>
    </xdr:from>
    <xdr:to>
      <xdr:col>2</xdr:col>
      <xdr:colOff>1952625</xdr:colOff>
      <xdr:row>11</xdr:row>
      <xdr:rowOff>381000</xdr:rowOff>
    </xdr:to>
    <xdr:sp macro="" textlink="">
      <xdr:nvSpPr>
        <xdr:cNvPr id="12" name="Rounded Rectangle 11"/>
        <xdr:cNvSpPr/>
      </xdr:nvSpPr>
      <xdr:spPr>
        <a:xfrm>
          <a:off x="4848225" y="3905250"/>
          <a:ext cx="1952625" cy="381000"/>
        </a:xfrm>
        <a:prstGeom prst="roundRect">
          <a:avLst/>
        </a:prstGeom>
      </xdr:spPr>
      <xdr:style>
        <a:lnRef idx="0">
          <a:schemeClr val="accent2"/>
        </a:lnRef>
        <a:fillRef idx="3">
          <a:schemeClr val="accent2"/>
        </a:fillRef>
        <a:effectRef idx="3">
          <a:schemeClr val="accent2"/>
        </a:effectRef>
        <a:fontRef idx="minor">
          <a:schemeClr val="lt1"/>
        </a:fontRef>
      </xdr:style>
      <xdr:txBody>
        <a:bodyPr vertOverflow="clip" rtlCol="0" anchor="ctr"/>
        <a:lstStyle/>
        <a:p>
          <a:pPr algn="ctr"/>
          <a:endParaRPr lang="en-US" sz="1100"/>
        </a:p>
      </xdr:txBody>
    </xdr:sp>
    <xdr:clientData/>
  </xdr:twoCellAnchor>
  <xdr:twoCellAnchor>
    <xdr:from>
      <xdr:col>2</xdr:col>
      <xdr:colOff>981077</xdr:colOff>
      <xdr:row>0</xdr:row>
      <xdr:rowOff>38102</xdr:rowOff>
    </xdr:from>
    <xdr:to>
      <xdr:col>2</xdr:col>
      <xdr:colOff>1485902</xdr:colOff>
      <xdr:row>1</xdr:row>
      <xdr:rowOff>9524</xdr:rowOff>
    </xdr:to>
    <xdr:sp macro="" textlink="">
      <xdr:nvSpPr>
        <xdr:cNvPr id="13" name="Striped Right Arrow 12"/>
        <xdr:cNvSpPr/>
      </xdr:nvSpPr>
      <xdr:spPr>
        <a:xfrm rot="5400000">
          <a:off x="10206041" y="90488"/>
          <a:ext cx="609597" cy="504825"/>
        </a:xfrm>
        <a:prstGeom prst="stripedRightArrow">
          <a:avLst/>
        </a:prstGeom>
      </xdr:spPr>
      <xdr:style>
        <a:lnRef idx="1">
          <a:schemeClr val="accent2"/>
        </a:lnRef>
        <a:fillRef idx="2">
          <a:schemeClr val="accent2"/>
        </a:fillRef>
        <a:effectRef idx="1">
          <a:schemeClr val="accent2"/>
        </a:effectRef>
        <a:fontRef idx="minor">
          <a:schemeClr val="dk1"/>
        </a:fontRef>
      </xdr:style>
      <xdr:txBody>
        <a:bodyPr vertOverflow="clip" rtlCol="0" anchor="ctr"/>
        <a:lstStyle/>
        <a:p>
          <a:pPr algn="ctr"/>
          <a:endParaRPr lang="en-US" sz="1100"/>
        </a:p>
      </xdr:txBody>
    </xdr:sp>
    <xdr:clientData/>
  </xdr:twoCellAnchor>
</xdr:wsDr>
</file>

<file path=xl/drawings/drawing85.xml><?xml version="1.0" encoding="utf-8"?>
<xdr:wsDr xmlns:xdr="http://schemas.openxmlformats.org/drawingml/2006/spreadsheetDrawing" xmlns:a="http://schemas.openxmlformats.org/drawingml/2006/main">
  <xdr:twoCellAnchor>
    <xdr:from>
      <xdr:col>2</xdr:col>
      <xdr:colOff>76200</xdr:colOff>
      <xdr:row>0</xdr:row>
      <xdr:rowOff>85725</xdr:rowOff>
    </xdr:from>
    <xdr:to>
      <xdr:col>3</xdr:col>
      <xdr:colOff>495300</xdr:colOff>
      <xdr:row>1</xdr:row>
      <xdr:rowOff>66675</xdr:rowOff>
    </xdr:to>
    <xdr:sp macro="[0]!Benefit_RoundedRectangle1_Click" textlink="">
      <xdr:nvSpPr>
        <xdr:cNvPr id="2" name="Rounded Rectangle 1"/>
        <xdr:cNvSpPr/>
      </xdr:nvSpPr>
      <xdr:spPr>
        <a:xfrm>
          <a:off x="11668125" y="85725"/>
          <a:ext cx="1028700" cy="333375"/>
        </a:xfrm>
        <a:prstGeom prst="roundRect">
          <a:avLst/>
        </a:prstGeom>
      </xdr:spPr>
      <xdr:style>
        <a:lnRef idx="0">
          <a:schemeClr val="accent2"/>
        </a:lnRef>
        <a:fillRef idx="3">
          <a:schemeClr val="accent2"/>
        </a:fillRef>
        <a:effectRef idx="3">
          <a:schemeClr val="accent2"/>
        </a:effectRef>
        <a:fontRef idx="minor">
          <a:schemeClr val="lt1"/>
        </a:fontRef>
      </xdr:style>
      <xdr:txBody>
        <a:bodyPr vertOverflow="clip" rtlCol="0" anchor="ctr"/>
        <a:lstStyle/>
        <a:p>
          <a:pPr algn="ctr"/>
          <a:r>
            <a:rPr lang="en-US" sz="1800" b="1"/>
            <a:t>Home</a:t>
          </a:r>
        </a:p>
      </xdr:txBody>
    </xdr:sp>
    <xdr:clientData/>
  </xdr:twoCellAnchor>
  <xdr:twoCellAnchor>
    <xdr:from>
      <xdr:col>2</xdr:col>
      <xdr:colOff>57149</xdr:colOff>
      <xdr:row>1</xdr:row>
      <xdr:rowOff>114301</xdr:rowOff>
    </xdr:from>
    <xdr:to>
      <xdr:col>3</xdr:col>
      <xdr:colOff>542924</xdr:colOff>
      <xdr:row>2</xdr:row>
      <xdr:rowOff>190501</xdr:rowOff>
    </xdr:to>
    <xdr:sp macro="[0]!Benefit_RoundedRectangle2_Click" textlink="">
      <xdr:nvSpPr>
        <xdr:cNvPr id="3" name="Rounded Rectangle 2"/>
        <xdr:cNvSpPr/>
      </xdr:nvSpPr>
      <xdr:spPr>
        <a:xfrm>
          <a:off x="11649074" y="466726"/>
          <a:ext cx="1095375" cy="400050"/>
        </a:xfrm>
        <a:prstGeom prst="roundRect">
          <a:avLst/>
        </a:prstGeom>
      </xdr:spPr>
      <xdr:style>
        <a:lnRef idx="0">
          <a:schemeClr val="accent2"/>
        </a:lnRef>
        <a:fillRef idx="3">
          <a:schemeClr val="accent2"/>
        </a:fillRef>
        <a:effectRef idx="3">
          <a:schemeClr val="accent2"/>
        </a:effectRef>
        <a:fontRef idx="minor">
          <a:schemeClr val="lt1"/>
        </a:fontRef>
      </xdr:style>
      <xdr:txBody>
        <a:bodyPr vertOverflow="clip" rtlCol="0" anchor="ctr"/>
        <a:lstStyle/>
        <a:p>
          <a:pPr algn="ctr"/>
          <a:r>
            <a:rPr lang="en-US" sz="1800" b="1"/>
            <a:t>Content</a:t>
          </a:r>
        </a:p>
      </xdr:txBody>
    </xdr:sp>
    <xdr:clientData/>
  </xdr:twoCellAnchor>
</xdr:wsDr>
</file>

<file path=xl/drawings/drawing86.xml><?xml version="1.0" encoding="utf-8"?>
<xdr:wsDr xmlns:xdr="http://schemas.openxmlformats.org/drawingml/2006/spreadsheetDrawing" xmlns:a="http://schemas.openxmlformats.org/drawingml/2006/main">
  <xdr:twoCellAnchor>
    <xdr:from>
      <xdr:col>2</xdr:col>
      <xdr:colOff>142875</xdr:colOff>
      <xdr:row>0</xdr:row>
      <xdr:rowOff>47625</xdr:rowOff>
    </xdr:from>
    <xdr:to>
      <xdr:col>3</xdr:col>
      <xdr:colOff>561975</xdr:colOff>
      <xdr:row>1</xdr:row>
      <xdr:rowOff>28575</xdr:rowOff>
    </xdr:to>
    <xdr:sp macro="[0]!Procedure_RoundedRectangle1_Click" textlink="">
      <xdr:nvSpPr>
        <xdr:cNvPr id="2" name="Rounded Rectangle 1"/>
        <xdr:cNvSpPr/>
      </xdr:nvSpPr>
      <xdr:spPr>
        <a:xfrm>
          <a:off x="7353300" y="47625"/>
          <a:ext cx="1028700" cy="333375"/>
        </a:xfrm>
        <a:prstGeom prst="roundRect">
          <a:avLst/>
        </a:prstGeom>
      </xdr:spPr>
      <xdr:style>
        <a:lnRef idx="0">
          <a:schemeClr val="accent2"/>
        </a:lnRef>
        <a:fillRef idx="3">
          <a:schemeClr val="accent2"/>
        </a:fillRef>
        <a:effectRef idx="3">
          <a:schemeClr val="accent2"/>
        </a:effectRef>
        <a:fontRef idx="minor">
          <a:schemeClr val="lt1"/>
        </a:fontRef>
      </xdr:style>
      <xdr:txBody>
        <a:bodyPr vertOverflow="clip" rtlCol="0" anchor="ctr"/>
        <a:lstStyle/>
        <a:p>
          <a:pPr algn="ctr"/>
          <a:r>
            <a:rPr lang="en-US" sz="1800" b="1"/>
            <a:t>Home</a:t>
          </a:r>
        </a:p>
      </xdr:txBody>
    </xdr:sp>
    <xdr:clientData/>
  </xdr:twoCellAnchor>
  <xdr:twoCellAnchor>
    <xdr:from>
      <xdr:col>2</xdr:col>
      <xdr:colOff>171450</xdr:colOff>
      <xdr:row>2</xdr:row>
      <xdr:rowOff>0</xdr:rowOff>
    </xdr:from>
    <xdr:to>
      <xdr:col>3</xdr:col>
      <xdr:colOff>590550</xdr:colOff>
      <xdr:row>3</xdr:row>
      <xdr:rowOff>142875</xdr:rowOff>
    </xdr:to>
    <xdr:sp macro="[0]!Procedure_RoundedRectangle2_Click" textlink="">
      <xdr:nvSpPr>
        <xdr:cNvPr id="3" name="Rounded Rectangle 2"/>
        <xdr:cNvSpPr/>
      </xdr:nvSpPr>
      <xdr:spPr>
        <a:xfrm>
          <a:off x="7381875" y="552450"/>
          <a:ext cx="1028700" cy="333375"/>
        </a:xfrm>
        <a:prstGeom prst="roundRect">
          <a:avLst/>
        </a:prstGeom>
      </xdr:spPr>
      <xdr:style>
        <a:lnRef idx="0">
          <a:schemeClr val="accent2"/>
        </a:lnRef>
        <a:fillRef idx="3">
          <a:schemeClr val="accent2"/>
        </a:fillRef>
        <a:effectRef idx="3">
          <a:schemeClr val="accent2"/>
        </a:effectRef>
        <a:fontRef idx="minor">
          <a:schemeClr val="lt1"/>
        </a:fontRef>
      </xdr:style>
      <xdr:txBody>
        <a:bodyPr vertOverflow="clip" rtlCol="0" anchor="ctr"/>
        <a:lstStyle/>
        <a:p>
          <a:pPr algn="ctr"/>
          <a:r>
            <a:rPr lang="en-US" sz="1800" b="1"/>
            <a:t>Content</a:t>
          </a:r>
        </a:p>
      </xdr:txBody>
    </xdr:sp>
    <xdr:clientData/>
  </xdr:twoCellAnchor>
</xdr:wsDr>
</file>

<file path=xl/drawings/drawing87.xml><?xml version="1.0" encoding="utf-8"?>
<xdr:wsDr xmlns:xdr="http://schemas.openxmlformats.org/drawingml/2006/spreadsheetDrawing" xmlns:a="http://schemas.openxmlformats.org/drawingml/2006/main">
  <xdr:twoCellAnchor>
    <xdr:from>
      <xdr:col>10</xdr:col>
      <xdr:colOff>66675</xdr:colOff>
      <xdr:row>0</xdr:row>
      <xdr:rowOff>247650</xdr:rowOff>
    </xdr:from>
    <xdr:to>
      <xdr:col>11</xdr:col>
      <xdr:colOff>590550</xdr:colOff>
      <xdr:row>2</xdr:row>
      <xdr:rowOff>76200</xdr:rowOff>
    </xdr:to>
    <xdr:sp macro="[0]!DongleActiv_RoundedRectangle1_Click" textlink="">
      <xdr:nvSpPr>
        <xdr:cNvPr id="2" name="Rounded Rectangle 1"/>
        <xdr:cNvSpPr/>
      </xdr:nvSpPr>
      <xdr:spPr>
        <a:xfrm>
          <a:off x="7010400" y="247650"/>
          <a:ext cx="1133475" cy="342900"/>
        </a:xfrm>
        <a:prstGeom prst="roundRect">
          <a:avLst/>
        </a:prstGeom>
      </xdr:spPr>
      <xdr:style>
        <a:lnRef idx="0">
          <a:schemeClr val="accent1"/>
        </a:lnRef>
        <a:fillRef idx="3">
          <a:schemeClr val="accent1"/>
        </a:fillRef>
        <a:effectRef idx="3">
          <a:schemeClr val="accent1"/>
        </a:effectRef>
        <a:fontRef idx="minor">
          <a:schemeClr val="lt1"/>
        </a:fontRef>
      </xdr:style>
      <xdr:txBody>
        <a:bodyPr vertOverflow="clip" rtlCol="0" anchor="ctr"/>
        <a:lstStyle/>
        <a:p>
          <a:pPr algn="ctr"/>
          <a:r>
            <a:rPr lang="en-US" sz="1800" b="1"/>
            <a:t>Home</a:t>
          </a:r>
        </a:p>
      </xdr:txBody>
    </xdr:sp>
    <xdr:clientData/>
  </xdr:twoCellAnchor>
  <xdr:twoCellAnchor>
    <xdr:from>
      <xdr:col>10</xdr:col>
      <xdr:colOff>66675</xdr:colOff>
      <xdr:row>2</xdr:row>
      <xdr:rowOff>219075</xdr:rowOff>
    </xdr:from>
    <xdr:to>
      <xdr:col>11</xdr:col>
      <xdr:colOff>590550</xdr:colOff>
      <xdr:row>4</xdr:row>
      <xdr:rowOff>47625</xdr:rowOff>
    </xdr:to>
    <xdr:sp macro="[0]!DongleActiv_RoundedRectangle2_Click" textlink="">
      <xdr:nvSpPr>
        <xdr:cNvPr id="3" name="Rounded Rectangle 2"/>
        <xdr:cNvSpPr/>
      </xdr:nvSpPr>
      <xdr:spPr>
        <a:xfrm>
          <a:off x="7010400" y="733425"/>
          <a:ext cx="1133475" cy="342900"/>
        </a:xfrm>
        <a:prstGeom prst="roundRect">
          <a:avLst/>
        </a:prstGeom>
      </xdr:spPr>
      <xdr:style>
        <a:lnRef idx="0">
          <a:schemeClr val="accent1"/>
        </a:lnRef>
        <a:fillRef idx="3">
          <a:schemeClr val="accent1"/>
        </a:fillRef>
        <a:effectRef idx="3">
          <a:schemeClr val="accent1"/>
        </a:effectRef>
        <a:fontRef idx="minor">
          <a:schemeClr val="lt1"/>
        </a:fontRef>
      </xdr:style>
      <xdr:txBody>
        <a:bodyPr vertOverflow="clip" rtlCol="0" anchor="ctr"/>
        <a:lstStyle/>
        <a:p>
          <a:pPr algn="ctr"/>
          <a:r>
            <a:rPr lang="en-US" sz="1800" b="1"/>
            <a:t>Content</a:t>
          </a:r>
        </a:p>
      </xdr:txBody>
    </xdr:sp>
    <xdr:clientData/>
  </xdr:twoCellAnchor>
</xdr:wsDr>
</file>

<file path=xl/drawings/drawing88.xml><?xml version="1.0" encoding="utf-8"?>
<xdr:wsDr xmlns:xdr="http://schemas.openxmlformats.org/drawingml/2006/spreadsheetDrawing" xmlns:a="http://schemas.openxmlformats.org/drawingml/2006/main">
  <xdr:twoCellAnchor>
    <xdr:from>
      <xdr:col>11</xdr:col>
      <xdr:colOff>66675</xdr:colOff>
      <xdr:row>3</xdr:row>
      <xdr:rowOff>247650</xdr:rowOff>
    </xdr:from>
    <xdr:to>
      <xdr:col>12</xdr:col>
      <xdr:colOff>590550</xdr:colOff>
      <xdr:row>5</xdr:row>
      <xdr:rowOff>76200</xdr:rowOff>
    </xdr:to>
    <xdr:sp macro="[0]!Deactiv_RoundedRectangle1_Click" textlink="">
      <xdr:nvSpPr>
        <xdr:cNvPr id="2" name="Rounded Rectangle 1"/>
        <xdr:cNvSpPr/>
      </xdr:nvSpPr>
      <xdr:spPr>
        <a:xfrm>
          <a:off x="7010400" y="247650"/>
          <a:ext cx="1133475" cy="342900"/>
        </a:xfrm>
        <a:prstGeom prst="roundRect">
          <a:avLst/>
        </a:prstGeom>
      </xdr:spPr>
      <xdr:style>
        <a:lnRef idx="0">
          <a:schemeClr val="accent1"/>
        </a:lnRef>
        <a:fillRef idx="3">
          <a:schemeClr val="accent1"/>
        </a:fillRef>
        <a:effectRef idx="3">
          <a:schemeClr val="accent1"/>
        </a:effectRef>
        <a:fontRef idx="minor">
          <a:schemeClr val="lt1"/>
        </a:fontRef>
      </xdr:style>
      <xdr:txBody>
        <a:bodyPr vertOverflow="clip" rtlCol="0" anchor="ctr"/>
        <a:lstStyle/>
        <a:p>
          <a:pPr algn="ctr"/>
          <a:r>
            <a:rPr lang="en-US" sz="1800" b="1"/>
            <a:t>Home</a:t>
          </a:r>
        </a:p>
      </xdr:txBody>
    </xdr:sp>
    <xdr:clientData/>
  </xdr:twoCellAnchor>
  <xdr:twoCellAnchor>
    <xdr:from>
      <xdr:col>11</xdr:col>
      <xdr:colOff>66675</xdr:colOff>
      <xdr:row>5</xdr:row>
      <xdr:rowOff>219075</xdr:rowOff>
    </xdr:from>
    <xdr:to>
      <xdr:col>12</xdr:col>
      <xdr:colOff>590550</xdr:colOff>
      <xdr:row>7</xdr:row>
      <xdr:rowOff>47625</xdr:rowOff>
    </xdr:to>
    <xdr:sp macro="[0]!Deactiv_RoundedRectangle2_Click" textlink="">
      <xdr:nvSpPr>
        <xdr:cNvPr id="3" name="Rounded Rectangle 2"/>
        <xdr:cNvSpPr/>
      </xdr:nvSpPr>
      <xdr:spPr>
        <a:xfrm>
          <a:off x="7010400" y="733425"/>
          <a:ext cx="1133475" cy="342900"/>
        </a:xfrm>
        <a:prstGeom prst="roundRect">
          <a:avLst/>
        </a:prstGeom>
      </xdr:spPr>
      <xdr:style>
        <a:lnRef idx="0">
          <a:schemeClr val="accent1"/>
        </a:lnRef>
        <a:fillRef idx="3">
          <a:schemeClr val="accent1"/>
        </a:fillRef>
        <a:effectRef idx="3">
          <a:schemeClr val="accent1"/>
        </a:effectRef>
        <a:fontRef idx="minor">
          <a:schemeClr val="lt1"/>
        </a:fontRef>
      </xdr:style>
      <xdr:txBody>
        <a:bodyPr vertOverflow="clip" rtlCol="0" anchor="ctr"/>
        <a:lstStyle/>
        <a:p>
          <a:pPr algn="ctr"/>
          <a:r>
            <a:rPr lang="en-US" sz="1800" b="1"/>
            <a:t>Content</a:t>
          </a:r>
        </a:p>
      </xdr:txBody>
    </xdr:sp>
    <xdr:clientData/>
  </xdr:twoCellAnchor>
</xdr:wsDr>
</file>

<file path=xl/drawings/drawing89.xml><?xml version="1.0" encoding="utf-8"?>
<xdr:wsDr xmlns:xdr="http://schemas.openxmlformats.org/drawingml/2006/spreadsheetDrawing" xmlns:a="http://schemas.openxmlformats.org/drawingml/2006/main">
  <xdr:twoCellAnchor>
    <xdr:from>
      <xdr:col>10</xdr:col>
      <xdr:colOff>371475</xdr:colOff>
      <xdr:row>4</xdr:row>
      <xdr:rowOff>19050</xdr:rowOff>
    </xdr:from>
    <xdr:to>
      <xdr:col>12</xdr:col>
      <xdr:colOff>285750</xdr:colOff>
      <xdr:row>5</xdr:row>
      <xdr:rowOff>0</xdr:rowOff>
    </xdr:to>
    <xdr:sp macro="[0]!YogkalApl_RoundedRectangle1_Click" textlink="">
      <xdr:nvSpPr>
        <xdr:cNvPr id="2" name="Rounded Rectangle 1"/>
        <xdr:cNvSpPr/>
      </xdr:nvSpPr>
      <xdr:spPr>
        <a:xfrm>
          <a:off x="7391400" y="1047750"/>
          <a:ext cx="1133475" cy="352425"/>
        </a:xfrm>
        <a:prstGeom prst="roundRect">
          <a:avLst/>
        </a:prstGeom>
      </xdr:spPr>
      <xdr:style>
        <a:lnRef idx="0">
          <a:schemeClr val="accent1"/>
        </a:lnRef>
        <a:fillRef idx="3">
          <a:schemeClr val="accent1"/>
        </a:fillRef>
        <a:effectRef idx="3">
          <a:schemeClr val="accent1"/>
        </a:effectRef>
        <a:fontRef idx="minor">
          <a:schemeClr val="lt1"/>
        </a:fontRef>
      </xdr:style>
      <xdr:txBody>
        <a:bodyPr vertOverflow="clip" rtlCol="0" anchor="ctr"/>
        <a:lstStyle/>
        <a:p>
          <a:pPr algn="ctr"/>
          <a:r>
            <a:rPr lang="en-US" sz="1800" b="1"/>
            <a:t>Home</a:t>
          </a:r>
        </a:p>
      </xdr:txBody>
    </xdr:sp>
    <xdr:clientData/>
  </xdr:twoCellAnchor>
  <xdr:twoCellAnchor>
    <xdr:from>
      <xdr:col>10</xdr:col>
      <xdr:colOff>390525</xdr:colOff>
      <xdr:row>5</xdr:row>
      <xdr:rowOff>114301</xdr:rowOff>
    </xdr:from>
    <xdr:to>
      <xdr:col>12</xdr:col>
      <xdr:colOff>304800</xdr:colOff>
      <xdr:row>6</xdr:row>
      <xdr:rowOff>238125</xdr:rowOff>
    </xdr:to>
    <xdr:sp macro="[0]!YogkalApl_RoundedRectangle2_Click" textlink="">
      <xdr:nvSpPr>
        <xdr:cNvPr id="3" name="Rounded Rectangle 2"/>
        <xdr:cNvSpPr/>
      </xdr:nvSpPr>
      <xdr:spPr>
        <a:xfrm>
          <a:off x="7410450" y="1514476"/>
          <a:ext cx="1133475" cy="361949"/>
        </a:xfrm>
        <a:prstGeom prst="roundRect">
          <a:avLst/>
        </a:prstGeom>
      </xdr:spPr>
      <xdr:style>
        <a:lnRef idx="0">
          <a:schemeClr val="accent1"/>
        </a:lnRef>
        <a:fillRef idx="3">
          <a:schemeClr val="accent1"/>
        </a:fillRef>
        <a:effectRef idx="3">
          <a:schemeClr val="accent1"/>
        </a:effectRef>
        <a:fontRef idx="minor">
          <a:schemeClr val="lt1"/>
        </a:fontRef>
      </xdr:style>
      <xdr:txBody>
        <a:bodyPr vertOverflow="clip" rtlCol="0" anchor="ctr"/>
        <a:lstStyle/>
        <a:p>
          <a:pPr algn="ctr"/>
          <a:r>
            <a:rPr lang="en-US" sz="1800" b="1"/>
            <a:t>Content</a:t>
          </a:r>
        </a:p>
      </xdr:txBody>
    </xdr:sp>
    <xdr:clientData/>
  </xdr:twoCellAnchor>
</xdr:wsDr>
</file>

<file path=xl/drawings/drawing90.xml><?xml version="1.0" encoding="utf-8"?>
<xdr:wsDr xmlns:xdr="http://schemas.openxmlformats.org/drawingml/2006/spreadsheetDrawing" xmlns:a="http://schemas.openxmlformats.org/drawingml/2006/main">
  <xdr:twoCellAnchor>
    <xdr:from>
      <xdr:col>6</xdr:col>
      <xdr:colOff>66675</xdr:colOff>
      <xdr:row>4</xdr:row>
      <xdr:rowOff>114301</xdr:rowOff>
    </xdr:from>
    <xdr:to>
      <xdr:col>7</xdr:col>
      <xdr:colOff>590550</xdr:colOff>
      <xdr:row>6</xdr:row>
      <xdr:rowOff>76201</xdr:rowOff>
    </xdr:to>
    <xdr:sp macro="[0]!CCLApl_RoundedRectangle1_Click" textlink="">
      <xdr:nvSpPr>
        <xdr:cNvPr id="2" name="Rounded Rectangle 1"/>
        <xdr:cNvSpPr/>
      </xdr:nvSpPr>
      <xdr:spPr>
        <a:xfrm>
          <a:off x="7277100" y="1066801"/>
          <a:ext cx="1133475" cy="361950"/>
        </a:xfrm>
        <a:prstGeom prst="roundRect">
          <a:avLst/>
        </a:prstGeom>
      </xdr:spPr>
      <xdr:style>
        <a:lnRef idx="0">
          <a:schemeClr val="accent1"/>
        </a:lnRef>
        <a:fillRef idx="3">
          <a:schemeClr val="accent1"/>
        </a:fillRef>
        <a:effectRef idx="3">
          <a:schemeClr val="accent1"/>
        </a:effectRef>
        <a:fontRef idx="minor">
          <a:schemeClr val="lt1"/>
        </a:fontRef>
      </xdr:style>
      <xdr:txBody>
        <a:bodyPr vertOverflow="clip" rtlCol="0" anchor="ctr"/>
        <a:lstStyle/>
        <a:p>
          <a:pPr algn="ctr"/>
          <a:r>
            <a:rPr lang="en-US" sz="1800" b="1"/>
            <a:t>Home</a:t>
          </a:r>
        </a:p>
      </xdr:txBody>
    </xdr:sp>
    <xdr:clientData/>
  </xdr:twoCellAnchor>
  <xdr:twoCellAnchor>
    <xdr:from>
      <xdr:col>6</xdr:col>
      <xdr:colOff>66675</xdr:colOff>
      <xdr:row>6</xdr:row>
      <xdr:rowOff>219075</xdr:rowOff>
    </xdr:from>
    <xdr:to>
      <xdr:col>7</xdr:col>
      <xdr:colOff>590550</xdr:colOff>
      <xdr:row>8</xdr:row>
      <xdr:rowOff>104775</xdr:rowOff>
    </xdr:to>
    <xdr:sp macro="[0]!CCLApl_RoundedRectangle2_Click" textlink="">
      <xdr:nvSpPr>
        <xdr:cNvPr id="3" name="Rounded Rectangle 2"/>
        <xdr:cNvSpPr/>
      </xdr:nvSpPr>
      <xdr:spPr>
        <a:xfrm>
          <a:off x="7277100" y="1571625"/>
          <a:ext cx="1133475" cy="361950"/>
        </a:xfrm>
        <a:prstGeom prst="roundRect">
          <a:avLst/>
        </a:prstGeom>
      </xdr:spPr>
      <xdr:style>
        <a:lnRef idx="0">
          <a:schemeClr val="accent1"/>
        </a:lnRef>
        <a:fillRef idx="3">
          <a:schemeClr val="accent1"/>
        </a:fillRef>
        <a:effectRef idx="3">
          <a:schemeClr val="accent1"/>
        </a:effectRef>
        <a:fontRef idx="minor">
          <a:schemeClr val="lt1"/>
        </a:fontRef>
      </xdr:style>
      <xdr:txBody>
        <a:bodyPr vertOverflow="clip" rtlCol="0" anchor="ctr"/>
        <a:lstStyle/>
        <a:p>
          <a:pPr algn="ctr"/>
          <a:r>
            <a:rPr lang="en-US" sz="1800" b="1"/>
            <a:t>Content</a:t>
          </a:r>
        </a:p>
      </xdr:txBody>
    </xdr:sp>
    <xdr:clientData/>
  </xdr:twoCellAnchor>
</xdr:wsDr>
</file>

<file path=xl/drawings/drawing91.xml><?xml version="1.0" encoding="utf-8"?>
<xdr:wsDr xmlns:xdr="http://schemas.openxmlformats.org/drawingml/2006/spreadsheetDrawing" xmlns:a="http://schemas.openxmlformats.org/drawingml/2006/main">
  <xdr:twoCellAnchor>
    <xdr:from>
      <xdr:col>4</xdr:col>
      <xdr:colOff>438150</xdr:colOff>
      <xdr:row>3</xdr:row>
      <xdr:rowOff>123825</xdr:rowOff>
    </xdr:from>
    <xdr:to>
      <xdr:col>6</xdr:col>
      <xdr:colOff>352425</xdr:colOff>
      <xdr:row>4</xdr:row>
      <xdr:rowOff>200025</xdr:rowOff>
    </xdr:to>
    <xdr:sp macro="[0]!HandiAll_RoundedRectangle1_Click" textlink="">
      <xdr:nvSpPr>
        <xdr:cNvPr id="2" name="Rounded Rectangle 1"/>
        <xdr:cNvSpPr/>
      </xdr:nvSpPr>
      <xdr:spPr>
        <a:xfrm>
          <a:off x="7924800" y="838200"/>
          <a:ext cx="1133475" cy="314325"/>
        </a:xfrm>
        <a:prstGeom prst="roundRect">
          <a:avLst/>
        </a:prstGeom>
      </xdr:spPr>
      <xdr:style>
        <a:lnRef idx="0">
          <a:schemeClr val="accent1"/>
        </a:lnRef>
        <a:fillRef idx="3">
          <a:schemeClr val="accent1"/>
        </a:fillRef>
        <a:effectRef idx="3">
          <a:schemeClr val="accent1"/>
        </a:effectRef>
        <a:fontRef idx="minor">
          <a:schemeClr val="lt1"/>
        </a:fontRef>
      </xdr:style>
      <xdr:txBody>
        <a:bodyPr vertOverflow="clip" rtlCol="0" anchor="ctr"/>
        <a:lstStyle/>
        <a:p>
          <a:pPr algn="ctr"/>
          <a:r>
            <a:rPr lang="en-US" sz="1800" b="1"/>
            <a:t>Home</a:t>
          </a:r>
        </a:p>
      </xdr:txBody>
    </xdr:sp>
    <xdr:clientData/>
  </xdr:twoCellAnchor>
  <xdr:twoCellAnchor>
    <xdr:from>
      <xdr:col>4</xdr:col>
      <xdr:colOff>457200</xdr:colOff>
      <xdr:row>5</xdr:row>
      <xdr:rowOff>66675</xdr:rowOff>
    </xdr:from>
    <xdr:to>
      <xdr:col>6</xdr:col>
      <xdr:colOff>371475</xdr:colOff>
      <xdr:row>6</xdr:row>
      <xdr:rowOff>133350</xdr:rowOff>
    </xdr:to>
    <xdr:sp macro="[0]!HandiAll_RoundedRectangle2_Click" textlink="">
      <xdr:nvSpPr>
        <xdr:cNvPr id="3" name="Rounded Rectangle 2"/>
        <xdr:cNvSpPr/>
      </xdr:nvSpPr>
      <xdr:spPr>
        <a:xfrm>
          <a:off x="7943850" y="1257300"/>
          <a:ext cx="1133475" cy="304800"/>
        </a:xfrm>
        <a:prstGeom prst="roundRect">
          <a:avLst/>
        </a:prstGeom>
      </xdr:spPr>
      <xdr:style>
        <a:lnRef idx="0">
          <a:schemeClr val="accent1"/>
        </a:lnRef>
        <a:fillRef idx="3">
          <a:schemeClr val="accent1"/>
        </a:fillRef>
        <a:effectRef idx="3">
          <a:schemeClr val="accent1"/>
        </a:effectRef>
        <a:fontRef idx="minor">
          <a:schemeClr val="lt1"/>
        </a:fontRef>
      </xdr:style>
      <xdr:txBody>
        <a:bodyPr vertOverflow="clip" rtlCol="0" anchor="ctr"/>
        <a:lstStyle/>
        <a:p>
          <a:pPr algn="ctr"/>
          <a:r>
            <a:rPr lang="en-US" sz="1800" b="1"/>
            <a:t>Content</a:t>
          </a:r>
        </a:p>
      </xdr:txBody>
    </xdr:sp>
    <xdr:clientData/>
  </xdr:twoCellAnchor>
</xdr:wsDr>
</file>

<file path=xl/drawings/drawing92.xml><?xml version="1.0" encoding="utf-8"?>
<xdr:wsDr xmlns:xdr="http://schemas.openxmlformats.org/drawingml/2006/spreadsheetDrawing" xmlns:a="http://schemas.openxmlformats.org/drawingml/2006/main">
  <xdr:twoCellAnchor>
    <xdr:from>
      <xdr:col>6</xdr:col>
      <xdr:colOff>66675</xdr:colOff>
      <xdr:row>1</xdr:row>
      <xdr:rowOff>247650</xdr:rowOff>
    </xdr:from>
    <xdr:to>
      <xdr:col>7</xdr:col>
      <xdr:colOff>590550</xdr:colOff>
      <xdr:row>3</xdr:row>
      <xdr:rowOff>76200</xdr:rowOff>
    </xdr:to>
    <xdr:sp macro="[0]!HitkariECS_RoundedRectangle1_Click" textlink="">
      <xdr:nvSpPr>
        <xdr:cNvPr id="2" name="Rounded Rectangle 1"/>
        <xdr:cNvSpPr/>
      </xdr:nvSpPr>
      <xdr:spPr>
        <a:xfrm>
          <a:off x="7010400" y="247650"/>
          <a:ext cx="1133475" cy="342900"/>
        </a:xfrm>
        <a:prstGeom prst="roundRect">
          <a:avLst/>
        </a:prstGeom>
      </xdr:spPr>
      <xdr:style>
        <a:lnRef idx="0">
          <a:schemeClr val="accent1"/>
        </a:lnRef>
        <a:fillRef idx="3">
          <a:schemeClr val="accent1"/>
        </a:fillRef>
        <a:effectRef idx="3">
          <a:schemeClr val="accent1"/>
        </a:effectRef>
        <a:fontRef idx="minor">
          <a:schemeClr val="lt1"/>
        </a:fontRef>
      </xdr:style>
      <xdr:txBody>
        <a:bodyPr vertOverflow="clip" rtlCol="0" anchor="ctr"/>
        <a:lstStyle/>
        <a:p>
          <a:pPr algn="ctr"/>
          <a:r>
            <a:rPr lang="en-US" sz="1800" b="1"/>
            <a:t>Home</a:t>
          </a:r>
        </a:p>
      </xdr:txBody>
    </xdr:sp>
    <xdr:clientData/>
  </xdr:twoCellAnchor>
  <xdr:twoCellAnchor>
    <xdr:from>
      <xdr:col>6</xdr:col>
      <xdr:colOff>66675</xdr:colOff>
      <xdr:row>3</xdr:row>
      <xdr:rowOff>219075</xdr:rowOff>
    </xdr:from>
    <xdr:to>
      <xdr:col>7</xdr:col>
      <xdr:colOff>590550</xdr:colOff>
      <xdr:row>5</xdr:row>
      <xdr:rowOff>47625</xdr:rowOff>
    </xdr:to>
    <xdr:sp macro="[0]!HitkariECS_RoundedRectangle2_Click" textlink="">
      <xdr:nvSpPr>
        <xdr:cNvPr id="3" name="Rounded Rectangle 2"/>
        <xdr:cNvSpPr/>
      </xdr:nvSpPr>
      <xdr:spPr>
        <a:xfrm>
          <a:off x="7010400" y="733425"/>
          <a:ext cx="1133475" cy="342900"/>
        </a:xfrm>
        <a:prstGeom prst="roundRect">
          <a:avLst/>
        </a:prstGeom>
      </xdr:spPr>
      <xdr:style>
        <a:lnRef idx="0">
          <a:schemeClr val="accent1"/>
        </a:lnRef>
        <a:fillRef idx="3">
          <a:schemeClr val="accent1"/>
        </a:fillRef>
        <a:effectRef idx="3">
          <a:schemeClr val="accent1"/>
        </a:effectRef>
        <a:fontRef idx="minor">
          <a:schemeClr val="lt1"/>
        </a:fontRef>
      </xdr:style>
      <xdr:txBody>
        <a:bodyPr vertOverflow="clip" rtlCol="0" anchor="ctr"/>
        <a:lstStyle/>
        <a:p>
          <a:pPr algn="ctr"/>
          <a:r>
            <a:rPr lang="en-US" sz="1800" b="1"/>
            <a:t>Content</a:t>
          </a:r>
        </a:p>
      </xdr:txBody>
    </xdr:sp>
    <xdr:clientData/>
  </xdr:twoCellAnchor>
</xdr:wsDr>
</file>

<file path=xl/drawings/drawing93.xml><?xml version="1.0" encoding="utf-8"?>
<xdr:wsDr xmlns:xdr="http://schemas.openxmlformats.org/drawingml/2006/spreadsheetDrawing" xmlns:a="http://schemas.openxmlformats.org/drawingml/2006/main">
  <xdr:twoCellAnchor>
    <xdr:from>
      <xdr:col>12</xdr:col>
      <xdr:colOff>495300</xdr:colOff>
      <xdr:row>3</xdr:row>
      <xdr:rowOff>133350</xdr:rowOff>
    </xdr:from>
    <xdr:to>
      <xdr:col>14</xdr:col>
      <xdr:colOff>257175</xdr:colOff>
      <xdr:row>4</xdr:row>
      <xdr:rowOff>247650</xdr:rowOff>
    </xdr:to>
    <xdr:sp macro="[0]!NonPaymentCert_RoundedRectangle1_Click" textlink="">
      <xdr:nvSpPr>
        <xdr:cNvPr id="2" name="Rounded Rectangle 1"/>
        <xdr:cNvSpPr/>
      </xdr:nvSpPr>
      <xdr:spPr>
        <a:xfrm>
          <a:off x="7791450" y="914400"/>
          <a:ext cx="981075" cy="314325"/>
        </a:xfrm>
        <a:prstGeom prst="roundRect">
          <a:avLst/>
        </a:prstGeom>
      </xdr:spPr>
      <xdr:style>
        <a:lnRef idx="0">
          <a:schemeClr val="accent3"/>
        </a:lnRef>
        <a:fillRef idx="3">
          <a:schemeClr val="accent3"/>
        </a:fillRef>
        <a:effectRef idx="3">
          <a:schemeClr val="accent3"/>
        </a:effectRef>
        <a:fontRef idx="minor">
          <a:schemeClr val="lt1"/>
        </a:fontRef>
      </xdr:style>
      <xdr:txBody>
        <a:bodyPr vertOverflow="clip" rtlCol="0" anchor="ctr"/>
        <a:lstStyle/>
        <a:p>
          <a:pPr algn="ctr"/>
          <a:r>
            <a:rPr lang="en-US" sz="2000" b="1"/>
            <a:t>Home</a:t>
          </a:r>
        </a:p>
      </xdr:txBody>
    </xdr:sp>
    <xdr:clientData/>
  </xdr:twoCellAnchor>
  <xdr:twoCellAnchor>
    <xdr:from>
      <xdr:col>12</xdr:col>
      <xdr:colOff>495300</xdr:colOff>
      <xdr:row>5</xdr:row>
      <xdr:rowOff>85725</xdr:rowOff>
    </xdr:from>
    <xdr:to>
      <xdr:col>14</xdr:col>
      <xdr:colOff>257175</xdr:colOff>
      <xdr:row>6</xdr:row>
      <xdr:rowOff>142875</xdr:rowOff>
    </xdr:to>
    <xdr:sp macro="[0]!NonPaymentCert_RoundedRectangle2_Click" textlink="">
      <xdr:nvSpPr>
        <xdr:cNvPr id="3" name="Rounded Rectangle 2"/>
        <xdr:cNvSpPr/>
      </xdr:nvSpPr>
      <xdr:spPr>
        <a:xfrm>
          <a:off x="7791450" y="1323975"/>
          <a:ext cx="981075" cy="314325"/>
        </a:xfrm>
        <a:prstGeom prst="roundRect">
          <a:avLst/>
        </a:prstGeom>
      </xdr:spPr>
      <xdr:style>
        <a:lnRef idx="0">
          <a:schemeClr val="accent3"/>
        </a:lnRef>
        <a:fillRef idx="3">
          <a:schemeClr val="accent3"/>
        </a:fillRef>
        <a:effectRef idx="3">
          <a:schemeClr val="accent3"/>
        </a:effectRef>
        <a:fontRef idx="minor">
          <a:schemeClr val="lt1"/>
        </a:fontRef>
      </xdr:style>
      <xdr:txBody>
        <a:bodyPr vertOverflow="clip" rtlCol="0" anchor="ctr"/>
        <a:lstStyle/>
        <a:p>
          <a:pPr algn="ctr"/>
          <a:r>
            <a:rPr lang="en-US" sz="1800" b="1"/>
            <a:t>Content</a:t>
          </a:r>
        </a:p>
      </xdr:txBody>
    </xdr:sp>
    <xdr:clientData/>
  </xdr:twoCellAnchor>
</xdr:wsDr>
</file>

<file path=xl/drawings/drawing94.xml><?xml version="1.0" encoding="utf-8"?>
<xdr:wsDr xmlns:xdr="http://schemas.openxmlformats.org/drawingml/2006/spreadsheetDrawing" xmlns:a="http://schemas.openxmlformats.org/drawingml/2006/main">
  <xdr:twoCellAnchor>
    <xdr:from>
      <xdr:col>10</xdr:col>
      <xdr:colOff>342900</xdr:colOff>
      <xdr:row>0</xdr:row>
      <xdr:rowOff>209550</xdr:rowOff>
    </xdr:from>
    <xdr:to>
      <xdr:col>12</xdr:col>
      <xdr:colOff>104775</xdr:colOff>
      <xdr:row>1</xdr:row>
      <xdr:rowOff>266700</xdr:rowOff>
    </xdr:to>
    <xdr:sp macro="[0]!FVCLevr_RoundedRectangle1_Click" textlink="">
      <xdr:nvSpPr>
        <xdr:cNvPr id="2" name="Rounded Rectangle 1"/>
        <xdr:cNvSpPr/>
      </xdr:nvSpPr>
      <xdr:spPr>
        <a:xfrm>
          <a:off x="9267825" y="209550"/>
          <a:ext cx="981075" cy="314325"/>
        </a:xfrm>
        <a:prstGeom prst="roundRect">
          <a:avLst/>
        </a:prstGeom>
      </xdr:spPr>
      <xdr:style>
        <a:lnRef idx="0">
          <a:schemeClr val="accent3"/>
        </a:lnRef>
        <a:fillRef idx="3">
          <a:schemeClr val="accent3"/>
        </a:fillRef>
        <a:effectRef idx="3">
          <a:schemeClr val="accent3"/>
        </a:effectRef>
        <a:fontRef idx="minor">
          <a:schemeClr val="lt1"/>
        </a:fontRef>
      </xdr:style>
      <xdr:txBody>
        <a:bodyPr vertOverflow="clip" rtlCol="0" anchor="ctr"/>
        <a:lstStyle/>
        <a:p>
          <a:pPr algn="ctr"/>
          <a:r>
            <a:rPr lang="en-US" sz="2000" b="1"/>
            <a:t>Home</a:t>
          </a:r>
        </a:p>
      </xdr:txBody>
    </xdr:sp>
    <xdr:clientData/>
  </xdr:twoCellAnchor>
  <xdr:twoCellAnchor>
    <xdr:from>
      <xdr:col>10</xdr:col>
      <xdr:colOff>361950</xdr:colOff>
      <xdr:row>2</xdr:row>
      <xdr:rowOff>47625</xdr:rowOff>
    </xdr:from>
    <xdr:to>
      <xdr:col>12</xdr:col>
      <xdr:colOff>123825</xdr:colOff>
      <xdr:row>3</xdr:row>
      <xdr:rowOff>9525</xdr:rowOff>
    </xdr:to>
    <xdr:sp macro="[0]!FVCLevr_RoundedRectangle2_Click" textlink="">
      <xdr:nvSpPr>
        <xdr:cNvPr id="3" name="Rounded Rectangle 2"/>
        <xdr:cNvSpPr/>
      </xdr:nvSpPr>
      <xdr:spPr>
        <a:xfrm>
          <a:off x="9286875" y="590550"/>
          <a:ext cx="981075" cy="314325"/>
        </a:xfrm>
        <a:prstGeom prst="roundRect">
          <a:avLst/>
        </a:prstGeom>
      </xdr:spPr>
      <xdr:style>
        <a:lnRef idx="0">
          <a:schemeClr val="accent3"/>
        </a:lnRef>
        <a:fillRef idx="3">
          <a:schemeClr val="accent3"/>
        </a:fillRef>
        <a:effectRef idx="3">
          <a:schemeClr val="accent3"/>
        </a:effectRef>
        <a:fontRef idx="minor">
          <a:schemeClr val="lt1"/>
        </a:fontRef>
      </xdr:style>
      <xdr:txBody>
        <a:bodyPr vertOverflow="clip" rtlCol="0" anchor="ctr"/>
        <a:lstStyle/>
        <a:p>
          <a:pPr algn="ctr"/>
          <a:r>
            <a:rPr lang="en-US" sz="1800" b="1"/>
            <a:t>Content</a:t>
          </a:r>
        </a:p>
      </xdr:txBody>
    </xdr:sp>
    <xdr:clientData/>
  </xdr:twoCellAnchor>
</xdr:wsDr>
</file>

<file path=xl/drawings/drawing95.xml><?xml version="1.0" encoding="utf-8"?>
<xdr:wsDr xmlns:xdr="http://schemas.openxmlformats.org/drawingml/2006/spreadsheetDrawing" xmlns:a="http://schemas.openxmlformats.org/drawingml/2006/main">
  <xdr:twoCellAnchor>
    <xdr:from>
      <xdr:col>10</xdr:col>
      <xdr:colOff>0</xdr:colOff>
      <xdr:row>0</xdr:row>
      <xdr:rowOff>180975</xdr:rowOff>
    </xdr:from>
    <xdr:to>
      <xdr:col>11</xdr:col>
      <xdr:colOff>371475</xdr:colOff>
      <xdr:row>1</xdr:row>
      <xdr:rowOff>238125</xdr:rowOff>
    </xdr:to>
    <xdr:sp macro="[0]!FVCOthr_RoundedRectangle1_Click" textlink="">
      <xdr:nvSpPr>
        <xdr:cNvPr id="2" name="Rounded Rectangle 1"/>
        <xdr:cNvSpPr/>
      </xdr:nvSpPr>
      <xdr:spPr>
        <a:xfrm>
          <a:off x="9001125" y="180975"/>
          <a:ext cx="981075" cy="314325"/>
        </a:xfrm>
        <a:prstGeom prst="roundRect">
          <a:avLst/>
        </a:prstGeom>
      </xdr:spPr>
      <xdr:style>
        <a:lnRef idx="0">
          <a:schemeClr val="accent3"/>
        </a:lnRef>
        <a:fillRef idx="3">
          <a:schemeClr val="accent3"/>
        </a:fillRef>
        <a:effectRef idx="3">
          <a:schemeClr val="accent3"/>
        </a:effectRef>
        <a:fontRef idx="minor">
          <a:schemeClr val="lt1"/>
        </a:fontRef>
      </xdr:style>
      <xdr:txBody>
        <a:bodyPr vertOverflow="clip" rtlCol="0" anchor="ctr"/>
        <a:lstStyle/>
        <a:p>
          <a:pPr algn="ctr"/>
          <a:r>
            <a:rPr lang="en-US" sz="2000" b="1"/>
            <a:t>Home</a:t>
          </a:r>
        </a:p>
      </xdr:txBody>
    </xdr:sp>
    <xdr:clientData/>
  </xdr:twoCellAnchor>
  <xdr:twoCellAnchor>
    <xdr:from>
      <xdr:col>10</xdr:col>
      <xdr:colOff>0</xdr:colOff>
      <xdr:row>2</xdr:row>
      <xdr:rowOff>0</xdr:rowOff>
    </xdr:from>
    <xdr:to>
      <xdr:col>11</xdr:col>
      <xdr:colOff>371475</xdr:colOff>
      <xdr:row>2</xdr:row>
      <xdr:rowOff>314325</xdr:rowOff>
    </xdr:to>
    <xdr:sp macro="[0]!FVCOthr_RoundedRectangle2_Click" textlink="">
      <xdr:nvSpPr>
        <xdr:cNvPr id="3" name="Rounded Rectangle 2"/>
        <xdr:cNvSpPr/>
      </xdr:nvSpPr>
      <xdr:spPr>
        <a:xfrm>
          <a:off x="9001125" y="542925"/>
          <a:ext cx="981075" cy="314325"/>
        </a:xfrm>
        <a:prstGeom prst="roundRect">
          <a:avLst/>
        </a:prstGeom>
      </xdr:spPr>
      <xdr:style>
        <a:lnRef idx="0">
          <a:schemeClr val="accent3"/>
        </a:lnRef>
        <a:fillRef idx="3">
          <a:schemeClr val="accent3"/>
        </a:fillRef>
        <a:effectRef idx="3">
          <a:schemeClr val="accent3"/>
        </a:effectRef>
        <a:fontRef idx="minor">
          <a:schemeClr val="lt1"/>
        </a:fontRef>
      </xdr:style>
      <xdr:txBody>
        <a:bodyPr vertOverflow="clip" rtlCol="0" anchor="ctr"/>
        <a:lstStyle/>
        <a:p>
          <a:pPr algn="ctr"/>
          <a:r>
            <a:rPr lang="en-US" sz="1800" b="1"/>
            <a:t>Content</a:t>
          </a:r>
        </a:p>
      </xdr:txBody>
    </xdr:sp>
    <xdr:clientData/>
  </xdr:twoCellAnchor>
</xdr:wsDr>
</file>

<file path=xl/drawings/drawing96.xml><?xml version="1.0" encoding="utf-8"?>
<xdr:wsDr xmlns:xdr="http://schemas.openxmlformats.org/drawingml/2006/spreadsheetDrawing" xmlns:a="http://schemas.openxmlformats.org/drawingml/2006/main">
  <xdr:twoCellAnchor>
    <xdr:from>
      <xdr:col>13</xdr:col>
      <xdr:colOff>0</xdr:colOff>
      <xdr:row>17</xdr:row>
      <xdr:rowOff>0</xdr:rowOff>
    </xdr:from>
    <xdr:to>
      <xdr:col>14</xdr:col>
      <xdr:colOff>371475</xdr:colOff>
      <xdr:row>18</xdr:row>
      <xdr:rowOff>123825</xdr:rowOff>
    </xdr:to>
    <xdr:sp macro="[0]!ChildDeclr_RoundedRectangle1_Click" textlink="">
      <xdr:nvSpPr>
        <xdr:cNvPr id="2" name="Rounded Rectangle 1"/>
        <xdr:cNvSpPr/>
      </xdr:nvSpPr>
      <xdr:spPr>
        <a:xfrm>
          <a:off x="8201025" y="3238500"/>
          <a:ext cx="981075" cy="314325"/>
        </a:xfrm>
        <a:prstGeom prst="roundRect">
          <a:avLst/>
        </a:prstGeom>
      </xdr:spPr>
      <xdr:style>
        <a:lnRef idx="0">
          <a:schemeClr val="accent3"/>
        </a:lnRef>
        <a:fillRef idx="3">
          <a:schemeClr val="accent3"/>
        </a:fillRef>
        <a:effectRef idx="3">
          <a:schemeClr val="accent3"/>
        </a:effectRef>
        <a:fontRef idx="minor">
          <a:schemeClr val="lt1"/>
        </a:fontRef>
      </xdr:style>
      <xdr:txBody>
        <a:bodyPr vertOverflow="clip" rtlCol="0" anchor="ctr"/>
        <a:lstStyle/>
        <a:p>
          <a:pPr algn="ctr"/>
          <a:r>
            <a:rPr lang="en-US" sz="2000" b="1"/>
            <a:t>Home</a:t>
          </a:r>
        </a:p>
      </xdr:txBody>
    </xdr:sp>
    <xdr:clientData/>
  </xdr:twoCellAnchor>
  <xdr:twoCellAnchor>
    <xdr:from>
      <xdr:col>13</xdr:col>
      <xdr:colOff>0</xdr:colOff>
      <xdr:row>19</xdr:row>
      <xdr:rowOff>0</xdr:rowOff>
    </xdr:from>
    <xdr:to>
      <xdr:col>14</xdr:col>
      <xdr:colOff>371475</xdr:colOff>
      <xdr:row>20</xdr:row>
      <xdr:rowOff>123825</xdr:rowOff>
    </xdr:to>
    <xdr:sp macro="[0]!ChildDeclr_RoundedRectangle2_Click" textlink="">
      <xdr:nvSpPr>
        <xdr:cNvPr id="3" name="Rounded Rectangle 2"/>
        <xdr:cNvSpPr/>
      </xdr:nvSpPr>
      <xdr:spPr>
        <a:xfrm>
          <a:off x="8201025" y="3619500"/>
          <a:ext cx="981075" cy="314325"/>
        </a:xfrm>
        <a:prstGeom prst="roundRect">
          <a:avLst/>
        </a:prstGeom>
      </xdr:spPr>
      <xdr:style>
        <a:lnRef idx="0">
          <a:schemeClr val="accent3"/>
        </a:lnRef>
        <a:fillRef idx="3">
          <a:schemeClr val="accent3"/>
        </a:fillRef>
        <a:effectRef idx="3">
          <a:schemeClr val="accent3"/>
        </a:effectRef>
        <a:fontRef idx="minor">
          <a:schemeClr val="lt1"/>
        </a:fontRef>
      </xdr:style>
      <xdr:txBody>
        <a:bodyPr vertOverflow="clip" rtlCol="0" anchor="ctr"/>
        <a:lstStyle/>
        <a:p>
          <a:pPr algn="ctr"/>
          <a:r>
            <a:rPr lang="en-US" sz="1800" b="1"/>
            <a:t>Content</a:t>
          </a:r>
        </a:p>
      </xdr:txBody>
    </xdr:sp>
    <xdr:clientData/>
  </xdr:twoCellAnchor>
</xdr:wsDr>
</file>

<file path=xl/drawings/drawing97.xml><?xml version="1.0" encoding="utf-8"?>
<xdr:wsDr xmlns:xdr="http://schemas.openxmlformats.org/drawingml/2006/spreadsheetDrawing" xmlns:a="http://schemas.openxmlformats.org/drawingml/2006/main">
  <xdr:twoCellAnchor>
    <xdr:from>
      <xdr:col>14</xdr:col>
      <xdr:colOff>0</xdr:colOff>
      <xdr:row>1</xdr:row>
      <xdr:rowOff>0</xdr:rowOff>
    </xdr:from>
    <xdr:to>
      <xdr:col>15</xdr:col>
      <xdr:colOff>371475</xdr:colOff>
      <xdr:row>2</xdr:row>
      <xdr:rowOff>114300</xdr:rowOff>
    </xdr:to>
    <xdr:sp macro="[0]!VacantPost_RoundedRectangle1_Click" textlink="">
      <xdr:nvSpPr>
        <xdr:cNvPr id="2" name="Rounded Rectangle 1"/>
        <xdr:cNvSpPr/>
      </xdr:nvSpPr>
      <xdr:spPr>
        <a:xfrm>
          <a:off x="10467975" y="295275"/>
          <a:ext cx="981075" cy="314325"/>
        </a:xfrm>
        <a:prstGeom prst="roundRect">
          <a:avLst/>
        </a:prstGeom>
      </xdr:spPr>
      <xdr:style>
        <a:lnRef idx="0">
          <a:schemeClr val="accent3"/>
        </a:lnRef>
        <a:fillRef idx="3">
          <a:schemeClr val="accent3"/>
        </a:fillRef>
        <a:effectRef idx="3">
          <a:schemeClr val="accent3"/>
        </a:effectRef>
        <a:fontRef idx="minor">
          <a:schemeClr val="lt1"/>
        </a:fontRef>
      </xdr:style>
      <xdr:txBody>
        <a:bodyPr vertOverflow="clip" rtlCol="0" anchor="ctr"/>
        <a:lstStyle/>
        <a:p>
          <a:pPr algn="ctr"/>
          <a:r>
            <a:rPr lang="en-US" sz="2000" b="1"/>
            <a:t>Home</a:t>
          </a:r>
        </a:p>
      </xdr:txBody>
    </xdr:sp>
    <xdr:clientData/>
  </xdr:twoCellAnchor>
  <xdr:twoCellAnchor>
    <xdr:from>
      <xdr:col>14</xdr:col>
      <xdr:colOff>0</xdr:colOff>
      <xdr:row>3</xdr:row>
      <xdr:rowOff>0</xdr:rowOff>
    </xdr:from>
    <xdr:to>
      <xdr:col>15</xdr:col>
      <xdr:colOff>371475</xdr:colOff>
      <xdr:row>4</xdr:row>
      <xdr:rowOff>76200</xdr:rowOff>
    </xdr:to>
    <xdr:sp macro="[0]!VacantPost_RoundedRectangle2_Click" textlink="">
      <xdr:nvSpPr>
        <xdr:cNvPr id="3" name="Rounded Rectangle 2"/>
        <xdr:cNvSpPr/>
      </xdr:nvSpPr>
      <xdr:spPr>
        <a:xfrm>
          <a:off x="10467975" y="790575"/>
          <a:ext cx="981075" cy="314325"/>
        </a:xfrm>
        <a:prstGeom prst="roundRect">
          <a:avLst/>
        </a:prstGeom>
      </xdr:spPr>
      <xdr:style>
        <a:lnRef idx="0">
          <a:schemeClr val="accent3"/>
        </a:lnRef>
        <a:fillRef idx="3">
          <a:schemeClr val="accent3"/>
        </a:fillRef>
        <a:effectRef idx="3">
          <a:schemeClr val="accent3"/>
        </a:effectRef>
        <a:fontRef idx="minor">
          <a:schemeClr val="lt1"/>
        </a:fontRef>
      </xdr:style>
      <xdr:txBody>
        <a:bodyPr vertOverflow="clip" rtlCol="0" anchor="ctr"/>
        <a:lstStyle/>
        <a:p>
          <a:pPr algn="ctr"/>
          <a:r>
            <a:rPr lang="en-US" sz="1800" b="1"/>
            <a:t>Content</a:t>
          </a:r>
        </a:p>
      </xdr:txBody>
    </xdr:sp>
    <xdr:clientData/>
  </xdr:twoCellAnchor>
</xdr:wsDr>
</file>

<file path=xl/drawings/drawing98.xml><?xml version="1.0" encoding="utf-8"?>
<xdr:wsDr xmlns:xdr="http://schemas.openxmlformats.org/drawingml/2006/spreadsheetDrawing" xmlns:a="http://schemas.openxmlformats.org/drawingml/2006/main">
  <xdr:twoCellAnchor>
    <xdr:from>
      <xdr:col>9</xdr:col>
      <xdr:colOff>0</xdr:colOff>
      <xdr:row>0</xdr:row>
      <xdr:rowOff>209550</xdr:rowOff>
    </xdr:from>
    <xdr:to>
      <xdr:col>10</xdr:col>
      <xdr:colOff>495300</xdr:colOff>
      <xdr:row>2</xdr:row>
      <xdr:rowOff>57150</xdr:rowOff>
    </xdr:to>
    <xdr:sp macro="[0]!VerifyListP1_RoundedRectangle1_Click" textlink="">
      <xdr:nvSpPr>
        <xdr:cNvPr id="2" name="Rounded Rectangle 1"/>
        <xdr:cNvSpPr/>
      </xdr:nvSpPr>
      <xdr:spPr>
        <a:xfrm>
          <a:off x="7381875" y="209550"/>
          <a:ext cx="1104900" cy="361950"/>
        </a:xfrm>
        <a:prstGeom prst="roundRect">
          <a:avLst>
            <a:gd name="adj" fmla="val 16667"/>
          </a:avLst>
        </a:prstGeom>
      </xdr:spPr>
      <xdr:style>
        <a:lnRef idx="0">
          <a:schemeClr val="accent3"/>
        </a:lnRef>
        <a:fillRef idx="3">
          <a:schemeClr val="accent3"/>
        </a:fillRef>
        <a:effectRef idx="3">
          <a:schemeClr val="accent3"/>
        </a:effectRef>
        <a:fontRef idx="minor">
          <a:schemeClr val="lt1"/>
        </a:fontRef>
      </xdr:style>
      <xdr:txBody>
        <a:bodyPr vertOverflow="clip" rtlCol="0" anchor="ctr"/>
        <a:lstStyle/>
        <a:p>
          <a:pPr algn="ctr"/>
          <a:r>
            <a:rPr lang="en-US" sz="2000" b="1"/>
            <a:t>Home</a:t>
          </a:r>
        </a:p>
      </xdr:txBody>
    </xdr:sp>
    <xdr:clientData/>
  </xdr:twoCellAnchor>
  <xdr:twoCellAnchor>
    <xdr:from>
      <xdr:col>9</xdr:col>
      <xdr:colOff>9525</xdr:colOff>
      <xdr:row>2</xdr:row>
      <xdr:rowOff>114300</xdr:rowOff>
    </xdr:from>
    <xdr:to>
      <xdr:col>10</xdr:col>
      <xdr:colOff>504825</xdr:colOff>
      <xdr:row>3</xdr:row>
      <xdr:rowOff>123825</xdr:rowOff>
    </xdr:to>
    <xdr:sp macro="[0]!VerifyListP1_RoundedRectangle2_Click" textlink="">
      <xdr:nvSpPr>
        <xdr:cNvPr id="3" name="Rounded Rectangle 2"/>
        <xdr:cNvSpPr/>
      </xdr:nvSpPr>
      <xdr:spPr>
        <a:xfrm>
          <a:off x="7391400" y="628650"/>
          <a:ext cx="1104900" cy="361950"/>
        </a:xfrm>
        <a:prstGeom prst="roundRect">
          <a:avLst>
            <a:gd name="adj" fmla="val 16667"/>
          </a:avLst>
        </a:prstGeom>
      </xdr:spPr>
      <xdr:style>
        <a:lnRef idx="0">
          <a:schemeClr val="accent3"/>
        </a:lnRef>
        <a:fillRef idx="3">
          <a:schemeClr val="accent3"/>
        </a:fillRef>
        <a:effectRef idx="3">
          <a:schemeClr val="accent3"/>
        </a:effectRef>
        <a:fontRef idx="minor">
          <a:schemeClr val="lt1"/>
        </a:fontRef>
      </xdr:style>
      <xdr:txBody>
        <a:bodyPr vertOverflow="clip" rtlCol="0" anchor="ctr"/>
        <a:lstStyle/>
        <a:p>
          <a:pPr algn="ctr"/>
          <a:r>
            <a:rPr lang="en-US" sz="2000" b="1"/>
            <a:t>Store</a:t>
          </a:r>
        </a:p>
      </xdr:txBody>
    </xdr:sp>
    <xdr:clientData/>
  </xdr:twoCellAnchor>
</xdr:wsDr>
</file>

<file path=xl/drawings/drawing99.xml><?xml version="1.0" encoding="utf-8"?>
<xdr:wsDr xmlns:xdr="http://schemas.openxmlformats.org/drawingml/2006/spreadsheetDrawing" xmlns:a="http://schemas.openxmlformats.org/drawingml/2006/main">
  <xdr:twoCellAnchor>
    <xdr:from>
      <xdr:col>12</xdr:col>
      <xdr:colOff>0</xdr:colOff>
      <xdr:row>1</xdr:row>
      <xdr:rowOff>0</xdr:rowOff>
    </xdr:from>
    <xdr:to>
      <xdr:col>13</xdr:col>
      <xdr:colOff>495300</xdr:colOff>
      <xdr:row>2</xdr:row>
      <xdr:rowOff>76200</xdr:rowOff>
    </xdr:to>
    <xdr:sp macro="[0]!SR5_RoundedRectangle1_Click" textlink="">
      <xdr:nvSpPr>
        <xdr:cNvPr id="2" name="Rounded Rectangle 1"/>
        <xdr:cNvSpPr/>
      </xdr:nvSpPr>
      <xdr:spPr>
        <a:xfrm>
          <a:off x="7315200" y="333375"/>
          <a:ext cx="1104900" cy="333375"/>
        </a:xfrm>
        <a:prstGeom prst="roundRect">
          <a:avLst>
            <a:gd name="adj" fmla="val 16667"/>
          </a:avLst>
        </a:prstGeom>
      </xdr:spPr>
      <xdr:style>
        <a:lnRef idx="0">
          <a:schemeClr val="accent3"/>
        </a:lnRef>
        <a:fillRef idx="3">
          <a:schemeClr val="accent3"/>
        </a:fillRef>
        <a:effectRef idx="3">
          <a:schemeClr val="accent3"/>
        </a:effectRef>
        <a:fontRef idx="minor">
          <a:schemeClr val="lt1"/>
        </a:fontRef>
      </xdr:style>
      <xdr:txBody>
        <a:bodyPr vertOverflow="clip" rtlCol="0" anchor="ctr"/>
        <a:lstStyle/>
        <a:p>
          <a:pPr algn="ctr"/>
          <a:r>
            <a:rPr lang="en-US" sz="2000" b="1"/>
            <a:t>Home</a:t>
          </a:r>
        </a:p>
      </xdr:txBody>
    </xdr:sp>
    <xdr:clientData/>
  </xdr:twoCellAnchor>
  <xdr:twoCellAnchor>
    <xdr:from>
      <xdr:col>12</xdr:col>
      <xdr:colOff>0</xdr:colOff>
      <xdr:row>3</xdr:row>
      <xdr:rowOff>0</xdr:rowOff>
    </xdr:from>
    <xdr:to>
      <xdr:col>13</xdr:col>
      <xdr:colOff>495300</xdr:colOff>
      <xdr:row>4</xdr:row>
      <xdr:rowOff>76200</xdr:rowOff>
    </xdr:to>
    <xdr:sp macro="[0]!SR5_RoundedRectangle2_Click" textlink="">
      <xdr:nvSpPr>
        <xdr:cNvPr id="3" name="Rounded Rectangle 2"/>
        <xdr:cNvSpPr/>
      </xdr:nvSpPr>
      <xdr:spPr>
        <a:xfrm>
          <a:off x="7315200" y="847725"/>
          <a:ext cx="1104900" cy="333375"/>
        </a:xfrm>
        <a:prstGeom prst="roundRect">
          <a:avLst>
            <a:gd name="adj" fmla="val 16667"/>
          </a:avLst>
        </a:prstGeom>
      </xdr:spPr>
      <xdr:style>
        <a:lnRef idx="0">
          <a:schemeClr val="accent3"/>
        </a:lnRef>
        <a:fillRef idx="3">
          <a:schemeClr val="accent3"/>
        </a:fillRef>
        <a:effectRef idx="3">
          <a:schemeClr val="accent3"/>
        </a:effectRef>
        <a:fontRef idx="minor">
          <a:schemeClr val="lt1"/>
        </a:fontRef>
      </xdr:style>
      <xdr:txBody>
        <a:bodyPr vertOverflow="clip" rtlCol="0" anchor="ctr"/>
        <a:lstStyle/>
        <a:p>
          <a:pPr algn="ctr"/>
          <a:r>
            <a:rPr lang="en-US" sz="2000" b="1"/>
            <a:t>Store</a:t>
          </a:r>
        </a:p>
      </xdr:txBody>
    </xdr:sp>
    <xdr:clientData/>
  </xdr:twoCellAnchor>
</xdr:wsDr>
</file>

<file path=xl/drawings/drawing100.xml><?xml version="1.0" encoding="utf-8"?>
<xdr:wsDr xmlns:xdr="http://schemas.openxmlformats.org/drawingml/2006/spreadsheetDrawing" xmlns:a="http://schemas.openxmlformats.org/drawingml/2006/main">
  <xdr:twoCellAnchor>
    <xdr:from>
      <xdr:col>8</xdr:col>
      <xdr:colOff>0</xdr:colOff>
      <xdr:row>1</xdr:row>
      <xdr:rowOff>0</xdr:rowOff>
    </xdr:from>
    <xdr:to>
      <xdr:col>9</xdr:col>
      <xdr:colOff>495300</xdr:colOff>
      <xdr:row>2</xdr:row>
      <xdr:rowOff>76200</xdr:rowOff>
    </xdr:to>
    <xdr:sp macro="[0]!SR6_RoundedRectangle1_Click" textlink="">
      <xdr:nvSpPr>
        <xdr:cNvPr id="2" name="Rounded Rectangle 1"/>
        <xdr:cNvSpPr/>
      </xdr:nvSpPr>
      <xdr:spPr>
        <a:xfrm>
          <a:off x="4876800" y="257175"/>
          <a:ext cx="1104900" cy="333375"/>
        </a:xfrm>
        <a:prstGeom prst="roundRect">
          <a:avLst>
            <a:gd name="adj" fmla="val 16667"/>
          </a:avLst>
        </a:prstGeom>
      </xdr:spPr>
      <xdr:style>
        <a:lnRef idx="0">
          <a:schemeClr val="accent3"/>
        </a:lnRef>
        <a:fillRef idx="3">
          <a:schemeClr val="accent3"/>
        </a:fillRef>
        <a:effectRef idx="3">
          <a:schemeClr val="accent3"/>
        </a:effectRef>
        <a:fontRef idx="minor">
          <a:schemeClr val="lt1"/>
        </a:fontRef>
      </xdr:style>
      <xdr:txBody>
        <a:bodyPr vertOverflow="clip" rtlCol="0" anchor="ctr"/>
        <a:lstStyle/>
        <a:p>
          <a:pPr algn="ctr"/>
          <a:r>
            <a:rPr lang="en-US" sz="2000" b="1"/>
            <a:t>Home</a:t>
          </a:r>
        </a:p>
      </xdr:txBody>
    </xdr:sp>
    <xdr:clientData/>
  </xdr:twoCellAnchor>
  <xdr:twoCellAnchor>
    <xdr:from>
      <xdr:col>8</xdr:col>
      <xdr:colOff>0</xdr:colOff>
      <xdr:row>3</xdr:row>
      <xdr:rowOff>0</xdr:rowOff>
    </xdr:from>
    <xdr:to>
      <xdr:col>9</xdr:col>
      <xdr:colOff>495300</xdr:colOff>
      <xdr:row>4</xdr:row>
      <xdr:rowOff>76200</xdr:rowOff>
    </xdr:to>
    <xdr:sp macro="[0]!SR6_RoundedRectangle2_Click" textlink="">
      <xdr:nvSpPr>
        <xdr:cNvPr id="3" name="Rounded Rectangle 2"/>
        <xdr:cNvSpPr/>
      </xdr:nvSpPr>
      <xdr:spPr>
        <a:xfrm>
          <a:off x="4876800" y="771525"/>
          <a:ext cx="1104900" cy="333375"/>
        </a:xfrm>
        <a:prstGeom prst="roundRect">
          <a:avLst>
            <a:gd name="adj" fmla="val 16667"/>
          </a:avLst>
        </a:prstGeom>
      </xdr:spPr>
      <xdr:style>
        <a:lnRef idx="0">
          <a:schemeClr val="accent3"/>
        </a:lnRef>
        <a:fillRef idx="3">
          <a:schemeClr val="accent3"/>
        </a:fillRef>
        <a:effectRef idx="3">
          <a:schemeClr val="accent3"/>
        </a:effectRef>
        <a:fontRef idx="minor">
          <a:schemeClr val="lt1"/>
        </a:fontRef>
      </xdr:style>
      <xdr:txBody>
        <a:bodyPr vertOverflow="clip" rtlCol="0" anchor="ctr"/>
        <a:lstStyle/>
        <a:p>
          <a:pPr algn="ctr"/>
          <a:r>
            <a:rPr lang="en-US" sz="2000" b="1"/>
            <a:t>Store</a:t>
          </a:r>
        </a:p>
      </xdr:txBody>
    </xdr:sp>
    <xdr:clientData/>
  </xdr:twoCellAnchor>
</xdr:wsDr>
</file>

<file path=xl/drawings/drawing101.xml><?xml version="1.0" encoding="utf-8"?>
<xdr:wsDr xmlns:xdr="http://schemas.openxmlformats.org/drawingml/2006/spreadsheetDrawing" xmlns:a="http://schemas.openxmlformats.org/drawingml/2006/main">
  <xdr:twoCellAnchor>
    <xdr:from>
      <xdr:col>12</xdr:col>
      <xdr:colOff>0</xdr:colOff>
      <xdr:row>1</xdr:row>
      <xdr:rowOff>0</xdr:rowOff>
    </xdr:from>
    <xdr:to>
      <xdr:col>13</xdr:col>
      <xdr:colOff>495300</xdr:colOff>
      <xdr:row>2</xdr:row>
      <xdr:rowOff>38100</xdr:rowOff>
    </xdr:to>
    <xdr:sp macro="[0]!SR7_RoundedRectangle1_Click" textlink="">
      <xdr:nvSpPr>
        <xdr:cNvPr id="2" name="Rounded Rectangle 1"/>
        <xdr:cNvSpPr/>
      </xdr:nvSpPr>
      <xdr:spPr>
        <a:xfrm>
          <a:off x="7315200" y="257175"/>
          <a:ext cx="1104900" cy="333375"/>
        </a:xfrm>
        <a:prstGeom prst="roundRect">
          <a:avLst>
            <a:gd name="adj" fmla="val 16667"/>
          </a:avLst>
        </a:prstGeom>
      </xdr:spPr>
      <xdr:style>
        <a:lnRef idx="0">
          <a:schemeClr val="accent3"/>
        </a:lnRef>
        <a:fillRef idx="3">
          <a:schemeClr val="accent3"/>
        </a:fillRef>
        <a:effectRef idx="3">
          <a:schemeClr val="accent3"/>
        </a:effectRef>
        <a:fontRef idx="minor">
          <a:schemeClr val="lt1"/>
        </a:fontRef>
      </xdr:style>
      <xdr:txBody>
        <a:bodyPr vertOverflow="clip" rtlCol="0" anchor="ctr"/>
        <a:lstStyle/>
        <a:p>
          <a:pPr algn="ctr"/>
          <a:r>
            <a:rPr lang="en-US" sz="2000" b="1"/>
            <a:t>Home</a:t>
          </a:r>
        </a:p>
      </xdr:txBody>
    </xdr:sp>
    <xdr:clientData/>
  </xdr:twoCellAnchor>
  <xdr:twoCellAnchor>
    <xdr:from>
      <xdr:col>12</xdr:col>
      <xdr:colOff>0</xdr:colOff>
      <xdr:row>3</xdr:row>
      <xdr:rowOff>0</xdr:rowOff>
    </xdr:from>
    <xdr:to>
      <xdr:col>13</xdr:col>
      <xdr:colOff>495300</xdr:colOff>
      <xdr:row>4</xdr:row>
      <xdr:rowOff>76200</xdr:rowOff>
    </xdr:to>
    <xdr:sp macro="[0]!SR7_RoundedRectangle2_Click" textlink="">
      <xdr:nvSpPr>
        <xdr:cNvPr id="3" name="Rounded Rectangle 2"/>
        <xdr:cNvSpPr/>
      </xdr:nvSpPr>
      <xdr:spPr>
        <a:xfrm>
          <a:off x="7315200" y="809625"/>
          <a:ext cx="1104900" cy="333375"/>
        </a:xfrm>
        <a:prstGeom prst="roundRect">
          <a:avLst>
            <a:gd name="adj" fmla="val 16667"/>
          </a:avLst>
        </a:prstGeom>
      </xdr:spPr>
      <xdr:style>
        <a:lnRef idx="0">
          <a:schemeClr val="accent3"/>
        </a:lnRef>
        <a:fillRef idx="3">
          <a:schemeClr val="accent3"/>
        </a:fillRef>
        <a:effectRef idx="3">
          <a:schemeClr val="accent3"/>
        </a:effectRef>
        <a:fontRef idx="minor">
          <a:schemeClr val="lt1"/>
        </a:fontRef>
      </xdr:style>
      <xdr:txBody>
        <a:bodyPr vertOverflow="clip" rtlCol="0" anchor="ctr"/>
        <a:lstStyle/>
        <a:p>
          <a:pPr algn="ctr"/>
          <a:r>
            <a:rPr lang="en-US" sz="2000" b="1"/>
            <a:t>Store</a:t>
          </a:r>
        </a:p>
      </xdr:txBody>
    </xdr:sp>
    <xdr:clientData/>
  </xdr:twoCellAnchor>
</xdr:wsDr>
</file>

<file path=xl/drawings/drawing102.xml><?xml version="1.0" encoding="utf-8"?>
<xdr:wsDr xmlns:xdr="http://schemas.openxmlformats.org/drawingml/2006/spreadsheetDrawing" xmlns:a="http://schemas.openxmlformats.org/drawingml/2006/main">
  <xdr:twoCellAnchor>
    <xdr:from>
      <xdr:col>0</xdr:col>
      <xdr:colOff>28575</xdr:colOff>
      <xdr:row>0</xdr:row>
      <xdr:rowOff>19050</xdr:rowOff>
    </xdr:from>
    <xdr:to>
      <xdr:col>1</xdr:col>
      <xdr:colOff>9525</xdr:colOff>
      <xdr:row>0</xdr:row>
      <xdr:rowOff>333375</xdr:rowOff>
    </xdr:to>
    <xdr:sp macro="[0]!ReleaveLetr_RoundedRectangle1_Click" textlink="">
      <xdr:nvSpPr>
        <xdr:cNvPr id="2" name="Rounded Rectangle 1"/>
        <xdr:cNvSpPr/>
      </xdr:nvSpPr>
      <xdr:spPr>
        <a:xfrm>
          <a:off x="28575" y="19050"/>
          <a:ext cx="828675" cy="314325"/>
        </a:xfrm>
        <a:prstGeom prst="roundRect">
          <a:avLst/>
        </a:prstGeom>
      </xdr:spPr>
      <xdr:style>
        <a:lnRef idx="0">
          <a:schemeClr val="accent2"/>
        </a:lnRef>
        <a:fillRef idx="3">
          <a:schemeClr val="accent2"/>
        </a:fillRef>
        <a:effectRef idx="3">
          <a:schemeClr val="accent2"/>
        </a:effectRef>
        <a:fontRef idx="minor">
          <a:schemeClr val="lt1"/>
        </a:fontRef>
      </xdr:style>
      <xdr:txBody>
        <a:bodyPr vertOverflow="clip" rtlCol="0" anchor="ctr"/>
        <a:lstStyle/>
        <a:p>
          <a:pPr algn="ctr"/>
          <a:r>
            <a:rPr lang="en-US" sz="1400" b="1"/>
            <a:t>Home</a:t>
          </a:r>
        </a:p>
      </xdr:txBody>
    </xdr:sp>
    <xdr:clientData/>
  </xdr:twoCellAnchor>
  <xdr:twoCellAnchor>
    <xdr:from>
      <xdr:col>14</xdr:col>
      <xdr:colOff>485775</xdr:colOff>
      <xdr:row>0</xdr:row>
      <xdr:rowOff>19050</xdr:rowOff>
    </xdr:from>
    <xdr:to>
      <xdr:col>17</xdr:col>
      <xdr:colOff>38100</xdr:colOff>
      <xdr:row>0</xdr:row>
      <xdr:rowOff>333375</xdr:rowOff>
    </xdr:to>
    <xdr:sp macro="[0]!ReleaveLetr_RoundedRectangle2_Click" textlink="">
      <xdr:nvSpPr>
        <xdr:cNvPr id="3" name="Rounded Rectangle 2"/>
        <xdr:cNvSpPr/>
      </xdr:nvSpPr>
      <xdr:spPr>
        <a:xfrm>
          <a:off x="10001250" y="19050"/>
          <a:ext cx="1381125" cy="314325"/>
        </a:xfrm>
        <a:prstGeom prst="roundRect">
          <a:avLst/>
        </a:prstGeom>
      </xdr:spPr>
      <xdr:style>
        <a:lnRef idx="0">
          <a:schemeClr val="accent2"/>
        </a:lnRef>
        <a:fillRef idx="3">
          <a:schemeClr val="accent2"/>
        </a:fillRef>
        <a:effectRef idx="3">
          <a:schemeClr val="accent2"/>
        </a:effectRef>
        <a:fontRef idx="minor">
          <a:schemeClr val="lt1"/>
        </a:fontRef>
      </xdr:style>
      <xdr:txBody>
        <a:bodyPr vertOverflow="clip" rtlCol="0" anchor="ctr"/>
        <a:lstStyle/>
        <a:p>
          <a:pPr algn="ctr"/>
          <a:r>
            <a:rPr lang="en-US" sz="1400" b="1"/>
            <a:t>Pension Home</a:t>
          </a:r>
        </a:p>
      </xdr:txBody>
    </xdr:sp>
    <xdr:clientData/>
  </xdr:twoCellAnchor>
  <xdr:twoCellAnchor>
    <xdr:from>
      <xdr:col>3</xdr:col>
      <xdr:colOff>438150</xdr:colOff>
      <xdr:row>4</xdr:row>
      <xdr:rowOff>257175</xdr:rowOff>
    </xdr:from>
    <xdr:to>
      <xdr:col>15</xdr:col>
      <xdr:colOff>533400</xdr:colOff>
      <xdr:row>13</xdr:row>
      <xdr:rowOff>161926</xdr:rowOff>
    </xdr:to>
    <xdr:cxnSp macro="">
      <xdr:nvCxnSpPr>
        <xdr:cNvPr id="23" name="Straight Arrow Connector 22"/>
        <xdr:cNvCxnSpPr/>
      </xdr:nvCxnSpPr>
      <xdr:spPr>
        <a:xfrm flipV="1">
          <a:off x="4286250" y="1790700"/>
          <a:ext cx="6372225" cy="2228851"/>
        </a:xfrm>
        <a:prstGeom prst="straightConnector1">
          <a:avLst/>
        </a:prstGeom>
        <a:ln>
          <a:headEnd type="arrow"/>
          <a:tailEnd type="arrow"/>
        </a:ln>
      </xdr:spPr>
      <xdr:style>
        <a:lnRef idx="1">
          <a:schemeClr val="accent1"/>
        </a:lnRef>
        <a:fillRef idx="0">
          <a:schemeClr val="accent1"/>
        </a:fillRef>
        <a:effectRef idx="0">
          <a:schemeClr val="accent1"/>
        </a:effectRef>
        <a:fontRef idx="minor">
          <a:schemeClr val="tx1"/>
        </a:fontRef>
      </xdr:style>
    </xdr:cxnSp>
    <xdr:clientData fPrintsWithSheet="0"/>
  </xdr:twoCellAnchor>
</xdr:wsDr>
</file>

<file path=xl/drawings/drawing103.xml><?xml version="1.0" encoding="utf-8"?>
<xdr:wsDr xmlns:xdr="http://schemas.openxmlformats.org/drawingml/2006/spreadsheetDrawing" xmlns:a="http://schemas.openxmlformats.org/drawingml/2006/main">
  <xdr:twoCellAnchor>
    <xdr:from>
      <xdr:col>10</xdr:col>
      <xdr:colOff>352425</xdr:colOff>
      <xdr:row>0</xdr:row>
      <xdr:rowOff>209550</xdr:rowOff>
    </xdr:from>
    <xdr:to>
      <xdr:col>12</xdr:col>
      <xdr:colOff>314325</xdr:colOff>
      <xdr:row>2</xdr:row>
      <xdr:rowOff>0</xdr:rowOff>
    </xdr:to>
    <xdr:sp macro="[0]!FrwrdServEnd_RoundedRectangle1_Click" textlink="">
      <xdr:nvSpPr>
        <xdr:cNvPr id="2" name="Rounded Rectangle 1"/>
        <xdr:cNvSpPr/>
      </xdr:nvSpPr>
      <xdr:spPr>
        <a:xfrm>
          <a:off x="6448425" y="209550"/>
          <a:ext cx="1181100" cy="314325"/>
        </a:xfrm>
        <a:prstGeom prst="roundRect">
          <a:avLst/>
        </a:prstGeom>
      </xdr:spPr>
      <xdr:style>
        <a:lnRef idx="0">
          <a:schemeClr val="accent3"/>
        </a:lnRef>
        <a:fillRef idx="3">
          <a:schemeClr val="accent3"/>
        </a:fillRef>
        <a:effectRef idx="3">
          <a:schemeClr val="accent3"/>
        </a:effectRef>
        <a:fontRef idx="minor">
          <a:schemeClr val="lt1"/>
        </a:fontRef>
      </xdr:style>
      <xdr:txBody>
        <a:bodyPr vertOverflow="clip" rtlCol="0" anchor="ctr"/>
        <a:lstStyle/>
        <a:p>
          <a:pPr algn="ctr"/>
          <a:r>
            <a:rPr lang="en-US" sz="1600" b="1"/>
            <a:t>Home</a:t>
          </a:r>
        </a:p>
      </xdr:txBody>
    </xdr:sp>
    <xdr:clientData/>
  </xdr:twoCellAnchor>
  <xdr:twoCellAnchor>
    <xdr:from>
      <xdr:col>10</xdr:col>
      <xdr:colOff>361950</xdr:colOff>
      <xdr:row>2</xdr:row>
      <xdr:rowOff>114300</xdr:rowOff>
    </xdr:from>
    <xdr:to>
      <xdr:col>12</xdr:col>
      <xdr:colOff>323850</xdr:colOff>
      <xdr:row>3</xdr:row>
      <xdr:rowOff>219075</xdr:rowOff>
    </xdr:to>
    <xdr:sp macro="[0]!FrwrdServEnd_RoundedRectangle2_Click" textlink="">
      <xdr:nvSpPr>
        <xdr:cNvPr id="3" name="Rounded Rectangle 2"/>
        <xdr:cNvSpPr/>
      </xdr:nvSpPr>
      <xdr:spPr>
        <a:xfrm>
          <a:off x="6457950" y="638175"/>
          <a:ext cx="1181100" cy="342900"/>
        </a:xfrm>
        <a:prstGeom prst="roundRect">
          <a:avLst/>
        </a:prstGeom>
      </xdr:spPr>
      <xdr:style>
        <a:lnRef idx="0">
          <a:schemeClr val="accent3"/>
        </a:lnRef>
        <a:fillRef idx="3">
          <a:schemeClr val="accent3"/>
        </a:fillRef>
        <a:effectRef idx="3">
          <a:schemeClr val="accent3"/>
        </a:effectRef>
        <a:fontRef idx="minor">
          <a:schemeClr val="lt1"/>
        </a:fontRef>
      </xdr:style>
      <xdr:txBody>
        <a:bodyPr vertOverflow="clip" rtlCol="0" anchor="ctr"/>
        <a:lstStyle/>
        <a:p>
          <a:pPr algn="ctr"/>
          <a:r>
            <a:rPr lang="en-US" sz="1600" b="1"/>
            <a:t>Content</a:t>
          </a:r>
        </a:p>
      </xdr:txBody>
    </xdr:sp>
    <xdr:clientData/>
  </xdr:twoCellAnchor>
</xdr:wsDr>
</file>

<file path=xl/drawings/drawing104.xml><?xml version="1.0" encoding="utf-8"?>
<xdr:wsDr xmlns:xdr="http://schemas.openxmlformats.org/drawingml/2006/spreadsheetDrawing" xmlns:a="http://schemas.openxmlformats.org/drawingml/2006/main">
  <xdr:twoCellAnchor>
    <xdr:from>
      <xdr:col>10</xdr:col>
      <xdr:colOff>352425</xdr:colOff>
      <xdr:row>0</xdr:row>
      <xdr:rowOff>76200</xdr:rowOff>
    </xdr:from>
    <xdr:to>
      <xdr:col>12</xdr:col>
      <xdr:colOff>314325</xdr:colOff>
      <xdr:row>1</xdr:row>
      <xdr:rowOff>57150</xdr:rowOff>
    </xdr:to>
    <xdr:sp macro="[0]!FrwrdDeathCase_RoundedRectangle1_Click" textlink="">
      <xdr:nvSpPr>
        <xdr:cNvPr id="2" name="Rounded Rectangle 1"/>
        <xdr:cNvSpPr/>
      </xdr:nvSpPr>
      <xdr:spPr>
        <a:xfrm>
          <a:off x="6448425" y="76200"/>
          <a:ext cx="1181100" cy="314325"/>
        </a:xfrm>
        <a:prstGeom prst="roundRect">
          <a:avLst/>
        </a:prstGeom>
      </xdr:spPr>
      <xdr:style>
        <a:lnRef idx="0">
          <a:schemeClr val="accent3"/>
        </a:lnRef>
        <a:fillRef idx="3">
          <a:schemeClr val="accent3"/>
        </a:fillRef>
        <a:effectRef idx="3">
          <a:schemeClr val="accent3"/>
        </a:effectRef>
        <a:fontRef idx="minor">
          <a:schemeClr val="lt1"/>
        </a:fontRef>
      </xdr:style>
      <xdr:txBody>
        <a:bodyPr vertOverflow="clip" rtlCol="0" anchor="ctr"/>
        <a:lstStyle/>
        <a:p>
          <a:pPr algn="ctr"/>
          <a:r>
            <a:rPr lang="en-US" sz="1600" b="1"/>
            <a:t>Home</a:t>
          </a:r>
        </a:p>
      </xdr:txBody>
    </xdr:sp>
    <xdr:clientData/>
  </xdr:twoCellAnchor>
  <xdr:twoCellAnchor>
    <xdr:from>
      <xdr:col>10</xdr:col>
      <xdr:colOff>361950</xdr:colOff>
      <xdr:row>1</xdr:row>
      <xdr:rowOff>180975</xdr:rowOff>
    </xdr:from>
    <xdr:to>
      <xdr:col>12</xdr:col>
      <xdr:colOff>323850</xdr:colOff>
      <xdr:row>3</xdr:row>
      <xdr:rowOff>104775</xdr:rowOff>
    </xdr:to>
    <xdr:sp macro="[0]!FrwrdDeathCase_RoundedRectangle2_Click" textlink="">
      <xdr:nvSpPr>
        <xdr:cNvPr id="3" name="Rounded Rectangle 2"/>
        <xdr:cNvSpPr/>
      </xdr:nvSpPr>
      <xdr:spPr>
        <a:xfrm>
          <a:off x="6457950" y="514350"/>
          <a:ext cx="1181100" cy="352425"/>
        </a:xfrm>
        <a:prstGeom prst="roundRect">
          <a:avLst/>
        </a:prstGeom>
      </xdr:spPr>
      <xdr:style>
        <a:lnRef idx="0">
          <a:schemeClr val="accent3"/>
        </a:lnRef>
        <a:fillRef idx="3">
          <a:schemeClr val="accent3"/>
        </a:fillRef>
        <a:effectRef idx="3">
          <a:schemeClr val="accent3"/>
        </a:effectRef>
        <a:fontRef idx="minor">
          <a:schemeClr val="lt1"/>
        </a:fontRef>
      </xdr:style>
      <xdr:txBody>
        <a:bodyPr vertOverflow="clip" rtlCol="0" anchor="ctr"/>
        <a:lstStyle/>
        <a:p>
          <a:pPr algn="ctr"/>
          <a:r>
            <a:rPr lang="en-US" sz="1600" b="1"/>
            <a:t>Content</a:t>
          </a:r>
        </a:p>
      </xdr:txBody>
    </xdr:sp>
    <xdr:clientData/>
  </xdr:twoCellAnchor>
</xdr:wsDr>
</file>

<file path=xl/drawings/drawing105.xml><?xml version="1.0" encoding="utf-8"?>
<xdr:wsDr xmlns:xdr="http://schemas.openxmlformats.org/drawingml/2006/spreadsheetDrawing" xmlns:a="http://schemas.openxmlformats.org/drawingml/2006/main">
  <xdr:twoCellAnchor>
    <xdr:from>
      <xdr:col>14</xdr:col>
      <xdr:colOff>9524</xdr:colOff>
      <xdr:row>72</xdr:row>
      <xdr:rowOff>47625</xdr:rowOff>
    </xdr:from>
    <xdr:to>
      <xdr:col>18</xdr:col>
      <xdr:colOff>152399</xdr:colOff>
      <xdr:row>73</xdr:row>
      <xdr:rowOff>171450</xdr:rowOff>
    </xdr:to>
    <xdr:sp macro="[0]!Open_RoundedRectangle1_Click" textlink="">
      <xdr:nvSpPr>
        <xdr:cNvPr id="2" name="Rounded Rectangle 1"/>
        <xdr:cNvSpPr/>
      </xdr:nvSpPr>
      <xdr:spPr>
        <a:xfrm>
          <a:off x="8543924" y="14049375"/>
          <a:ext cx="2581275" cy="314325"/>
        </a:xfrm>
        <a:prstGeom prst="roundRect">
          <a:avLst/>
        </a:prstGeom>
      </xdr:spPr>
      <xdr:style>
        <a:lnRef idx="0">
          <a:schemeClr val="accent3"/>
        </a:lnRef>
        <a:fillRef idx="3">
          <a:schemeClr val="accent3"/>
        </a:fillRef>
        <a:effectRef idx="3">
          <a:schemeClr val="accent3"/>
        </a:effectRef>
        <a:fontRef idx="minor">
          <a:schemeClr val="lt1"/>
        </a:fontRef>
      </xdr:style>
      <xdr:txBody>
        <a:bodyPr vertOverflow="clip" rtlCol="0" anchor="ctr"/>
        <a:lstStyle/>
        <a:p>
          <a:pPr algn="ctr"/>
          <a:r>
            <a:rPr lang="en-US" sz="1600" b="1"/>
            <a:t>Read Instructions</a:t>
          </a:r>
        </a:p>
      </xdr:txBody>
    </xdr:sp>
    <xdr:clientData/>
  </xdr:twoCellAnchor>
  <xdr:twoCellAnchor>
    <xdr:from>
      <xdr:col>7</xdr:col>
      <xdr:colOff>485775</xdr:colOff>
      <xdr:row>66</xdr:row>
      <xdr:rowOff>19050</xdr:rowOff>
    </xdr:from>
    <xdr:to>
      <xdr:col>10</xdr:col>
      <xdr:colOff>561975</xdr:colOff>
      <xdr:row>67</xdr:row>
      <xdr:rowOff>142875</xdr:rowOff>
    </xdr:to>
    <xdr:sp macro="" textlink="">
      <xdr:nvSpPr>
        <xdr:cNvPr id="3" name="Rounded Rectangle 2">
          <a:hlinkClick xmlns:r="http://schemas.openxmlformats.org/officeDocument/2006/relationships" r:id="rId1" tooltip="Krutidev 010 Font"/>
        </xdr:cNvPr>
        <xdr:cNvSpPr/>
      </xdr:nvSpPr>
      <xdr:spPr>
        <a:xfrm>
          <a:off x="4752975" y="12592050"/>
          <a:ext cx="1905000" cy="314325"/>
        </a:xfrm>
        <a:prstGeom prst="roundRect">
          <a:avLst/>
        </a:prstGeom>
      </xdr:spPr>
      <xdr:style>
        <a:lnRef idx="0">
          <a:schemeClr val="accent3"/>
        </a:lnRef>
        <a:fillRef idx="3">
          <a:schemeClr val="accent3"/>
        </a:fillRef>
        <a:effectRef idx="3">
          <a:schemeClr val="accent3"/>
        </a:effectRef>
        <a:fontRef idx="minor">
          <a:schemeClr val="lt1"/>
        </a:fontRef>
      </xdr:style>
      <xdr:txBody>
        <a:bodyPr vertOverflow="clip" rtlCol="0" anchor="ctr"/>
        <a:lstStyle/>
        <a:p>
          <a:pPr algn="ctr"/>
          <a:r>
            <a:rPr lang="en-US" sz="1600" b="1"/>
            <a:t>Krutidev 010 Font</a:t>
          </a:r>
        </a:p>
      </xdr:txBody>
    </xdr:sp>
    <xdr:clientData/>
  </xdr:twoCellAnchor>
  <xdr:twoCellAnchor>
    <xdr:from>
      <xdr:col>7</xdr:col>
      <xdr:colOff>238124</xdr:colOff>
      <xdr:row>72</xdr:row>
      <xdr:rowOff>66675</xdr:rowOff>
    </xdr:from>
    <xdr:to>
      <xdr:col>11</xdr:col>
      <xdr:colOff>209549</xdr:colOff>
      <xdr:row>74</xdr:row>
      <xdr:rowOff>0</xdr:rowOff>
    </xdr:to>
    <xdr:sp macro="" textlink="">
      <xdr:nvSpPr>
        <xdr:cNvPr id="4" name="Rounded Rectangle 3">
          <a:hlinkClick xmlns:r="http://schemas.openxmlformats.org/officeDocument/2006/relationships" r:id="rId2" tooltip="Google Hindi Input Tools"/>
        </xdr:cNvPr>
        <xdr:cNvSpPr/>
      </xdr:nvSpPr>
      <xdr:spPr>
        <a:xfrm>
          <a:off x="4505324" y="14068425"/>
          <a:ext cx="2409825" cy="314325"/>
        </a:xfrm>
        <a:prstGeom prst="roundRect">
          <a:avLst/>
        </a:prstGeom>
      </xdr:spPr>
      <xdr:style>
        <a:lnRef idx="0">
          <a:schemeClr val="accent3"/>
        </a:lnRef>
        <a:fillRef idx="3">
          <a:schemeClr val="accent3"/>
        </a:fillRef>
        <a:effectRef idx="3">
          <a:schemeClr val="accent3"/>
        </a:effectRef>
        <a:fontRef idx="minor">
          <a:schemeClr val="lt1"/>
        </a:fontRef>
      </xdr:style>
      <xdr:txBody>
        <a:bodyPr vertOverflow="clip" rtlCol="0" anchor="ctr"/>
        <a:lstStyle/>
        <a:p>
          <a:pPr algn="ctr"/>
          <a:r>
            <a:rPr lang="en-US" sz="1600" b="1"/>
            <a:t>Google Hindi Input Tolls</a:t>
          </a:r>
        </a:p>
      </xdr:txBody>
    </xdr:sp>
    <xdr:clientData/>
  </xdr:twoCellAnchor>
  <xdr:twoCellAnchor>
    <xdr:from>
      <xdr:col>0</xdr:col>
      <xdr:colOff>57149</xdr:colOff>
      <xdr:row>0</xdr:row>
      <xdr:rowOff>38100</xdr:rowOff>
    </xdr:from>
    <xdr:to>
      <xdr:col>20</xdr:col>
      <xdr:colOff>28575</xdr:colOff>
      <xdr:row>2</xdr:row>
      <xdr:rowOff>38100</xdr:rowOff>
    </xdr:to>
    <xdr:sp macro="" textlink="">
      <xdr:nvSpPr>
        <xdr:cNvPr id="6" name="Rounded Rectangle 5"/>
        <xdr:cNvSpPr/>
      </xdr:nvSpPr>
      <xdr:spPr>
        <a:xfrm>
          <a:off x="57149" y="38100"/>
          <a:ext cx="12163426" cy="381000"/>
        </a:xfrm>
        <a:prstGeom prst="roundRect">
          <a:avLst/>
        </a:prstGeom>
      </xdr:spPr>
      <xdr:style>
        <a:lnRef idx="0">
          <a:schemeClr val="accent3"/>
        </a:lnRef>
        <a:fillRef idx="3">
          <a:schemeClr val="accent3"/>
        </a:fillRef>
        <a:effectRef idx="3">
          <a:schemeClr val="accent3"/>
        </a:effectRef>
        <a:fontRef idx="minor">
          <a:schemeClr val="lt1"/>
        </a:fontRef>
      </xdr:style>
      <xdr:txBody>
        <a:bodyPr vertOverflow="clip" rtlCol="0" anchor="ctr"/>
        <a:lstStyle/>
        <a:p>
          <a:pPr algn="ctr"/>
          <a:r>
            <a:rPr lang="en-US" sz="1600" b="1">
              <a:solidFill>
                <a:sysClr val="windowText" lastClr="000000"/>
              </a:solidFill>
            </a:rPr>
            <a:t>Enable Macros at First before use otherwise software does not work</a:t>
          </a:r>
        </a:p>
      </xdr:txBody>
    </xdr:sp>
    <xdr:clientData/>
  </xdr:twoCellAnchor>
  <xdr:twoCellAnchor editAs="oneCell">
    <xdr:from>
      <xdr:col>0</xdr:col>
      <xdr:colOff>0</xdr:colOff>
      <xdr:row>5</xdr:row>
      <xdr:rowOff>123825</xdr:rowOff>
    </xdr:from>
    <xdr:to>
      <xdr:col>20</xdr:col>
      <xdr:colOff>19050</xdr:colOff>
      <xdr:row>22</xdr:row>
      <xdr:rowOff>28575</xdr:rowOff>
    </xdr:to>
    <xdr:pic>
      <xdr:nvPicPr>
        <xdr:cNvPr id="7" name="Picture 6" descr="C:\Users\metro\Desktop\Capture1.JPG"/>
        <xdr:cNvPicPr/>
      </xdr:nvPicPr>
      <xdr:blipFill>
        <a:blip xmlns:r="http://schemas.openxmlformats.org/officeDocument/2006/relationships" r:embed="rId3" cstate="print"/>
        <a:srcRect/>
        <a:stretch>
          <a:fillRect/>
        </a:stretch>
      </xdr:blipFill>
      <xdr:spPr bwMode="auto">
        <a:xfrm>
          <a:off x="0" y="1076325"/>
          <a:ext cx="12211050" cy="3143250"/>
        </a:xfrm>
        <a:prstGeom prst="rect">
          <a:avLst/>
        </a:prstGeom>
        <a:noFill/>
        <a:ln w="9525">
          <a:noFill/>
          <a:miter lim="800000"/>
          <a:headEnd/>
          <a:tailEnd/>
        </a:ln>
      </xdr:spPr>
    </xdr:pic>
    <xdr:clientData/>
  </xdr:twoCellAnchor>
  <xdr:twoCellAnchor>
    <xdr:from>
      <xdr:col>6</xdr:col>
      <xdr:colOff>279863</xdr:colOff>
      <xdr:row>4</xdr:row>
      <xdr:rowOff>15933</xdr:rowOff>
    </xdr:from>
    <xdr:to>
      <xdr:col>6</xdr:col>
      <xdr:colOff>503956</xdr:colOff>
      <xdr:row>10</xdr:row>
      <xdr:rowOff>71881</xdr:rowOff>
    </xdr:to>
    <xdr:sp macro="" textlink="">
      <xdr:nvSpPr>
        <xdr:cNvPr id="9" name="Left Arrow 8"/>
        <xdr:cNvSpPr/>
      </xdr:nvSpPr>
      <xdr:spPr>
        <a:xfrm rot="18450096">
          <a:off x="3450036" y="1265360"/>
          <a:ext cx="1198948" cy="224093"/>
        </a:xfrm>
        <a:prstGeom prst="leftArrow">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lang="en-US" sz="1100"/>
        </a:p>
      </xdr:txBody>
    </xdr:sp>
    <xdr:clientData/>
  </xdr:twoCellAnchor>
  <xdr:twoCellAnchor>
    <xdr:from>
      <xdr:col>11</xdr:col>
      <xdr:colOff>95250</xdr:colOff>
      <xdr:row>22</xdr:row>
      <xdr:rowOff>57150</xdr:rowOff>
    </xdr:from>
    <xdr:to>
      <xdr:col>11</xdr:col>
      <xdr:colOff>514350</xdr:colOff>
      <xdr:row>25</xdr:row>
      <xdr:rowOff>109538</xdr:rowOff>
    </xdr:to>
    <xdr:sp macro="" textlink="">
      <xdr:nvSpPr>
        <xdr:cNvPr id="10" name="Left Arrow 9"/>
        <xdr:cNvSpPr/>
      </xdr:nvSpPr>
      <xdr:spPr>
        <a:xfrm rot="16200000">
          <a:off x="6698456" y="4350544"/>
          <a:ext cx="623888" cy="419100"/>
        </a:xfrm>
        <a:prstGeom prst="leftArrow">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lang="en-US" sz="1100"/>
        </a:p>
      </xdr:txBody>
    </xdr:sp>
    <xdr:clientData/>
  </xdr:twoCellAnchor>
  <xdr:twoCellAnchor editAs="oneCell">
    <xdr:from>
      <xdr:col>0</xdr:col>
      <xdr:colOff>0</xdr:colOff>
      <xdr:row>26</xdr:row>
      <xdr:rowOff>0</xdr:rowOff>
    </xdr:from>
    <xdr:to>
      <xdr:col>20</xdr:col>
      <xdr:colOff>47624</xdr:colOff>
      <xdr:row>41</xdr:row>
      <xdr:rowOff>129438</xdr:rowOff>
    </xdr:to>
    <xdr:pic>
      <xdr:nvPicPr>
        <xdr:cNvPr id="11" name="Picture 10" descr="C:\Users\metro\Desktop\Capture2.JPG"/>
        <xdr:cNvPicPr/>
      </xdr:nvPicPr>
      <xdr:blipFill>
        <a:blip xmlns:r="http://schemas.openxmlformats.org/officeDocument/2006/relationships" r:embed="rId4" cstate="print"/>
        <a:srcRect/>
        <a:stretch>
          <a:fillRect/>
        </a:stretch>
      </xdr:blipFill>
      <xdr:spPr bwMode="auto">
        <a:xfrm>
          <a:off x="0" y="4953000"/>
          <a:ext cx="12239624" cy="2986938"/>
        </a:xfrm>
        <a:prstGeom prst="rect">
          <a:avLst/>
        </a:prstGeom>
        <a:noFill/>
        <a:ln w="9525">
          <a:noFill/>
          <a:miter lim="800000"/>
          <a:headEnd/>
          <a:tailEnd/>
        </a:ln>
      </xdr:spPr>
    </xdr:pic>
    <xdr:clientData/>
  </xdr:twoCellAnchor>
  <xdr:twoCellAnchor>
    <xdr:from>
      <xdr:col>10</xdr:col>
      <xdr:colOff>142875</xdr:colOff>
      <xdr:row>42</xdr:row>
      <xdr:rowOff>19050</xdr:rowOff>
    </xdr:from>
    <xdr:to>
      <xdr:col>10</xdr:col>
      <xdr:colOff>561975</xdr:colOff>
      <xdr:row>45</xdr:row>
      <xdr:rowOff>71438</xdr:rowOff>
    </xdr:to>
    <xdr:sp macro="" textlink="">
      <xdr:nvSpPr>
        <xdr:cNvPr id="12" name="Left Arrow 11"/>
        <xdr:cNvSpPr/>
      </xdr:nvSpPr>
      <xdr:spPr>
        <a:xfrm rot="16200000">
          <a:off x="6136481" y="8122444"/>
          <a:ext cx="623888" cy="419100"/>
        </a:xfrm>
        <a:prstGeom prst="leftArrow">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lang="en-US" sz="1100"/>
        </a:p>
      </xdr:txBody>
    </xdr:sp>
    <xdr:clientData/>
  </xdr:twoCellAnchor>
  <xdr:twoCellAnchor editAs="oneCell">
    <xdr:from>
      <xdr:col>0</xdr:col>
      <xdr:colOff>0</xdr:colOff>
      <xdr:row>46</xdr:row>
      <xdr:rowOff>0</xdr:rowOff>
    </xdr:from>
    <xdr:to>
      <xdr:col>19</xdr:col>
      <xdr:colOff>600074</xdr:colOff>
      <xdr:row>62</xdr:row>
      <xdr:rowOff>19549</xdr:rowOff>
    </xdr:to>
    <xdr:pic>
      <xdr:nvPicPr>
        <xdr:cNvPr id="13" name="Picture 12" descr="C:\Users\metro\Desktop\Capture3.JPG"/>
        <xdr:cNvPicPr/>
      </xdr:nvPicPr>
      <xdr:blipFill>
        <a:blip xmlns:r="http://schemas.openxmlformats.org/officeDocument/2006/relationships" r:embed="rId5" cstate="print"/>
        <a:srcRect/>
        <a:stretch>
          <a:fillRect/>
        </a:stretch>
      </xdr:blipFill>
      <xdr:spPr bwMode="auto">
        <a:xfrm>
          <a:off x="0" y="8763000"/>
          <a:ext cx="12182474" cy="3067549"/>
        </a:xfrm>
        <a:prstGeom prst="rect">
          <a:avLst/>
        </a:prstGeom>
        <a:noFill/>
        <a:ln w="9525">
          <a:noFill/>
          <a:miter lim="800000"/>
          <a:headEnd/>
          <a:tailEnd/>
        </a:ln>
      </xdr:spPr>
    </xdr:pic>
    <xdr:clientData/>
  </xdr:twoCellAnchor>
  <xdr:twoCellAnchor>
    <xdr:from>
      <xdr:col>9</xdr:col>
      <xdr:colOff>57152</xdr:colOff>
      <xdr:row>62</xdr:row>
      <xdr:rowOff>66676</xdr:rowOff>
    </xdr:from>
    <xdr:to>
      <xdr:col>9</xdr:col>
      <xdr:colOff>476252</xdr:colOff>
      <xdr:row>65</xdr:row>
      <xdr:rowOff>166689</xdr:rowOff>
    </xdr:to>
    <xdr:sp macro="" textlink="">
      <xdr:nvSpPr>
        <xdr:cNvPr id="14" name="Left Arrow 13"/>
        <xdr:cNvSpPr/>
      </xdr:nvSpPr>
      <xdr:spPr>
        <a:xfrm rot="16200000">
          <a:off x="5417345" y="12003883"/>
          <a:ext cx="671513" cy="419100"/>
        </a:xfrm>
        <a:prstGeom prst="leftArrow">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lang="en-US" sz="1100"/>
        </a:p>
      </xdr:txBody>
    </xdr:sp>
    <xdr:clientData/>
  </xdr:twoCellAnchor>
  <xdr:twoCellAnchor>
    <xdr:from>
      <xdr:col>9</xdr:col>
      <xdr:colOff>57152</xdr:colOff>
      <xdr:row>68</xdr:row>
      <xdr:rowOff>38102</xdr:rowOff>
    </xdr:from>
    <xdr:to>
      <xdr:col>9</xdr:col>
      <xdr:colOff>476252</xdr:colOff>
      <xdr:row>71</xdr:row>
      <xdr:rowOff>138115</xdr:rowOff>
    </xdr:to>
    <xdr:sp macro="" textlink="">
      <xdr:nvSpPr>
        <xdr:cNvPr id="15" name="Left Arrow 14"/>
        <xdr:cNvSpPr/>
      </xdr:nvSpPr>
      <xdr:spPr>
        <a:xfrm rot="16200000">
          <a:off x="5417345" y="13118309"/>
          <a:ext cx="671513" cy="419100"/>
        </a:xfrm>
        <a:prstGeom prst="leftArrow">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lang="en-US" sz="1100"/>
        </a:p>
      </xdr:txBody>
    </xdr:sp>
    <xdr:clientData/>
  </xdr:twoCellAnchor>
  <xdr:twoCellAnchor>
    <xdr:from>
      <xdr:col>7</xdr:col>
      <xdr:colOff>315962</xdr:colOff>
      <xdr:row>32</xdr:row>
      <xdr:rowOff>21476</xdr:rowOff>
    </xdr:from>
    <xdr:to>
      <xdr:col>7</xdr:col>
      <xdr:colOff>493952</xdr:colOff>
      <xdr:row>34</xdr:row>
      <xdr:rowOff>138372</xdr:rowOff>
    </xdr:to>
    <xdr:sp macro="" textlink="">
      <xdr:nvSpPr>
        <xdr:cNvPr id="18" name="Left Arrow 17"/>
        <xdr:cNvSpPr/>
      </xdr:nvSpPr>
      <xdr:spPr>
        <a:xfrm rot="18569993">
          <a:off x="4423209" y="6277429"/>
          <a:ext cx="497896" cy="177990"/>
        </a:xfrm>
        <a:prstGeom prst="leftArrow">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lang="en-US" sz="1100"/>
        </a:p>
      </xdr:txBody>
    </xdr:sp>
    <xdr:clientData/>
  </xdr:twoCellAnchor>
  <xdr:twoCellAnchor>
    <xdr:from>
      <xdr:col>7</xdr:col>
      <xdr:colOff>334025</xdr:colOff>
      <xdr:row>35</xdr:row>
      <xdr:rowOff>147860</xdr:rowOff>
    </xdr:from>
    <xdr:to>
      <xdr:col>7</xdr:col>
      <xdr:colOff>521875</xdr:colOff>
      <xdr:row>38</xdr:row>
      <xdr:rowOff>27580</xdr:rowOff>
    </xdr:to>
    <xdr:sp macro="" textlink="">
      <xdr:nvSpPr>
        <xdr:cNvPr id="19" name="Left Arrow 18"/>
        <xdr:cNvSpPr/>
      </xdr:nvSpPr>
      <xdr:spPr>
        <a:xfrm rot="18755032">
          <a:off x="4469540" y="6947045"/>
          <a:ext cx="451220" cy="187850"/>
        </a:xfrm>
        <a:prstGeom prst="leftArrow">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lang="en-US" sz="1100"/>
        </a:p>
      </xdr:txBody>
    </xdr:sp>
    <xdr:clientData/>
  </xdr:twoCellAnchor>
  <xdr:twoCellAnchor>
    <xdr:from>
      <xdr:col>11</xdr:col>
      <xdr:colOff>85725</xdr:colOff>
      <xdr:row>2</xdr:row>
      <xdr:rowOff>57149</xdr:rowOff>
    </xdr:from>
    <xdr:to>
      <xdr:col>11</xdr:col>
      <xdr:colOff>504825</xdr:colOff>
      <xdr:row>5</xdr:row>
      <xdr:rowOff>80962</xdr:rowOff>
    </xdr:to>
    <xdr:sp macro="" textlink="">
      <xdr:nvSpPr>
        <xdr:cNvPr id="20" name="Left Arrow 19"/>
        <xdr:cNvSpPr/>
      </xdr:nvSpPr>
      <xdr:spPr>
        <a:xfrm rot="16200000">
          <a:off x="6703218" y="526256"/>
          <a:ext cx="595313" cy="419100"/>
        </a:xfrm>
        <a:prstGeom prst="leftArrow">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lang="en-US" sz="1100"/>
        </a:p>
      </xdr:txBody>
    </xdr:sp>
    <xdr:clientData/>
  </xdr:twoCellAnchor>
  <xdr:twoCellAnchor>
    <xdr:from>
      <xdr:col>9</xdr:col>
      <xdr:colOff>417136</xdr:colOff>
      <xdr:row>52</xdr:row>
      <xdr:rowOff>165037</xdr:rowOff>
    </xdr:from>
    <xdr:to>
      <xdr:col>10</xdr:col>
      <xdr:colOff>18454</xdr:colOff>
      <xdr:row>56</xdr:row>
      <xdr:rowOff>20547</xdr:rowOff>
    </xdr:to>
    <xdr:sp macro="" textlink="">
      <xdr:nvSpPr>
        <xdr:cNvPr id="21" name="Left Arrow 20"/>
        <xdr:cNvSpPr/>
      </xdr:nvSpPr>
      <xdr:spPr>
        <a:xfrm rot="18305353">
          <a:off x="5700240" y="10274333"/>
          <a:ext cx="617510" cy="210918"/>
        </a:xfrm>
        <a:prstGeom prst="leftArrow">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lang="en-US" sz="1100"/>
        </a:p>
      </xdr:txBody>
    </xdr:sp>
    <xdr:clientData/>
  </xdr:twoCellAnchor>
  <xdr:twoCellAnchor>
    <xdr:from>
      <xdr:col>11</xdr:col>
      <xdr:colOff>464341</xdr:colOff>
      <xdr:row>72</xdr:row>
      <xdr:rowOff>59532</xdr:rowOff>
    </xdr:from>
    <xdr:to>
      <xdr:col>13</xdr:col>
      <xdr:colOff>514349</xdr:colOff>
      <xdr:row>74</xdr:row>
      <xdr:rowOff>19050</xdr:rowOff>
    </xdr:to>
    <xdr:sp macro="" textlink="">
      <xdr:nvSpPr>
        <xdr:cNvPr id="22" name="Left Arrow 21"/>
        <xdr:cNvSpPr/>
      </xdr:nvSpPr>
      <xdr:spPr>
        <a:xfrm rot="10800000">
          <a:off x="7169941" y="14061282"/>
          <a:ext cx="1269208" cy="340518"/>
        </a:xfrm>
        <a:prstGeom prst="leftArrow">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lang="en-US" sz="1100"/>
        </a:p>
      </xdr:txBody>
    </xdr:sp>
    <xdr:clientData/>
  </xdr:twoCellAnchor>
  <xdr:twoCellAnchor>
    <xdr:from>
      <xdr:col>0</xdr:col>
      <xdr:colOff>76200</xdr:colOff>
      <xdr:row>75</xdr:row>
      <xdr:rowOff>0</xdr:rowOff>
    </xdr:from>
    <xdr:to>
      <xdr:col>20</xdr:col>
      <xdr:colOff>85725</xdr:colOff>
      <xdr:row>77</xdr:row>
      <xdr:rowOff>0</xdr:rowOff>
    </xdr:to>
    <xdr:sp macro="" textlink="">
      <xdr:nvSpPr>
        <xdr:cNvPr id="23" name="Rounded Rectangle 22"/>
        <xdr:cNvSpPr/>
      </xdr:nvSpPr>
      <xdr:spPr>
        <a:xfrm>
          <a:off x="76200" y="14573250"/>
          <a:ext cx="12201525" cy="381000"/>
        </a:xfrm>
        <a:prstGeom prst="roundRect">
          <a:avLst/>
        </a:prstGeom>
      </xdr:spPr>
      <xdr:style>
        <a:lnRef idx="0">
          <a:schemeClr val="accent3"/>
        </a:lnRef>
        <a:fillRef idx="3">
          <a:schemeClr val="accent3"/>
        </a:fillRef>
        <a:effectRef idx="3">
          <a:schemeClr val="accent3"/>
        </a:effectRef>
        <a:fontRef idx="minor">
          <a:schemeClr val="lt1"/>
        </a:fontRef>
      </xdr:style>
      <xdr:txBody>
        <a:bodyPr vertOverflow="clip" rtlCol="0" anchor="ctr"/>
        <a:lstStyle/>
        <a:p>
          <a:pPr algn="ctr"/>
          <a:r>
            <a:rPr lang="en-US" sz="1800" b="1" u="sng">
              <a:solidFill>
                <a:srgbClr val="FF0000"/>
              </a:solidFill>
            </a:rPr>
            <a:t>Note</a:t>
          </a:r>
          <a:r>
            <a:rPr lang="en-US" sz="1800" b="1" u="none">
              <a:solidFill>
                <a:srgbClr val="FF0000"/>
              </a:solidFill>
            </a:rPr>
            <a:t>-</a:t>
          </a:r>
          <a:r>
            <a:rPr lang="en-US" sz="1600" b="1">
              <a:solidFill>
                <a:sysClr val="windowText" lastClr="000000"/>
              </a:solidFill>
            </a:rPr>
            <a:t> </a:t>
          </a:r>
          <a:r>
            <a:rPr lang="hi-IN" sz="1600" b="1">
              <a:solidFill>
                <a:sysClr val="windowText" lastClr="000000"/>
              </a:solidFill>
            </a:rPr>
            <a:t>यदि एक बार </a:t>
          </a:r>
          <a:r>
            <a:rPr lang="en-US" sz="1600" b="1">
              <a:solidFill>
                <a:sysClr val="windowText" lastClr="000000"/>
              </a:solidFill>
            </a:rPr>
            <a:t>Macro Enable </a:t>
          </a:r>
          <a:r>
            <a:rPr lang="hi-IN" sz="1600" b="1">
              <a:solidFill>
                <a:sysClr val="windowText" lastClr="000000"/>
              </a:solidFill>
            </a:rPr>
            <a:t>करने के बाद काम करते समय </a:t>
          </a:r>
          <a:r>
            <a:rPr lang="en-US" sz="1600" b="1">
              <a:solidFill>
                <a:sysClr val="windowText" lastClr="000000"/>
              </a:solidFill>
            </a:rPr>
            <a:t>Macro Problem</a:t>
          </a:r>
          <a:r>
            <a:rPr lang="en-US" sz="1600" b="1" baseline="0">
              <a:solidFill>
                <a:sysClr val="windowText" lastClr="000000"/>
              </a:solidFill>
            </a:rPr>
            <a:t> </a:t>
          </a:r>
          <a:r>
            <a:rPr lang="hi-IN" sz="1600" b="1">
              <a:solidFill>
                <a:sysClr val="windowText" lastClr="000000"/>
              </a:solidFill>
            </a:rPr>
            <a:t>आये तो </a:t>
          </a:r>
          <a:r>
            <a:rPr lang="en-US" sz="1600" b="1">
              <a:solidFill>
                <a:sysClr val="windowText" lastClr="000000"/>
              </a:solidFill>
            </a:rPr>
            <a:t>Programme </a:t>
          </a:r>
          <a:r>
            <a:rPr lang="hi-IN" sz="1600" b="1">
              <a:solidFill>
                <a:sysClr val="windowText" lastClr="000000"/>
              </a:solidFill>
            </a:rPr>
            <a:t>को बंद करके दुबारा चलाये </a:t>
          </a:r>
          <a:endParaRPr lang="en-US" sz="1600" b="1">
            <a:solidFill>
              <a:sysClr val="windowText" lastClr="000000"/>
            </a:solidFill>
          </a:endParaRPr>
        </a:p>
      </xdr:txBody>
    </xdr:sp>
    <xdr:clientData/>
  </xdr:twoCellAnchor>
  <xdr:twoCellAnchor>
    <xdr:from>
      <xdr:col>18</xdr:col>
      <xdr:colOff>28575</xdr:colOff>
      <xdr:row>3</xdr:row>
      <xdr:rowOff>0</xdr:rowOff>
    </xdr:from>
    <xdr:to>
      <xdr:col>19</xdr:col>
      <xdr:colOff>571500</xdr:colOff>
      <xdr:row>4</xdr:row>
      <xdr:rowOff>133350</xdr:rowOff>
    </xdr:to>
    <xdr:sp macro="[0]!Open_RoundedRectangle23_Click" textlink="">
      <xdr:nvSpPr>
        <xdr:cNvPr id="24" name="Rounded Rectangle 23"/>
        <xdr:cNvSpPr/>
      </xdr:nvSpPr>
      <xdr:spPr>
        <a:xfrm>
          <a:off x="11001375" y="571500"/>
          <a:ext cx="1152525" cy="323850"/>
        </a:xfrm>
        <a:prstGeom prst="roundRect">
          <a:avLst/>
        </a:prstGeom>
      </xdr:spPr>
      <xdr:style>
        <a:lnRef idx="0">
          <a:schemeClr val="accent3"/>
        </a:lnRef>
        <a:fillRef idx="3">
          <a:schemeClr val="accent3"/>
        </a:fillRef>
        <a:effectRef idx="3">
          <a:schemeClr val="accent3"/>
        </a:effectRef>
        <a:fontRef idx="minor">
          <a:schemeClr val="lt1"/>
        </a:fontRef>
      </xdr:style>
      <xdr:txBody>
        <a:bodyPr vertOverflow="clip" rtlCol="0" anchor="ctr"/>
        <a:lstStyle/>
        <a:p>
          <a:pPr algn="ctr"/>
          <a:r>
            <a:rPr lang="en-US" sz="1800" b="1"/>
            <a:t>Home</a:t>
          </a:r>
        </a:p>
      </xdr:txBody>
    </xdr:sp>
    <xdr:clientData/>
  </xdr:twoCellAnchor>
</xdr:wsDr>
</file>

<file path=xl/drawings/drawing106.xml><?xml version="1.0" encoding="utf-8"?>
<xdr:wsDr xmlns:xdr="http://schemas.openxmlformats.org/drawingml/2006/spreadsheetDrawing" xmlns:a="http://schemas.openxmlformats.org/drawingml/2006/main">
  <xdr:twoCellAnchor>
    <xdr:from>
      <xdr:col>10</xdr:col>
      <xdr:colOff>219076</xdr:colOff>
      <xdr:row>0</xdr:row>
      <xdr:rowOff>304800</xdr:rowOff>
    </xdr:from>
    <xdr:to>
      <xdr:col>12</xdr:col>
      <xdr:colOff>333376</xdr:colOff>
      <xdr:row>2</xdr:row>
      <xdr:rowOff>133350</xdr:rowOff>
    </xdr:to>
    <xdr:sp macro="[0]!F6FrwrdLtr_RoundedRectangle1_Click" textlink="">
      <xdr:nvSpPr>
        <xdr:cNvPr id="2" name="Rounded Rectangle 1"/>
        <xdr:cNvSpPr/>
      </xdr:nvSpPr>
      <xdr:spPr>
        <a:xfrm>
          <a:off x="6315076" y="304800"/>
          <a:ext cx="1333500" cy="352425"/>
        </a:xfrm>
        <a:prstGeom prst="roundRect">
          <a:avLst/>
        </a:prstGeom>
      </xdr:spPr>
      <xdr:style>
        <a:lnRef idx="0">
          <a:schemeClr val="accent4"/>
        </a:lnRef>
        <a:fillRef idx="3">
          <a:schemeClr val="accent4"/>
        </a:fillRef>
        <a:effectRef idx="3">
          <a:schemeClr val="accent4"/>
        </a:effectRef>
        <a:fontRef idx="minor">
          <a:schemeClr val="lt1"/>
        </a:fontRef>
      </xdr:style>
      <xdr:txBody>
        <a:bodyPr vertOverflow="clip" rtlCol="0" anchor="ctr"/>
        <a:lstStyle/>
        <a:p>
          <a:pPr algn="ctr"/>
          <a:r>
            <a:rPr lang="en-US" sz="1800" b="1"/>
            <a:t>Home</a:t>
          </a:r>
        </a:p>
      </xdr:txBody>
    </xdr:sp>
    <xdr:clientData/>
  </xdr:twoCellAnchor>
  <xdr:twoCellAnchor>
    <xdr:from>
      <xdr:col>10</xdr:col>
      <xdr:colOff>209551</xdr:colOff>
      <xdr:row>2</xdr:row>
      <xdr:rowOff>219075</xdr:rowOff>
    </xdr:from>
    <xdr:to>
      <xdr:col>12</xdr:col>
      <xdr:colOff>361951</xdr:colOff>
      <xdr:row>4</xdr:row>
      <xdr:rowOff>95250</xdr:rowOff>
    </xdr:to>
    <xdr:sp macro="[0]!F6FrwrdLtr_RoundedRectangle2_Click" textlink="">
      <xdr:nvSpPr>
        <xdr:cNvPr id="3" name="Rounded Rectangle 2"/>
        <xdr:cNvSpPr/>
      </xdr:nvSpPr>
      <xdr:spPr>
        <a:xfrm>
          <a:off x="6305551" y="742950"/>
          <a:ext cx="1371600" cy="352425"/>
        </a:xfrm>
        <a:prstGeom prst="roundRect">
          <a:avLst/>
        </a:prstGeom>
      </xdr:spPr>
      <xdr:style>
        <a:lnRef idx="0">
          <a:schemeClr val="accent4"/>
        </a:lnRef>
        <a:fillRef idx="3">
          <a:schemeClr val="accent4"/>
        </a:fillRef>
        <a:effectRef idx="3">
          <a:schemeClr val="accent4"/>
        </a:effectRef>
        <a:fontRef idx="minor">
          <a:schemeClr val="lt1"/>
        </a:fontRef>
      </xdr:style>
      <xdr:txBody>
        <a:bodyPr vertOverflow="clip" rtlCol="0" anchor="ctr"/>
        <a:lstStyle/>
        <a:p>
          <a:pPr algn="ctr"/>
          <a:r>
            <a:rPr lang="en-US" sz="1800" b="1"/>
            <a:t>Content</a:t>
          </a:r>
        </a:p>
      </xdr:txBody>
    </xdr:sp>
    <xdr:clientData/>
  </xdr:twoCellAnchor>
</xdr:wsDr>
</file>

<file path=xl/drawings/drawing107.xml><?xml version="1.0" encoding="utf-8"?>
<xdr:wsDr xmlns:xdr="http://schemas.openxmlformats.org/drawingml/2006/spreadsheetDrawing" xmlns:a="http://schemas.openxmlformats.org/drawingml/2006/main">
  <xdr:twoCellAnchor>
    <xdr:from>
      <xdr:col>15</xdr:col>
      <xdr:colOff>28575</xdr:colOff>
      <xdr:row>1</xdr:row>
      <xdr:rowOff>0</xdr:rowOff>
    </xdr:from>
    <xdr:to>
      <xdr:col>16</xdr:col>
      <xdr:colOff>495300</xdr:colOff>
      <xdr:row>2</xdr:row>
      <xdr:rowOff>66675</xdr:rowOff>
    </xdr:to>
    <xdr:sp macro="[0]!LetrHead_RoundedRectangle1_Click" textlink="">
      <xdr:nvSpPr>
        <xdr:cNvPr id="2" name="Rounded Rectangle 1"/>
        <xdr:cNvSpPr/>
      </xdr:nvSpPr>
      <xdr:spPr>
        <a:xfrm>
          <a:off x="9124950" y="419100"/>
          <a:ext cx="1076325" cy="304800"/>
        </a:xfrm>
        <a:prstGeom prst="roundRect">
          <a:avLst/>
        </a:prstGeom>
      </xdr:spPr>
      <xdr:style>
        <a:lnRef idx="0">
          <a:schemeClr val="accent3"/>
        </a:lnRef>
        <a:fillRef idx="3">
          <a:schemeClr val="accent3"/>
        </a:fillRef>
        <a:effectRef idx="3">
          <a:schemeClr val="accent3"/>
        </a:effectRef>
        <a:fontRef idx="minor">
          <a:schemeClr val="lt1"/>
        </a:fontRef>
      </xdr:style>
      <xdr:txBody>
        <a:bodyPr vertOverflow="clip" rtlCol="0" anchor="ctr"/>
        <a:lstStyle/>
        <a:p>
          <a:pPr algn="ctr"/>
          <a:r>
            <a:rPr lang="en-US" sz="1600" b="1"/>
            <a:t>Formates</a:t>
          </a:r>
        </a:p>
      </xdr:txBody>
    </xdr:sp>
    <xdr:clientData/>
  </xdr:twoCellAnchor>
  <xdr:twoCellAnchor>
    <xdr:from>
      <xdr:col>15</xdr:col>
      <xdr:colOff>245268</xdr:colOff>
      <xdr:row>4</xdr:row>
      <xdr:rowOff>78583</xdr:rowOff>
    </xdr:from>
    <xdr:to>
      <xdr:col>20</xdr:col>
      <xdr:colOff>159543</xdr:colOff>
      <xdr:row>9</xdr:row>
      <xdr:rowOff>104776</xdr:rowOff>
    </xdr:to>
    <xdr:sp macro="" textlink="">
      <xdr:nvSpPr>
        <xdr:cNvPr id="3" name="Rounded Rectangular Callout 2"/>
        <xdr:cNvSpPr/>
      </xdr:nvSpPr>
      <xdr:spPr>
        <a:xfrm>
          <a:off x="9341643" y="1164433"/>
          <a:ext cx="2962275" cy="1216818"/>
        </a:xfrm>
        <a:prstGeom prst="wedgeRoundRectCallout">
          <a:avLst>
            <a:gd name="adj1" fmla="val -77425"/>
            <a:gd name="adj2" fmla="val -10361"/>
            <a:gd name="adj3" fmla="val 16667"/>
          </a:avLst>
        </a:prstGeom>
        <a:ln>
          <a:solidFill>
            <a:schemeClr val="accent1"/>
          </a:solidFill>
        </a:ln>
      </xdr:spPr>
      <xdr:style>
        <a:lnRef idx="2">
          <a:schemeClr val="accent5">
            <a:shade val="50000"/>
          </a:schemeClr>
        </a:lnRef>
        <a:fillRef idx="1">
          <a:schemeClr val="accent5"/>
        </a:fillRef>
        <a:effectRef idx="0">
          <a:schemeClr val="accent5"/>
        </a:effectRef>
        <a:fontRef idx="minor">
          <a:schemeClr val="lt1"/>
        </a:fontRef>
      </xdr:style>
      <xdr:txBody>
        <a:bodyPr vertOverflow="clip" rtlCol="0" anchor="ctr"/>
        <a:lstStyle/>
        <a:p>
          <a:pPr algn="ctr">
            <a:buFont typeface="Wingdings" pitchFamily="2" charset="2"/>
            <a:buChar char="q"/>
          </a:pPr>
          <a:r>
            <a:rPr lang="en-US" sz="1600" b="1">
              <a:latin typeface="Kruti Dev 010" pitchFamily="2" charset="0"/>
            </a:rPr>
            <a:t>jaxhu 'ksYl esa fy[k</a:t>
          </a:r>
          <a:r>
            <a:rPr lang="en-US" sz="1600" b="1" baseline="0">
              <a:latin typeface="Kruti Dev 010" pitchFamily="2" charset="0"/>
            </a:rPr>
            <a:t> ldrs gS A</a:t>
          </a:r>
        </a:p>
        <a:p>
          <a:pPr algn="ctr">
            <a:buFont typeface="Wingdings" pitchFamily="2" charset="2"/>
            <a:buChar char="q"/>
          </a:pPr>
          <a:r>
            <a:rPr lang="en-US" sz="1600" b="1" baseline="0">
              <a:latin typeface="Kruti Dev 010" pitchFamily="2" charset="0"/>
            </a:rPr>
            <a:t> iafDr@dkWye dks ,fMV dj ldrsa gSa A</a:t>
          </a:r>
          <a:endParaRPr lang="en-US" sz="1600" b="1">
            <a:latin typeface="Kruti Dev 010" pitchFamily="2" charset="0"/>
          </a:endParaRPr>
        </a:p>
      </xdr:txBody>
    </xdr:sp>
    <xdr:clientData/>
  </xdr:twoCellAnchor>
</xdr:wsDr>
</file>

<file path=xl/drawings/drawing108.xml><?xml version="1.0" encoding="utf-8"?>
<xdr:wsDr xmlns:xdr="http://schemas.openxmlformats.org/drawingml/2006/spreadsheetDrawing" xmlns:a="http://schemas.openxmlformats.org/drawingml/2006/main">
  <xdr:twoCellAnchor>
    <xdr:from>
      <xdr:col>2</xdr:col>
      <xdr:colOff>257175</xdr:colOff>
      <xdr:row>0</xdr:row>
      <xdr:rowOff>123825</xdr:rowOff>
    </xdr:from>
    <xdr:to>
      <xdr:col>4</xdr:col>
      <xdr:colOff>76200</xdr:colOff>
      <xdr:row>1</xdr:row>
      <xdr:rowOff>66675</xdr:rowOff>
    </xdr:to>
    <xdr:sp macro="[0]!CCLRule_RoundedRectangle1_Click" textlink="">
      <xdr:nvSpPr>
        <xdr:cNvPr id="2" name="Rounded Rectangle 1"/>
        <xdr:cNvSpPr/>
      </xdr:nvSpPr>
      <xdr:spPr>
        <a:xfrm>
          <a:off x="11134725" y="123825"/>
          <a:ext cx="1038225" cy="304800"/>
        </a:xfrm>
        <a:prstGeom prst="roundRect">
          <a:avLst/>
        </a:prstGeom>
      </xdr:spPr>
      <xdr:style>
        <a:lnRef idx="0">
          <a:schemeClr val="accent3"/>
        </a:lnRef>
        <a:fillRef idx="3">
          <a:schemeClr val="accent3"/>
        </a:fillRef>
        <a:effectRef idx="3">
          <a:schemeClr val="accent3"/>
        </a:effectRef>
        <a:fontRef idx="minor">
          <a:schemeClr val="lt1"/>
        </a:fontRef>
      </xdr:style>
      <xdr:txBody>
        <a:bodyPr vertOverflow="clip" rtlCol="0" anchor="ctr"/>
        <a:lstStyle/>
        <a:p>
          <a:pPr algn="ctr"/>
          <a:r>
            <a:rPr lang="en-US" sz="1800" b="1"/>
            <a:t>Content</a:t>
          </a:r>
        </a:p>
      </xdr:txBody>
    </xdr:sp>
    <xdr:clientData/>
  </xdr:twoCellAnchor>
  <xdr:twoCellAnchor>
    <xdr:from>
      <xdr:col>2</xdr:col>
      <xdr:colOff>266701</xdr:colOff>
      <xdr:row>1</xdr:row>
      <xdr:rowOff>161925</xdr:rowOff>
    </xdr:from>
    <xdr:to>
      <xdr:col>4</xdr:col>
      <xdr:colOff>95251</xdr:colOff>
      <xdr:row>1</xdr:row>
      <xdr:rowOff>466725</xdr:rowOff>
    </xdr:to>
    <xdr:sp macro="[0]!CCLRule_RoundedRectangle2_Click" textlink="">
      <xdr:nvSpPr>
        <xdr:cNvPr id="3" name="Rounded Rectangle 2"/>
        <xdr:cNvSpPr/>
      </xdr:nvSpPr>
      <xdr:spPr>
        <a:xfrm>
          <a:off x="11144251" y="523875"/>
          <a:ext cx="1047750" cy="304800"/>
        </a:xfrm>
        <a:prstGeom prst="roundRect">
          <a:avLst/>
        </a:prstGeom>
      </xdr:spPr>
      <xdr:style>
        <a:lnRef idx="0">
          <a:schemeClr val="accent3"/>
        </a:lnRef>
        <a:fillRef idx="3">
          <a:schemeClr val="accent3"/>
        </a:fillRef>
        <a:effectRef idx="3">
          <a:schemeClr val="accent3"/>
        </a:effectRef>
        <a:fontRef idx="minor">
          <a:schemeClr val="lt1"/>
        </a:fontRef>
      </xdr:style>
      <xdr:txBody>
        <a:bodyPr vertOverflow="clip" rtlCol="0" anchor="ctr"/>
        <a:lstStyle/>
        <a:p>
          <a:pPr algn="ctr"/>
          <a:r>
            <a:rPr lang="en-US" sz="1800" b="1"/>
            <a:t>Home</a:t>
          </a:r>
        </a:p>
      </xdr:txBody>
    </xdr:sp>
    <xdr:clientData/>
  </xdr:twoCellAnchor>
</xdr:wsDr>
</file>

<file path=xl/drawings/drawing109.xml><?xml version="1.0" encoding="utf-8"?>
<xdr:wsDr xmlns:xdr="http://schemas.openxmlformats.org/drawingml/2006/spreadsheetDrawing" xmlns:a="http://schemas.openxmlformats.org/drawingml/2006/main">
  <xdr:twoCellAnchor>
    <xdr:from>
      <xdr:col>6</xdr:col>
      <xdr:colOff>66675</xdr:colOff>
      <xdr:row>1</xdr:row>
      <xdr:rowOff>133350</xdr:rowOff>
    </xdr:from>
    <xdr:to>
      <xdr:col>7</xdr:col>
      <xdr:colOff>495300</xdr:colOff>
      <xdr:row>3</xdr:row>
      <xdr:rowOff>57150</xdr:rowOff>
    </xdr:to>
    <xdr:sp macro="[0]!CCLAcct_RoundedRectangle1_Click" textlink="">
      <xdr:nvSpPr>
        <xdr:cNvPr id="2" name="Rounded Rectangle 1"/>
        <xdr:cNvSpPr/>
      </xdr:nvSpPr>
      <xdr:spPr>
        <a:xfrm>
          <a:off x="5772150" y="428625"/>
          <a:ext cx="1038225" cy="304800"/>
        </a:xfrm>
        <a:prstGeom prst="roundRect">
          <a:avLst/>
        </a:prstGeom>
      </xdr:spPr>
      <xdr:style>
        <a:lnRef idx="0">
          <a:schemeClr val="accent3"/>
        </a:lnRef>
        <a:fillRef idx="3">
          <a:schemeClr val="accent3"/>
        </a:fillRef>
        <a:effectRef idx="3">
          <a:schemeClr val="accent3"/>
        </a:effectRef>
        <a:fontRef idx="minor">
          <a:schemeClr val="lt1"/>
        </a:fontRef>
      </xdr:style>
      <xdr:txBody>
        <a:bodyPr vertOverflow="clip" rtlCol="0" anchor="ctr"/>
        <a:lstStyle/>
        <a:p>
          <a:pPr algn="ctr"/>
          <a:r>
            <a:rPr lang="en-US" sz="1800" b="1"/>
            <a:t>Content</a:t>
          </a:r>
        </a:p>
      </xdr:txBody>
    </xdr:sp>
    <xdr:clientData/>
  </xdr:twoCellAnchor>
  <xdr:twoCellAnchor>
    <xdr:from>
      <xdr:col>6</xdr:col>
      <xdr:colOff>76200</xdr:colOff>
      <xdr:row>0</xdr:row>
      <xdr:rowOff>66675</xdr:rowOff>
    </xdr:from>
    <xdr:to>
      <xdr:col>7</xdr:col>
      <xdr:colOff>514350</xdr:colOff>
      <xdr:row>1</xdr:row>
      <xdr:rowOff>76200</xdr:rowOff>
    </xdr:to>
    <xdr:sp macro="[0]!CCLAcct_RoundedRectangle2_Click" textlink="">
      <xdr:nvSpPr>
        <xdr:cNvPr id="3" name="Rounded Rectangle 2"/>
        <xdr:cNvSpPr/>
      </xdr:nvSpPr>
      <xdr:spPr>
        <a:xfrm>
          <a:off x="5781675" y="66675"/>
          <a:ext cx="1047750" cy="304800"/>
        </a:xfrm>
        <a:prstGeom prst="roundRect">
          <a:avLst/>
        </a:prstGeom>
      </xdr:spPr>
      <xdr:style>
        <a:lnRef idx="0">
          <a:schemeClr val="accent3"/>
        </a:lnRef>
        <a:fillRef idx="3">
          <a:schemeClr val="accent3"/>
        </a:fillRef>
        <a:effectRef idx="3">
          <a:schemeClr val="accent3"/>
        </a:effectRef>
        <a:fontRef idx="minor">
          <a:schemeClr val="lt1"/>
        </a:fontRef>
      </xdr:style>
      <xdr:txBody>
        <a:bodyPr vertOverflow="clip" rtlCol="0" anchor="ctr"/>
        <a:lstStyle/>
        <a:p>
          <a:pPr algn="ctr"/>
          <a:r>
            <a:rPr lang="en-US" sz="1800" b="1"/>
            <a:t>Home</a:t>
          </a:r>
        </a:p>
      </xdr:txBody>
    </xdr:sp>
    <xdr:clientData/>
  </xdr:twoCellAnchor>
</xdr:wsDr>
</file>

<file path=xl/drawings/drawing110.xml><?xml version="1.0" encoding="utf-8"?>
<xdr:wsDr xmlns:xdr="http://schemas.openxmlformats.org/drawingml/2006/spreadsheetDrawing" xmlns:a="http://schemas.openxmlformats.org/drawingml/2006/main">
  <xdr:twoCellAnchor>
    <xdr:from>
      <xdr:col>0</xdr:col>
      <xdr:colOff>71930</xdr:colOff>
      <xdr:row>0</xdr:row>
      <xdr:rowOff>144189</xdr:rowOff>
    </xdr:from>
    <xdr:to>
      <xdr:col>1</xdr:col>
      <xdr:colOff>510080</xdr:colOff>
      <xdr:row>0</xdr:row>
      <xdr:rowOff>448989</xdr:rowOff>
    </xdr:to>
    <xdr:sp macro="[0]!Power3_RoundedRectangle1_Click" textlink="">
      <xdr:nvSpPr>
        <xdr:cNvPr id="2" name="Rounded Rectangle 1"/>
        <xdr:cNvSpPr/>
      </xdr:nvSpPr>
      <xdr:spPr>
        <a:xfrm>
          <a:off x="71930" y="144189"/>
          <a:ext cx="1045779" cy="304800"/>
        </a:xfrm>
        <a:prstGeom prst="roundRect">
          <a:avLst/>
        </a:prstGeom>
      </xdr:spPr>
      <xdr:style>
        <a:lnRef idx="0">
          <a:schemeClr val="accent3"/>
        </a:lnRef>
        <a:fillRef idx="3">
          <a:schemeClr val="accent3"/>
        </a:fillRef>
        <a:effectRef idx="3">
          <a:schemeClr val="accent3"/>
        </a:effectRef>
        <a:fontRef idx="minor">
          <a:schemeClr val="lt1"/>
        </a:fontRef>
      </xdr:style>
      <xdr:txBody>
        <a:bodyPr vertOverflow="clip" rtlCol="0" anchor="ctr"/>
        <a:lstStyle/>
        <a:p>
          <a:pPr algn="ctr"/>
          <a:r>
            <a:rPr lang="en-US" sz="1800" b="1"/>
            <a:t>Home</a:t>
          </a:r>
        </a:p>
      </xdr:txBody>
    </xdr:sp>
    <xdr:clientData/>
  </xdr:twoCellAnchor>
  <xdr:twoCellAnchor>
    <xdr:from>
      <xdr:col>2</xdr:col>
      <xdr:colOff>0</xdr:colOff>
      <xdr:row>3</xdr:row>
      <xdr:rowOff>0</xdr:rowOff>
    </xdr:from>
    <xdr:to>
      <xdr:col>2</xdr:col>
      <xdr:colOff>2066925</xdr:colOff>
      <xdr:row>3</xdr:row>
      <xdr:rowOff>352425</xdr:rowOff>
    </xdr:to>
    <xdr:sp macro="[0]!Power3_RoundedRectangle2_Click" textlink="">
      <xdr:nvSpPr>
        <xdr:cNvPr id="3" name="Rounded Rectangle 2"/>
        <xdr:cNvSpPr/>
      </xdr:nvSpPr>
      <xdr:spPr>
        <a:xfrm>
          <a:off x="4895850" y="1323975"/>
          <a:ext cx="2066925" cy="352425"/>
        </a:xfrm>
        <a:prstGeom prst="roundRect">
          <a:avLst/>
        </a:prstGeom>
      </xdr:spPr>
      <xdr:style>
        <a:lnRef idx="0">
          <a:schemeClr val="accent2"/>
        </a:lnRef>
        <a:fillRef idx="3">
          <a:schemeClr val="accent2"/>
        </a:fillRef>
        <a:effectRef idx="3">
          <a:schemeClr val="accent2"/>
        </a:effectRef>
        <a:fontRef idx="minor">
          <a:schemeClr val="lt1"/>
        </a:fontRef>
      </xdr:style>
      <xdr:txBody>
        <a:bodyPr vertOverflow="clip" rtlCol="0" anchor="ctr"/>
        <a:lstStyle/>
        <a:p>
          <a:pPr algn="ctr"/>
          <a:r>
            <a:rPr lang="en-US" sz="1800" b="1"/>
            <a:t>03</a:t>
          </a:r>
          <a:r>
            <a:rPr lang="en-US" sz="1800" b="1" baseline="0"/>
            <a:t> Power Rule</a:t>
          </a:r>
          <a:endParaRPr lang="en-US" sz="1800" b="1"/>
        </a:p>
      </xdr:txBody>
    </xdr:sp>
    <xdr:clientData/>
  </xdr:twoCellAnchor>
  <xdr:twoCellAnchor>
    <xdr:from>
      <xdr:col>2</xdr:col>
      <xdr:colOff>0</xdr:colOff>
      <xdr:row>4</xdr:row>
      <xdr:rowOff>0</xdr:rowOff>
    </xdr:from>
    <xdr:to>
      <xdr:col>3</xdr:col>
      <xdr:colOff>0</xdr:colOff>
      <xdr:row>4</xdr:row>
      <xdr:rowOff>352425</xdr:rowOff>
    </xdr:to>
    <xdr:sp macro="[0]!Power3_RoundedRectangle5_Click" textlink="">
      <xdr:nvSpPr>
        <xdr:cNvPr id="6" name="Rounded Rectangle 5"/>
        <xdr:cNvSpPr/>
      </xdr:nvSpPr>
      <xdr:spPr>
        <a:xfrm>
          <a:off x="4895850" y="1714500"/>
          <a:ext cx="2066925" cy="352425"/>
        </a:xfrm>
        <a:prstGeom prst="roundRect">
          <a:avLst/>
        </a:prstGeom>
      </xdr:spPr>
      <xdr:style>
        <a:lnRef idx="0">
          <a:schemeClr val="accent2"/>
        </a:lnRef>
        <a:fillRef idx="3">
          <a:schemeClr val="accent2"/>
        </a:fillRef>
        <a:effectRef idx="3">
          <a:schemeClr val="accent2"/>
        </a:effectRef>
        <a:fontRef idx="minor">
          <a:schemeClr val="lt1"/>
        </a:fontRef>
      </xdr:style>
      <xdr:txBody>
        <a:bodyPr vertOverflow="clip" rtlCol="0" anchor="ctr"/>
        <a:lstStyle/>
        <a:p>
          <a:pPr algn="ctr"/>
          <a:r>
            <a:rPr lang="en-US" sz="1800" b="1"/>
            <a:t>Forward Letter</a:t>
          </a:r>
        </a:p>
      </xdr:txBody>
    </xdr:sp>
    <xdr:clientData/>
  </xdr:twoCellAnchor>
  <xdr:twoCellAnchor>
    <xdr:from>
      <xdr:col>2</xdr:col>
      <xdr:colOff>0</xdr:colOff>
      <xdr:row>5</xdr:row>
      <xdr:rowOff>0</xdr:rowOff>
    </xdr:from>
    <xdr:to>
      <xdr:col>3</xdr:col>
      <xdr:colOff>0</xdr:colOff>
      <xdr:row>5</xdr:row>
      <xdr:rowOff>352425</xdr:rowOff>
    </xdr:to>
    <xdr:sp macro="[0]!Power3_RoundedRectangle6_Click" textlink="">
      <xdr:nvSpPr>
        <xdr:cNvPr id="7" name="Rounded Rectangle 6"/>
        <xdr:cNvSpPr/>
      </xdr:nvSpPr>
      <xdr:spPr>
        <a:xfrm>
          <a:off x="4895850" y="2105025"/>
          <a:ext cx="2066925" cy="352425"/>
        </a:xfrm>
        <a:prstGeom prst="roundRect">
          <a:avLst/>
        </a:prstGeom>
      </xdr:spPr>
      <xdr:style>
        <a:lnRef idx="0">
          <a:schemeClr val="accent2"/>
        </a:lnRef>
        <a:fillRef idx="3">
          <a:schemeClr val="accent2"/>
        </a:fillRef>
        <a:effectRef idx="3">
          <a:schemeClr val="accent2"/>
        </a:effectRef>
        <a:fontRef idx="minor">
          <a:schemeClr val="lt1"/>
        </a:fontRef>
      </xdr:style>
      <xdr:txBody>
        <a:bodyPr vertOverflow="clip" rtlCol="0" anchor="ctr"/>
        <a:lstStyle/>
        <a:p>
          <a:pPr algn="ctr"/>
          <a:r>
            <a:rPr lang="en-US" sz="1800" b="1"/>
            <a:t>03</a:t>
          </a:r>
          <a:r>
            <a:rPr lang="en-US" sz="1800" b="1" baseline="0"/>
            <a:t> Power Consent</a:t>
          </a:r>
          <a:endParaRPr lang="en-US" sz="1800" b="1"/>
        </a:p>
      </xdr:txBody>
    </xdr:sp>
    <xdr:clientData/>
  </xdr:twoCellAnchor>
  <xdr:twoCellAnchor>
    <xdr:from>
      <xdr:col>2</xdr:col>
      <xdr:colOff>0</xdr:colOff>
      <xdr:row>6</xdr:row>
      <xdr:rowOff>0</xdr:rowOff>
    </xdr:from>
    <xdr:to>
      <xdr:col>3</xdr:col>
      <xdr:colOff>0</xdr:colOff>
      <xdr:row>6</xdr:row>
      <xdr:rowOff>352425</xdr:rowOff>
    </xdr:to>
    <xdr:sp macro="[0]!Power3_RoundedRectangle7_Click" textlink="">
      <xdr:nvSpPr>
        <xdr:cNvPr id="8" name="Rounded Rectangle 7"/>
        <xdr:cNvSpPr/>
      </xdr:nvSpPr>
      <xdr:spPr>
        <a:xfrm>
          <a:off x="4895850" y="2495550"/>
          <a:ext cx="2066925" cy="352425"/>
        </a:xfrm>
        <a:prstGeom prst="roundRect">
          <a:avLst/>
        </a:prstGeom>
      </xdr:spPr>
      <xdr:style>
        <a:lnRef idx="0">
          <a:schemeClr val="accent2"/>
        </a:lnRef>
        <a:fillRef idx="3">
          <a:schemeClr val="accent2"/>
        </a:fillRef>
        <a:effectRef idx="3">
          <a:schemeClr val="accent2"/>
        </a:effectRef>
        <a:fontRef idx="minor">
          <a:schemeClr val="lt1"/>
        </a:fontRef>
      </xdr:style>
      <xdr:txBody>
        <a:bodyPr vertOverflow="clip" rtlCol="0" anchor="ctr"/>
        <a:lstStyle/>
        <a:p>
          <a:pPr algn="ctr"/>
          <a:r>
            <a:rPr lang="en-US" sz="1800" b="1"/>
            <a:t>03</a:t>
          </a:r>
          <a:r>
            <a:rPr lang="en-US" sz="1800" b="1" baseline="0"/>
            <a:t> Power Formate</a:t>
          </a:r>
          <a:endParaRPr lang="en-US" sz="1800" b="1"/>
        </a:p>
      </xdr:txBody>
    </xdr:sp>
    <xdr:clientData/>
  </xdr:twoCellAnchor>
  <xdr:twoCellAnchor>
    <xdr:from>
      <xdr:col>2</xdr:col>
      <xdr:colOff>0</xdr:colOff>
      <xdr:row>7</xdr:row>
      <xdr:rowOff>0</xdr:rowOff>
    </xdr:from>
    <xdr:to>
      <xdr:col>3</xdr:col>
      <xdr:colOff>0</xdr:colOff>
      <xdr:row>7</xdr:row>
      <xdr:rowOff>352425</xdr:rowOff>
    </xdr:to>
    <xdr:sp macro="[0]!Power3_RoundedRectangle8_Click" textlink="">
      <xdr:nvSpPr>
        <xdr:cNvPr id="9" name="Rounded Rectangle 8"/>
        <xdr:cNvSpPr/>
      </xdr:nvSpPr>
      <xdr:spPr>
        <a:xfrm>
          <a:off x="4895850" y="2886075"/>
          <a:ext cx="2066925" cy="352425"/>
        </a:xfrm>
        <a:prstGeom prst="roundRect">
          <a:avLst/>
        </a:prstGeom>
      </xdr:spPr>
      <xdr:style>
        <a:lnRef idx="0">
          <a:schemeClr val="accent2"/>
        </a:lnRef>
        <a:fillRef idx="3">
          <a:schemeClr val="accent2"/>
        </a:fillRef>
        <a:effectRef idx="3">
          <a:schemeClr val="accent2"/>
        </a:effectRef>
        <a:fontRef idx="minor">
          <a:schemeClr val="lt1"/>
        </a:fontRef>
      </xdr:style>
      <xdr:txBody>
        <a:bodyPr vertOverflow="clip" rtlCol="0" anchor="ctr"/>
        <a:lstStyle/>
        <a:p>
          <a:pPr algn="ctr"/>
          <a:r>
            <a:rPr lang="en-US" sz="1800" b="1"/>
            <a:t>Sample Sign Form</a:t>
          </a:r>
        </a:p>
      </xdr:txBody>
    </xdr:sp>
    <xdr:clientData/>
  </xdr:twoCellAnchor>
  <xdr:twoCellAnchor>
    <xdr:from>
      <xdr:col>2</xdr:col>
      <xdr:colOff>0</xdr:colOff>
      <xdr:row>8</xdr:row>
      <xdr:rowOff>0</xdr:rowOff>
    </xdr:from>
    <xdr:to>
      <xdr:col>3</xdr:col>
      <xdr:colOff>0</xdr:colOff>
      <xdr:row>8</xdr:row>
      <xdr:rowOff>352425</xdr:rowOff>
    </xdr:to>
    <xdr:sp macro="[0]!Power3_RoundedRectangle9_Click" textlink="">
      <xdr:nvSpPr>
        <xdr:cNvPr id="10" name="Rounded Rectangle 9"/>
        <xdr:cNvSpPr/>
      </xdr:nvSpPr>
      <xdr:spPr>
        <a:xfrm>
          <a:off x="4895850" y="3276600"/>
          <a:ext cx="2066925" cy="352425"/>
        </a:xfrm>
        <a:prstGeom prst="roundRect">
          <a:avLst/>
        </a:prstGeom>
      </xdr:spPr>
      <xdr:style>
        <a:lnRef idx="0">
          <a:schemeClr val="accent2"/>
        </a:lnRef>
        <a:fillRef idx="3">
          <a:schemeClr val="accent2"/>
        </a:fillRef>
        <a:effectRef idx="3">
          <a:schemeClr val="accent2"/>
        </a:effectRef>
        <a:fontRef idx="minor">
          <a:schemeClr val="lt1"/>
        </a:fontRef>
      </xdr:style>
      <xdr:txBody>
        <a:bodyPr vertOverflow="clip" rtlCol="0" anchor="ctr"/>
        <a:lstStyle/>
        <a:p>
          <a:pPr algn="ctr"/>
          <a:r>
            <a:rPr lang="en-US" sz="1800" b="1"/>
            <a:t>Activation</a:t>
          </a:r>
        </a:p>
      </xdr:txBody>
    </xdr:sp>
    <xdr:clientData/>
  </xdr:twoCellAnchor>
  <xdr:twoCellAnchor>
    <xdr:from>
      <xdr:col>2</xdr:col>
      <xdr:colOff>0</xdr:colOff>
      <xdr:row>9</xdr:row>
      <xdr:rowOff>0</xdr:rowOff>
    </xdr:from>
    <xdr:to>
      <xdr:col>3</xdr:col>
      <xdr:colOff>0</xdr:colOff>
      <xdr:row>9</xdr:row>
      <xdr:rowOff>352425</xdr:rowOff>
    </xdr:to>
    <xdr:sp macro="[0]!Power3_RoundedRectangle10_Click" textlink="">
      <xdr:nvSpPr>
        <xdr:cNvPr id="11" name="Rounded Rectangle 10"/>
        <xdr:cNvSpPr/>
      </xdr:nvSpPr>
      <xdr:spPr>
        <a:xfrm>
          <a:off x="4895850" y="3667125"/>
          <a:ext cx="2066925" cy="352425"/>
        </a:xfrm>
        <a:prstGeom prst="roundRect">
          <a:avLst/>
        </a:prstGeom>
      </xdr:spPr>
      <xdr:style>
        <a:lnRef idx="0">
          <a:schemeClr val="accent2"/>
        </a:lnRef>
        <a:fillRef idx="3">
          <a:schemeClr val="accent2"/>
        </a:fillRef>
        <a:effectRef idx="3">
          <a:schemeClr val="accent2"/>
        </a:effectRef>
        <a:fontRef idx="minor">
          <a:schemeClr val="lt1"/>
        </a:fontRef>
      </xdr:style>
      <xdr:txBody>
        <a:bodyPr vertOverflow="clip" rtlCol="0" anchor="ctr"/>
        <a:lstStyle/>
        <a:p>
          <a:pPr algn="ctr"/>
          <a:r>
            <a:rPr lang="en-US" sz="1800" b="1"/>
            <a:t>Deactivation</a:t>
          </a:r>
        </a:p>
      </xdr:txBody>
    </xdr:sp>
    <xdr:clientData/>
  </xdr:twoCellAnchor>
  <xdr:twoCellAnchor>
    <xdr:from>
      <xdr:col>2</xdr:col>
      <xdr:colOff>0</xdr:colOff>
      <xdr:row>10</xdr:row>
      <xdr:rowOff>0</xdr:rowOff>
    </xdr:from>
    <xdr:to>
      <xdr:col>3</xdr:col>
      <xdr:colOff>0</xdr:colOff>
      <xdr:row>10</xdr:row>
      <xdr:rowOff>352425</xdr:rowOff>
    </xdr:to>
    <xdr:sp macro="" textlink="">
      <xdr:nvSpPr>
        <xdr:cNvPr id="12" name="Rounded Rectangle 11"/>
        <xdr:cNvSpPr/>
      </xdr:nvSpPr>
      <xdr:spPr>
        <a:xfrm>
          <a:off x="4895850" y="4057650"/>
          <a:ext cx="2066925" cy="352425"/>
        </a:xfrm>
        <a:prstGeom prst="roundRect">
          <a:avLst/>
        </a:prstGeom>
      </xdr:spPr>
      <xdr:style>
        <a:lnRef idx="0">
          <a:schemeClr val="accent2"/>
        </a:lnRef>
        <a:fillRef idx="3">
          <a:schemeClr val="accent2"/>
        </a:fillRef>
        <a:effectRef idx="3">
          <a:schemeClr val="accent2"/>
        </a:effectRef>
        <a:fontRef idx="minor">
          <a:schemeClr val="lt1"/>
        </a:fontRef>
      </xdr:style>
      <xdr:txBody>
        <a:bodyPr vertOverflow="clip" rtlCol="0" anchor="ctr"/>
        <a:lstStyle/>
        <a:p>
          <a:pPr algn="ctr"/>
          <a:endParaRPr lang="en-US" sz="1800" b="1"/>
        </a:p>
      </xdr:txBody>
    </xdr:sp>
    <xdr:clientData/>
  </xdr:twoCellAnchor>
  <xdr:twoCellAnchor>
    <xdr:from>
      <xdr:col>2</xdr:col>
      <xdr:colOff>1059247</xdr:colOff>
      <xdr:row>0</xdr:row>
      <xdr:rowOff>369504</xdr:rowOff>
    </xdr:from>
    <xdr:to>
      <xdr:col>2</xdr:col>
      <xdr:colOff>1564072</xdr:colOff>
      <xdr:row>1</xdr:row>
      <xdr:rowOff>409575</xdr:rowOff>
    </xdr:to>
    <xdr:sp macro="" textlink="">
      <xdr:nvSpPr>
        <xdr:cNvPr id="13" name="Striped Right Arrow 12"/>
        <xdr:cNvSpPr/>
      </xdr:nvSpPr>
      <xdr:spPr>
        <a:xfrm rot="5400000">
          <a:off x="7523931" y="440941"/>
          <a:ext cx="647700" cy="504825"/>
        </a:xfrm>
        <a:prstGeom prst="stripedRightArrow">
          <a:avLst/>
        </a:prstGeom>
      </xdr:spPr>
      <xdr:style>
        <a:lnRef idx="1">
          <a:schemeClr val="accent2"/>
        </a:lnRef>
        <a:fillRef idx="2">
          <a:schemeClr val="accent2"/>
        </a:fillRef>
        <a:effectRef idx="1">
          <a:schemeClr val="accent2"/>
        </a:effectRef>
        <a:fontRef idx="minor">
          <a:schemeClr val="dk1"/>
        </a:fontRef>
      </xdr:style>
      <xdr:txBody>
        <a:bodyPr vertOverflow="clip" rtlCol="0" anchor="ctr"/>
        <a:lstStyle/>
        <a:p>
          <a:pPr algn="ctr"/>
          <a:endParaRPr lang="en-US" sz="1100"/>
        </a:p>
      </xdr:txBody>
    </xdr:sp>
    <xdr:clientData/>
  </xdr:twoCellAnchor>
</xdr:wsDr>
</file>

<file path=xl/drawings/drawing111.xml><?xml version="1.0" encoding="utf-8"?>
<xdr:wsDr xmlns:xdr="http://schemas.openxmlformats.org/drawingml/2006/spreadsheetDrawing" xmlns:a="http://schemas.openxmlformats.org/drawingml/2006/main">
  <xdr:twoCellAnchor>
    <xdr:from>
      <xdr:col>11</xdr:col>
      <xdr:colOff>66675</xdr:colOff>
      <xdr:row>0</xdr:row>
      <xdr:rowOff>314325</xdr:rowOff>
    </xdr:from>
    <xdr:to>
      <xdr:col>12</xdr:col>
      <xdr:colOff>504825</xdr:colOff>
      <xdr:row>2</xdr:row>
      <xdr:rowOff>28575</xdr:rowOff>
    </xdr:to>
    <xdr:sp macro="[0]!PowrFormate_RoundedRectangle1_Click" textlink="">
      <xdr:nvSpPr>
        <xdr:cNvPr id="2" name="Rounded Rectangle 1"/>
        <xdr:cNvSpPr/>
      </xdr:nvSpPr>
      <xdr:spPr>
        <a:xfrm>
          <a:off x="11087100" y="314325"/>
          <a:ext cx="1047750" cy="304800"/>
        </a:xfrm>
        <a:prstGeom prst="roundRect">
          <a:avLst/>
        </a:prstGeom>
      </xdr:spPr>
      <xdr:style>
        <a:lnRef idx="0">
          <a:schemeClr val="accent3"/>
        </a:lnRef>
        <a:fillRef idx="3">
          <a:schemeClr val="accent3"/>
        </a:fillRef>
        <a:effectRef idx="3">
          <a:schemeClr val="accent3"/>
        </a:effectRef>
        <a:fontRef idx="minor">
          <a:schemeClr val="lt1"/>
        </a:fontRef>
      </xdr:style>
      <xdr:txBody>
        <a:bodyPr vertOverflow="clip" rtlCol="0" anchor="ctr"/>
        <a:lstStyle/>
        <a:p>
          <a:pPr algn="ctr"/>
          <a:r>
            <a:rPr lang="en-US" sz="1800" b="1"/>
            <a:t>Home</a:t>
          </a:r>
        </a:p>
      </xdr:txBody>
    </xdr:sp>
    <xdr:clientData/>
  </xdr:twoCellAnchor>
  <xdr:twoCellAnchor>
    <xdr:from>
      <xdr:col>11</xdr:col>
      <xdr:colOff>95250</xdr:colOff>
      <xdr:row>2</xdr:row>
      <xdr:rowOff>85725</xdr:rowOff>
    </xdr:from>
    <xdr:to>
      <xdr:col>12</xdr:col>
      <xdr:colOff>523875</xdr:colOff>
      <xdr:row>2</xdr:row>
      <xdr:rowOff>390525</xdr:rowOff>
    </xdr:to>
    <xdr:sp macro="[0]!PowrFormate_RoundedRectangle2_Click" textlink="">
      <xdr:nvSpPr>
        <xdr:cNvPr id="3" name="Rounded Rectangle 2"/>
        <xdr:cNvSpPr/>
      </xdr:nvSpPr>
      <xdr:spPr>
        <a:xfrm>
          <a:off x="11115675" y="676275"/>
          <a:ext cx="1038225" cy="304800"/>
        </a:xfrm>
        <a:prstGeom prst="roundRect">
          <a:avLst/>
        </a:prstGeom>
      </xdr:spPr>
      <xdr:style>
        <a:lnRef idx="0">
          <a:schemeClr val="accent3"/>
        </a:lnRef>
        <a:fillRef idx="3">
          <a:schemeClr val="accent3"/>
        </a:fillRef>
        <a:effectRef idx="3">
          <a:schemeClr val="accent3"/>
        </a:effectRef>
        <a:fontRef idx="minor">
          <a:schemeClr val="lt1"/>
        </a:fontRef>
      </xdr:style>
      <xdr:txBody>
        <a:bodyPr vertOverflow="clip" rtlCol="0" anchor="ctr"/>
        <a:lstStyle/>
        <a:p>
          <a:pPr algn="ctr"/>
          <a:r>
            <a:rPr lang="en-US" sz="1800" b="1"/>
            <a:t>Content</a:t>
          </a:r>
        </a:p>
      </xdr:txBody>
    </xdr:sp>
    <xdr:clientData/>
  </xdr:twoCellAnchor>
</xdr:wsDr>
</file>

<file path=xl/drawings/drawing112.xml><?xml version="1.0" encoding="utf-8"?>
<xdr:wsDr xmlns:xdr="http://schemas.openxmlformats.org/drawingml/2006/spreadsheetDrawing" xmlns:a="http://schemas.openxmlformats.org/drawingml/2006/main">
  <xdr:twoCellAnchor>
    <xdr:from>
      <xdr:col>11</xdr:col>
      <xdr:colOff>0</xdr:colOff>
      <xdr:row>1</xdr:row>
      <xdr:rowOff>0</xdr:rowOff>
    </xdr:from>
    <xdr:to>
      <xdr:col>12</xdr:col>
      <xdr:colOff>438150</xdr:colOff>
      <xdr:row>2</xdr:row>
      <xdr:rowOff>66675</xdr:rowOff>
    </xdr:to>
    <xdr:sp macro="[0]!PwrFrLt_RoundedRectangle1_Click" textlink="">
      <xdr:nvSpPr>
        <xdr:cNvPr id="2" name="Rounded Rectangle 1"/>
        <xdr:cNvSpPr/>
      </xdr:nvSpPr>
      <xdr:spPr>
        <a:xfrm>
          <a:off x="7019925" y="333375"/>
          <a:ext cx="1047750" cy="304800"/>
        </a:xfrm>
        <a:prstGeom prst="roundRect">
          <a:avLst/>
        </a:prstGeom>
      </xdr:spPr>
      <xdr:style>
        <a:lnRef idx="0">
          <a:schemeClr val="accent3"/>
        </a:lnRef>
        <a:fillRef idx="3">
          <a:schemeClr val="accent3"/>
        </a:fillRef>
        <a:effectRef idx="3">
          <a:schemeClr val="accent3"/>
        </a:effectRef>
        <a:fontRef idx="minor">
          <a:schemeClr val="lt1"/>
        </a:fontRef>
      </xdr:style>
      <xdr:txBody>
        <a:bodyPr vertOverflow="clip" rtlCol="0" anchor="ctr"/>
        <a:lstStyle/>
        <a:p>
          <a:pPr algn="ctr"/>
          <a:r>
            <a:rPr lang="en-US" sz="1800" b="1"/>
            <a:t>Home</a:t>
          </a:r>
        </a:p>
      </xdr:txBody>
    </xdr:sp>
    <xdr:clientData/>
  </xdr:twoCellAnchor>
  <xdr:twoCellAnchor>
    <xdr:from>
      <xdr:col>11</xdr:col>
      <xdr:colOff>9525</xdr:colOff>
      <xdr:row>2</xdr:row>
      <xdr:rowOff>133350</xdr:rowOff>
    </xdr:from>
    <xdr:to>
      <xdr:col>12</xdr:col>
      <xdr:colOff>438150</xdr:colOff>
      <xdr:row>3</xdr:row>
      <xdr:rowOff>104775</xdr:rowOff>
    </xdr:to>
    <xdr:sp macro="[0]!PwrFrLt_RoundedRectangle2_Click" textlink="">
      <xdr:nvSpPr>
        <xdr:cNvPr id="3" name="Rounded Rectangle 2"/>
        <xdr:cNvSpPr/>
      </xdr:nvSpPr>
      <xdr:spPr>
        <a:xfrm>
          <a:off x="7029450" y="704850"/>
          <a:ext cx="1038225" cy="342900"/>
        </a:xfrm>
        <a:prstGeom prst="roundRect">
          <a:avLst/>
        </a:prstGeom>
      </xdr:spPr>
      <xdr:style>
        <a:lnRef idx="0">
          <a:schemeClr val="accent3"/>
        </a:lnRef>
        <a:fillRef idx="3">
          <a:schemeClr val="accent3"/>
        </a:fillRef>
        <a:effectRef idx="3">
          <a:schemeClr val="accent3"/>
        </a:effectRef>
        <a:fontRef idx="minor">
          <a:schemeClr val="lt1"/>
        </a:fontRef>
      </xdr:style>
      <xdr:txBody>
        <a:bodyPr vertOverflow="clip" rtlCol="0" anchor="ctr"/>
        <a:lstStyle/>
        <a:p>
          <a:pPr algn="ctr"/>
          <a:r>
            <a:rPr lang="en-US" sz="1800" b="1"/>
            <a:t>Content</a:t>
          </a:r>
        </a:p>
      </xdr:txBody>
    </xdr:sp>
    <xdr:clientData/>
  </xdr:twoCellAnchor>
</xdr:wsDr>
</file>

<file path=xl/drawings/drawing113.xml><?xml version="1.0" encoding="utf-8"?>
<xdr:wsDr xmlns:xdr="http://schemas.openxmlformats.org/drawingml/2006/spreadsheetDrawing" xmlns:a="http://schemas.openxmlformats.org/drawingml/2006/main">
  <xdr:twoCellAnchor>
    <xdr:from>
      <xdr:col>9</xdr:col>
      <xdr:colOff>0</xdr:colOff>
      <xdr:row>0</xdr:row>
      <xdr:rowOff>104775</xdr:rowOff>
    </xdr:from>
    <xdr:to>
      <xdr:col>10</xdr:col>
      <xdr:colOff>438150</xdr:colOff>
      <xdr:row>1</xdr:row>
      <xdr:rowOff>114300</xdr:rowOff>
    </xdr:to>
    <xdr:sp macro="[0]!PwrConsent_RoundedRectangle1_Click" textlink="">
      <xdr:nvSpPr>
        <xdr:cNvPr id="2" name="Rounded Rectangle 1"/>
        <xdr:cNvSpPr/>
      </xdr:nvSpPr>
      <xdr:spPr>
        <a:xfrm>
          <a:off x="5734050" y="104775"/>
          <a:ext cx="1047750" cy="304800"/>
        </a:xfrm>
        <a:prstGeom prst="roundRect">
          <a:avLst/>
        </a:prstGeom>
      </xdr:spPr>
      <xdr:style>
        <a:lnRef idx="0">
          <a:schemeClr val="accent3"/>
        </a:lnRef>
        <a:fillRef idx="3">
          <a:schemeClr val="accent3"/>
        </a:fillRef>
        <a:effectRef idx="3">
          <a:schemeClr val="accent3"/>
        </a:effectRef>
        <a:fontRef idx="minor">
          <a:schemeClr val="lt1"/>
        </a:fontRef>
      </xdr:style>
      <xdr:txBody>
        <a:bodyPr vertOverflow="clip" rtlCol="0" anchor="ctr"/>
        <a:lstStyle/>
        <a:p>
          <a:pPr algn="ctr"/>
          <a:r>
            <a:rPr lang="en-US" sz="1600" b="1"/>
            <a:t>Home</a:t>
          </a:r>
        </a:p>
      </xdr:txBody>
    </xdr:sp>
    <xdr:clientData/>
  </xdr:twoCellAnchor>
  <xdr:twoCellAnchor>
    <xdr:from>
      <xdr:col>9</xdr:col>
      <xdr:colOff>9525</xdr:colOff>
      <xdr:row>2</xdr:row>
      <xdr:rowOff>47625</xdr:rowOff>
    </xdr:from>
    <xdr:to>
      <xdr:col>10</xdr:col>
      <xdr:colOff>438150</xdr:colOff>
      <xdr:row>3</xdr:row>
      <xdr:rowOff>80596</xdr:rowOff>
    </xdr:to>
    <xdr:sp macro="[0]!PwrConsent_RoundedRectangle2_Click" textlink="">
      <xdr:nvSpPr>
        <xdr:cNvPr id="3" name="Rounded Rectangle 2"/>
        <xdr:cNvSpPr/>
      </xdr:nvSpPr>
      <xdr:spPr>
        <a:xfrm>
          <a:off x="5731852" y="472587"/>
          <a:ext cx="1036760" cy="274759"/>
        </a:xfrm>
        <a:prstGeom prst="roundRect">
          <a:avLst/>
        </a:prstGeom>
      </xdr:spPr>
      <xdr:style>
        <a:lnRef idx="0">
          <a:schemeClr val="accent3"/>
        </a:lnRef>
        <a:fillRef idx="3">
          <a:schemeClr val="accent3"/>
        </a:fillRef>
        <a:effectRef idx="3">
          <a:schemeClr val="accent3"/>
        </a:effectRef>
        <a:fontRef idx="minor">
          <a:schemeClr val="lt1"/>
        </a:fontRef>
      </xdr:style>
      <xdr:txBody>
        <a:bodyPr vertOverflow="clip" rtlCol="0" anchor="ctr"/>
        <a:lstStyle/>
        <a:p>
          <a:pPr algn="ctr"/>
          <a:r>
            <a:rPr lang="en-US" sz="1600" b="1"/>
            <a:t>Content</a:t>
          </a:r>
        </a:p>
      </xdr:txBody>
    </xdr:sp>
    <xdr:clientData/>
  </xdr:twoCellAnchor>
</xdr:wsDr>
</file>

<file path=xl/drawings/drawing114.xml><?xml version="1.0" encoding="utf-8"?>
<xdr:wsDr xmlns:xdr="http://schemas.openxmlformats.org/drawingml/2006/spreadsheetDrawing" xmlns:a="http://schemas.openxmlformats.org/drawingml/2006/main">
  <xdr:twoCellAnchor>
    <xdr:from>
      <xdr:col>2</xdr:col>
      <xdr:colOff>47625</xdr:colOff>
      <xdr:row>1</xdr:row>
      <xdr:rowOff>9525</xdr:rowOff>
    </xdr:from>
    <xdr:to>
      <xdr:col>3</xdr:col>
      <xdr:colOff>485775</xdr:colOff>
      <xdr:row>1</xdr:row>
      <xdr:rowOff>371475</xdr:rowOff>
    </xdr:to>
    <xdr:sp macro="[0]!PwrRule_RoundedRectangle1_Click" textlink="">
      <xdr:nvSpPr>
        <xdr:cNvPr id="2" name="Rounded Rectangle 1"/>
        <xdr:cNvSpPr/>
      </xdr:nvSpPr>
      <xdr:spPr>
        <a:xfrm>
          <a:off x="10401300" y="342900"/>
          <a:ext cx="1047750" cy="361950"/>
        </a:xfrm>
        <a:prstGeom prst="roundRect">
          <a:avLst/>
        </a:prstGeom>
      </xdr:spPr>
      <xdr:style>
        <a:lnRef idx="0">
          <a:schemeClr val="accent3"/>
        </a:lnRef>
        <a:fillRef idx="3">
          <a:schemeClr val="accent3"/>
        </a:fillRef>
        <a:effectRef idx="3">
          <a:schemeClr val="accent3"/>
        </a:effectRef>
        <a:fontRef idx="minor">
          <a:schemeClr val="lt1"/>
        </a:fontRef>
      </xdr:style>
      <xdr:txBody>
        <a:bodyPr vertOverflow="clip" rtlCol="0" anchor="ctr"/>
        <a:lstStyle/>
        <a:p>
          <a:pPr algn="ctr"/>
          <a:r>
            <a:rPr lang="en-US" sz="1800" b="1"/>
            <a:t>Home</a:t>
          </a:r>
        </a:p>
      </xdr:txBody>
    </xdr:sp>
    <xdr:clientData/>
  </xdr:twoCellAnchor>
  <xdr:twoCellAnchor>
    <xdr:from>
      <xdr:col>2</xdr:col>
      <xdr:colOff>76200</xdr:colOff>
      <xdr:row>2</xdr:row>
      <xdr:rowOff>28575</xdr:rowOff>
    </xdr:from>
    <xdr:to>
      <xdr:col>3</xdr:col>
      <xdr:colOff>504825</xdr:colOff>
      <xdr:row>2</xdr:row>
      <xdr:rowOff>381000</xdr:rowOff>
    </xdr:to>
    <xdr:sp macro="[0]!PwrRule_RoundedRectangle2_Click" textlink="">
      <xdr:nvSpPr>
        <xdr:cNvPr id="3" name="Rounded Rectangle 2"/>
        <xdr:cNvSpPr/>
      </xdr:nvSpPr>
      <xdr:spPr>
        <a:xfrm>
          <a:off x="10429875" y="838200"/>
          <a:ext cx="1038225" cy="352425"/>
        </a:xfrm>
        <a:prstGeom prst="roundRect">
          <a:avLst/>
        </a:prstGeom>
      </xdr:spPr>
      <xdr:style>
        <a:lnRef idx="0">
          <a:schemeClr val="accent3"/>
        </a:lnRef>
        <a:fillRef idx="3">
          <a:schemeClr val="accent3"/>
        </a:fillRef>
        <a:effectRef idx="3">
          <a:schemeClr val="accent3"/>
        </a:effectRef>
        <a:fontRef idx="minor">
          <a:schemeClr val="lt1"/>
        </a:fontRef>
      </xdr:style>
      <xdr:txBody>
        <a:bodyPr vertOverflow="clip" rtlCol="0" anchor="ctr"/>
        <a:lstStyle/>
        <a:p>
          <a:pPr algn="ctr"/>
          <a:r>
            <a:rPr lang="en-US" sz="1800" b="1"/>
            <a:t>Content</a:t>
          </a:r>
        </a:p>
      </xdr:txBody>
    </xdr:sp>
    <xdr:clientData/>
  </xdr:twoCellAnchor>
</xdr:wsDr>
</file>

<file path=xl/drawings/drawing115.xml><?xml version="1.0" encoding="utf-8"?>
<xdr:wsDr xmlns:xdr="http://schemas.openxmlformats.org/drawingml/2006/spreadsheetDrawing" xmlns:a="http://schemas.openxmlformats.org/drawingml/2006/main">
  <xdr:twoCellAnchor>
    <xdr:from>
      <xdr:col>5</xdr:col>
      <xdr:colOff>0</xdr:colOff>
      <xdr:row>1</xdr:row>
      <xdr:rowOff>0</xdr:rowOff>
    </xdr:from>
    <xdr:to>
      <xdr:col>6</xdr:col>
      <xdr:colOff>438150</xdr:colOff>
      <xdr:row>2</xdr:row>
      <xdr:rowOff>47625</xdr:rowOff>
    </xdr:to>
    <xdr:sp macro="[0]!SignSampl_RoundedRectangle1_Click" textlink="">
      <xdr:nvSpPr>
        <xdr:cNvPr id="2" name="Rounded Rectangle 1"/>
        <xdr:cNvSpPr/>
      </xdr:nvSpPr>
      <xdr:spPr>
        <a:xfrm>
          <a:off x="7458075" y="333375"/>
          <a:ext cx="1047750" cy="304800"/>
        </a:xfrm>
        <a:prstGeom prst="roundRect">
          <a:avLst/>
        </a:prstGeom>
      </xdr:spPr>
      <xdr:style>
        <a:lnRef idx="0">
          <a:schemeClr val="accent3"/>
        </a:lnRef>
        <a:fillRef idx="3">
          <a:schemeClr val="accent3"/>
        </a:fillRef>
        <a:effectRef idx="3">
          <a:schemeClr val="accent3"/>
        </a:effectRef>
        <a:fontRef idx="minor">
          <a:schemeClr val="lt1"/>
        </a:fontRef>
      </xdr:style>
      <xdr:txBody>
        <a:bodyPr vertOverflow="clip" rtlCol="0" anchor="ctr"/>
        <a:lstStyle/>
        <a:p>
          <a:pPr algn="ctr"/>
          <a:r>
            <a:rPr lang="en-US" sz="1800" b="1"/>
            <a:t>Home</a:t>
          </a:r>
        </a:p>
      </xdr:txBody>
    </xdr:sp>
    <xdr:clientData/>
  </xdr:twoCellAnchor>
  <xdr:twoCellAnchor>
    <xdr:from>
      <xdr:col>5</xdr:col>
      <xdr:colOff>0</xdr:colOff>
      <xdr:row>3</xdr:row>
      <xdr:rowOff>0</xdr:rowOff>
    </xdr:from>
    <xdr:to>
      <xdr:col>6</xdr:col>
      <xdr:colOff>428625</xdr:colOff>
      <xdr:row>4</xdr:row>
      <xdr:rowOff>66675</xdr:rowOff>
    </xdr:to>
    <xdr:sp macro="[0]!SignSampl_RoundedRectangle2_Click" textlink="">
      <xdr:nvSpPr>
        <xdr:cNvPr id="3" name="Rounded Rectangle 2"/>
        <xdr:cNvSpPr/>
      </xdr:nvSpPr>
      <xdr:spPr>
        <a:xfrm>
          <a:off x="7458075" y="828675"/>
          <a:ext cx="1038225" cy="304800"/>
        </a:xfrm>
        <a:prstGeom prst="roundRect">
          <a:avLst/>
        </a:prstGeom>
      </xdr:spPr>
      <xdr:style>
        <a:lnRef idx="0">
          <a:schemeClr val="accent3"/>
        </a:lnRef>
        <a:fillRef idx="3">
          <a:schemeClr val="accent3"/>
        </a:fillRef>
        <a:effectRef idx="3">
          <a:schemeClr val="accent3"/>
        </a:effectRef>
        <a:fontRef idx="minor">
          <a:schemeClr val="lt1"/>
        </a:fontRef>
      </xdr:style>
      <xdr:txBody>
        <a:bodyPr vertOverflow="clip" rtlCol="0" anchor="ctr"/>
        <a:lstStyle/>
        <a:p>
          <a:pPr algn="ctr"/>
          <a:r>
            <a:rPr lang="en-US" sz="1800" b="1"/>
            <a:t>Content</a:t>
          </a:r>
        </a:p>
      </xdr:txBody>
    </xdr:sp>
    <xdr:clientData/>
  </xdr:twoCellAnchor>
</xdr:wsDr>
</file>

<file path=xl/drawings/drawing116.xml><?xml version="1.0" encoding="utf-8"?>
<xdr:wsDr xmlns:xdr="http://schemas.openxmlformats.org/drawingml/2006/spreadsheetDrawing" xmlns:a="http://schemas.openxmlformats.org/drawingml/2006/main">
  <xdr:twoCellAnchor>
    <xdr:from>
      <xdr:col>2</xdr:col>
      <xdr:colOff>123824</xdr:colOff>
      <xdr:row>0</xdr:row>
      <xdr:rowOff>95249</xdr:rowOff>
    </xdr:from>
    <xdr:to>
      <xdr:col>3</xdr:col>
      <xdr:colOff>533399</xdr:colOff>
      <xdr:row>1</xdr:row>
      <xdr:rowOff>57149</xdr:rowOff>
    </xdr:to>
    <xdr:sp macro="[0]!CompssantRul_RoundedRectangle1_Click" textlink="">
      <xdr:nvSpPr>
        <xdr:cNvPr id="2" name="Rounded Rectangle 1"/>
        <xdr:cNvSpPr/>
      </xdr:nvSpPr>
      <xdr:spPr>
        <a:xfrm>
          <a:off x="11525249" y="95249"/>
          <a:ext cx="1019175" cy="314325"/>
        </a:xfrm>
        <a:prstGeom prst="roundRect">
          <a:avLst/>
        </a:prstGeom>
      </xdr:spPr>
      <xdr:style>
        <a:lnRef idx="0">
          <a:schemeClr val="accent3"/>
        </a:lnRef>
        <a:fillRef idx="3">
          <a:schemeClr val="accent3"/>
        </a:fillRef>
        <a:effectRef idx="3">
          <a:schemeClr val="accent3"/>
        </a:effectRef>
        <a:fontRef idx="minor">
          <a:schemeClr val="lt1"/>
        </a:fontRef>
      </xdr:style>
      <xdr:txBody>
        <a:bodyPr vertOverflow="clip" rtlCol="0" anchor="ctr"/>
        <a:lstStyle/>
        <a:p>
          <a:pPr algn="ctr"/>
          <a:r>
            <a:rPr lang="en-US" sz="1600" b="1"/>
            <a:t>Home</a:t>
          </a:r>
        </a:p>
      </xdr:txBody>
    </xdr:sp>
    <xdr:clientData/>
  </xdr:twoCellAnchor>
  <xdr:twoCellAnchor>
    <xdr:from>
      <xdr:col>2</xdr:col>
      <xdr:colOff>133349</xdr:colOff>
      <xdr:row>1</xdr:row>
      <xdr:rowOff>142875</xdr:rowOff>
    </xdr:from>
    <xdr:to>
      <xdr:col>3</xdr:col>
      <xdr:colOff>561974</xdr:colOff>
      <xdr:row>1</xdr:row>
      <xdr:rowOff>457200</xdr:rowOff>
    </xdr:to>
    <xdr:sp macro="[0]!CompssantRul_RoundedRectangle2_Click" textlink="">
      <xdr:nvSpPr>
        <xdr:cNvPr id="3" name="Rounded Rectangle 2"/>
        <xdr:cNvSpPr/>
      </xdr:nvSpPr>
      <xdr:spPr>
        <a:xfrm>
          <a:off x="11534774" y="495300"/>
          <a:ext cx="1038225" cy="314325"/>
        </a:xfrm>
        <a:prstGeom prst="roundRect">
          <a:avLst/>
        </a:prstGeom>
      </xdr:spPr>
      <xdr:style>
        <a:lnRef idx="0">
          <a:schemeClr val="accent3"/>
        </a:lnRef>
        <a:fillRef idx="3">
          <a:schemeClr val="accent3"/>
        </a:fillRef>
        <a:effectRef idx="3">
          <a:schemeClr val="accent3"/>
        </a:effectRef>
        <a:fontRef idx="minor">
          <a:schemeClr val="lt1"/>
        </a:fontRef>
      </xdr:style>
      <xdr:txBody>
        <a:bodyPr vertOverflow="clip" rtlCol="0" anchor="ctr"/>
        <a:lstStyle/>
        <a:p>
          <a:pPr algn="ctr"/>
          <a:r>
            <a:rPr lang="en-US" sz="1600" b="1"/>
            <a:t>Content</a:t>
          </a:r>
        </a:p>
      </xdr:txBody>
    </xdr:sp>
    <xdr:clientData/>
  </xdr:twoCellAnchor>
</xdr:wsDr>
</file>

<file path=xl/drawings/drawing117.xml><?xml version="1.0" encoding="utf-8"?>
<xdr:wsDr xmlns:xdr="http://schemas.openxmlformats.org/drawingml/2006/spreadsheetDrawing" xmlns:a="http://schemas.openxmlformats.org/drawingml/2006/main">
  <xdr:twoCellAnchor>
    <xdr:from>
      <xdr:col>5</xdr:col>
      <xdr:colOff>0</xdr:colOff>
      <xdr:row>27</xdr:row>
      <xdr:rowOff>9526</xdr:rowOff>
    </xdr:from>
    <xdr:to>
      <xdr:col>6</xdr:col>
      <xdr:colOff>314326</xdr:colOff>
      <xdr:row>32</xdr:row>
      <xdr:rowOff>104775</xdr:rowOff>
    </xdr:to>
    <xdr:sp macro="" textlink="">
      <xdr:nvSpPr>
        <xdr:cNvPr id="2" name="Text Box 1"/>
        <xdr:cNvSpPr txBox="1">
          <a:spLocks noChangeArrowheads="1"/>
        </xdr:cNvSpPr>
      </xdr:nvSpPr>
      <xdr:spPr bwMode="auto">
        <a:xfrm>
          <a:off x="5286375" y="10372726"/>
          <a:ext cx="971551" cy="1123949"/>
        </a:xfrm>
        <a:prstGeom prst="rect">
          <a:avLst/>
        </a:prstGeom>
        <a:solidFill>
          <a:srgbClr val="FFFFFF"/>
        </a:solidFill>
        <a:ln w="9525">
          <a:solidFill>
            <a:srgbClr val="000000"/>
          </a:solidFill>
          <a:miter lim="800000"/>
          <a:headEnd/>
          <a:tailEnd/>
        </a:ln>
      </xdr:spPr>
      <xdr:txBody>
        <a:bodyPr vertOverflow="clip" wrap="square" lIns="91440" tIns="45720" rIns="91440" bIns="45720" anchor="t" upright="1"/>
        <a:lstStyle/>
        <a:p>
          <a:pPr algn="ctr" rtl="0">
            <a:defRPr sz="1000"/>
          </a:pPr>
          <a:r>
            <a:rPr lang="hi-IN" sz="1600" b="0" i="0" u="none" strike="noStrike" baseline="0">
              <a:solidFill>
                <a:srgbClr val="000000"/>
              </a:solidFill>
              <a:latin typeface="Mangal"/>
              <a:cs typeface="Mangal"/>
            </a:rPr>
            <a:t>आवेदक की     फोटो</a:t>
          </a:r>
          <a:endParaRPr lang="hi-IN" sz="1600" b="0" i="0" u="none" strike="noStrike" baseline="0">
            <a:solidFill>
              <a:srgbClr val="000000"/>
            </a:solidFill>
            <a:latin typeface="Times New Roman"/>
          </a:endParaRPr>
        </a:p>
        <a:p>
          <a:pPr algn="l" rtl="0">
            <a:defRPr sz="1000"/>
          </a:pPr>
          <a:endParaRPr lang="hi-IN" sz="1600" b="0" i="0" u="none" strike="noStrike" baseline="0">
            <a:solidFill>
              <a:srgbClr val="000000"/>
            </a:solidFill>
            <a:latin typeface="Times New Roman"/>
          </a:endParaRPr>
        </a:p>
      </xdr:txBody>
    </xdr:sp>
    <xdr:clientData/>
  </xdr:twoCellAnchor>
  <xdr:twoCellAnchor>
    <xdr:from>
      <xdr:col>7</xdr:col>
      <xdr:colOff>152400</xdr:colOff>
      <xdr:row>0</xdr:row>
      <xdr:rowOff>57150</xdr:rowOff>
    </xdr:from>
    <xdr:to>
      <xdr:col>8</xdr:col>
      <xdr:colOff>476250</xdr:colOff>
      <xdr:row>0</xdr:row>
      <xdr:rowOff>371475</xdr:rowOff>
    </xdr:to>
    <xdr:sp macro="[0]!AppFrm_RoundedRectangle2_Click" textlink="">
      <xdr:nvSpPr>
        <xdr:cNvPr id="3" name="Rounded Rectangle 2"/>
        <xdr:cNvSpPr/>
      </xdr:nvSpPr>
      <xdr:spPr>
        <a:xfrm>
          <a:off x="6572250" y="57150"/>
          <a:ext cx="933450" cy="314325"/>
        </a:xfrm>
        <a:prstGeom prst="roundRect">
          <a:avLst/>
        </a:prstGeom>
      </xdr:spPr>
      <xdr:style>
        <a:lnRef idx="0">
          <a:schemeClr val="accent3"/>
        </a:lnRef>
        <a:fillRef idx="3">
          <a:schemeClr val="accent3"/>
        </a:fillRef>
        <a:effectRef idx="3">
          <a:schemeClr val="accent3"/>
        </a:effectRef>
        <a:fontRef idx="minor">
          <a:schemeClr val="lt1"/>
        </a:fontRef>
      </xdr:style>
      <xdr:txBody>
        <a:bodyPr vertOverflow="clip" rtlCol="0" anchor="ctr"/>
        <a:lstStyle/>
        <a:p>
          <a:pPr algn="ctr"/>
          <a:r>
            <a:rPr lang="en-US" sz="1600" b="1"/>
            <a:t>Home</a:t>
          </a:r>
        </a:p>
      </xdr:txBody>
    </xdr:sp>
    <xdr:clientData/>
  </xdr:twoCellAnchor>
  <xdr:twoCellAnchor>
    <xdr:from>
      <xdr:col>9</xdr:col>
      <xdr:colOff>0</xdr:colOff>
      <xdr:row>0</xdr:row>
      <xdr:rowOff>47625</xdr:rowOff>
    </xdr:from>
    <xdr:to>
      <xdr:col>10</xdr:col>
      <xdr:colOff>400050</xdr:colOff>
      <xdr:row>0</xdr:row>
      <xdr:rowOff>361950</xdr:rowOff>
    </xdr:to>
    <xdr:sp macro="[0]!AppFrm_RoundedRectangle3_Click" textlink="">
      <xdr:nvSpPr>
        <xdr:cNvPr id="4" name="Rounded Rectangle 3"/>
        <xdr:cNvSpPr/>
      </xdr:nvSpPr>
      <xdr:spPr>
        <a:xfrm>
          <a:off x="7639050" y="47625"/>
          <a:ext cx="1009650" cy="314325"/>
        </a:xfrm>
        <a:prstGeom prst="roundRect">
          <a:avLst/>
        </a:prstGeom>
      </xdr:spPr>
      <xdr:style>
        <a:lnRef idx="0">
          <a:schemeClr val="accent3"/>
        </a:lnRef>
        <a:fillRef idx="3">
          <a:schemeClr val="accent3"/>
        </a:fillRef>
        <a:effectRef idx="3">
          <a:schemeClr val="accent3"/>
        </a:effectRef>
        <a:fontRef idx="minor">
          <a:schemeClr val="lt1"/>
        </a:fontRef>
      </xdr:style>
      <xdr:txBody>
        <a:bodyPr vertOverflow="clip" rtlCol="0" anchor="ctr"/>
        <a:lstStyle/>
        <a:p>
          <a:pPr algn="ctr"/>
          <a:r>
            <a:rPr lang="en-US" sz="1600" b="1"/>
            <a:t>Content</a:t>
          </a:r>
        </a:p>
      </xdr:txBody>
    </xdr:sp>
    <xdr:clientData/>
  </xdr:twoCellAnchor>
</xdr:wsDr>
</file>

<file path=xl/drawings/drawing118.xml><?xml version="1.0" encoding="utf-8"?>
<xdr:wsDr xmlns:xdr="http://schemas.openxmlformats.org/drawingml/2006/spreadsheetDrawing" xmlns:a="http://schemas.openxmlformats.org/drawingml/2006/main">
  <xdr:twoCellAnchor>
    <xdr:from>
      <xdr:col>5</xdr:col>
      <xdr:colOff>0</xdr:colOff>
      <xdr:row>1</xdr:row>
      <xdr:rowOff>0</xdr:rowOff>
    </xdr:from>
    <xdr:to>
      <xdr:col>6</xdr:col>
      <xdr:colOff>409575</xdr:colOff>
      <xdr:row>2</xdr:row>
      <xdr:rowOff>57150</xdr:rowOff>
    </xdr:to>
    <xdr:sp macro="[0]!CheckLstD_RoundedRectangle1_Click" textlink="">
      <xdr:nvSpPr>
        <xdr:cNvPr id="2" name="Rounded Rectangle 1"/>
        <xdr:cNvSpPr/>
      </xdr:nvSpPr>
      <xdr:spPr>
        <a:xfrm>
          <a:off x="6591300" y="381000"/>
          <a:ext cx="1019175" cy="285750"/>
        </a:xfrm>
        <a:prstGeom prst="roundRect">
          <a:avLst/>
        </a:prstGeom>
      </xdr:spPr>
      <xdr:style>
        <a:lnRef idx="0">
          <a:schemeClr val="accent3"/>
        </a:lnRef>
        <a:fillRef idx="3">
          <a:schemeClr val="accent3"/>
        </a:fillRef>
        <a:effectRef idx="3">
          <a:schemeClr val="accent3"/>
        </a:effectRef>
        <a:fontRef idx="minor">
          <a:schemeClr val="lt1"/>
        </a:fontRef>
      </xdr:style>
      <xdr:txBody>
        <a:bodyPr vertOverflow="clip" rtlCol="0" anchor="ctr"/>
        <a:lstStyle/>
        <a:p>
          <a:pPr algn="ctr"/>
          <a:r>
            <a:rPr lang="en-US" sz="1400" b="1"/>
            <a:t>Home</a:t>
          </a:r>
        </a:p>
      </xdr:txBody>
    </xdr:sp>
    <xdr:clientData/>
  </xdr:twoCellAnchor>
  <xdr:twoCellAnchor>
    <xdr:from>
      <xdr:col>5</xdr:col>
      <xdr:colOff>0</xdr:colOff>
      <xdr:row>2</xdr:row>
      <xdr:rowOff>104775</xdr:rowOff>
    </xdr:from>
    <xdr:to>
      <xdr:col>6</xdr:col>
      <xdr:colOff>409575</xdr:colOff>
      <xdr:row>2</xdr:row>
      <xdr:rowOff>390525</xdr:rowOff>
    </xdr:to>
    <xdr:sp macro="[0]!CheckLstD_RoundedRectangle2_Click" textlink="">
      <xdr:nvSpPr>
        <xdr:cNvPr id="3" name="Rounded Rectangle 2"/>
        <xdr:cNvSpPr/>
      </xdr:nvSpPr>
      <xdr:spPr>
        <a:xfrm>
          <a:off x="6591300" y="714375"/>
          <a:ext cx="1019175" cy="285750"/>
        </a:xfrm>
        <a:prstGeom prst="roundRect">
          <a:avLst/>
        </a:prstGeom>
      </xdr:spPr>
      <xdr:style>
        <a:lnRef idx="0">
          <a:schemeClr val="accent3"/>
        </a:lnRef>
        <a:fillRef idx="3">
          <a:schemeClr val="accent3"/>
        </a:fillRef>
        <a:effectRef idx="3">
          <a:schemeClr val="accent3"/>
        </a:effectRef>
        <a:fontRef idx="minor">
          <a:schemeClr val="lt1"/>
        </a:fontRef>
      </xdr:style>
      <xdr:txBody>
        <a:bodyPr vertOverflow="clip" rtlCol="0" anchor="ctr"/>
        <a:lstStyle/>
        <a:p>
          <a:pPr algn="ctr"/>
          <a:r>
            <a:rPr lang="en-US" sz="1400" b="1"/>
            <a:t>Content</a:t>
          </a:r>
        </a:p>
      </xdr:txBody>
    </xdr:sp>
    <xdr:clientData/>
  </xdr:twoCellAnchor>
</xdr:wsDr>
</file>

<file path=xl/drawings/drawing119.xml><?xml version="1.0" encoding="utf-8"?>
<xdr:wsDr xmlns:xdr="http://schemas.openxmlformats.org/drawingml/2006/spreadsheetDrawing" xmlns:a="http://schemas.openxmlformats.org/drawingml/2006/main">
  <xdr:twoCellAnchor>
    <xdr:from>
      <xdr:col>11</xdr:col>
      <xdr:colOff>523875</xdr:colOff>
      <xdr:row>0</xdr:row>
      <xdr:rowOff>152400</xdr:rowOff>
    </xdr:from>
    <xdr:to>
      <xdr:col>13</xdr:col>
      <xdr:colOff>323850</xdr:colOff>
      <xdr:row>1</xdr:row>
      <xdr:rowOff>104775</xdr:rowOff>
    </xdr:to>
    <xdr:sp macro="[0]!DDOCrt_RoundedRectangle1_Click" textlink="">
      <xdr:nvSpPr>
        <xdr:cNvPr id="2" name="Rounded Rectangle 1"/>
        <xdr:cNvSpPr/>
      </xdr:nvSpPr>
      <xdr:spPr>
        <a:xfrm>
          <a:off x="8115300" y="152400"/>
          <a:ext cx="1019175" cy="285750"/>
        </a:xfrm>
        <a:prstGeom prst="roundRect">
          <a:avLst/>
        </a:prstGeom>
      </xdr:spPr>
      <xdr:style>
        <a:lnRef idx="0">
          <a:schemeClr val="accent3"/>
        </a:lnRef>
        <a:fillRef idx="3">
          <a:schemeClr val="accent3"/>
        </a:fillRef>
        <a:effectRef idx="3">
          <a:schemeClr val="accent3"/>
        </a:effectRef>
        <a:fontRef idx="minor">
          <a:schemeClr val="lt1"/>
        </a:fontRef>
      </xdr:style>
      <xdr:txBody>
        <a:bodyPr vertOverflow="clip" rtlCol="0" anchor="ctr"/>
        <a:lstStyle/>
        <a:p>
          <a:pPr algn="ctr"/>
          <a:r>
            <a:rPr lang="en-US" sz="1400" b="1"/>
            <a:t>Home</a:t>
          </a:r>
        </a:p>
      </xdr:txBody>
    </xdr:sp>
    <xdr:clientData/>
  </xdr:twoCellAnchor>
  <xdr:twoCellAnchor>
    <xdr:from>
      <xdr:col>14</xdr:col>
      <xdr:colOff>76200</xdr:colOff>
      <xdr:row>0</xdr:row>
      <xdr:rowOff>142875</xdr:rowOff>
    </xdr:from>
    <xdr:to>
      <xdr:col>15</xdr:col>
      <xdr:colOff>485775</xdr:colOff>
      <xdr:row>1</xdr:row>
      <xdr:rowOff>95250</xdr:rowOff>
    </xdr:to>
    <xdr:sp macro="[0]!DDOCrt_RoundedRectangle2_Click" textlink="">
      <xdr:nvSpPr>
        <xdr:cNvPr id="3" name="Rounded Rectangle 2"/>
        <xdr:cNvSpPr/>
      </xdr:nvSpPr>
      <xdr:spPr>
        <a:xfrm>
          <a:off x="9496425" y="142875"/>
          <a:ext cx="1019175" cy="285750"/>
        </a:xfrm>
        <a:prstGeom prst="roundRect">
          <a:avLst/>
        </a:prstGeom>
      </xdr:spPr>
      <xdr:style>
        <a:lnRef idx="0">
          <a:schemeClr val="accent3"/>
        </a:lnRef>
        <a:fillRef idx="3">
          <a:schemeClr val="accent3"/>
        </a:fillRef>
        <a:effectRef idx="3">
          <a:schemeClr val="accent3"/>
        </a:effectRef>
        <a:fontRef idx="minor">
          <a:schemeClr val="lt1"/>
        </a:fontRef>
      </xdr:style>
      <xdr:txBody>
        <a:bodyPr vertOverflow="clip" rtlCol="0" anchor="ctr"/>
        <a:lstStyle/>
        <a:p>
          <a:pPr algn="ctr"/>
          <a:r>
            <a:rPr lang="en-US" sz="1400" b="1"/>
            <a:t>Content</a:t>
          </a:r>
        </a:p>
      </xdr:txBody>
    </xdr:sp>
    <xdr:clientData/>
  </xdr:twoCellAnchor>
</xdr:wsDr>
</file>

<file path=xl/drawings/drawing120.xml><?xml version="1.0" encoding="utf-8"?>
<xdr:wsDr xmlns:xdr="http://schemas.openxmlformats.org/drawingml/2006/spreadsheetDrawing" xmlns:a="http://schemas.openxmlformats.org/drawingml/2006/main">
  <xdr:twoCellAnchor>
    <xdr:from>
      <xdr:col>2</xdr:col>
      <xdr:colOff>76200</xdr:colOff>
      <xdr:row>1</xdr:row>
      <xdr:rowOff>0</xdr:rowOff>
    </xdr:from>
    <xdr:to>
      <xdr:col>3</xdr:col>
      <xdr:colOff>457200</xdr:colOff>
      <xdr:row>1</xdr:row>
      <xdr:rowOff>352425</xdr:rowOff>
    </xdr:to>
    <xdr:sp macro="[0]!EmpID_RoundedRectangle1_Click" textlink="">
      <xdr:nvSpPr>
        <xdr:cNvPr id="2" name="Rounded Rectangle 1"/>
        <xdr:cNvSpPr/>
      </xdr:nvSpPr>
      <xdr:spPr>
        <a:xfrm>
          <a:off x="11058525" y="333375"/>
          <a:ext cx="990600" cy="352425"/>
        </a:xfrm>
        <a:prstGeom prst="roundRect">
          <a:avLst/>
        </a:prstGeom>
      </xdr:spPr>
      <xdr:style>
        <a:lnRef idx="0">
          <a:schemeClr val="accent1"/>
        </a:lnRef>
        <a:fillRef idx="3">
          <a:schemeClr val="accent1"/>
        </a:fillRef>
        <a:effectRef idx="3">
          <a:schemeClr val="accent1"/>
        </a:effectRef>
        <a:fontRef idx="minor">
          <a:schemeClr val="lt1"/>
        </a:fontRef>
      </xdr:style>
      <xdr:txBody>
        <a:bodyPr vertOverflow="clip" rtlCol="0" anchor="ctr"/>
        <a:lstStyle/>
        <a:p>
          <a:pPr algn="ctr"/>
          <a:r>
            <a:rPr lang="en-US" sz="1600" b="1"/>
            <a:t>Home</a:t>
          </a:r>
        </a:p>
      </xdr:txBody>
    </xdr:sp>
    <xdr:clientData/>
  </xdr:twoCellAnchor>
</xdr:wsDr>
</file>

<file path=xl/drawings/drawing121.xml><?xml version="1.0" encoding="utf-8"?>
<xdr:wsDr xmlns:xdr="http://schemas.openxmlformats.org/drawingml/2006/spreadsheetDrawing" xmlns:a="http://schemas.openxmlformats.org/drawingml/2006/main">
  <xdr:twoCellAnchor>
    <xdr:from>
      <xdr:col>2</xdr:col>
      <xdr:colOff>95250</xdr:colOff>
      <xdr:row>0</xdr:row>
      <xdr:rowOff>180975</xdr:rowOff>
    </xdr:from>
    <xdr:to>
      <xdr:col>3</xdr:col>
      <xdr:colOff>476250</xdr:colOff>
      <xdr:row>1</xdr:row>
      <xdr:rowOff>200025</xdr:rowOff>
    </xdr:to>
    <xdr:sp macro="[0]!PRAN_RoundedRectangle1_Click" textlink="">
      <xdr:nvSpPr>
        <xdr:cNvPr id="2" name="Rounded Rectangle 1"/>
        <xdr:cNvSpPr/>
      </xdr:nvSpPr>
      <xdr:spPr>
        <a:xfrm>
          <a:off x="11068050" y="180975"/>
          <a:ext cx="990600" cy="352425"/>
        </a:xfrm>
        <a:prstGeom prst="roundRect">
          <a:avLst/>
        </a:prstGeom>
      </xdr:spPr>
      <xdr:style>
        <a:lnRef idx="0">
          <a:schemeClr val="accent1"/>
        </a:lnRef>
        <a:fillRef idx="3">
          <a:schemeClr val="accent1"/>
        </a:fillRef>
        <a:effectRef idx="3">
          <a:schemeClr val="accent1"/>
        </a:effectRef>
        <a:fontRef idx="minor">
          <a:schemeClr val="lt1"/>
        </a:fontRef>
      </xdr:style>
      <xdr:txBody>
        <a:bodyPr vertOverflow="clip" rtlCol="0" anchor="ctr"/>
        <a:lstStyle/>
        <a:p>
          <a:pPr algn="ctr"/>
          <a:r>
            <a:rPr lang="en-US" sz="1600" b="1"/>
            <a:t>Home</a:t>
          </a:r>
        </a:p>
      </xdr:txBody>
    </xdr:sp>
    <xdr:clientData/>
  </xdr:twoCellAnchor>
</xdr:wsDr>
</file>

<file path=xl/drawings/drawing122.xml><?xml version="1.0" encoding="utf-8"?>
<xdr:wsDr xmlns:xdr="http://schemas.openxmlformats.org/drawingml/2006/spreadsheetDrawing" xmlns:a="http://schemas.openxmlformats.org/drawingml/2006/main">
  <xdr:twoCellAnchor>
    <xdr:from>
      <xdr:col>2</xdr:col>
      <xdr:colOff>0</xdr:colOff>
      <xdr:row>3</xdr:row>
      <xdr:rowOff>28575</xdr:rowOff>
    </xdr:from>
    <xdr:to>
      <xdr:col>2</xdr:col>
      <xdr:colOff>2352675</xdr:colOff>
      <xdr:row>4</xdr:row>
      <xdr:rowOff>0</xdr:rowOff>
    </xdr:to>
    <xdr:sp macro="[0]!PayHome_RoundedRectangle1_Click" textlink="">
      <xdr:nvSpPr>
        <xdr:cNvPr id="2" name="Rounded Rectangle 1"/>
        <xdr:cNvSpPr/>
      </xdr:nvSpPr>
      <xdr:spPr>
        <a:xfrm>
          <a:off x="5362575" y="1504950"/>
          <a:ext cx="2352675" cy="361950"/>
        </a:xfrm>
        <a:prstGeom prst="roundRect">
          <a:avLst/>
        </a:prstGeom>
      </xdr:spPr>
      <xdr:style>
        <a:lnRef idx="0">
          <a:schemeClr val="accent2"/>
        </a:lnRef>
        <a:fillRef idx="3">
          <a:schemeClr val="accent2"/>
        </a:fillRef>
        <a:effectRef idx="3">
          <a:schemeClr val="accent2"/>
        </a:effectRef>
        <a:fontRef idx="minor">
          <a:schemeClr val="lt1"/>
        </a:fontRef>
      </xdr:style>
      <xdr:txBody>
        <a:bodyPr vertOverflow="clip" rtlCol="0" anchor="ctr"/>
        <a:lstStyle/>
        <a:p>
          <a:pPr algn="ctr"/>
          <a:r>
            <a:rPr lang="en-US" sz="1600" b="1"/>
            <a:t>Master Data Form</a:t>
          </a:r>
        </a:p>
      </xdr:txBody>
    </xdr:sp>
    <xdr:clientData/>
  </xdr:twoCellAnchor>
  <xdr:twoCellAnchor>
    <xdr:from>
      <xdr:col>2</xdr:col>
      <xdr:colOff>0</xdr:colOff>
      <xdr:row>4</xdr:row>
      <xdr:rowOff>28575</xdr:rowOff>
    </xdr:from>
    <xdr:to>
      <xdr:col>2</xdr:col>
      <xdr:colOff>2352675</xdr:colOff>
      <xdr:row>5</xdr:row>
      <xdr:rowOff>0</xdr:rowOff>
    </xdr:to>
    <xdr:sp macro="" textlink="">
      <xdr:nvSpPr>
        <xdr:cNvPr id="21" name="Rounded Rectangle 20"/>
        <xdr:cNvSpPr/>
      </xdr:nvSpPr>
      <xdr:spPr>
        <a:xfrm>
          <a:off x="5362575" y="1504950"/>
          <a:ext cx="2352675" cy="361950"/>
        </a:xfrm>
        <a:prstGeom prst="roundRect">
          <a:avLst/>
        </a:prstGeom>
      </xdr:spPr>
      <xdr:style>
        <a:lnRef idx="0">
          <a:schemeClr val="accent2"/>
        </a:lnRef>
        <a:fillRef idx="3">
          <a:schemeClr val="accent2"/>
        </a:fillRef>
        <a:effectRef idx="3">
          <a:schemeClr val="accent2"/>
        </a:effectRef>
        <a:fontRef idx="minor">
          <a:schemeClr val="lt1"/>
        </a:fontRef>
      </xdr:style>
      <xdr:txBody>
        <a:bodyPr vertOverflow="clip" rtlCol="0" anchor="ctr"/>
        <a:lstStyle/>
        <a:p>
          <a:pPr algn="ctr"/>
          <a:r>
            <a:rPr lang="en-US" sz="1400" b="1"/>
            <a:t>A</a:t>
          </a:r>
        </a:p>
      </xdr:txBody>
    </xdr:sp>
    <xdr:clientData/>
  </xdr:twoCellAnchor>
  <xdr:twoCellAnchor>
    <xdr:from>
      <xdr:col>2</xdr:col>
      <xdr:colOff>0</xdr:colOff>
      <xdr:row>5</xdr:row>
      <xdr:rowOff>28575</xdr:rowOff>
    </xdr:from>
    <xdr:to>
      <xdr:col>2</xdr:col>
      <xdr:colOff>2352675</xdr:colOff>
      <xdr:row>6</xdr:row>
      <xdr:rowOff>0</xdr:rowOff>
    </xdr:to>
    <xdr:sp macro="" textlink="">
      <xdr:nvSpPr>
        <xdr:cNvPr id="22" name="Rounded Rectangle 21"/>
        <xdr:cNvSpPr/>
      </xdr:nvSpPr>
      <xdr:spPr>
        <a:xfrm>
          <a:off x="5362575" y="1504950"/>
          <a:ext cx="2352675" cy="361950"/>
        </a:xfrm>
        <a:prstGeom prst="roundRect">
          <a:avLst/>
        </a:prstGeom>
      </xdr:spPr>
      <xdr:style>
        <a:lnRef idx="0">
          <a:schemeClr val="accent2"/>
        </a:lnRef>
        <a:fillRef idx="3">
          <a:schemeClr val="accent2"/>
        </a:fillRef>
        <a:effectRef idx="3">
          <a:schemeClr val="accent2"/>
        </a:effectRef>
        <a:fontRef idx="minor">
          <a:schemeClr val="lt1"/>
        </a:fontRef>
      </xdr:style>
      <xdr:txBody>
        <a:bodyPr vertOverflow="clip" rtlCol="0" anchor="ctr"/>
        <a:lstStyle/>
        <a:p>
          <a:pPr algn="ctr"/>
          <a:r>
            <a:rPr lang="en-US" sz="1400" b="1"/>
            <a:t>A</a:t>
          </a:r>
        </a:p>
      </xdr:txBody>
    </xdr:sp>
    <xdr:clientData/>
  </xdr:twoCellAnchor>
  <xdr:twoCellAnchor>
    <xdr:from>
      <xdr:col>2</xdr:col>
      <xdr:colOff>0</xdr:colOff>
      <xdr:row>6</xdr:row>
      <xdr:rowOff>28575</xdr:rowOff>
    </xdr:from>
    <xdr:to>
      <xdr:col>2</xdr:col>
      <xdr:colOff>2352675</xdr:colOff>
      <xdr:row>7</xdr:row>
      <xdr:rowOff>0</xdr:rowOff>
    </xdr:to>
    <xdr:sp macro="" textlink="">
      <xdr:nvSpPr>
        <xdr:cNvPr id="23" name="Rounded Rectangle 22"/>
        <xdr:cNvSpPr/>
      </xdr:nvSpPr>
      <xdr:spPr>
        <a:xfrm>
          <a:off x="5362575" y="1504950"/>
          <a:ext cx="2352675" cy="361950"/>
        </a:xfrm>
        <a:prstGeom prst="roundRect">
          <a:avLst/>
        </a:prstGeom>
      </xdr:spPr>
      <xdr:style>
        <a:lnRef idx="0">
          <a:schemeClr val="accent2"/>
        </a:lnRef>
        <a:fillRef idx="3">
          <a:schemeClr val="accent2"/>
        </a:fillRef>
        <a:effectRef idx="3">
          <a:schemeClr val="accent2"/>
        </a:effectRef>
        <a:fontRef idx="minor">
          <a:schemeClr val="lt1"/>
        </a:fontRef>
      </xdr:style>
      <xdr:txBody>
        <a:bodyPr vertOverflow="clip" rtlCol="0" anchor="ctr"/>
        <a:lstStyle/>
        <a:p>
          <a:pPr algn="ctr"/>
          <a:r>
            <a:rPr lang="en-US" sz="1400" b="1"/>
            <a:t>A</a:t>
          </a:r>
        </a:p>
      </xdr:txBody>
    </xdr:sp>
    <xdr:clientData/>
  </xdr:twoCellAnchor>
  <xdr:twoCellAnchor>
    <xdr:from>
      <xdr:col>2</xdr:col>
      <xdr:colOff>0</xdr:colOff>
      <xdr:row>7</xdr:row>
      <xdr:rowOff>28575</xdr:rowOff>
    </xdr:from>
    <xdr:to>
      <xdr:col>2</xdr:col>
      <xdr:colOff>2352675</xdr:colOff>
      <xdr:row>8</xdr:row>
      <xdr:rowOff>0</xdr:rowOff>
    </xdr:to>
    <xdr:sp macro="" textlink="">
      <xdr:nvSpPr>
        <xdr:cNvPr id="24" name="Rounded Rectangle 23"/>
        <xdr:cNvSpPr/>
      </xdr:nvSpPr>
      <xdr:spPr>
        <a:xfrm>
          <a:off x="5362575" y="1504950"/>
          <a:ext cx="2352675" cy="361950"/>
        </a:xfrm>
        <a:prstGeom prst="roundRect">
          <a:avLst/>
        </a:prstGeom>
      </xdr:spPr>
      <xdr:style>
        <a:lnRef idx="0">
          <a:schemeClr val="accent2"/>
        </a:lnRef>
        <a:fillRef idx="3">
          <a:schemeClr val="accent2"/>
        </a:fillRef>
        <a:effectRef idx="3">
          <a:schemeClr val="accent2"/>
        </a:effectRef>
        <a:fontRef idx="minor">
          <a:schemeClr val="lt1"/>
        </a:fontRef>
      </xdr:style>
      <xdr:txBody>
        <a:bodyPr vertOverflow="clip" rtlCol="0" anchor="ctr"/>
        <a:lstStyle/>
        <a:p>
          <a:pPr algn="ctr"/>
          <a:r>
            <a:rPr lang="en-US" sz="1400" b="1"/>
            <a:t>A</a:t>
          </a:r>
        </a:p>
      </xdr:txBody>
    </xdr:sp>
    <xdr:clientData/>
  </xdr:twoCellAnchor>
  <xdr:twoCellAnchor>
    <xdr:from>
      <xdr:col>2</xdr:col>
      <xdr:colOff>0</xdr:colOff>
      <xdr:row>8</xdr:row>
      <xdr:rowOff>28575</xdr:rowOff>
    </xdr:from>
    <xdr:to>
      <xdr:col>2</xdr:col>
      <xdr:colOff>2352675</xdr:colOff>
      <xdr:row>9</xdr:row>
      <xdr:rowOff>0</xdr:rowOff>
    </xdr:to>
    <xdr:sp macro="" textlink="">
      <xdr:nvSpPr>
        <xdr:cNvPr id="25" name="Rounded Rectangle 24"/>
        <xdr:cNvSpPr/>
      </xdr:nvSpPr>
      <xdr:spPr>
        <a:xfrm>
          <a:off x="5362575" y="1504950"/>
          <a:ext cx="2352675" cy="361950"/>
        </a:xfrm>
        <a:prstGeom prst="roundRect">
          <a:avLst/>
        </a:prstGeom>
      </xdr:spPr>
      <xdr:style>
        <a:lnRef idx="0">
          <a:schemeClr val="accent2"/>
        </a:lnRef>
        <a:fillRef idx="3">
          <a:schemeClr val="accent2"/>
        </a:fillRef>
        <a:effectRef idx="3">
          <a:schemeClr val="accent2"/>
        </a:effectRef>
        <a:fontRef idx="minor">
          <a:schemeClr val="lt1"/>
        </a:fontRef>
      </xdr:style>
      <xdr:txBody>
        <a:bodyPr vertOverflow="clip" rtlCol="0" anchor="ctr"/>
        <a:lstStyle/>
        <a:p>
          <a:pPr algn="ctr"/>
          <a:r>
            <a:rPr lang="en-US" sz="1400" b="1"/>
            <a:t>A</a:t>
          </a:r>
        </a:p>
      </xdr:txBody>
    </xdr:sp>
    <xdr:clientData/>
  </xdr:twoCellAnchor>
  <xdr:twoCellAnchor>
    <xdr:from>
      <xdr:col>2</xdr:col>
      <xdr:colOff>0</xdr:colOff>
      <xdr:row>9</xdr:row>
      <xdr:rowOff>28575</xdr:rowOff>
    </xdr:from>
    <xdr:to>
      <xdr:col>2</xdr:col>
      <xdr:colOff>2352675</xdr:colOff>
      <xdr:row>10</xdr:row>
      <xdr:rowOff>0</xdr:rowOff>
    </xdr:to>
    <xdr:sp macro="" textlink="">
      <xdr:nvSpPr>
        <xdr:cNvPr id="26" name="Rounded Rectangle 25"/>
        <xdr:cNvSpPr/>
      </xdr:nvSpPr>
      <xdr:spPr>
        <a:xfrm>
          <a:off x="5362575" y="1504950"/>
          <a:ext cx="2352675" cy="361950"/>
        </a:xfrm>
        <a:prstGeom prst="roundRect">
          <a:avLst/>
        </a:prstGeom>
      </xdr:spPr>
      <xdr:style>
        <a:lnRef idx="0">
          <a:schemeClr val="accent2"/>
        </a:lnRef>
        <a:fillRef idx="3">
          <a:schemeClr val="accent2"/>
        </a:fillRef>
        <a:effectRef idx="3">
          <a:schemeClr val="accent2"/>
        </a:effectRef>
        <a:fontRef idx="minor">
          <a:schemeClr val="lt1"/>
        </a:fontRef>
      </xdr:style>
      <xdr:txBody>
        <a:bodyPr vertOverflow="clip" rtlCol="0" anchor="ctr"/>
        <a:lstStyle/>
        <a:p>
          <a:pPr algn="ctr"/>
          <a:r>
            <a:rPr lang="en-US" sz="1400" b="1"/>
            <a:t>A</a:t>
          </a:r>
        </a:p>
      </xdr:txBody>
    </xdr:sp>
    <xdr:clientData/>
  </xdr:twoCellAnchor>
  <xdr:twoCellAnchor>
    <xdr:from>
      <xdr:col>2</xdr:col>
      <xdr:colOff>0</xdr:colOff>
      <xdr:row>4</xdr:row>
      <xdr:rowOff>28575</xdr:rowOff>
    </xdr:from>
    <xdr:to>
      <xdr:col>2</xdr:col>
      <xdr:colOff>2352675</xdr:colOff>
      <xdr:row>5</xdr:row>
      <xdr:rowOff>0</xdr:rowOff>
    </xdr:to>
    <xdr:sp macro="[0]!PayHome_RoundedRectangle26_Click" textlink="">
      <xdr:nvSpPr>
        <xdr:cNvPr id="27" name="Rounded Rectangle 26"/>
        <xdr:cNvSpPr/>
      </xdr:nvSpPr>
      <xdr:spPr>
        <a:xfrm>
          <a:off x="5362575" y="1504950"/>
          <a:ext cx="2352675" cy="361950"/>
        </a:xfrm>
        <a:prstGeom prst="roundRect">
          <a:avLst/>
        </a:prstGeom>
      </xdr:spPr>
      <xdr:style>
        <a:lnRef idx="0">
          <a:schemeClr val="accent2"/>
        </a:lnRef>
        <a:fillRef idx="3">
          <a:schemeClr val="accent2"/>
        </a:fillRef>
        <a:effectRef idx="3">
          <a:schemeClr val="accent2"/>
        </a:effectRef>
        <a:fontRef idx="minor">
          <a:schemeClr val="lt1"/>
        </a:fontRef>
      </xdr:style>
      <xdr:txBody>
        <a:bodyPr vertOverflow="clip" rtlCol="0" anchor="ctr"/>
        <a:lstStyle/>
        <a:p>
          <a:pPr algn="ctr"/>
          <a:r>
            <a:rPr lang="en-US" sz="1600" b="1"/>
            <a:t>Create Group</a:t>
          </a:r>
        </a:p>
      </xdr:txBody>
    </xdr:sp>
    <xdr:clientData/>
  </xdr:twoCellAnchor>
  <xdr:twoCellAnchor>
    <xdr:from>
      <xdr:col>2</xdr:col>
      <xdr:colOff>0</xdr:colOff>
      <xdr:row>5</xdr:row>
      <xdr:rowOff>28575</xdr:rowOff>
    </xdr:from>
    <xdr:to>
      <xdr:col>2</xdr:col>
      <xdr:colOff>2352675</xdr:colOff>
      <xdr:row>6</xdr:row>
      <xdr:rowOff>0</xdr:rowOff>
    </xdr:to>
    <xdr:sp macro="[0]!PayHome_RoundedRectangle27_Click" textlink="">
      <xdr:nvSpPr>
        <xdr:cNvPr id="28" name="Rounded Rectangle 27"/>
        <xdr:cNvSpPr/>
      </xdr:nvSpPr>
      <xdr:spPr>
        <a:xfrm>
          <a:off x="5362575" y="1504950"/>
          <a:ext cx="2352675" cy="361950"/>
        </a:xfrm>
        <a:prstGeom prst="roundRect">
          <a:avLst/>
        </a:prstGeom>
      </xdr:spPr>
      <xdr:style>
        <a:lnRef idx="0">
          <a:schemeClr val="accent2"/>
        </a:lnRef>
        <a:fillRef idx="3">
          <a:schemeClr val="accent2"/>
        </a:fillRef>
        <a:effectRef idx="3">
          <a:schemeClr val="accent2"/>
        </a:effectRef>
        <a:fontRef idx="minor">
          <a:schemeClr val="lt1"/>
        </a:fontRef>
      </xdr:style>
      <xdr:txBody>
        <a:bodyPr vertOverflow="clip" rtlCol="0" anchor="ctr"/>
        <a:lstStyle/>
        <a:p>
          <a:pPr algn="ctr"/>
          <a:r>
            <a:rPr lang="en-US" sz="1600" b="1"/>
            <a:t>Group Change</a:t>
          </a:r>
        </a:p>
      </xdr:txBody>
    </xdr:sp>
    <xdr:clientData/>
  </xdr:twoCellAnchor>
  <xdr:twoCellAnchor>
    <xdr:from>
      <xdr:col>2</xdr:col>
      <xdr:colOff>0</xdr:colOff>
      <xdr:row>6</xdr:row>
      <xdr:rowOff>28575</xdr:rowOff>
    </xdr:from>
    <xdr:to>
      <xdr:col>2</xdr:col>
      <xdr:colOff>2352675</xdr:colOff>
      <xdr:row>7</xdr:row>
      <xdr:rowOff>0</xdr:rowOff>
    </xdr:to>
    <xdr:sp macro="[0]!PayHome_RoundedRectangle28_Click" textlink="">
      <xdr:nvSpPr>
        <xdr:cNvPr id="29" name="Rounded Rectangle 28"/>
        <xdr:cNvSpPr/>
      </xdr:nvSpPr>
      <xdr:spPr>
        <a:xfrm>
          <a:off x="5362575" y="1504950"/>
          <a:ext cx="2352675" cy="361950"/>
        </a:xfrm>
        <a:prstGeom prst="roundRect">
          <a:avLst/>
        </a:prstGeom>
      </xdr:spPr>
      <xdr:style>
        <a:lnRef idx="0">
          <a:schemeClr val="accent2"/>
        </a:lnRef>
        <a:fillRef idx="3">
          <a:schemeClr val="accent2"/>
        </a:fillRef>
        <a:effectRef idx="3">
          <a:schemeClr val="accent2"/>
        </a:effectRef>
        <a:fontRef idx="minor">
          <a:schemeClr val="lt1"/>
        </a:fontRef>
      </xdr:style>
      <xdr:txBody>
        <a:bodyPr vertOverflow="clip" rtlCol="0" anchor="ctr"/>
        <a:lstStyle/>
        <a:p>
          <a:pPr algn="ctr"/>
          <a:r>
            <a:rPr lang="en-US" sz="1600" b="1"/>
            <a:t>Add New Employee</a:t>
          </a:r>
        </a:p>
      </xdr:txBody>
    </xdr:sp>
    <xdr:clientData/>
  </xdr:twoCellAnchor>
  <xdr:twoCellAnchor>
    <xdr:from>
      <xdr:col>2</xdr:col>
      <xdr:colOff>0</xdr:colOff>
      <xdr:row>7</xdr:row>
      <xdr:rowOff>28575</xdr:rowOff>
    </xdr:from>
    <xdr:to>
      <xdr:col>2</xdr:col>
      <xdr:colOff>2352675</xdr:colOff>
      <xdr:row>8</xdr:row>
      <xdr:rowOff>0</xdr:rowOff>
    </xdr:to>
    <xdr:sp macro="[0]!PayHome_RoundedRectangle29_Click" textlink="">
      <xdr:nvSpPr>
        <xdr:cNvPr id="30" name="Rounded Rectangle 29"/>
        <xdr:cNvSpPr/>
      </xdr:nvSpPr>
      <xdr:spPr>
        <a:xfrm>
          <a:off x="5362575" y="1504950"/>
          <a:ext cx="2352675" cy="361950"/>
        </a:xfrm>
        <a:prstGeom prst="roundRect">
          <a:avLst/>
        </a:prstGeom>
      </xdr:spPr>
      <xdr:style>
        <a:lnRef idx="0">
          <a:schemeClr val="accent2"/>
        </a:lnRef>
        <a:fillRef idx="3">
          <a:schemeClr val="accent2"/>
        </a:fillRef>
        <a:effectRef idx="3">
          <a:schemeClr val="accent2"/>
        </a:effectRef>
        <a:fontRef idx="minor">
          <a:schemeClr val="lt1"/>
        </a:fontRef>
      </xdr:style>
      <xdr:txBody>
        <a:bodyPr vertOverflow="clip" rtlCol="0" anchor="ctr"/>
        <a:lstStyle/>
        <a:p>
          <a:pPr algn="ctr"/>
          <a:r>
            <a:rPr lang="en-US" sz="1600" b="1"/>
            <a:t>Pay Details</a:t>
          </a:r>
        </a:p>
      </xdr:txBody>
    </xdr:sp>
    <xdr:clientData/>
  </xdr:twoCellAnchor>
  <xdr:twoCellAnchor>
    <xdr:from>
      <xdr:col>2</xdr:col>
      <xdr:colOff>0</xdr:colOff>
      <xdr:row>8</xdr:row>
      <xdr:rowOff>28575</xdr:rowOff>
    </xdr:from>
    <xdr:to>
      <xdr:col>2</xdr:col>
      <xdr:colOff>2352675</xdr:colOff>
      <xdr:row>9</xdr:row>
      <xdr:rowOff>0</xdr:rowOff>
    </xdr:to>
    <xdr:sp macro="[0]!PayHome_RoundedRectangle30_Click" textlink="">
      <xdr:nvSpPr>
        <xdr:cNvPr id="31" name="Rounded Rectangle 30"/>
        <xdr:cNvSpPr/>
      </xdr:nvSpPr>
      <xdr:spPr>
        <a:xfrm>
          <a:off x="5362575" y="1504950"/>
          <a:ext cx="2352675" cy="361950"/>
        </a:xfrm>
        <a:prstGeom prst="roundRect">
          <a:avLst/>
        </a:prstGeom>
      </xdr:spPr>
      <xdr:style>
        <a:lnRef idx="0">
          <a:schemeClr val="accent2"/>
        </a:lnRef>
        <a:fillRef idx="3">
          <a:schemeClr val="accent2"/>
        </a:fillRef>
        <a:effectRef idx="3">
          <a:schemeClr val="accent2"/>
        </a:effectRef>
        <a:fontRef idx="minor">
          <a:schemeClr val="lt1"/>
        </a:fontRef>
      </xdr:style>
      <xdr:txBody>
        <a:bodyPr vertOverflow="clip" rtlCol="0" anchor="ctr"/>
        <a:lstStyle/>
        <a:p>
          <a:pPr algn="ctr"/>
          <a:r>
            <a:rPr lang="en-US" sz="1600" b="1"/>
            <a:t>Bill Allocation</a:t>
          </a:r>
        </a:p>
      </xdr:txBody>
    </xdr:sp>
    <xdr:clientData/>
  </xdr:twoCellAnchor>
  <xdr:twoCellAnchor>
    <xdr:from>
      <xdr:col>2</xdr:col>
      <xdr:colOff>0</xdr:colOff>
      <xdr:row>9</xdr:row>
      <xdr:rowOff>28575</xdr:rowOff>
    </xdr:from>
    <xdr:to>
      <xdr:col>2</xdr:col>
      <xdr:colOff>2352675</xdr:colOff>
      <xdr:row>10</xdr:row>
      <xdr:rowOff>0</xdr:rowOff>
    </xdr:to>
    <xdr:sp macro="[0]!PayHome_RoundedRectangle31_Click" textlink="">
      <xdr:nvSpPr>
        <xdr:cNvPr id="32" name="Rounded Rectangle 31"/>
        <xdr:cNvSpPr/>
      </xdr:nvSpPr>
      <xdr:spPr>
        <a:xfrm>
          <a:off x="5362575" y="1504950"/>
          <a:ext cx="2352675" cy="361950"/>
        </a:xfrm>
        <a:prstGeom prst="roundRect">
          <a:avLst/>
        </a:prstGeom>
      </xdr:spPr>
      <xdr:style>
        <a:lnRef idx="0">
          <a:schemeClr val="accent2"/>
        </a:lnRef>
        <a:fillRef idx="3">
          <a:schemeClr val="accent2"/>
        </a:fillRef>
        <a:effectRef idx="3">
          <a:schemeClr val="accent2"/>
        </a:effectRef>
        <a:fontRef idx="minor">
          <a:schemeClr val="lt1"/>
        </a:fontRef>
      </xdr:style>
      <xdr:txBody>
        <a:bodyPr vertOverflow="clip" rtlCol="0" anchor="ctr"/>
        <a:lstStyle/>
        <a:p>
          <a:pPr algn="ctr"/>
          <a:r>
            <a:rPr lang="en-US" sz="1600" b="1"/>
            <a:t>Monthly Salary Process</a:t>
          </a:r>
        </a:p>
      </xdr:txBody>
    </xdr:sp>
    <xdr:clientData/>
  </xdr:twoCellAnchor>
  <xdr:twoCellAnchor>
    <xdr:from>
      <xdr:col>2</xdr:col>
      <xdr:colOff>0</xdr:colOff>
      <xdr:row>10</xdr:row>
      <xdr:rowOff>28575</xdr:rowOff>
    </xdr:from>
    <xdr:to>
      <xdr:col>2</xdr:col>
      <xdr:colOff>2352675</xdr:colOff>
      <xdr:row>11</xdr:row>
      <xdr:rowOff>0</xdr:rowOff>
    </xdr:to>
    <xdr:sp macro="[0]!PayHome_RoundedRectangle32_Click" textlink="">
      <xdr:nvSpPr>
        <xdr:cNvPr id="33" name="Rounded Rectangle 32"/>
        <xdr:cNvSpPr/>
      </xdr:nvSpPr>
      <xdr:spPr>
        <a:xfrm>
          <a:off x="5362575" y="1504950"/>
          <a:ext cx="2352675" cy="361950"/>
        </a:xfrm>
        <a:prstGeom prst="roundRect">
          <a:avLst/>
        </a:prstGeom>
      </xdr:spPr>
      <xdr:style>
        <a:lnRef idx="0">
          <a:schemeClr val="accent2"/>
        </a:lnRef>
        <a:fillRef idx="3">
          <a:schemeClr val="accent2"/>
        </a:fillRef>
        <a:effectRef idx="3">
          <a:schemeClr val="accent2"/>
        </a:effectRef>
        <a:fontRef idx="minor">
          <a:schemeClr val="lt1"/>
        </a:fontRef>
      </xdr:style>
      <xdr:txBody>
        <a:bodyPr vertOverflow="clip" rtlCol="0" anchor="ctr"/>
        <a:lstStyle/>
        <a:p>
          <a:pPr algn="ctr"/>
          <a:r>
            <a:rPr lang="en-US" sz="1600" b="1"/>
            <a:t>Bill Status</a:t>
          </a:r>
        </a:p>
      </xdr:txBody>
    </xdr:sp>
    <xdr:clientData/>
  </xdr:twoCellAnchor>
  <xdr:twoCellAnchor>
    <xdr:from>
      <xdr:col>2</xdr:col>
      <xdr:colOff>0</xdr:colOff>
      <xdr:row>11</xdr:row>
      <xdr:rowOff>28575</xdr:rowOff>
    </xdr:from>
    <xdr:to>
      <xdr:col>2</xdr:col>
      <xdr:colOff>2352675</xdr:colOff>
      <xdr:row>12</xdr:row>
      <xdr:rowOff>0</xdr:rowOff>
    </xdr:to>
    <xdr:sp macro="[0]!PayHome_RoundedRectangle33_Click" textlink="">
      <xdr:nvSpPr>
        <xdr:cNvPr id="34" name="Rounded Rectangle 33"/>
        <xdr:cNvSpPr/>
      </xdr:nvSpPr>
      <xdr:spPr>
        <a:xfrm>
          <a:off x="5362575" y="1504950"/>
          <a:ext cx="2352675" cy="361950"/>
        </a:xfrm>
        <a:prstGeom prst="roundRect">
          <a:avLst/>
        </a:prstGeom>
      </xdr:spPr>
      <xdr:style>
        <a:lnRef idx="0">
          <a:schemeClr val="accent2"/>
        </a:lnRef>
        <a:fillRef idx="3">
          <a:schemeClr val="accent2"/>
        </a:fillRef>
        <a:effectRef idx="3">
          <a:schemeClr val="accent2"/>
        </a:effectRef>
        <a:fontRef idx="minor">
          <a:schemeClr val="lt1"/>
        </a:fontRef>
      </xdr:style>
      <xdr:txBody>
        <a:bodyPr vertOverflow="clip" rtlCol="0" anchor="ctr"/>
        <a:lstStyle/>
        <a:p>
          <a:pPr algn="ctr"/>
          <a:r>
            <a:rPr lang="en-US" sz="1600" b="1"/>
            <a:t>Bill Delete/Update</a:t>
          </a:r>
        </a:p>
      </xdr:txBody>
    </xdr:sp>
    <xdr:clientData/>
  </xdr:twoCellAnchor>
  <xdr:twoCellAnchor>
    <xdr:from>
      <xdr:col>2</xdr:col>
      <xdr:colOff>0</xdr:colOff>
      <xdr:row>12</xdr:row>
      <xdr:rowOff>28575</xdr:rowOff>
    </xdr:from>
    <xdr:to>
      <xdr:col>2</xdr:col>
      <xdr:colOff>2352675</xdr:colOff>
      <xdr:row>13</xdr:row>
      <xdr:rowOff>0</xdr:rowOff>
    </xdr:to>
    <xdr:sp macro="[0]!PayHome_RoundedRectangle34_Click" textlink="">
      <xdr:nvSpPr>
        <xdr:cNvPr id="35" name="Rounded Rectangle 34"/>
        <xdr:cNvSpPr/>
      </xdr:nvSpPr>
      <xdr:spPr>
        <a:xfrm>
          <a:off x="5362575" y="1504950"/>
          <a:ext cx="2352675" cy="361950"/>
        </a:xfrm>
        <a:prstGeom prst="roundRect">
          <a:avLst/>
        </a:prstGeom>
      </xdr:spPr>
      <xdr:style>
        <a:lnRef idx="0">
          <a:schemeClr val="accent2"/>
        </a:lnRef>
        <a:fillRef idx="3">
          <a:schemeClr val="accent2"/>
        </a:fillRef>
        <a:effectRef idx="3">
          <a:schemeClr val="accent2"/>
        </a:effectRef>
        <a:fontRef idx="minor">
          <a:schemeClr val="lt1"/>
        </a:fontRef>
      </xdr:style>
      <xdr:txBody>
        <a:bodyPr vertOverflow="clip" rtlCol="0" anchor="ctr"/>
        <a:lstStyle/>
        <a:p>
          <a:pPr algn="ctr"/>
          <a:r>
            <a:rPr lang="en-US" sz="1600" b="1"/>
            <a:t>Bill Revert</a:t>
          </a:r>
        </a:p>
      </xdr:txBody>
    </xdr:sp>
    <xdr:clientData/>
  </xdr:twoCellAnchor>
  <xdr:twoCellAnchor>
    <xdr:from>
      <xdr:col>2</xdr:col>
      <xdr:colOff>0</xdr:colOff>
      <xdr:row>13</xdr:row>
      <xdr:rowOff>28575</xdr:rowOff>
    </xdr:from>
    <xdr:to>
      <xdr:col>2</xdr:col>
      <xdr:colOff>2352675</xdr:colOff>
      <xdr:row>14</xdr:row>
      <xdr:rowOff>0</xdr:rowOff>
    </xdr:to>
    <xdr:sp macro="[0]!PayHome_RoundedRectangle35_Click" textlink="">
      <xdr:nvSpPr>
        <xdr:cNvPr id="36" name="Rounded Rectangle 35"/>
        <xdr:cNvSpPr/>
      </xdr:nvSpPr>
      <xdr:spPr>
        <a:xfrm>
          <a:off x="5362575" y="1504950"/>
          <a:ext cx="2352675" cy="361950"/>
        </a:xfrm>
        <a:prstGeom prst="roundRect">
          <a:avLst/>
        </a:prstGeom>
      </xdr:spPr>
      <xdr:style>
        <a:lnRef idx="0">
          <a:schemeClr val="accent2"/>
        </a:lnRef>
        <a:fillRef idx="3">
          <a:schemeClr val="accent2"/>
        </a:fillRef>
        <a:effectRef idx="3">
          <a:schemeClr val="accent2"/>
        </a:effectRef>
        <a:fontRef idx="minor">
          <a:schemeClr val="lt1"/>
        </a:fontRef>
      </xdr:style>
      <xdr:txBody>
        <a:bodyPr vertOverflow="clip" rtlCol="0" anchor="ctr"/>
        <a:lstStyle/>
        <a:p>
          <a:pPr algn="ctr"/>
          <a:r>
            <a:rPr lang="en-US" sz="1600" b="1"/>
            <a:t>Bill Objection</a:t>
          </a:r>
        </a:p>
      </xdr:txBody>
    </xdr:sp>
    <xdr:clientData/>
  </xdr:twoCellAnchor>
  <xdr:twoCellAnchor>
    <xdr:from>
      <xdr:col>2</xdr:col>
      <xdr:colOff>0</xdr:colOff>
      <xdr:row>14</xdr:row>
      <xdr:rowOff>28575</xdr:rowOff>
    </xdr:from>
    <xdr:to>
      <xdr:col>2</xdr:col>
      <xdr:colOff>2352675</xdr:colOff>
      <xdr:row>15</xdr:row>
      <xdr:rowOff>0</xdr:rowOff>
    </xdr:to>
    <xdr:sp macro="[0]!PayHome_RoundedRectangle36_Click" textlink="">
      <xdr:nvSpPr>
        <xdr:cNvPr id="37" name="Rounded Rectangle 36"/>
        <xdr:cNvSpPr/>
      </xdr:nvSpPr>
      <xdr:spPr>
        <a:xfrm>
          <a:off x="5362575" y="1504950"/>
          <a:ext cx="2352675" cy="361950"/>
        </a:xfrm>
        <a:prstGeom prst="roundRect">
          <a:avLst/>
        </a:prstGeom>
      </xdr:spPr>
      <xdr:style>
        <a:lnRef idx="0">
          <a:schemeClr val="accent2"/>
        </a:lnRef>
        <a:fillRef idx="3">
          <a:schemeClr val="accent2"/>
        </a:fillRef>
        <a:effectRef idx="3">
          <a:schemeClr val="accent2"/>
        </a:effectRef>
        <a:fontRef idx="minor">
          <a:schemeClr val="lt1"/>
        </a:fontRef>
      </xdr:style>
      <xdr:txBody>
        <a:bodyPr vertOverflow="clip" rtlCol="0" anchor="ctr"/>
        <a:lstStyle/>
        <a:p>
          <a:pPr algn="ctr"/>
          <a:r>
            <a:rPr lang="en-US" sz="1600" b="1"/>
            <a:t>DA Arear Bill</a:t>
          </a:r>
        </a:p>
      </xdr:txBody>
    </xdr:sp>
    <xdr:clientData/>
  </xdr:twoCellAnchor>
  <xdr:twoCellAnchor>
    <xdr:from>
      <xdr:col>2</xdr:col>
      <xdr:colOff>0</xdr:colOff>
      <xdr:row>15</xdr:row>
      <xdr:rowOff>28575</xdr:rowOff>
    </xdr:from>
    <xdr:to>
      <xdr:col>2</xdr:col>
      <xdr:colOff>2352675</xdr:colOff>
      <xdr:row>16</xdr:row>
      <xdr:rowOff>0</xdr:rowOff>
    </xdr:to>
    <xdr:sp macro="[0]!PayHome_RoundedRectangle37_Click" textlink="">
      <xdr:nvSpPr>
        <xdr:cNvPr id="38" name="Rounded Rectangle 37"/>
        <xdr:cNvSpPr/>
      </xdr:nvSpPr>
      <xdr:spPr>
        <a:xfrm>
          <a:off x="5362575" y="1504950"/>
          <a:ext cx="2352675" cy="361950"/>
        </a:xfrm>
        <a:prstGeom prst="roundRect">
          <a:avLst/>
        </a:prstGeom>
      </xdr:spPr>
      <xdr:style>
        <a:lnRef idx="0">
          <a:schemeClr val="accent2"/>
        </a:lnRef>
        <a:fillRef idx="3">
          <a:schemeClr val="accent2"/>
        </a:fillRef>
        <a:effectRef idx="3">
          <a:schemeClr val="accent2"/>
        </a:effectRef>
        <a:fontRef idx="minor">
          <a:schemeClr val="lt1"/>
        </a:fontRef>
      </xdr:style>
      <xdr:txBody>
        <a:bodyPr vertOverflow="clip" rtlCol="0" anchor="ctr"/>
        <a:lstStyle/>
        <a:p>
          <a:pPr algn="ctr"/>
          <a:r>
            <a:rPr lang="en-US" sz="1600" b="1"/>
            <a:t>Salary</a:t>
          </a:r>
          <a:r>
            <a:rPr lang="en-US" sz="1600" b="1" baseline="0"/>
            <a:t> Arear Bill</a:t>
          </a:r>
          <a:endParaRPr lang="en-US" sz="1600" b="1"/>
        </a:p>
      </xdr:txBody>
    </xdr:sp>
    <xdr:clientData/>
  </xdr:twoCellAnchor>
  <xdr:twoCellAnchor>
    <xdr:from>
      <xdr:col>2</xdr:col>
      <xdr:colOff>0</xdr:colOff>
      <xdr:row>16</xdr:row>
      <xdr:rowOff>28575</xdr:rowOff>
    </xdr:from>
    <xdr:to>
      <xdr:col>2</xdr:col>
      <xdr:colOff>2352675</xdr:colOff>
      <xdr:row>17</xdr:row>
      <xdr:rowOff>0</xdr:rowOff>
    </xdr:to>
    <xdr:sp macro="[0]!PayHome_RoundedRectangle38_Click" textlink="">
      <xdr:nvSpPr>
        <xdr:cNvPr id="39" name="Rounded Rectangle 38"/>
        <xdr:cNvSpPr/>
      </xdr:nvSpPr>
      <xdr:spPr>
        <a:xfrm>
          <a:off x="5362575" y="1504950"/>
          <a:ext cx="2352675" cy="361950"/>
        </a:xfrm>
        <a:prstGeom prst="roundRect">
          <a:avLst/>
        </a:prstGeom>
      </xdr:spPr>
      <xdr:style>
        <a:lnRef idx="0">
          <a:schemeClr val="accent2"/>
        </a:lnRef>
        <a:fillRef idx="3">
          <a:schemeClr val="accent2"/>
        </a:fillRef>
        <a:effectRef idx="3">
          <a:schemeClr val="accent2"/>
        </a:effectRef>
        <a:fontRef idx="minor">
          <a:schemeClr val="lt1"/>
        </a:fontRef>
      </xdr:style>
      <xdr:txBody>
        <a:bodyPr vertOverflow="clip" rtlCol="0" anchor="ctr"/>
        <a:lstStyle/>
        <a:p>
          <a:pPr algn="ctr"/>
          <a:r>
            <a:rPr lang="en-US" sz="1600" b="1"/>
            <a:t>PL Surrender Bill</a:t>
          </a:r>
        </a:p>
      </xdr:txBody>
    </xdr:sp>
    <xdr:clientData/>
  </xdr:twoCellAnchor>
  <xdr:twoCellAnchor>
    <xdr:from>
      <xdr:col>2</xdr:col>
      <xdr:colOff>0</xdr:colOff>
      <xdr:row>17</xdr:row>
      <xdr:rowOff>28575</xdr:rowOff>
    </xdr:from>
    <xdr:to>
      <xdr:col>2</xdr:col>
      <xdr:colOff>2352675</xdr:colOff>
      <xdr:row>18</xdr:row>
      <xdr:rowOff>0</xdr:rowOff>
    </xdr:to>
    <xdr:sp macro="[0]!PayHome_RoundedRectangle39_Click" textlink="">
      <xdr:nvSpPr>
        <xdr:cNvPr id="40" name="Rounded Rectangle 39"/>
        <xdr:cNvSpPr/>
      </xdr:nvSpPr>
      <xdr:spPr>
        <a:xfrm>
          <a:off x="5362575" y="1504950"/>
          <a:ext cx="2352675" cy="361950"/>
        </a:xfrm>
        <a:prstGeom prst="roundRect">
          <a:avLst/>
        </a:prstGeom>
      </xdr:spPr>
      <xdr:style>
        <a:lnRef idx="0">
          <a:schemeClr val="accent2"/>
        </a:lnRef>
        <a:fillRef idx="3">
          <a:schemeClr val="accent2"/>
        </a:fillRef>
        <a:effectRef idx="3">
          <a:schemeClr val="accent2"/>
        </a:effectRef>
        <a:fontRef idx="minor">
          <a:schemeClr val="lt1"/>
        </a:fontRef>
      </xdr:style>
      <xdr:txBody>
        <a:bodyPr vertOverflow="clip" rtlCol="0" anchor="ctr"/>
        <a:lstStyle/>
        <a:p>
          <a:pPr algn="ctr"/>
          <a:r>
            <a:rPr lang="en-US" sz="1400" b="1"/>
            <a:t>Leave Encash on Retirement</a:t>
          </a:r>
        </a:p>
      </xdr:txBody>
    </xdr:sp>
    <xdr:clientData/>
  </xdr:twoCellAnchor>
  <xdr:twoCellAnchor>
    <xdr:from>
      <xdr:col>2</xdr:col>
      <xdr:colOff>0</xdr:colOff>
      <xdr:row>18</xdr:row>
      <xdr:rowOff>28575</xdr:rowOff>
    </xdr:from>
    <xdr:to>
      <xdr:col>2</xdr:col>
      <xdr:colOff>2352675</xdr:colOff>
      <xdr:row>19</xdr:row>
      <xdr:rowOff>0</xdr:rowOff>
    </xdr:to>
    <xdr:sp macro="[0]!PayHome_RoundedRectangle40_Click" textlink="">
      <xdr:nvSpPr>
        <xdr:cNvPr id="41" name="Rounded Rectangle 40"/>
        <xdr:cNvSpPr/>
      </xdr:nvSpPr>
      <xdr:spPr>
        <a:xfrm>
          <a:off x="5362575" y="1504950"/>
          <a:ext cx="2352675" cy="361950"/>
        </a:xfrm>
        <a:prstGeom prst="roundRect">
          <a:avLst/>
        </a:prstGeom>
      </xdr:spPr>
      <xdr:style>
        <a:lnRef idx="0">
          <a:schemeClr val="accent2"/>
        </a:lnRef>
        <a:fillRef idx="3">
          <a:schemeClr val="accent2"/>
        </a:fillRef>
        <a:effectRef idx="3">
          <a:schemeClr val="accent2"/>
        </a:effectRef>
        <a:fontRef idx="minor">
          <a:schemeClr val="lt1"/>
        </a:fontRef>
      </xdr:style>
      <xdr:txBody>
        <a:bodyPr vertOverflow="clip" rtlCol="0" anchor="ctr"/>
        <a:lstStyle/>
        <a:p>
          <a:pPr algn="ctr"/>
          <a:r>
            <a:rPr lang="en-US" sz="1600" b="1"/>
            <a:t>Bonus Bill</a:t>
          </a:r>
        </a:p>
      </xdr:txBody>
    </xdr:sp>
    <xdr:clientData/>
  </xdr:twoCellAnchor>
  <xdr:twoCellAnchor>
    <xdr:from>
      <xdr:col>2</xdr:col>
      <xdr:colOff>0</xdr:colOff>
      <xdr:row>19</xdr:row>
      <xdr:rowOff>28575</xdr:rowOff>
    </xdr:from>
    <xdr:to>
      <xdr:col>2</xdr:col>
      <xdr:colOff>2352675</xdr:colOff>
      <xdr:row>20</xdr:row>
      <xdr:rowOff>0</xdr:rowOff>
    </xdr:to>
    <xdr:sp macro="[0]!PayHome_RoundedRectangle41_Click" textlink="">
      <xdr:nvSpPr>
        <xdr:cNvPr id="42" name="Rounded Rectangle 41"/>
        <xdr:cNvSpPr/>
      </xdr:nvSpPr>
      <xdr:spPr>
        <a:xfrm>
          <a:off x="5362575" y="1504950"/>
          <a:ext cx="2352675" cy="361950"/>
        </a:xfrm>
        <a:prstGeom prst="roundRect">
          <a:avLst/>
        </a:prstGeom>
      </xdr:spPr>
      <xdr:style>
        <a:lnRef idx="0">
          <a:schemeClr val="accent2"/>
        </a:lnRef>
        <a:fillRef idx="3">
          <a:schemeClr val="accent2"/>
        </a:fillRef>
        <a:effectRef idx="3">
          <a:schemeClr val="accent2"/>
        </a:effectRef>
        <a:fontRef idx="minor">
          <a:schemeClr val="lt1"/>
        </a:fontRef>
      </xdr:style>
      <xdr:txBody>
        <a:bodyPr vertOverflow="clip" rtlCol="0" anchor="ctr"/>
        <a:lstStyle/>
        <a:p>
          <a:pPr algn="ctr"/>
          <a:r>
            <a:rPr lang="en-US" sz="1600" b="1"/>
            <a:t>TA Bill</a:t>
          </a:r>
        </a:p>
      </xdr:txBody>
    </xdr:sp>
    <xdr:clientData/>
  </xdr:twoCellAnchor>
  <xdr:twoCellAnchor>
    <xdr:from>
      <xdr:col>2</xdr:col>
      <xdr:colOff>0</xdr:colOff>
      <xdr:row>20</xdr:row>
      <xdr:rowOff>28575</xdr:rowOff>
    </xdr:from>
    <xdr:to>
      <xdr:col>2</xdr:col>
      <xdr:colOff>2352675</xdr:colOff>
      <xdr:row>21</xdr:row>
      <xdr:rowOff>0</xdr:rowOff>
    </xdr:to>
    <xdr:sp macro="[0]!PayHome_RoundedRectangle42_Click" textlink="">
      <xdr:nvSpPr>
        <xdr:cNvPr id="43" name="Rounded Rectangle 42"/>
        <xdr:cNvSpPr/>
      </xdr:nvSpPr>
      <xdr:spPr>
        <a:xfrm>
          <a:off x="5362575" y="1504950"/>
          <a:ext cx="2352675" cy="361950"/>
        </a:xfrm>
        <a:prstGeom prst="roundRect">
          <a:avLst/>
        </a:prstGeom>
      </xdr:spPr>
      <xdr:style>
        <a:lnRef idx="0">
          <a:schemeClr val="accent2"/>
        </a:lnRef>
        <a:fillRef idx="3">
          <a:schemeClr val="accent2"/>
        </a:fillRef>
        <a:effectRef idx="3">
          <a:schemeClr val="accent2"/>
        </a:effectRef>
        <a:fontRef idx="minor">
          <a:schemeClr val="lt1"/>
        </a:fontRef>
      </xdr:style>
      <xdr:txBody>
        <a:bodyPr vertOverflow="clip" rtlCol="0" anchor="ctr"/>
        <a:lstStyle/>
        <a:p>
          <a:pPr algn="ctr"/>
          <a:r>
            <a:rPr lang="en-US" sz="1600" b="1"/>
            <a:t>Medical Bill</a:t>
          </a:r>
        </a:p>
      </xdr:txBody>
    </xdr:sp>
    <xdr:clientData/>
  </xdr:twoCellAnchor>
  <xdr:twoCellAnchor>
    <xdr:from>
      <xdr:col>2</xdr:col>
      <xdr:colOff>0</xdr:colOff>
      <xdr:row>21</xdr:row>
      <xdr:rowOff>28575</xdr:rowOff>
    </xdr:from>
    <xdr:to>
      <xdr:col>2</xdr:col>
      <xdr:colOff>2352675</xdr:colOff>
      <xdr:row>22</xdr:row>
      <xdr:rowOff>0</xdr:rowOff>
    </xdr:to>
    <xdr:sp macro="[0]!RoundedRectangle43_Click" textlink="">
      <xdr:nvSpPr>
        <xdr:cNvPr id="44" name="Rounded Rectangle 43"/>
        <xdr:cNvSpPr/>
      </xdr:nvSpPr>
      <xdr:spPr>
        <a:xfrm>
          <a:off x="5362575" y="1504950"/>
          <a:ext cx="2352675" cy="361950"/>
        </a:xfrm>
        <a:prstGeom prst="roundRect">
          <a:avLst/>
        </a:prstGeom>
      </xdr:spPr>
      <xdr:style>
        <a:lnRef idx="0">
          <a:schemeClr val="accent2"/>
        </a:lnRef>
        <a:fillRef idx="3">
          <a:schemeClr val="accent2"/>
        </a:fillRef>
        <a:effectRef idx="3">
          <a:schemeClr val="accent2"/>
        </a:effectRef>
        <a:fontRef idx="minor">
          <a:schemeClr val="lt1"/>
        </a:fontRef>
      </xdr:style>
      <xdr:txBody>
        <a:bodyPr vertOverflow="clip" rtlCol="0" anchor="ctr"/>
        <a:lstStyle/>
        <a:p>
          <a:pPr algn="ctr"/>
          <a:r>
            <a:rPr lang="en-US" sz="1600" b="1"/>
            <a:t>FVC Bills </a:t>
          </a:r>
        </a:p>
      </xdr:txBody>
    </xdr:sp>
    <xdr:clientData/>
  </xdr:twoCellAnchor>
  <xdr:twoCellAnchor>
    <xdr:from>
      <xdr:col>2</xdr:col>
      <xdr:colOff>0</xdr:colOff>
      <xdr:row>22</xdr:row>
      <xdr:rowOff>28575</xdr:rowOff>
    </xdr:from>
    <xdr:to>
      <xdr:col>2</xdr:col>
      <xdr:colOff>2352675</xdr:colOff>
      <xdr:row>23</xdr:row>
      <xdr:rowOff>0</xdr:rowOff>
    </xdr:to>
    <xdr:sp macro="[0]!PayHome_RoundedRectangle44_Click" textlink="">
      <xdr:nvSpPr>
        <xdr:cNvPr id="45" name="Rounded Rectangle 44"/>
        <xdr:cNvSpPr/>
      </xdr:nvSpPr>
      <xdr:spPr>
        <a:xfrm>
          <a:off x="5362575" y="1504950"/>
          <a:ext cx="2352675" cy="361950"/>
        </a:xfrm>
        <a:prstGeom prst="roundRect">
          <a:avLst/>
        </a:prstGeom>
      </xdr:spPr>
      <xdr:style>
        <a:lnRef idx="0">
          <a:schemeClr val="accent2"/>
        </a:lnRef>
        <a:fillRef idx="3">
          <a:schemeClr val="accent2"/>
        </a:fillRef>
        <a:effectRef idx="3">
          <a:schemeClr val="accent2"/>
        </a:effectRef>
        <a:fontRef idx="minor">
          <a:schemeClr val="lt1"/>
        </a:fontRef>
      </xdr:style>
      <xdr:txBody>
        <a:bodyPr vertOverflow="clip" rtlCol="0" anchor="ctr"/>
        <a:lstStyle/>
        <a:p>
          <a:pPr algn="ctr"/>
          <a:r>
            <a:rPr lang="en-US" sz="1600" b="1"/>
            <a:t>Half Pay</a:t>
          </a:r>
        </a:p>
      </xdr:txBody>
    </xdr:sp>
    <xdr:clientData/>
  </xdr:twoCellAnchor>
  <xdr:twoCellAnchor>
    <xdr:from>
      <xdr:col>2</xdr:col>
      <xdr:colOff>19050</xdr:colOff>
      <xdr:row>23</xdr:row>
      <xdr:rowOff>28575</xdr:rowOff>
    </xdr:from>
    <xdr:to>
      <xdr:col>2</xdr:col>
      <xdr:colOff>2371725</xdr:colOff>
      <xdr:row>24</xdr:row>
      <xdr:rowOff>0</xdr:rowOff>
    </xdr:to>
    <xdr:sp macro="[0]!PayHome_RoundedRectangle45_Click" textlink="">
      <xdr:nvSpPr>
        <xdr:cNvPr id="46" name="Rounded Rectangle 45"/>
        <xdr:cNvSpPr/>
      </xdr:nvSpPr>
      <xdr:spPr>
        <a:xfrm>
          <a:off x="5476875" y="9496425"/>
          <a:ext cx="2352675" cy="371475"/>
        </a:xfrm>
        <a:prstGeom prst="roundRect">
          <a:avLst/>
        </a:prstGeom>
      </xdr:spPr>
      <xdr:style>
        <a:lnRef idx="0">
          <a:schemeClr val="accent2"/>
        </a:lnRef>
        <a:fillRef idx="3">
          <a:schemeClr val="accent2"/>
        </a:fillRef>
        <a:effectRef idx="3">
          <a:schemeClr val="accent2"/>
        </a:effectRef>
        <a:fontRef idx="minor">
          <a:schemeClr val="lt1"/>
        </a:fontRef>
      </xdr:style>
      <xdr:txBody>
        <a:bodyPr vertOverflow="clip" rtlCol="0" anchor="ctr"/>
        <a:lstStyle/>
        <a:p>
          <a:pPr algn="ctr"/>
          <a:r>
            <a:rPr lang="en-US" sz="1600" b="1"/>
            <a:t>Partial Pay</a:t>
          </a:r>
        </a:p>
      </xdr:txBody>
    </xdr:sp>
    <xdr:clientData/>
  </xdr:twoCellAnchor>
  <xdr:twoCellAnchor>
    <xdr:from>
      <xdr:col>2</xdr:col>
      <xdr:colOff>0</xdr:colOff>
      <xdr:row>24</xdr:row>
      <xdr:rowOff>28575</xdr:rowOff>
    </xdr:from>
    <xdr:to>
      <xdr:col>2</xdr:col>
      <xdr:colOff>2352675</xdr:colOff>
      <xdr:row>25</xdr:row>
      <xdr:rowOff>0</xdr:rowOff>
    </xdr:to>
    <xdr:sp macro="[0]!RoundedRectangle46_Click" textlink="">
      <xdr:nvSpPr>
        <xdr:cNvPr id="47" name="Rounded Rectangle 46"/>
        <xdr:cNvSpPr/>
      </xdr:nvSpPr>
      <xdr:spPr>
        <a:xfrm>
          <a:off x="5362575" y="1504950"/>
          <a:ext cx="2352675" cy="361950"/>
        </a:xfrm>
        <a:prstGeom prst="roundRect">
          <a:avLst/>
        </a:prstGeom>
      </xdr:spPr>
      <xdr:style>
        <a:lnRef idx="0">
          <a:schemeClr val="accent2"/>
        </a:lnRef>
        <a:fillRef idx="3">
          <a:schemeClr val="accent2"/>
        </a:fillRef>
        <a:effectRef idx="3">
          <a:schemeClr val="accent2"/>
        </a:effectRef>
        <a:fontRef idx="minor">
          <a:schemeClr val="lt1"/>
        </a:fontRef>
      </xdr:style>
      <xdr:txBody>
        <a:bodyPr vertOverflow="clip" rtlCol="0" anchor="ctr"/>
        <a:lstStyle/>
        <a:p>
          <a:pPr algn="ctr"/>
          <a:r>
            <a:rPr lang="en-US" sz="1600" b="1"/>
            <a:t>Change</a:t>
          </a:r>
          <a:r>
            <a:rPr lang="en-US" sz="1600" b="1" baseline="0"/>
            <a:t> DDO &amp; DSC</a:t>
          </a:r>
          <a:endParaRPr lang="en-US" sz="1600" b="1"/>
        </a:p>
      </xdr:txBody>
    </xdr:sp>
    <xdr:clientData/>
  </xdr:twoCellAnchor>
  <xdr:twoCellAnchor>
    <xdr:from>
      <xdr:col>2</xdr:col>
      <xdr:colOff>0</xdr:colOff>
      <xdr:row>25</xdr:row>
      <xdr:rowOff>28575</xdr:rowOff>
    </xdr:from>
    <xdr:to>
      <xdr:col>2</xdr:col>
      <xdr:colOff>2352675</xdr:colOff>
      <xdr:row>26</xdr:row>
      <xdr:rowOff>0</xdr:rowOff>
    </xdr:to>
    <xdr:sp macro="[0]!RoundedRectangle47_Click" textlink="">
      <xdr:nvSpPr>
        <xdr:cNvPr id="48" name="Rounded Rectangle 47"/>
        <xdr:cNvSpPr/>
      </xdr:nvSpPr>
      <xdr:spPr>
        <a:xfrm>
          <a:off x="5362575" y="1504950"/>
          <a:ext cx="2352675" cy="361950"/>
        </a:xfrm>
        <a:prstGeom prst="roundRect">
          <a:avLst/>
        </a:prstGeom>
      </xdr:spPr>
      <xdr:style>
        <a:lnRef idx="0">
          <a:schemeClr val="accent2"/>
        </a:lnRef>
        <a:fillRef idx="3">
          <a:schemeClr val="accent2"/>
        </a:fillRef>
        <a:effectRef idx="3">
          <a:schemeClr val="accent2"/>
        </a:effectRef>
        <a:fontRef idx="minor">
          <a:schemeClr val="lt1"/>
        </a:fontRef>
      </xdr:style>
      <xdr:txBody>
        <a:bodyPr vertOverflow="clip" rtlCol="0" anchor="ctr"/>
        <a:lstStyle/>
        <a:p>
          <a:pPr algn="ctr"/>
          <a:r>
            <a:rPr lang="en-US" sz="1600" b="1"/>
            <a:t>Transfer</a:t>
          </a:r>
          <a:r>
            <a:rPr lang="en-US" sz="1600" b="1" baseline="0"/>
            <a:t> Employee</a:t>
          </a:r>
          <a:endParaRPr lang="en-US" sz="1600" b="1"/>
        </a:p>
      </xdr:txBody>
    </xdr:sp>
    <xdr:clientData/>
  </xdr:twoCellAnchor>
  <xdr:twoCellAnchor>
    <xdr:from>
      <xdr:col>2</xdr:col>
      <xdr:colOff>0</xdr:colOff>
      <xdr:row>26</xdr:row>
      <xdr:rowOff>28575</xdr:rowOff>
    </xdr:from>
    <xdr:to>
      <xdr:col>2</xdr:col>
      <xdr:colOff>2352675</xdr:colOff>
      <xdr:row>27</xdr:row>
      <xdr:rowOff>0</xdr:rowOff>
    </xdr:to>
    <xdr:sp macro="[0]!RoundedRectangle48_Click" textlink="">
      <xdr:nvSpPr>
        <xdr:cNvPr id="49" name="Rounded Rectangle 48"/>
        <xdr:cNvSpPr/>
      </xdr:nvSpPr>
      <xdr:spPr>
        <a:xfrm>
          <a:off x="5362575" y="1504950"/>
          <a:ext cx="2352675" cy="361950"/>
        </a:xfrm>
        <a:prstGeom prst="roundRect">
          <a:avLst/>
        </a:prstGeom>
      </xdr:spPr>
      <xdr:style>
        <a:lnRef idx="0">
          <a:schemeClr val="accent2"/>
        </a:lnRef>
        <a:fillRef idx="3">
          <a:schemeClr val="accent2"/>
        </a:fillRef>
        <a:effectRef idx="3">
          <a:schemeClr val="accent2"/>
        </a:effectRef>
        <a:fontRef idx="minor">
          <a:schemeClr val="lt1"/>
        </a:fontRef>
      </xdr:style>
      <xdr:txBody>
        <a:bodyPr vertOverflow="clip" rtlCol="0" anchor="ctr"/>
        <a:lstStyle/>
        <a:p>
          <a:pPr algn="ctr"/>
          <a:r>
            <a:rPr lang="en-US" sz="1600" b="1"/>
            <a:t>Accept Tranfer Employee</a:t>
          </a:r>
        </a:p>
      </xdr:txBody>
    </xdr:sp>
    <xdr:clientData/>
  </xdr:twoCellAnchor>
  <xdr:twoCellAnchor>
    <xdr:from>
      <xdr:col>2</xdr:col>
      <xdr:colOff>0</xdr:colOff>
      <xdr:row>27</xdr:row>
      <xdr:rowOff>28575</xdr:rowOff>
    </xdr:from>
    <xdr:to>
      <xdr:col>2</xdr:col>
      <xdr:colOff>2352675</xdr:colOff>
      <xdr:row>28</xdr:row>
      <xdr:rowOff>0</xdr:rowOff>
    </xdr:to>
    <xdr:sp macro="[0]!RoundedRectangle49_Click" textlink="">
      <xdr:nvSpPr>
        <xdr:cNvPr id="50" name="Rounded Rectangle 49"/>
        <xdr:cNvSpPr/>
      </xdr:nvSpPr>
      <xdr:spPr>
        <a:xfrm>
          <a:off x="5362575" y="1504950"/>
          <a:ext cx="2352675" cy="361950"/>
        </a:xfrm>
        <a:prstGeom prst="roundRect">
          <a:avLst/>
        </a:prstGeom>
      </xdr:spPr>
      <xdr:style>
        <a:lnRef idx="0">
          <a:schemeClr val="accent2"/>
        </a:lnRef>
        <a:fillRef idx="3">
          <a:schemeClr val="accent2"/>
        </a:fillRef>
        <a:effectRef idx="3">
          <a:schemeClr val="accent2"/>
        </a:effectRef>
        <a:fontRef idx="minor">
          <a:schemeClr val="lt1"/>
        </a:fontRef>
      </xdr:style>
      <xdr:txBody>
        <a:bodyPr vertOverflow="clip" rtlCol="0" anchor="ctr"/>
        <a:lstStyle/>
        <a:p>
          <a:pPr algn="ctr"/>
          <a:r>
            <a:rPr lang="en-US" sz="1400" b="1"/>
            <a:t>Add/Delete</a:t>
          </a:r>
          <a:r>
            <a:rPr lang="en-US" sz="1400" b="1" baseline="0"/>
            <a:t> Loan</a:t>
          </a:r>
          <a:endParaRPr lang="en-US" sz="1400" b="1"/>
        </a:p>
      </xdr:txBody>
    </xdr:sp>
    <xdr:clientData/>
  </xdr:twoCellAnchor>
  <xdr:twoCellAnchor>
    <xdr:from>
      <xdr:col>2</xdr:col>
      <xdr:colOff>0</xdr:colOff>
      <xdr:row>28</xdr:row>
      <xdr:rowOff>28575</xdr:rowOff>
    </xdr:from>
    <xdr:to>
      <xdr:col>2</xdr:col>
      <xdr:colOff>2352675</xdr:colOff>
      <xdr:row>29</xdr:row>
      <xdr:rowOff>0</xdr:rowOff>
    </xdr:to>
    <xdr:sp macro="" textlink="">
      <xdr:nvSpPr>
        <xdr:cNvPr id="51" name="Rounded Rectangle 50"/>
        <xdr:cNvSpPr/>
      </xdr:nvSpPr>
      <xdr:spPr>
        <a:xfrm>
          <a:off x="5362575" y="1504950"/>
          <a:ext cx="2352675" cy="361950"/>
        </a:xfrm>
        <a:prstGeom prst="roundRect">
          <a:avLst/>
        </a:prstGeom>
      </xdr:spPr>
      <xdr:style>
        <a:lnRef idx="0">
          <a:schemeClr val="accent2"/>
        </a:lnRef>
        <a:fillRef idx="3">
          <a:schemeClr val="accent2"/>
        </a:fillRef>
        <a:effectRef idx="3">
          <a:schemeClr val="accent2"/>
        </a:effectRef>
        <a:fontRef idx="minor">
          <a:schemeClr val="lt1"/>
        </a:fontRef>
      </xdr:style>
      <xdr:txBody>
        <a:bodyPr vertOverflow="clip" rtlCol="0" anchor="ctr"/>
        <a:lstStyle/>
        <a:p>
          <a:pPr algn="ctr"/>
          <a:endParaRPr lang="en-US" sz="1400" b="1"/>
        </a:p>
      </xdr:txBody>
    </xdr:sp>
    <xdr:clientData/>
  </xdr:twoCellAnchor>
  <xdr:twoCellAnchor>
    <xdr:from>
      <xdr:col>0</xdr:col>
      <xdr:colOff>66675</xdr:colOff>
      <xdr:row>0</xdr:row>
      <xdr:rowOff>104774</xdr:rowOff>
    </xdr:from>
    <xdr:to>
      <xdr:col>1</xdr:col>
      <xdr:colOff>447675</xdr:colOff>
      <xdr:row>0</xdr:row>
      <xdr:rowOff>457199</xdr:rowOff>
    </xdr:to>
    <xdr:sp macro="[0]!RoundedRectangle52_Click" textlink="">
      <xdr:nvSpPr>
        <xdr:cNvPr id="53" name="Rounded Rectangle 52"/>
        <xdr:cNvSpPr/>
      </xdr:nvSpPr>
      <xdr:spPr>
        <a:xfrm>
          <a:off x="66675" y="104774"/>
          <a:ext cx="990600" cy="352425"/>
        </a:xfrm>
        <a:prstGeom prst="roundRect">
          <a:avLst/>
        </a:prstGeom>
      </xdr:spPr>
      <xdr:style>
        <a:lnRef idx="0">
          <a:schemeClr val="accent1"/>
        </a:lnRef>
        <a:fillRef idx="3">
          <a:schemeClr val="accent1"/>
        </a:fillRef>
        <a:effectRef idx="3">
          <a:schemeClr val="accent1"/>
        </a:effectRef>
        <a:fontRef idx="minor">
          <a:schemeClr val="lt1"/>
        </a:fontRef>
      </xdr:style>
      <xdr:txBody>
        <a:bodyPr vertOverflow="clip" rtlCol="0" anchor="ctr"/>
        <a:lstStyle/>
        <a:p>
          <a:pPr algn="ctr"/>
          <a:r>
            <a:rPr lang="en-US" sz="1600" b="1"/>
            <a:t>Home</a:t>
          </a:r>
        </a:p>
      </xdr:txBody>
    </xdr:sp>
    <xdr:clientData/>
  </xdr:twoCellAnchor>
  <xdr:twoCellAnchor>
    <xdr:from>
      <xdr:col>2</xdr:col>
      <xdr:colOff>0</xdr:colOff>
      <xdr:row>28</xdr:row>
      <xdr:rowOff>28575</xdr:rowOff>
    </xdr:from>
    <xdr:to>
      <xdr:col>2</xdr:col>
      <xdr:colOff>2352675</xdr:colOff>
      <xdr:row>29</xdr:row>
      <xdr:rowOff>0</xdr:rowOff>
    </xdr:to>
    <xdr:sp macro="[0]!RoundedRectangle53_Click" textlink="">
      <xdr:nvSpPr>
        <xdr:cNvPr id="54" name="Rounded Rectangle 53"/>
        <xdr:cNvSpPr/>
      </xdr:nvSpPr>
      <xdr:spPr>
        <a:xfrm>
          <a:off x="5981700" y="11534775"/>
          <a:ext cx="2114550" cy="381000"/>
        </a:xfrm>
        <a:prstGeom prst="roundRect">
          <a:avLst/>
        </a:prstGeom>
      </xdr:spPr>
      <xdr:style>
        <a:lnRef idx="0">
          <a:schemeClr val="accent2"/>
        </a:lnRef>
        <a:fillRef idx="3">
          <a:schemeClr val="accent2"/>
        </a:fillRef>
        <a:effectRef idx="3">
          <a:schemeClr val="accent2"/>
        </a:effectRef>
        <a:fontRef idx="minor">
          <a:schemeClr val="lt1"/>
        </a:fontRef>
      </xdr:style>
      <xdr:txBody>
        <a:bodyPr vertOverflow="clip" rtlCol="0" anchor="ctr"/>
        <a:lstStyle/>
        <a:p>
          <a:pPr algn="ctr"/>
          <a:r>
            <a:rPr lang="en-US" sz="1400" b="1"/>
            <a:t>Nirwah Bhatta Bill</a:t>
          </a:r>
        </a:p>
      </xdr:txBody>
    </xdr:sp>
    <xdr:clientData/>
  </xdr:twoCellAnchor>
  <xdr:twoCellAnchor>
    <xdr:from>
      <xdr:col>2</xdr:col>
      <xdr:colOff>1119189</xdr:colOff>
      <xdr:row>0</xdr:row>
      <xdr:rowOff>404813</xdr:rowOff>
    </xdr:from>
    <xdr:to>
      <xdr:col>2</xdr:col>
      <xdr:colOff>1624014</xdr:colOff>
      <xdr:row>1</xdr:row>
      <xdr:rowOff>481013</xdr:rowOff>
    </xdr:to>
    <xdr:sp macro="" textlink="">
      <xdr:nvSpPr>
        <xdr:cNvPr id="60" name="Striped Right Arrow 59"/>
        <xdr:cNvSpPr/>
      </xdr:nvSpPr>
      <xdr:spPr>
        <a:xfrm rot="5400000">
          <a:off x="9753602" y="476250"/>
          <a:ext cx="647700" cy="504825"/>
        </a:xfrm>
        <a:prstGeom prst="stripedRightArrow">
          <a:avLst/>
        </a:prstGeom>
      </xdr:spPr>
      <xdr:style>
        <a:lnRef idx="1">
          <a:schemeClr val="accent2"/>
        </a:lnRef>
        <a:fillRef idx="2">
          <a:schemeClr val="accent2"/>
        </a:fillRef>
        <a:effectRef idx="1">
          <a:schemeClr val="accent2"/>
        </a:effectRef>
        <a:fontRef idx="minor">
          <a:schemeClr val="dk1"/>
        </a:fontRef>
      </xdr:style>
      <xdr:txBody>
        <a:bodyPr vertOverflow="clip" rtlCol="0" anchor="ctr"/>
        <a:lstStyle/>
        <a:p>
          <a:pPr algn="ctr"/>
          <a:endParaRPr lang="en-US" sz="1100"/>
        </a:p>
      </xdr:txBody>
    </xdr:sp>
    <xdr:clientData/>
  </xdr:twoCellAnchor>
  <xdr:twoCellAnchor>
    <xdr:from>
      <xdr:col>1</xdr:col>
      <xdr:colOff>9048750</xdr:colOff>
      <xdr:row>30</xdr:row>
      <xdr:rowOff>9525</xdr:rowOff>
    </xdr:from>
    <xdr:to>
      <xdr:col>2</xdr:col>
      <xdr:colOff>2333625</xdr:colOff>
      <xdr:row>30</xdr:row>
      <xdr:rowOff>390525</xdr:rowOff>
    </xdr:to>
    <xdr:sp macro="[0]!RoundedRectangle60_Click" textlink="">
      <xdr:nvSpPr>
        <xdr:cNvPr id="61" name="Rounded Rectangle 60"/>
        <xdr:cNvSpPr/>
      </xdr:nvSpPr>
      <xdr:spPr>
        <a:xfrm>
          <a:off x="9658350" y="12525375"/>
          <a:ext cx="2343150" cy="381000"/>
        </a:xfrm>
        <a:prstGeom prst="roundRect">
          <a:avLst/>
        </a:prstGeom>
      </xdr:spPr>
      <xdr:style>
        <a:lnRef idx="0">
          <a:schemeClr val="accent2"/>
        </a:lnRef>
        <a:fillRef idx="3">
          <a:schemeClr val="accent2"/>
        </a:fillRef>
        <a:effectRef idx="3">
          <a:schemeClr val="accent2"/>
        </a:effectRef>
        <a:fontRef idx="minor">
          <a:schemeClr val="lt1"/>
        </a:fontRef>
      </xdr:style>
      <xdr:txBody>
        <a:bodyPr vertOverflow="clip" rtlCol="0" anchor="ctr"/>
        <a:lstStyle/>
        <a:p>
          <a:pPr algn="ctr"/>
          <a:r>
            <a:rPr lang="en-US" sz="1400" b="1"/>
            <a:t>Change in Basic</a:t>
          </a:r>
          <a:r>
            <a:rPr lang="en-US" sz="1400" b="1" baseline="0"/>
            <a:t> Pay</a:t>
          </a:r>
          <a:endParaRPr lang="en-US" sz="1400" b="1"/>
        </a:p>
      </xdr:txBody>
    </xdr:sp>
    <xdr:clientData/>
  </xdr:twoCellAnchor>
  <xdr:twoCellAnchor>
    <xdr:from>
      <xdr:col>1</xdr:col>
      <xdr:colOff>9048750</xdr:colOff>
      <xdr:row>31</xdr:row>
      <xdr:rowOff>9525</xdr:rowOff>
    </xdr:from>
    <xdr:to>
      <xdr:col>2</xdr:col>
      <xdr:colOff>2333625</xdr:colOff>
      <xdr:row>31</xdr:row>
      <xdr:rowOff>390525</xdr:rowOff>
    </xdr:to>
    <xdr:sp macro="[0]!RoundedRectangle61_Click" textlink="">
      <xdr:nvSpPr>
        <xdr:cNvPr id="62" name="Rounded Rectangle 61"/>
        <xdr:cNvSpPr/>
      </xdr:nvSpPr>
      <xdr:spPr>
        <a:xfrm>
          <a:off x="9658350" y="12934950"/>
          <a:ext cx="2343150" cy="381000"/>
        </a:xfrm>
        <a:prstGeom prst="roundRect">
          <a:avLst/>
        </a:prstGeom>
      </xdr:spPr>
      <xdr:style>
        <a:lnRef idx="0">
          <a:schemeClr val="accent2"/>
        </a:lnRef>
        <a:fillRef idx="3">
          <a:schemeClr val="accent2"/>
        </a:fillRef>
        <a:effectRef idx="3">
          <a:schemeClr val="accent2"/>
        </a:effectRef>
        <a:fontRef idx="minor">
          <a:schemeClr val="lt1"/>
        </a:fontRef>
      </xdr:style>
      <xdr:txBody>
        <a:bodyPr vertOverflow="clip" rtlCol="0" anchor="ctr"/>
        <a:lstStyle/>
        <a:p>
          <a:pPr algn="ctr"/>
          <a:r>
            <a:rPr lang="en-US" sz="1400" b="1"/>
            <a:t>IFMS Budget &amp; Post</a:t>
          </a:r>
        </a:p>
      </xdr:txBody>
    </xdr:sp>
    <xdr:clientData/>
  </xdr:twoCellAnchor>
  <xdr:twoCellAnchor>
    <xdr:from>
      <xdr:col>2</xdr:col>
      <xdr:colOff>9525</xdr:colOff>
      <xdr:row>32</xdr:row>
      <xdr:rowOff>9525</xdr:rowOff>
    </xdr:from>
    <xdr:to>
      <xdr:col>3</xdr:col>
      <xdr:colOff>9525</xdr:colOff>
      <xdr:row>32</xdr:row>
      <xdr:rowOff>390525</xdr:rowOff>
    </xdr:to>
    <xdr:sp macro="[0]!RoundedRectangle62_Click" textlink="">
      <xdr:nvSpPr>
        <xdr:cNvPr id="63" name="Rounded Rectangle 62"/>
        <xdr:cNvSpPr/>
      </xdr:nvSpPr>
      <xdr:spPr>
        <a:xfrm>
          <a:off x="9677400" y="13344525"/>
          <a:ext cx="2343150" cy="381000"/>
        </a:xfrm>
        <a:prstGeom prst="roundRect">
          <a:avLst/>
        </a:prstGeom>
      </xdr:spPr>
      <xdr:style>
        <a:lnRef idx="0">
          <a:schemeClr val="accent2"/>
        </a:lnRef>
        <a:fillRef idx="3">
          <a:schemeClr val="accent2"/>
        </a:fillRef>
        <a:effectRef idx="3">
          <a:schemeClr val="accent2"/>
        </a:effectRef>
        <a:fontRef idx="minor">
          <a:schemeClr val="lt1"/>
        </a:fontRef>
      </xdr:style>
      <xdr:txBody>
        <a:bodyPr vertOverflow="clip" rtlCol="0" anchor="ctr"/>
        <a:lstStyle/>
        <a:p>
          <a:pPr algn="ctr"/>
          <a:r>
            <a:rPr lang="en-US" sz="1400" b="1"/>
            <a:t>E-Grass Challan</a:t>
          </a:r>
        </a:p>
      </xdr:txBody>
    </xdr:sp>
    <xdr:clientData/>
  </xdr:twoCellAnchor>
  <xdr:twoCellAnchor>
    <xdr:from>
      <xdr:col>2</xdr:col>
      <xdr:colOff>9525</xdr:colOff>
      <xdr:row>33</xdr:row>
      <xdr:rowOff>9525</xdr:rowOff>
    </xdr:from>
    <xdr:to>
      <xdr:col>3</xdr:col>
      <xdr:colOff>9525</xdr:colOff>
      <xdr:row>33</xdr:row>
      <xdr:rowOff>390525</xdr:rowOff>
    </xdr:to>
    <xdr:sp macro="[0]!RoundedRectangle63_Click" textlink="">
      <xdr:nvSpPr>
        <xdr:cNvPr id="64" name="Rounded Rectangle 63"/>
        <xdr:cNvSpPr/>
      </xdr:nvSpPr>
      <xdr:spPr>
        <a:xfrm>
          <a:off x="9677400" y="13754100"/>
          <a:ext cx="2343150" cy="381000"/>
        </a:xfrm>
        <a:prstGeom prst="roundRect">
          <a:avLst/>
        </a:prstGeom>
      </xdr:spPr>
      <xdr:style>
        <a:lnRef idx="0">
          <a:schemeClr val="accent2"/>
        </a:lnRef>
        <a:fillRef idx="3">
          <a:schemeClr val="accent2"/>
        </a:fillRef>
        <a:effectRef idx="3">
          <a:schemeClr val="accent2"/>
        </a:effectRef>
        <a:fontRef idx="minor">
          <a:schemeClr val="lt1"/>
        </a:fontRef>
      </xdr:style>
      <xdr:txBody>
        <a:bodyPr vertOverflow="clip" rtlCol="0" anchor="ctr"/>
        <a:lstStyle/>
        <a:p>
          <a:pPr algn="ctr"/>
          <a:r>
            <a:rPr lang="en-US" sz="1400" b="1"/>
            <a:t>Rajkosh-Expenditure</a:t>
          </a:r>
        </a:p>
      </xdr:txBody>
    </xdr:sp>
    <xdr:clientData/>
  </xdr:twoCellAnchor>
  <xdr:twoCellAnchor>
    <xdr:from>
      <xdr:col>2</xdr:col>
      <xdr:colOff>9525</xdr:colOff>
      <xdr:row>34</xdr:row>
      <xdr:rowOff>28575</xdr:rowOff>
    </xdr:from>
    <xdr:to>
      <xdr:col>3</xdr:col>
      <xdr:colOff>9525</xdr:colOff>
      <xdr:row>35</xdr:row>
      <xdr:rowOff>0</xdr:rowOff>
    </xdr:to>
    <xdr:sp macro="[0]!RoundedRectangle64_Click" textlink="">
      <xdr:nvSpPr>
        <xdr:cNvPr id="65" name="Rounded Rectangle 64"/>
        <xdr:cNvSpPr/>
      </xdr:nvSpPr>
      <xdr:spPr>
        <a:xfrm>
          <a:off x="9677400" y="14182725"/>
          <a:ext cx="2343150" cy="381000"/>
        </a:xfrm>
        <a:prstGeom prst="roundRect">
          <a:avLst/>
        </a:prstGeom>
      </xdr:spPr>
      <xdr:style>
        <a:lnRef idx="0">
          <a:schemeClr val="accent2"/>
        </a:lnRef>
        <a:fillRef idx="3">
          <a:schemeClr val="accent2"/>
        </a:fillRef>
        <a:effectRef idx="3">
          <a:schemeClr val="accent2"/>
        </a:effectRef>
        <a:fontRef idx="minor">
          <a:schemeClr val="lt1"/>
        </a:fontRef>
      </xdr:style>
      <xdr:txBody>
        <a:bodyPr vertOverflow="clip" rtlCol="0" anchor="ctr"/>
        <a:lstStyle/>
        <a:p>
          <a:pPr algn="ctr"/>
          <a:r>
            <a:rPr lang="en-US" sz="1400" b="1"/>
            <a:t>Pull/Add DDO Role</a:t>
          </a:r>
        </a:p>
      </xdr:txBody>
    </xdr:sp>
    <xdr:clientData/>
  </xdr:twoCellAnchor>
  <xdr:twoCellAnchor>
    <xdr:from>
      <xdr:col>2</xdr:col>
      <xdr:colOff>0</xdr:colOff>
      <xdr:row>35</xdr:row>
      <xdr:rowOff>28575</xdr:rowOff>
    </xdr:from>
    <xdr:to>
      <xdr:col>2</xdr:col>
      <xdr:colOff>2352675</xdr:colOff>
      <xdr:row>36</xdr:row>
      <xdr:rowOff>0</xdr:rowOff>
    </xdr:to>
    <xdr:sp macro="[0]!RoundedRectangle65_Click" textlink="">
      <xdr:nvSpPr>
        <xdr:cNvPr id="66" name="Rounded Rectangle 65"/>
        <xdr:cNvSpPr/>
      </xdr:nvSpPr>
      <xdr:spPr>
        <a:xfrm>
          <a:off x="5981700" y="14401800"/>
          <a:ext cx="2114550" cy="381000"/>
        </a:xfrm>
        <a:prstGeom prst="roundRect">
          <a:avLst/>
        </a:prstGeom>
      </xdr:spPr>
      <xdr:style>
        <a:lnRef idx="0">
          <a:schemeClr val="accent2"/>
        </a:lnRef>
        <a:fillRef idx="3">
          <a:schemeClr val="accent2"/>
        </a:fillRef>
        <a:effectRef idx="3">
          <a:schemeClr val="accent2"/>
        </a:effectRef>
        <a:fontRef idx="minor">
          <a:schemeClr val="lt1"/>
        </a:fontRef>
      </xdr:style>
      <xdr:txBody>
        <a:bodyPr vertOverflow="clip" rtlCol="0" anchor="ctr"/>
        <a:lstStyle/>
        <a:p>
          <a:pPr algn="ctr"/>
          <a:r>
            <a:rPr lang="en-US" sz="1400" b="1"/>
            <a:t>Recovery By ROP</a:t>
          </a:r>
        </a:p>
      </xdr:txBody>
    </xdr:sp>
    <xdr:clientData/>
  </xdr:twoCellAnchor>
  <xdr:twoCellAnchor>
    <xdr:from>
      <xdr:col>2</xdr:col>
      <xdr:colOff>9525</xdr:colOff>
      <xdr:row>29</xdr:row>
      <xdr:rowOff>9525</xdr:rowOff>
    </xdr:from>
    <xdr:to>
      <xdr:col>3</xdr:col>
      <xdr:colOff>9525</xdr:colOff>
      <xdr:row>29</xdr:row>
      <xdr:rowOff>390525</xdr:rowOff>
    </xdr:to>
    <xdr:sp macro="[0]!RoundedRectangle66_Click" textlink="">
      <xdr:nvSpPr>
        <xdr:cNvPr id="67" name="Rounded Rectangle 66"/>
        <xdr:cNvSpPr/>
      </xdr:nvSpPr>
      <xdr:spPr>
        <a:xfrm>
          <a:off x="9677400" y="12115800"/>
          <a:ext cx="2343150" cy="381000"/>
        </a:xfrm>
        <a:prstGeom prst="roundRect">
          <a:avLst/>
        </a:prstGeom>
      </xdr:spPr>
      <xdr:style>
        <a:lnRef idx="0">
          <a:schemeClr val="accent2"/>
        </a:lnRef>
        <a:fillRef idx="3">
          <a:schemeClr val="accent2"/>
        </a:fillRef>
        <a:effectRef idx="3">
          <a:schemeClr val="accent2"/>
        </a:effectRef>
        <a:fontRef idx="minor">
          <a:schemeClr val="lt1"/>
        </a:fontRef>
      </xdr:style>
      <xdr:txBody>
        <a:bodyPr vertOverflow="clip" rtlCol="0" anchor="ctr"/>
        <a:lstStyle/>
        <a:p>
          <a:pPr algn="ctr"/>
          <a:r>
            <a:rPr lang="en-US" sz="1400" b="1"/>
            <a:t>Bulk Allow &amp; Deduction</a:t>
          </a:r>
        </a:p>
      </xdr:txBody>
    </xdr:sp>
    <xdr:clientData/>
  </xdr:twoCellAnchor>
</xdr:wsDr>
</file>

<file path=xl/drawings/drawing123.xml><?xml version="1.0" encoding="utf-8"?>
<xdr:wsDr xmlns:xdr="http://schemas.openxmlformats.org/drawingml/2006/spreadsheetDrawing" xmlns:a="http://schemas.openxmlformats.org/drawingml/2006/main">
  <xdr:twoCellAnchor>
    <xdr:from>
      <xdr:col>6</xdr:col>
      <xdr:colOff>219075</xdr:colOff>
      <xdr:row>0</xdr:row>
      <xdr:rowOff>76201</xdr:rowOff>
    </xdr:from>
    <xdr:to>
      <xdr:col>7</xdr:col>
      <xdr:colOff>600075</xdr:colOff>
      <xdr:row>1</xdr:row>
      <xdr:rowOff>1</xdr:rowOff>
    </xdr:to>
    <xdr:sp macro="[0]!EmpIDFrm_RoundedRectangle1_Click" textlink="">
      <xdr:nvSpPr>
        <xdr:cNvPr id="2" name="Rounded Rectangle 1"/>
        <xdr:cNvSpPr/>
      </xdr:nvSpPr>
      <xdr:spPr>
        <a:xfrm>
          <a:off x="7953375" y="76201"/>
          <a:ext cx="990600" cy="361950"/>
        </a:xfrm>
        <a:prstGeom prst="roundRect">
          <a:avLst/>
        </a:prstGeom>
      </xdr:spPr>
      <xdr:style>
        <a:lnRef idx="0">
          <a:schemeClr val="accent1"/>
        </a:lnRef>
        <a:fillRef idx="3">
          <a:schemeClr val="accent1"/>
        </a:fillRef>
        <a:effectRef idx="3">
          <a:schemeClr val="accent1"/>
        </a:effectRef>
        <a:fontRef idx="minor">
          <a:schemeClr val="lt1"/>
        </a:fontRef>
      </xdr:style>
      <xdr:txBody>
        <a:bodyPr vertOverflow="clip" rtlCol="0" anchor="ctr"/>
        <a:lstStyle/>
        <a:p>
          <a:pPr algn="ctr"/>
          <a:r>
            <a:rPr lang="en-US" sz="1600" b="1"/>
            <a:t>Home</a:t>
          </a:r>
        </a:p>
      </xdr:txBody>
    </xdr:sp>
    <xdr:clientData/>
  </xdr:twoCellAnchor>
  <xdr:twoCellAnchor>
    <xdr:from>
      <xdr:col>6</xdr:col>
      <xdr:colOff>238125</xdr:colOff>
      <xdr:row>1</xdr:row>
      <xdr:rowOff>95250</xdr:rowOff>
    </xdr:from>
    <xdr:to>
      <xdr:col>8</xdr:col>
      <xdr:colOff>9525</xdr:colOff>
      <xdr:row>2</xdr:row>
      <xdr:rowOff>180975</xdr:rowOff>
    </xdr:to>
    <xdr:sp macro="[0]!EmpIDFrm_RoundedRectangle2_Click" textlink="">
      <xdr:nvSpPr>
        <xdr:cNvPr id="3" name="Rounded Rectangle 2"/>
        <xdr:cNvSpPr/>
      </xdr:nvSpPr>
      <xdr:spPr>
        <a:xfrm>
          <a:off x="7972425" y="533400"/>
          <a:ext cx="990600" cy="361950"/>
        </a:xfrm>
        <a:prstGeom prst="roundRect">
          <a:avLst/>
        </a:prstGeom>
      </xdr:spPr>
      <xdr:style>
        <a:lnRef idx="0">
          <a:schemeClr val="accent1"/>
        </a:lnRef>
        <a:fillRef idx="3">
          <a:schemeClr val="accent1"/>
        </a:fillRef>
        <a:effectRef idx="3">
          <a:schemeClr val="accent1"/>
        </a:effectRef>
        <a:fontRef idx="minor">
          <a:schemeClr val="lt1"/>
        </a:fontRef>
      </xdr:style>
      <xdr:txBody>
        <a:bodyPr vertOverflow="clip" rtlCol="0" anchor="ctr"/>
        <a:lstStyle/>
        <a:p>
          <a:pPr algn="ctr"/>
          <a:r>
            <a:rPr lang="en-US" sz="1600" b="1"/>
            <a:t>Content</a:t>
          </a:r>
        </a:p>
      </xdr:txBody>
    </xdr:sp>
    <xdr:clientData/>
  </xdr:twoCellAnchor>
</xdr:wsDr>
</file>

<file path=xl/drawings/drawing124.xml><?xml version="1.0" encoding="utf-8"?>
<xdr:wsDr xmlns:xdr="http://schemas.openxmlformats.org/drawingml/2006/spreadsheetDrawing" xmlns:a="http://schemas.openxmlformats.org/drawingml/2006/main">
  <xdr:twoCellAnchor>
    <xdr:from>
      <xdr:col>8</xdr:col>
      <xdr:colOff>123825</xdr:colOff>
      <xdr:row>0</xdr:row>
      <xdr:rowOff>133350</xdr:rowOff>
    </xdr:from>
    <xdr:to>
      <xdr:col>9</xdr:col>
      <xdr:colOff>514350</xdr:colOff>
      <xdr:row>1</xdr:row>
      <xdr:rowOff>85725</xdr:rowOff>
    </xdr:to>
    <xdr:sp macro="[0]!MasterFrm_RoundedRectangle1_Click" textlink="">
      <xdr:nvSpPr>
        <xdr:cNvPr id="2" name="Rounded Rectangle 1"/>
        <xdr:cNvSpPr/>
      </xdr:nvSpPr>
      <xdr:spPr>
        <a:xfrm>
          <a:off x="9410700" y="133350"/>
          <a:ext cx="1000125" cy="323850"/>
        </a:xfrm>
        <a:prstGeom prst="roundRect">
          <a:avLst/>
        </a:prstGeom>
      </xdr:spPr>
      <xdr:style>
        <a:lnRef idx="0">
          <a:schemeClr val="accent5"/>
        </a:lnRef>
        <a:fillRef idx="3">
          <a:schemeClr val="accent5"/>
        </a:fillRef>
        <a:effectRef idx="3">
          <a:schemeClr val="accent5"/>
        </a:effectRef>
        <a:fontRef idx="minor">
          <a:schemeClr val="lt1"/>
        </a:fontRef>
      </xdr:style>
      <xdr:txBody>
        <a:bodyPr vertOverflow="clip" rtlCol="0" anchor="ctr"/>
        <a:lstStyle/>
        <a:p>
          <a:pPr algn="ctr"/>
          <a:r>
            <a:rPr lang="en-US" sz="1600" b="1"/>
            <a:t>Home</a:t>
          </a:r>
        </a:p>
      </xdr:txBody>
    </xdr:sp>
    <xdr:clientData/>
  </xdr:twoCellAnchor>
  <xdr:twoCellAnchor>
    <xdr:from>
      <xdr:col>8</xdr:col>
      <xdr:colOff>123825</xdr:colOff>
      <xdr:row>1</xdr:row>
      <xdr:rowOff>161925</xdr:rowOff>
    </xdr:from>
    <xdr:to>
      <xdr:col>9</xdr:col>
      <xdr:colOff>514350</xdr:colOff>
      <xdr:row>2</xdr:row>
      <xdr:rowOff>209550</xdr:rowOff>
    </xdr:to>
    <xdr:sp macro="[0]!MasterFrm_RoundedRectangle2_Click" textlink="">
      <xdr:nvSpPr>
        <xdr:cNvPr id="3" name="Rounded Rectangle 2"/>
        <xdr:cNvSpPr/>
      </xdr:nvSpPr>
      <xdr:spPr>
        <a:xfrm>
          <a:off x="9410700" y="533400"/>
          <a:ext cx="1000125" cy="323850"/>
        </a:xfrm>
        <a:prstGeom prst="roundRect">
          <a:avLst/>
        </a:prstGeom>
      </xdr:spPr>
      <xdr:style>
        <a:lnRef idx="0">
          <a:schemeClr val="accent5"/>
        </a:lnRef>
        <a:fillRef idx="3">
          <a:schemeClr val="accent5"/>
        </a:fillRef>
        <a:effectRef idx="3">
          <a:schemeClr val="accent5"/>
        </a:effectRef>
        <a:fontRef idx="minor">
          <a:schemeClr val="lt1"/>
        </a:fontRef>
      </xdr:style>
      <xdr:txBody>
        <a:bodyPr vertOverflow="clip" rtlCol="0" anchor="ctr"/>
        <a:lstStyle/>
        <a:p>
          <a:pPr algn="ctr"/>
          <a:r>
            <a:rPr lang="en-US" sz="1600" b="1"/>
            <a:t>Content</a:t>
          </a:r>
        </a:p>
      </xdr:txBody>
    </xdr:sp>
    <xdr:clientData/>
  </xdr:twoCellAnchor>
</xdr:wsDr>
</file>

<file path=xl/drawings/drawing125.xml><?xml version="1.0" encoding="utf-8"?>
<xdr:wsDr xmlns:xdr="http://schemas.openxmlformats.org/drawingml/2006/spreadsheetDrawing" xmlns:a="http://schemas.openxmlformats.org/drawingml/2006/main">
  <xdr:twoCellAnchor>
    <xdr:from>
      <xdr:col>2</xdr:col>
      <xdr:colOff>123825</xdr:colOff>
      <xdr:row>0</xdr:row>
      <xdr:rowOff>57150</xdr:rowOff>
    </xdr:from>
    <xdr:to>
      <xdr:col>3</xdr:col>
      <xdr:colOff>514350</xdr:colOff>
      <xdr:row>0</xdr:row>
      <xdr:rowOff>381000</xdr:rowOff>
    </xdr:to>
    <xdr:sp macro="[0]!GrpAlo_RoundedRectangle1_Click" textlink="">
      <xdr:nvSpPr>
        <xdr:cNvPr id="2" name="Rounded Rectangle 1"/>
        <xdr:cNvSpPr/>
      </xdr:nvSpPr>
      <xdr:spPr>
        <a:xfrm>
          <a:off x="8677275" y="57150"/>
          <a:ext cx="1000125" cy="323850"/>
        </a:xfrm>
        <a:prstGeom prst="roundRect">
          <a:avLst/>
        </a:prstGeom>
      </xdr:spPr>
      <xdr:style>
        <a:lnRef idx="0">
          <a:schemeClr val="accent5"/>
        </a:lnRef>
        <a:fillRef idx="3">
          <a:schemeClr val="accent5"/>
        </a:fillRef>
        <a:effectRef idx="3">
          <a:schemeClr val="accent5"/>
        </a:effectRef>
        <a:fontRef idx="minor">
          <a:schemeClr val="lt1"/>
        </a:fontRef>
      </xdr:style>
      <xdr:txBody>
        <a:bodyPr vertOverflow="clip" rtlCol="0" anchor="ctr"/>
        <a:lstStyle/>
        <a:p>
          <a:pPr algn="ctr"/>
          <a:r>
            <a:rPr lang="en-US" sz="1600" b="1"/>
            <a:t>Home</a:t>
          </a:r>
        </a:p>
      </xdr:txBody>
    </xdr:sp>
    <xdr:clientData/>
  </xdr:twoCellAnchor>
  <xdr:twoCellAnchor>
    <xdr:from>
      <xdr:col>2</xdr:col>
      <xdr:colOff>114300</xdr:colOff>
      <xdr:row>1</xdr:row>
      <xdr:rowOff>95250</xdr:rowOff>
    </xdr:from>
    <xdr:to>
      <xdr:col>3</xdr:col>
      <xdr:colOff>504825</xdr:colOff>
      <xdr:row>1</xdr:row>
      <xdr:rowOff>419100</xdr:rowOff>
    </xdr:to>
    <xdr:sp macro="[0]!GrpAlo_RoundedRectangle2_Click" textlink="">
      <xdr:nvSpPr>
        <xdr:cNvPr id="3" name="Rounded Rectangle 2"/>
        <xdr:cNvSpPr/>
      </xdr:nvSpPr>
      <xdr:spPr>
        <a:xfrm>
          <a:off x="9591675" y="428625"/>
          <a:ext cx="1000125" cy="323850"/>
        </a:xfrm>
        <a:prstGeom prst="roundRect">
          <a:avLst/>
        </a:prstGeom>
      </xdr:spPr>
      <xdr:style>
        <a:lnRef idx="0">
          <a:schemeClr val="accent5"/>
        </a:lnRef>
        <a:fillRef idx="3">
          <a:schemeClr val="accent5"/>
        </a:fillRef>
        <a:effectRef idx="3">
          <a:schemeClr val="accent5"/>
        </a:effectRef>
        <a:fontRef idx="minor">
          <a:schemeClr val="lt1"/>
        </a:fontRef>
      </xdr:style>
      <xdr:txBody>
        <a:bodyPr vertOverflow="clip" rtlCol="0" anchor="ctr"/>
        <a:lstStyle/>
        <a:p>
          <a:pPr algn="ctr"/>
          <a:r>
            <a:rPr lang="en-US" sz="1600" b="1"/>
            <a:t>Content</a:t>
          </a:r>
        </a:p>
      </xdr:txBody>
    </xdr:sp>
    <xdr:clientData/>
  </xdr:twoCellAnchor>
  <xdr:twoCellAnchor>
    <xdr:from>
      <xdr:col>1</xdr:col>
      <xdr:colOff>809625</xdr:colOff>
      <xdr:row>4</xdr:row>
      <xdr:rowOff>19049</xdr:rowOff>
    </xdr:from>
    <xdr:to>
      <xdr:col>1</xdr:col>
      <xdr:colOff>1285875</xdr:colOff>
      <xdr:row>5</xdr:row>
      <xdr:rowOff>9525</xdr:rowOff>
    </xdr:to>
    <xdr:sp macro="" textlink="">
      <xdr:nvSpPr>
        <xdr:cNvPr id="4" name="Striped Right Arrow 3"/>
        <xdr:cNvSpPr/>
      </xdr:nvSpPr>
      <xdr:spPr>
        <a:xfrm>
          <a:off x="1419225" y="1666874"/>
          <a:ext cx="476250" cy="257176"/>
        </a:xfrm>
        <a:prstGeom prst="stripedRightArrow">
          <a:avLst/>
        </a:prstGeom>
      </xdr:spPr>
      <xdr:style>
        <a:lnRef idx="1">
          <a:schemeClr val="accent6"/>
        </a:lnRef>
        <a:fillRef idx="2">
          <a:schemeClr val="accent6"/>
        </a:fillRef>
        <a:effectRef idx="1">
          <a:schemeClr val="accent6"/>
        </a:effectRef>
        <a:fontRef idx="minor">
          <a:schemeClr val="dk1"/>
        </a:fontRef>
      </xdr:style>
      <xdr:txBody>
        <a:bodyPr vertOverflow="clip" rtlCol="0" anchor="ctr"/>
        <a:lstStyle/>
        <a:p>
          <a:pPr algn="ctr"/>
          <a:endParaRPr lang="en-US" sz="1100"/>
        </a:p>
      </xdr:txBody>
    </xdr:sp>
    <xdr:clientData/>
  </xdr:twoCellAnchor>
  <xdr:twoCellAnchor>
    <xdr:from>
      <xdr:col>1</xdr:col>
      <xdr:colOff>2819400</xdr:colOff>
      <xdr:row>4</xdr:row>
      <xdr:rowOff>0</xdr:rowOff>
    </xdr:from>
    <xdr:to>
      <xdr:col>1</xdr:col>
      <xdr:colOff>3295650</xdr:colOff>
      <xdr:row>4</xdr:row>
      <xdr:rowOff>257176</xdr:rowOff>
    </xdr:to>
    <xdr:sp macro="" textlink="">
      <xdr:nvSpPr>
        <xdr:cNvPr id="5" name="Striped Right Arrow 4"/>
        <xdr:cNvSpPr/>
      </xdr:nvSpPr>
      <xdr:spPr>
        <a:xfrm>
          <a:off x="3429000" y="1647825"/>
          <a:ext cx="476250" cy="257176"/>
        </a:xfrm>
        <a:prstGeom prst="stripedRightArrow">
          <a:avLst/>
        </a:prstGeom>
      </xdr:spPr>
      <xdr:style>
        <a:lnRef idx="1">
          <a:schemeClr val="accent6"/>
        </a:lnRef>
        <a:fillRef idx="2">
          <a:schemeClr val="accent6"/>
        </a:fillRef>
        <a:effectRef idx="1">
          <a:schemeClr val="accent6"/>
        </a:effectRef>
        <a:fontRef idx="minor">
          <a:schemeClr val="dk1"/>
        </a:fontRef>
      </xdr:style>
      <xdr:txBody>
        <a:bodyPr vertOverflow="clip" rtlCol="0" anchor="ctr"/>
        <a:lstStyle/>
        <a:p>
          <a:pPr algn="ctr"/>
          <a:endParaRPr lang="en-US" sz="1100"/>
        </a:p>
      </xdr:txBody>
    </xdr:sp>
    <xdr:clientData/>
  </xdr:twoCellAnchor>
  <xdr:twoCellAnchor>
    <xdr:from>
      <xdr:col>1</xdr:col>
      <xdr:colOff>1890712</xdr:colOff>
      <xdr:row>11</xdr:row>
      <xdr:rowOff>19051</xdr:rowOff>
    </xdr:from>
    <xdr:to>
      <xdr:col>1</xdr:col>
      <xdr:colOff>2147888</xdr:colOff>
      <xdr:row>12</xdr:row>
      <xdr:rowOff>38103</xdr:rowOff>
    </xdr:to>
    <xdr:sp macro="" textlink="">
      <xdr:nvSpPr>
        <xdr:cNvPr id="6" name="Striped Right Arrow 5"/>
        <xdr:cNvSpPr/>
      </xdr:nvSpPr>
      <xdr:spPr>
        <a:xfrm rot="5400000">
          <a:off x="2486024" y="3548064"/>
          <a:ext cx="285752" cy="257176"/>
        </a:xfrm>
        <a:prstGeom prst="stripedRightArrow">
          <a:avLst/>
        </a:prstGeom>
      </xdr:spPr>
      <xdr:style>
        <a:lnRef idx="1">
          <a:schemeClr val="accent6"/>
        </a:lnRef>
        <a:fillRef idx="2">
          <a:schemeClr val="accent6"/>
        </a:fillRef>
        <a:effectRef idx="1">
          <a:schemeClr val="accent6"/>
        </a:effectRef>
        <a:fontRef idx="minor">
          <a:schemeClr val="dk1"/>
        </a:fontRef>
      </xdr:style>
      <xdr:txBody>
        <a:bodyPr vertOverflow="clip" rtlCol="0" anchor="ctr"/>
        <a:lstStyle/>
        <a:p>
          <a:pPr algn="ctr"/>
          <a:endParaRPr lang="en-US" sz="1100"/>
        </a:p>
      </xdr:txBody>
    </xdr:sp>
    <xdr:clientData/>
  </xdr:twoCellAnchor>
</xdr:wsDr>
</file>

<file path=xl/drawings/drawing126.xml><?xml version="1.0" encoding="utf-8"?>
<xdr:wsDr xmlns:xdr="http://schemas.openxmlformats.org/drawingml/2006/spreadsheetDrawing" xmlns:a="http://schemas.openxmlformats.org/drawingml/2006/main">
  <xdr:twoCellAnchor>
    <xdr:from>
      <xdr:col>2</xdr:col>
      <xdr:colOff>123825</xdr:colOff>
      <xdr:row>0</xdr:row>
      <xdr:rowOff>57150</xdr:rowOff>
    </xdr:from>
    <xdr:to>
      <xdr:col>3</xdr:col>
      <xdr:colOff>514350</xdr:colOff>
      <xdr:row>1</xdr:row>
      <xdr:rowOff>19050</xdr:rowOff>
    </xdr:to>
    <xdr:sp macro="[0]!GrpChang_RoundedRectangle1_Click" textlink="">
      <xdr:nvSpPr>
        <xdr:cNvPr id="2" name="Rounded Rectangle 1"/>
        <xdr:cNvSpPr/>
      </xdr:nvSpPr>
      <xdr:spPr>
        <a:xfrm>
          <a:off x="8639175" y="57150"/>
          <a:ext cx="1000125" cy="342900"/>
        </a:xfrm>
        <a:prstGeom prst="roundRect">
          <a:avLst/>
        </a:prstGeom>
      </xdr:spPr>
      <xdr:style>
        <a:lnRef idx="0">
          <a:schemeClr val="accent5"/>
        </a:lnRef>
        <a:fillRef idx="3">
          <a:schemeClr val="accent5"/>
        </a:fillRef>
        <a:effectRef idx="3">
          <a:schemeClr val="accent5"/>
        </a:effectRef>
        <a:fontRef idx="minor">
          <a:schemeClr val="lt1"/>
        </a:fontRef>
      </xdr:style>
      <xdr:txBody>
        <a:bodyPr vertOverflow="clip" rtlCol="0" anchor="ctr"/>
        <a:lstStyle/>
        <a:p>
          <a:pPr algn="ctr"/>
          <a:r>
            <a:rPr lang="en-US" sz="1600" b="1"/>
            <a:t>Home</a:t>
          </a:r>
        </a:p>
      </xdr:txBody>
    </xdr:sp>
    <xdr:clientData/>
  </xdr:twoCellAnchor>
  <xdr:twoCellAnchor>
    <xdr:from>
      <xdr:col>2</xdr:col>
      <xdr:colOff>114300</xdr:colOff>
      <xdr:row>1</xdr:row>
      <xdr:rowOff>95249</xdr:rowOff>
    </xdr:from>
    <xdr:to>
      <xdr:col>3</xdr:col>
      <xdr:colOff>504825</xdr:colOff>
      <xdr:row>1</xdr:row>
      <xdr:rowOff>457200</xdr:rowOff>
    </xdr:to>
    <xdr:sp macro="[0]!GrpChang_RoundedRectangle2_Click" textlink="">
      <xdr:nvSpPr>
        <xdr:cNvPr id="3" name="Rounded Rectangle 2"/>
        <xdr:cNvSpPr/>
      </xdr:nvSpPr>
      <xdr:spPr>
        <a:xfrm>
          <a:off x="8629650" y="476249"/>
          <a:ext cx="1000125" cy="361951"/>
        </a:xfrm>
        <a:prstGeom prst="roundRect">
          <a:avLst/>
        </a:prstGeom>
      </xdr:spPr>
      <xdr:style>
        <a:lnRef idx="0">
          <a:schemeClr val="accent5"/>
        </a:lnRef>
        <a:fillRef idx="3">
          <a:schemeClr val="accent5"/>
        </a:fillRef>
        <a:effectRef idx="3">
          <a:schemeClr val="accent5"/>
        </a:effectRef>
        <a:fontRef idx="minor">
          <a:schemeClr val="lt1"/>
        </a:fontRef>
      </xdr:style>
      <xdr:txBody>
        <a:bodyPr vertOverflow="clip" rtlCol="0" anchor="ctr"/>
        <a:lstStyle/>
        <a:p>
          <a:pPr algn="ctr"/>
          <a:r>
            <a:rPr lang="en-US" sz="1600" b="1"/>
            <a:t>Content</a:t>
          </a:r>
        </a:p>
      </xdr:txBody>
    </xdr:sp>
    <xdr:clientData/>
  </xdr:twoCellAnchor>
  <xdr:twoCellAnchor>
    <xdr:from>
      <xdr:col>1</xdr:col>
      <xdr:colOff>819150</xdr:colOff>
      <xdr:row>4</xdr:row>
      <xdr:rowOff>257174</xdr:rowOff>
    </xdr:from>
    <xdr:to>
      <xdr:col>1</xdr:col>
      <xdr:colOff>1295400</xdr:colOff>
      <xdr:row>5</xdr:row>
      <xdr:rowOff>247650</xdr:rowOff>
    </xdr:to>
    <xdr:sp macro="" textlink="">
      <xdr:nvSpPr>
        <xdr:cNvPr id="4" name="Striped Right Arrow 3"/>
        <xdr:cNvSpPr/>
      </xdr:nvSpPr>
      <xdr:spPr>
        <a:xfrm>
          <a:off x="1428750" y="1924049"/>
          <a:ext cx="476250" cy="257176"/>
        </a:xfrm>
        <a:prstGeom prst="stripedRightArrow">
          <a:avLst/>
        </a:prstGeom>
      </xdr:spPr>
      <xdr:style>
        <a:lnRef idx="1">
          <a:schemeClr val="accent6"/>
        </a:lnRef>
        <a:fillRef idx="2">
          <a:schemeClr val="accent6"/>
        </a:fillRef>
        <a:effectRef idx="1">
          <a:schemeClr val="accent6"/>
        </a:effectRef>
        <a:fontRef idx="minor">
          <a:schemeClr val="dk1"/>
        </a:fontRef>
      </xdr:style>
      <xdr:txBody>
        <a:bodyPr vertOverflow="clip" rtlCol="0" anchor="ctr"/>
        <a:lstStyle/>
        <a:p>
          <a:pPr algn="ctr"/>
          <a:endParaRPr lang="en-US" sz="1100"/>
        </a:p>
      </xdr:txBody>
    </xdr:sp>
    <xdr:clientData/>
  </xdr:twoCellAnchor>
  <xdr:twoCellAnchor>
    <xdr:from>
      <xdr:col>1</xdr:col>
      <xdr:colOff>3048000</xdr:colOff>
      <xdr:row>5</xdr:row>
      <xdr:rowOff>9525</xdr:rowOff>
    </xdr:from>
    <xdr:to>
      <xdr:col>1</xdr:col>
      <xdr:colOff>3524250</xdr:colOff>
      <xdr:row>6</xdr:row>
      <xdr:rowOff>1</xdr:rowOff>
    </xdr:to>
    <xdr:sp macro="" textlink="">
      <xdr:nvSpPr>
        <xdr:cNvPr id="5" name="Striped Right Arrow 4"/>
        <xdr:cNvSpPr/>
      </xdr:nvSpPr>
      <xdr:spPr>
        <a:xfrm>
          <a:off x="3657600" y="1943100"/>
          <a:ext cx="476250" cy="257176"/>
        </a:xfrm>
        <a:prstGeom prst="stripedRightArrow">
          <a:avLst/>
        </a:prstGeom>
      </xdr:spPr>
      <xdr:style>
        <a:lnRef idx="1">
          <a:schemeClr val="accent6"/>
        </a:lnRef>
        <a:fillRef idx="2">
          <a:schemeClr val="accent6"/>
        </a:fillRef>
        <a:effectRef idx="1">
          <a:schemeClr val="accent6"/>
        </a:effectRef>
        <a:fontRef idx="minor">
          <a:schemeClr val="dk1"/>
        </a:fontRef>
      </xdr:style>
      <xdr:txBody>
        <a:bodyPr vertOverflow="clip" rtlCol="0" anchor="ctr"/>
        <a:lstStyle/>
        <a:p>
          <a:pPr algn="ctr"/>
          <a:endParaRPr lang="en-US" sz="1100"/>
        </a:p>
      </xdr:txBody>
    </xdr:sp>
    <xdr:clientData/>
  </xdr:twoCellAnchor>
  <xdr:twoCellAnchor>
    <xdr:from>
      <xdr:col>1</xdr:col>
      <xdr:colOff>2185987</xdr:colOff>
      <xdr:row>13</xdr:row>
      <xdr:rowOff>38100</xdr:rowOff>
    </xdr:from>
    <xdr:to>
      <xdr:col>1</xdr:col>
      <xdr:colOff>2505075</xdr:colOff>
      <xdr:row>14</xdr:row>
      <xdr:rowOff>204788</xdr:rowOff>
    </xdr:to>
    <xdr:sp macro="" textlink="">
      <xdr:nvSpPr>
        <xdr:cNvPr id="6" name="Striped Right Arrow 5"/>
        <xdr:cNvSpPr/>
      </xdr:nvSpPr>
      <xdr:spPr>
        <a:xfrm rot="5400000">
          <a:off x="2738437" y="4162425"/>
          <a:ext cx="433388" cy="319088"/>
        </a:xfrm>
        <a:prstGeom prst="stripedRightArrow">
          <a:avLst/>
        </a:prstGeom>
      </xdr:spPr>
      <xdr:style>
        <a:lnRef idx="1">
          <a:schemeClr val="accent6"/>
        </a:lnRef>
        <a:fillRef idx="2">
          <a:schemeClr val="accent6"/>
        </a:fillRef>
        <a:effectRef idx="1">
          <a:schemeClr val="accent6"/>
        </a:effectRef>
        <a:fontRef idx="minor">
          <a:schemeClr val="dk1"/>
        </a:fontRef>
      </xdr:style>
      <xdr:txBody>
        <a:bodyPr vertOverflow="clip" rtlCol="0" anchor="ctr"/>
        <a:lstStyle/>
        <a:p>
          <a:pPr algn="ctr"/>
          <a:endParaRPr lang="en-US" sz="1100"/>
        </a:p>
      </xdr:txBody>
    </xdr:sp>
    <xdr:clientData/>
  </xdr:twoCellAnchor>
</xdr:wsDr>
</file>

<file path=xl/drawings/drawing127.xml><?xml version="1.0" encoding="utf-8"?>
<xdr:wsDr xmlns:xdr="http://schemas.openxmlformats.org/drawingml/2006/spreadsheetDrawing" xmlns:a="http://schemas.openxmlformats.org/drawingml/2006/main">
  <xdr:twoCellAnchor>
    <xdr:from>
      <xdr:col>2</xdr:col>
      <xdr:colOff>123825</xdr:colOff>
      <xdr:row>0</xdr:row>
      <xdr:rowOff>57150</xdr:rowOff>
    </xdr:from>
    <xdr:to>
      <xdr:col>3</xdr:col>
      <xdr:colOff>514350</xdr:colOff>
      <xdr:row>1</xdr:row>
      <xdr:rowOff>47625</xdr:rowOff>
    </xdr:to>
    <xdr:sp macro="[0]!NewEmp_RoundedRectangle1_Click" textlink="">
      <xdr:nvSpPr>
        <xdr:cNvPr id="2" name="Rounded Rectangle 1"/>
        <xdr:cNvSpPr/>
      </xdr:nvSpPr>
      <xdr:spPr>
        <a:xfrm>
          <a:off x="8782050" y="57150"/>
          <a:ext cx="1000125" cy="371475"/>
        </a:xfrm>
        <a:prstGeom prst="roundRect">
          <a:avLst/>
        </a:prstGeom>
      </xdr:spPr>
      <xdr:style>
        <a:lnRef idx="0">
          <a:schemeClr val="accent5"/>
        </a:lnRef>
        <a:fillRef idx="3">
          <a:schemeClr val="accent5"/>
        </a:fillRef>
        <a:effectRef idx="3">
          <a:schemeClr val="accent5"/>
        </a:effectRef>
        <a:fontRef idx="minor">
          <a:schemeClr val="lt1"/>
        </a:fontRef>
      </xdr:style>
      <xdr:txBody>
        <a:bodyPr vertOverflow="clip" rtlCol="0" anchor="ctr"/>
        <a:lstStyle/>
        <a:p>
          <a:pPr algn="ctr"/>
          <a:r>
            <a:rPr lang="en-US" sz="1600" b="1"/>
            <a:t>Home</a:t>
          </a:r>
        </a:p>
      </xdr:txBody>
    </xdr:sp>
    <xdr:clientData/>
  </xdr:twoCellAnchor>
  <xdr:twoCellAnchor>
    <xdr:from>
      <xdr:col>2</xdr:col>
      <xdr:colOff>114300</xdr:colOff>
      <xdr:row>1</xdr:row>
      <xdr:rowOff>95250</xdr:rowOff>
    </xdr:from>
    <xdr:to>
      <xdr:col>3</xdr:col>
      <xdr:colOff>504825</xdr:colOff>
      <xdr:row>1</xdr:row>
      <xdr:rowOff>419100</xdr:rowOff>
    </xdr:to>
    <xdr:sp macro="[0]!NewEmp_RoundedRectangle2_Click" textlink="">
      <xdr:nvSpPr>
        <xdr:cNvPr id="3" name="Rounded Rectangle 2"/>
        <xdr:cNvSpPr/>
      </xdr:nvSpPr>
      <xdr:spPr>
        <a:xfrm>
          <a:off x="8772525" y="476250"/>
          <a:ext cx="1000125" cy="323850"/>
        </a:xfrm>
        <a:prstGeom prst="roundRect">
          <a:avLst/>
        </a:prstGeom>
      </xdr:spPr>
      <xdr:style>
        <a:lnRef idx="0">
          <a:schemeClr val="accent5"/>
        </a:lnRef>
        <a:fillRef idx="3">
          <a:schemeClr val="accent5"/>
        </a:fillRef>
        <a:effectRef idx="3">
          <a:schemeClr val="accent5"/>
        </a:effectRef>
        <a:fontRef idx="minor">
          <a:schemeClr val="lt1"/>
        </a:fontRef>
      </xdr:style>
      <xdr:txBody>
        <a:bodyPr vertOverflow="clip" rtlCol="0" anchor="ctr"/>
        <a:lstStyle/>
        <a:p>
          <a:pPr algn="ctr"/>
          <a:r>
            <a:rPr lang="en-US" sz="1600" b="1"/>
            <a:t>Content</a:t>
          </a:r>
        </a:p>
      </xdr:txBody>
    </xdr:sp>
    <xdr:clientData/>
  </xdr:twoCellAnchor>
  <xdr:twoCellAnchor>
    <xdr:from>
      <xdr:col>1</xdr:col>
      <xdr:colOff>809625</xdr:colOff>
      <xdr:row>3</xdr:row>
      <xdr:rowOff>19049</xdr:rowOff>
    </xdr:from>
    <xdr:to>
      <xdr:col>1</xdr:col>
      <xdr:colOff>1285875</xdr:colOff>
      <xdr:row>4</xdr:row>
      <xdr:rowOff>9525</xdr:rowOff>
    </xdr:to>
    <xdr:sp macro="" textlink="">
      <xdr:nvSpPr>
        <xdr:cNvPr id="4" name="Striped Right Arrow 3"/>
        <xdr:cNvSpPr/>
      </xdr:nvSpPr>
      <xdr:spPr>
        <a:xfrm>
          <a:off x="1419225" y="1466849"/>
          <a:ext cx="476250" cy="257176"/>
        </a:xfrm>
        <a:prstGeom prst="stripedRightArrow">
          <a:avLst/>
        </a:prstGeom>
      </xdr:spPr>
      <xdr:style>
        <a:lnRef idx="1">
          <a:schemeClr val="accent6"/>
        </a:lnRef>
        <a:fillRef idx="2">
          <a:schemeClr val="accent6"/>
        </a:fillRef>
        <a:effectRef idx="1">
          <a:schemeClr val="accent6"/>
        </a:effectRef>
        <a:fontRef idx="minor">
          <a:schemeClr val="dk1"/>
        </a:fontRef>
      </xdr:style>
      <xdr:txBody>
        <a:bodyPr vertOverflow="clip" rtlCol="0" anchor="ctr"/>
        <a:lstStyle/>
        <a:p>
          <a:pPr algn="ctr"/>
          <a:endParaRPr lang="en-US" sz="1100"/>
        </a:p>
      </xdr:txBody>
    </xdr:sp>
    <xdr:clientData/>
  </xdr:twoCellAnchor>
  <xdr:twoCellAnchor>
    <xdr:from>
      <xdr:col>1</xdr:col>
      <xdr:colOff>2819400</xdr:colOff>
      <xdr:row>3</xdr:row>
      <xdr:rowOff>0</xdr:rowOff>
    </xdr:from>
    <xdr:to>
      <xdr:col>1</xdr:col>
      <xdr:colOff>3295650</xdr:colOff>
      <xdr:row>3</xdr:row>
      <xdr:rowOff>257176</xdr:rowOff>
    </xdr:to>
    <xdr:sp macro="" textlink="">
      <xdr:nvSpPr>
        <xdr:cNvPr id="5" name="Striped Right Arrow 4"/>
        <xdr:cNvSpPr/>
      </xdr:nvSpPr>
      <xdr:spPr>
        <a:xfrm>
          <a:off x="3429000" y="1447800"/>
          <a:ext cx="476250" cy="257176"/>
        </a:xfrm>
        <a:prstGeom prst="stripedRightArrow">
          <a:avLst/>
        </a:prstGeom>
      </xdr:spPr>
      <xdr:style>
        <a:lnRef idx="1">
          <a:schemeClr val="accent6"/>
        </a:lnRef>
        <a:fillRef idx="2">
          <a:schemeClr val="accent6"/>
        </a:fillRef>
        <a:effectRef idx="1">
          <a:schemeClr val="accent6"/>
        </a:effectRef>
        <a:fontRef idx="minor">
          <a:schemeClr val="dk1"/>
        </a:fontRef>
      </xdr:style>
      <xdr:txBody>
        <a:bodyPr vertOverflow="clip" rtlCol="0" anchor="ctr"/>
        <a:lstStyle/>
        <a:p>
          <a:pPr algn="ctr"/>
          <a:endParaRPr lang="en-US" sz="1100"/>
        </a:p>
      </xdr:txBody>
    </xdr:sp>
    <xdr:clientData/>
  </xdr:twoCellAnchor>
  <xdr:twoCellAnchor>
    <xdr:from>
      <xdr:col>1</xdr:col>
      <xdr:colOff>2305050</xdr:colOff>
      <xdr:row>8</xdr:row>
      <xdr:rowOff>0</xdr:rowOff>
    </xdr:from>
    <xdr:to>
      <xdr:col>1</xdr:col>
      <xdr:colOff>2781300</xdr:colOff>
      <xdr:row>8</xdr:row>
      <xdr:rowOff>257176</xdr:rowOff>
    </xdr:to>
    <xdr:sp macro="" textlink="">
      <xdr:nvSpPr>
        <xdr:cNvPr id="6" name="Striped Right Arrow 5"/>
        <xdr:cNvSpPr/>
      </xdr:nvSpPr>
      <xdr:spPr>
        <a:xfrm>
          <a:off x="2914650" y="2781300"/>
          <a:ext cx="476250" cy="257176"/>
        </a:xfrm>
        <a:prstGeom prst="stripedRightArrow">
          <a:avLst/>
        </a:prstGeom>
      </xdr:spPr>
      <xdr:style>
        <a:lnRef idx="1">
          <a:schemeClr val="accent6"/>
        </a:lnRef>
        <a:fillRef idx="2">
          <a:schemeClr val="accent6"/>
        </a:fillRef>
        <a:effectRef idx="1">
          <a:schemeClr val="accent6"/>
        </a:effectRef>
        <a:fontRef idx="minor">
          <a:schemeClr val="dk1"/>
        </a:fontRef>
      </xdr:style>
      <xdr:txBody>
        <a:bodyPr vertOverflow="clip" rtlCol="0" anchor="ctr"/>
        <a:lstStyle/>
        <a:p>
          <a:pPr algn="ctr"/>
          <a:endParaRPr lang="en-US" sz="1100"/>
        </a:p>
      </xdr:txBody>
    </xdr:sp>
    <xdr:clientData/>
  </xdr:twoCellAnchor>
  <xdr:twoCellAnchor>
    <xdr:from>
      <xdr:col>1</xdr:col>
      <xdr:colOff>2686050</xdr:colOff>
      <xdr:row>23</xdr:row>
      <xdr:rowOff>0</xdr:rowOff>
    </xdr:from>
    <xdr:to>
      <xdr:col>1</xdr:col>
      <xdr:colOff>3162300</xdr:colOff>
      <xdr:row>23</xdr:row>
      <xdr:rowOff>257176</xdr:rowOff>
    </xdr:to>
    <xdr:sp macro="" textlink="">
      <xdr:nvSpPr>
        <xdr:cNvPr id="7" name="Striped Right Arrow 6"/>
        <xdr:cNvSpPr/>
      </xdr:nvSpPr>
      <xdr:spPr>
        <a:xfrm>
          <a:off x="3295650" y="6781800"/>
          <a:ext cx="476250" cy="257176"/>
        </a:xfrm>
        <a:prstGeom prst="stripedRightArrow">
          <a:avLst/>
        </a:prstGeom>
      </xdr:spPr>
      <xdr:style>
        <a:lnRef idx="1">
          <a:schemeClr val="accent6"/>
        </a:lnRef>
        <a:fillRef idx="2">
          <a:schemeClr val="accent6"/>
        </a:fillRef>
        <a:effectRef idx="1">
          <a:schemeClr val="accent6"/>
        </a:effectRef>
        <a:fontRef idx="minor">
          <a:schemeClr val="dk1"/>
        </a:fontRef>
      </xdr:style>
      <xdr:txBody>
        <a:bodyPr vertOverflow="clip" rtlCol="0" anchor="ctr"/>
        <a:lstStyle/>
        <a:p>
          <a:pPr algn="ctr"/>
          <a:endParaRPr lang="en-US" sz="1100"/>
        </a:p>
      </xdr:txBody>
    </xdr:sp>
    <xdr:clientData/>
  </xdr:twoCellAnchor>
  <xdr:twoCellAnchor>
    <xdr:from>
      <xdr:col>1</xdr:col>
      <xdr:colOff>2647950</xdr:colOff>
      <xdr:row>34</xdr:row>
      <xdr:rowOff>9525</xdr:rowOff>
    </xdr:from>
    <xdr:to>
      <xdr:col>1</xdr:col>
      <xdr:colOff>3124200</xdr:colOff>
      <xdr:row>35</xdr:row>
      <xdr:rowOff>1</xdr:rowOff>
    </xdr:to>
    <xdr:sp macro="" textlink="">
      <xdr:nvSpPr>
        <xdr:cNvPr id="8" name="Striped Right Arrow 7"/>
        <xdr:cNvSpPr/>
      </xdr:nvSpPr>
      <xdr:spPr>
        <a:xfrm>
          <a:off x="3257550" y="9725025"/>
          <a:ext cx="476250" cy="257176"/>
        </a:xfrm>
        <a:prstGeom prst="stripedRightArrow">
          <a:avLst/>
        </a:prstGeom>
      </xdr:spPr>
      <xdr:style>
        <a:lnRef idx="1">
          <a:schemeClr val="accent6"/>
        </a:lnRef>
        <a:fillRef idx="2">
          <a:schemeClr val="accent6"/>
        </a:fillRef>
        <a:effectRef idx="1">
          <a:schemeClr val="accent6"/>
        </a:effectRef>
        <a:fontRef idx="minor">
          <a:schemeClr val="dk1"/>
        </a:fontRef>
      </xdr:style>
      <xdr:txBody>
        <a:bodyPr vertOverflow="clip" rtlCol="0" anchor="ctr"/>
        <a:lstStyle/>
        <a:p>
          <a:pPr algn="ctr"/>
          <a:endParaRPr lang="en-US" sz="1100"/>
        </a:p>
      </xdr:txBody>
    </xdr:sp>
    <xdr:clientData/>
  </xdr:twoCellAnchor>
  <xdr:twoCellAnchor>
    <xdr:from>
      <xdr:col>1</xdr:col>
      <xdr:colOff>3181350</xdr:colOff>
      <xdr:row>54</xdr:row>
      <xdr:rowOff>9525</xdr:rowOff>
    </xdr:from>
    <xdr:to>
      <xdr:col>1</xdr:col>
      <xdr:colOff>3657600</xdr:colOff>
      <xdr:row>55</xdr:row>
      <xdr:rowOff>1</xdr:rowOff>
    </xdr:to>
    <xdr:sp macro="" textlink="">
      <xdr:nvSpPr>
        <xdr:cNvPr id="9" name="Striped Right Arrow 8"/>
        <xdr:cNvSpPr/>
      </xdr:nvSpPr>
      <xdr:spPr>
        <a:xfrm>
          <a:off x="3790950" y="15059025"/>
          <a:ext cx="476250" cy="257176"/>
        </a:xfrm>
        <a:prstGeom prst="stripedRightArrow">
          <a:avLst/>
        </a:prstGeom>
      </xdr:spPr>
      <xdr:style>
        <a:lnRef idx="1">
          <a:schemeClr val="accent6"/>
        </a:lnRef>
        <a:fillRef idx="2">
          <a:schemeClr val="accent6"/>
        </a:fillRef>
        <a:effectRef idx="1">
          <a:schemeClr val="accent6"/>
        </a:effectRef>
        <a:fontRef idx="minor">
          <a:schemeClr val="dk1"/>
        </a:fontRef>
      </xdr:style>
      <xdr:txBody>
        <a:bodyPr vertOverflow="clip" rtlCol="0" anchor="ctr"/>
        <a:lstStyle/>
        <a:p>
          <a:pPr algn="ctr"/>
          <a:endParaRPr lang="en-US" sz="1100"/>
        </a:p>
      </xdr:txBody>
    </xdr:sp>
    <xdr:clientData/>
  </xdr:twoCellAnchor>
</xdr:wsDr>
</file>

<file path=xl/drawings/drawing128.xml><?xml version="1.0" encoding="utf-8"?>
<xdr:wsDr xmlns:xdr="http://schemas.openxmlformats.org/drawingml/2006/spreadsheetDrawing" xmlns:a="http://schemas.openxmlformats.org/drawingml/2006/main">
  <xdr:twoCellAnchor>
    <xdr:from>
      <xdr:col>2</xdr:col>
      <xdr:colOff>123825</xdr:colOff>
      <xdr:row>0</xdr:row>
      <xdr:rowOff>57150</xdr:rowOff>
    </xdr:from>
    <xdr:to>
      <xdr:col>3</xdr:col>
      <xdr:colOff>514350</xdr:colOff>
      <xdr:row>1</xdr:row>
      <xdr:rowOff>47625</xdr:rowOff>
    </xdr:to>
    <xdr:sp macro="[0]!PayAdd_RoundedRectangle1_Click" textlink="">
      <xdr:nvSpPr>
        <xdr:cNvPr id="2" name="Rounded Rectangle 1"/>
        <xdr:cNvSpPr/>
      </xdr:nvSpPr>
      <xdr:spPr>
        <a:xfrm>
          <a:off x="8382000" y="57150"/>
          <a:ext cx="1000125" cy="371475"/>
        </a:xfrm>
        <a:prstGeom prst="roundRect">
          <a:avLst/>
        </a:prstGeom>
      </xdr:spPr>
      <xdr:style>
        <a:lnRef idx="0">
          <a:schemeClr val="accent5"/>
        </a:lnRef>
        <a:fillRef idx="3">
          <a:schemeClr val="accent5"/>
        </a:fillRef>
        <a:effectRef idx="3">
          <a:schemeClr val="accent5"/>
        </a:effectRef>
        <a:fontRef idx="minor">
          <a:schemeClr val="lt1"/>
        </a:fontRef>
      </xdr:style>
      <xdr:txBody>
        <a:bodyPr vertOverflow="clip" rtlCol="0" anchor="ctr"/>
        <a:lstStyle/>
        <a:p>
          <a:pPr algn="ctr"/>
          <a:r>
            <a:rPr lang="en-US" sz="1600" b="1"/>
            <a:t>Home</a:t>
          </a:r>
        </a:p>
      </xdr:txBody>
    </xdr:sp>
    <xdr:clientData/>
  </xdr:twoCellAnchor>
  <xdr:twoCellAnchor>
    <xdr:from>
      <xdr:col>2</xdr:col>
      <xdr:colOff>114300</xdr:colOff>
      <xdr:row>1</xdr:row>
      <xdr:rowOff>95250</xdr:rowOff>
    </xdr:from>
    <xdr:to>
      <xdr:col>3</xdr:col>
      <xdr:colOff>504825</xdr:colOff>
      <xdr:row>1</xdr:row>
      <xdr:rowOff>419100</xdr:rowOff>
    </xdr:to>
    <xdr:sp macro="[0]!PayAdd_RoundedRectangle2_Click" textlink="">
      <xdr:nvSpPr>
        <xdr:cNvPr id="3" name="Rounded Rectangle 2"/>
        <xdr:cNvSpPr/>
      </xdr:nvSpPr>
      <xdr:spPr>
        <a:xfrm>
          <a:off x="8372475" y="476250"/>
          <a:ext cx="1000125" cy="323850"/>
        </a:xfrm>
        <a:prstGeom prst="roundRect">
          <a:avLst/>
        </a:prstGeom>
      </xdr:spPr>
      <xdr:style>
        <a:lnRef idx="0">
          <a:schemeClr val="accent5"/>
        </a:lnRef>
        <a:fillRef idx="3">
          <a:schemeClr val="accent5"/>
        </a:fillRef>
        <a:effectRef idx="3">
          <a:schemeClr val="accent5"/>
        </a:effectRef>
        <a:fontRef idx="minor">
          <a:schemeClr val="lt1"/>
        </a:fontRef>
      </xdr:style>
      <xdr:txBody>
        <a:bodyPr vertOverflow="clip" rtlCol="0" anchor="ctr"/>
        <a:lstStyle/>
        <a:p>
          <a:pPr algn="ctr"/>
          <a:r>
            <a:rPr lang="en-US" sz="1600" b="1"/>
            <a:t>Content</a:t>
          </a:r>
        </a:p>
      </xdr:txBody>
    </xdr:sp>
    <xdr:clientData/>
  </xdr:twoCellAnchor>
  <xdr:twoCellAnchor>
    <xdr:from>
      <xdr:col>1</xdr:col>
      <xdr:colOff>1381125</xdr:colOff>
      <xdr:row>3</xdr:row>
      <xdr:rowOff>9525</xdr:rowOff>
    </xdr:from>
    <xdr:to>
      <xdr:col>1</xdr:col>
      <xdr:colOff>1857375</xdr:colOff>
      <xdr:row>4</xdr:row>
      <xdr:rowOff>1</xdr:rowOff>
    </xdr:to>
    <xdr:sp macro="" textlink="">
      <xdr:nvSpPr>
        <xdr:cNvPr id="4" name="Striped Right Arrow 3"/>
        <xdr:cNvSpPr/>
      </xdr:nvSpPr>
      <xdr:spPr>
        <a:xfrm>
          <a:off x="1990725" y="1362075"/>
          <a:ext cx="476250" cy="257176"/>
        </a:xfrm>
        <a:prstGeom prst="stripedRightArrow">
          <a:avLst/>
        </a:prstGeom>
      </xdr:spPr>
      <xdr:style>
        <a:lnRef idx="1">
          <a:schemeClr val="accent6"/>
        </a:lnRef>
        <a:fillRef idx="2">
          <a:schemeClr val="accent6"/>
        </a:fillRef>
        <a:effectRef idx="1">
          <a:schemeClr val="accent6"/>
        </a:effectRef>
        <a:fontRef idx="minor">
          <a:schemeClr val="dk1"/>
        </a:fontRef>
      </xdr:style>
      <xdr:txBody>
        <a:bodyPr vertOverflow="clip" rtlCol="0" anchor="ctr"/>
        <a:lstStyle/>
        <a:p>
          <a:pPr algn="ctr"/>
          <a:endParaRPr lang="en-US" sz="1100"/>
        </a:p>
      </xdr:txBody>
    </xdr:sp>
    <xdr:clientData/>
  </xdr:twoCellAnchor>
  <xdr:twoCellAnchor>
    <xdr:from>
      <xdr:col>1</xdr:col>
      <xdr:colOff>3810000</xdr:colOff>
      <xdr:row>3</xdr:row>
      <xdr:rowOff>9525</xdr:rowOff>
    </xdr:from>
    <xdr:to>
      <xdr:col>1</xdr:col>
      <xdr:colOff>4286250</xdr:colOff>
      <xdr:row>4</xdr:row>
      <xdr:rowOff>1</xdr:rowOff>
    </xdr:to>
    <xdr:sp macro="" textlink="">
      <xdr:nvSpPr>
        <xdr:cNvPr id="5" name="Striped Right Arrow 4"/>
        <xdr:cNvSpPr/>
      </xdr:nvSpPr>
      <xdr:spPr>
        <a:xfrm>
          <a:off x="4419600" y="1362075"/>
          <a:ext cx="476250" cy="257176"/>
        </a:xfrm>
        <a:prstGeom prst="stripedRightArrow">
          <a:avLst/>
        </a:prstGeom>
      </xdr:spPr>
      <xdr:style>
        <a:lnRef idx="1">
          <a:schemeClr val="accent6"/>
        </a:lnRef>
        <a:fillRef idx="2">
          <a:schemeClr val="accent6"/>
        </a:fillRef>
        <a:effectRef idx="1">
          <a:schemeClr val="accent6"/>
        </a:effectRef>
        <a:fontRef idx="minor">
          <a:schemeClr val="dk1"/>
        </a:fontRef>
      </xdr:style>
      <xdr:txBody>
        <a:bodyPr vertOverflow="clip" rtlCol="0" anchor="ctr"/>
        <a:lstStyle/>
        <a:p>
          <a:pPr algn="ctr"/>
          <a:endParaRPr lang="en-US" sz="1100"/>
        </a:p>
      </xdr:txBody>
    </xdr:sp>
    <xdr:clientData/>
  </xdr:twoCellAnchor>
  <xdr:twoCellAnchor>
    <xdr:from>
      <xdr:col>1</xdr:col>
      <xdr:colOff>3829050</xdr:colOff>
      <xdr:row>4</xdr:row>
      <xdr:rowOff>19050</xdr:rowOff>
    </xdr:from>
    <xdr:to>
      <xdr:col>1</xdr:col>
      <xdr:colOff>4305300</xdr:colOff>
      <xdr:row>5</xdr:row>
      <xdr:rowOff>9526</xdr:rowOff>
    </xdr:to>
    <xdr:sp macro="" textlink="">
      <xdr:nvSpPr>
        <xdr:cNvPr id="6" name="Striped Right Arrow 5"/>
        <xdr:cNvSpPr/>
      </xdr:nvSpPr>
      <xdr:spPr>
        <a:xfrm>
          <a:off x="4438650" y="1638300"/>
          <a:ext cx="476250" cy="257176"/>
        </a:xfrm>
        <a:prstGeom prst="stripedRightArrow">
          <a:avLst/>
        </a:prstGeom>
      </xdr:spPr>
      <xdr:style>
        <a:lnRef idx="1">
          <a:schemeClr val="accent6"/>
        </a:lnRef>
        <a:fillRef idx="2">
          <a:schemeClr val="accent6"/>
        </a:fillRef>
        <a:effectRef idx="1">
          <a:schemeClr val="accent6"/>
        </a:effectRef>
        <a:fontRef idx="minor">
          <a:schemeClr val="dk1"/>
        </a:fontRef>
      </xdr:style>
      <xdr:txBody>
        <a:bodyPr vertOverflow="clip" rtlCol="0" anchor="ctr"/>
        <a:lstStyle/>
        <a:p>
          <a:pPr algn="ctr"/>
          <a:endParaRPr lang="en-US" sz="1100"/>
        </a:p>
      </xdr:txBody>
    </xdr:sp>
    <xdr:clientData/>
  </xdr:twoCellAnchor>
  <xdr:twoCellAnchor>
    <xdr:from>
      <xdr:col>1</xdr:col>
      <xdr:colOff>2695575</xdr:colOff>
      <xdr:row>4</xdr:row>
      <xdr:rowOff>257175</xdr:rowOff>
    </xdr:from>
    <xdr:to>
      <xdr:col>1</xdr:col>
      <xdr:colOff>3171825</xdr:colOff>
      <xdr:row>5</xdr:row>
      <xdr:rowOff>247651</xdr:rowOff>
    </xdr:to>
    <xdr:sp macro="" textlink="">
      <xdr:nvSpPr>
        <xdr:cNvPr id="7" name="Striped Right Arrow 6"/>
        <xdr:cNvSpPr/>
      </xdr:nvSpPr>
      <xdr:spPr>
        <a:xfrm>
          <a:off x="3305175" y="1876425"/>
          <a:ext cx="476250" cy="257176"/>
        </a:xfrm>
        <a:prstGeom prst="stripedRightArrow">
          <a:avLst/>
        </a:prstGeom>
      </xdr:spPr>
      <xdr:style>
        <a:lnRef idx="1">
          <a:schemeClr val="accent6"/>
        </a:lnRef>
        <a:fillRef idx="2">
          <a:schemeClr val="accent6"/>
        </a:fillRef>
        <a:effectRef idx="1">
          <a:schemeClr val="accent6"/>
        </a:effectRef>
        <a:fontRef idx="minor">
          <a:schemeClr val="dk1"/>
        </a:fontRef>
      </xdr:style>
      <xdr:txBody>
        <a:bodyPr vertOverflow="clip" rtlCol="0" anchor="ctr"/>
        <a:lstStyle/>
        <a:p>
          <a:pPr algn="ctr"/>
          <a:endParaRPr lang="en-US" sz="1100"/>
        </a:p>
      </xdr:txBody>
    </xdr:sp>
    <xdr:clientData/>
  </xdr:twoCellAnchor>
  <xdr:twoCellAnchor>
    <xdr:from>
      <xdr:col>1</xdr:col>
      <xdr:colOff>2476500</xdr:colOff>
      <xdr:row>11</xdr:row>
      <xdr:rowOff>19050</xdr:rowOff>
    </xdr:from>
    <xdr:to>
      <xdr:col>1</xdr:col>
      <xdr:colOff>2952750</xdr:colOff>
      <xdr:row>12</xdr:row>
      <xdr:rowOff>9526</xdr:rowOff>
    </xdr:to>
    <xdr:sp macro="" textlink="">
      <xdr:nvSpPr>
        <xdr:cNvPr id="8" name="Striped Right Arrow 7"/>
        <xdr:cNvSpPr/>
      </xdr:nvSpPr>
      <xdr:spPr>
        <a:xfrm>
          <a:off x="3086100" y="3771900"/>
          <a:ext cx="476250" cy="257176"/>
        </a:xfrm>
        <a:prstGeom prst="stripedRightArrow">
          <a:avLst/>
        </a:prstGeom>
      </xdr:spPr>
      <xdr:style>
        <a:lnRef idx="1">
          <a:schemeClr val="accent6"/>
        </a:lnRef>
        <a:fillRef idx="2">
          <a:schemeClr val="accent6"/>
        </a:fillRef>
        <a:effectRef idx="1">
          <a:schemeClr val="accent6"/>
        </a:effectRef>
        <a:fontRef idx="minor">
          <a:schemeClr val="dk1"/>
        </a:fontRef>
      </xdr:style>
      <xdr:txBody>
        <a:bodyPr vertOverflow="clip" rtlCol="0" anchor="ctr"/>
        <a:lstStyle/>
        <a:p>
          <a:pPr algn="ctr"/>
          <a:endParaRPr lang="en-US" sz="1100"/>
        </a:p>
      </xdr:txBody>
    </xdr:sp>
    <xdr:clientData/>
  </xdr:twoCellAnchor>
  <xdr:twoCellAnchor>
    <xdr:from>
      <xdr:col>1</xdr:col>
      <xdr:colOff>2476500</xdr:colOff>
      <xdr:row>17</xdr:row>
      <xdr:rowOff>38100</xdr:rowOff>
    </xdr:from>
    <xdr:to>
      <xdr:col>1</xdr:col>
      <xdr:colOff>2952750</xdr:colOff>
      <xdr:row>18</xdr:row>
      <xdr:rowOff>28576</xdr:rowOff>
    </xdr:to>
    <xdr:sp macro="" textlink="">
      <xdr:nvSpPr>
        <xdr:cNvPr id="9" name="Striped Right Arrow 8"/>
        <xdr:cNvSpPr/>
      </xdr:nvSpPr>
      <xdr:spPr>
        <a:xfrm>
          <a:off x="3086100" y="5391150"/>
          <a:ext cx="476250" cy="257176"/>
        </a:xfrm>
        <a:prstGeom prst="stripedRightArrow">
          <a:avLst/>
        </a:prstGeom>
      </xdr:spPr>
      <xdr:style>
        <a:lnRef idx="1">
          <a:schemeClr val="accent6"/>
        </a:lnRef>
        <a:fillRef idx="2">
          <a:schemeClr val="accent6"/>
        </a:fillRef>
        <a:effectRef idx="1">
          <a:schemeClr val="accent6"/>
        </a:effectRef>
        <a:fontRef idx="minor">
          <a:schemeClr val="dk1"/>
        </a:fontRef>
      </xdr:style>
      <xdr:txBody>
        <a:bodyPr vertOverflow="clip" rtlCol="0" anchor="ctr"/>
        <a:lstStyle/>
        <a:p>
          <a:pPr algn="ctr"/>
          <a:endParaRPr lang="en-US" sz="1100"/>
        </a:p>
      </xdr:txBody>
    </xdr:sp>
    <xdr:clientData/>
  </xdr:twoCellAnchor>
  <xdr:twoCellAnchor>
    <xdr:from>
      <xdr:col>1</xdr:col>
      <xdr:colOff>2476500</xdr:colOff>
      <xdr:row>23</xdr:row>
      <xdr:rowOff>19050</xdr:rowOff>
    </xdr:from>
    <xdr:to>
      <xdr:col>1</xdr:col>
      <xdr:colOff>2952750</xdr:colOff>
      <xdr:row>24</xdr:row>
      <xdr:rowOff>9526</xdr:rowOff>
    </xdr:to>
    <xdr:sp macro="" textlink="">
      <xdr:nvSpPr>
        <xdr:cNvPr id="10" name="Striped Right Arrow 9"/>
        <xdr:cNvSpPr/>
      </xdr:nvSpPr>
      <xdr:spPr>
        <a:xfrm>
          <a:off x="3086100" y="6972300"/>
          <a:ext cx="476250" cy="257176"/>
        </a:xfrm>
        <a:prstGeom prst="stripedRightArrow">
          <a:avLst/>
        </a:prstGeom>
      </xdr:spPr>
      <xdr:style>
        <a:lnRef idx="1">
          <a:schemeClr val="accent6"/>
        </a:lnRef>
        <a:fillRef idx="2">
          <a:schemeClr val="accent6"/>
        </a:fillRef>
        <a:effectRef idx="1">
          <a:schemeClr val="accent6"/>
        </a:effectRef>
        <a:fontRef idx="minor">
          <a:schemeClr val="dk1"/>
        </a:fontRef>
      </xdr:style>
      <xdr:txBody>
        <a:bodyPr vertOverflow="clip" rtlCol="0" anchor="ctr"/>
        <a:lstStyle/>
        <a:p>
          <a:pPr algn="ctr"/>
          <a:endParaRPr lang="en-US" sz="1100"/>
        </a:p>
      </xdr:txBody>
    </xdr:sp>
    <xdr:clientData/>
  </xdr:twoCellAnchor>
  <xdr:twoCellAnchor>
    <xdr:from>
      <xdr:col>1</xdr:col>
      <xdr:colOff>2476500</xdr:colOff>
      <xdr:row>24</xdr:row>
      <xdr:rowOff>19050</xdr:rowOff>
    </xdr:from>
    <xdr:to>
      <xdr:col>1</xdr:col>
      <xdr:colOff>2952750</xdr:colOff>
      <xdr:row>25</xdr:row>
      <xdr:rowOff>9526</xdr:rowOff>
    </xdr:to>
    <xdr:sp macro="" textlink="">
      <xdr:nvSpPr>
        <xdr:cNvPr id="11" name="Striped Right Arrow 10"/>
        <xdr:cNvSpPr/>
      </xdr:nvSpPr>
      <xdr:spPr>
        <a:xfrm>
          <a:off x="3086100" y="7239000"/>
          <a:ext cx="476250" cy="257176"/>
        </a:xfrm>
        <a:prstGeom prst="stripedRightArrow">
          <a:avLst/>
        </a:prstGeom>
      </xdr:spPr>
      <xdr:style>
        <a:lnRef idx="1">
          <a:schemeClr val="accent6"/>
        </a:lnRef>
        <a:fillRef idx="2">
          <a:schemeClr val="accent6"/>
        </a:fillRef>
        <a:effectRef idx="1">
          <a:schemeClr val="accent6"/>
        </a:effectRef>
        <a:fontRef idx="minor">
          <a:schemeClr val="dk1"/>
        </a:fontRef>
      </xdr:style>
      <xdr:txBody>
        <a:bodyPr vertOverflow="clip" rtlCol="0" anchor="ctr"/>
        <a:lstStyle/>
        <a:p>
          <a:pPr algn="ctr"/>
          <a:endParaRPr lang="en-US" sz="1100"/>
        </a:p>
      </xdr:txBody>
    </xdr:sp>
    <xdr:clientData/>
  </xdr:twoCellAnchor>
  <xdr:twoCellAnchor>
    <xdr:from>
      <xdr:col>1</xdr:col>
      <xdr:colOff>2476500</xdr:colOff>
      <xdr:row>24</xdr:row>
      <xdr:rowOff>19050</xdr:rowOff>
    </xdr:from>
    <xdr:to>
      <xdr:col>1</xdr:col>
      <xdr:colOff>2952750</xdr:colOff>
      <xdr:row>25</xdr:row>
      <xdr:rowOff>9526</xdr:rowOff>
    </xdr:to>
    <xdr:sp macro="" textlink="">
      <xdr:nvSpPr>
        <xdr:cNvPr id="12" name="Striped Right Arrow 11"/>
        <xdr:cNvSpPr/>
      </xdr:nvSpPr>
      <xdr:spPr>
        <a:xfrm>
          <a:off x="3086100" y="7239000"/>
          <a:ext cx="476250" cy="257176"/>
        </a:xfrm>
        <a:prstGeom prst="stripedRightArrow">
          <a:avLst/>
        </a:prstGeom>
      </xdr:spPr>
      <xdr:style>
        <a:lnRef idx="1">
          <a:schemeClr val="accent6"/>
        </a:lnRef>
        <a:fillRef idx="2">
          <a:schemeClr val="accent6"/>
        </a:fillRef>
        <a:effectRef idx="1">
          <a:schemeClr val="accent6"/>
        </a:effectRef>
        <a:fontRef idx="minor">
          <a:schemeClr val="dk1"/>
        </a:fontRef>
      </xdr:style>
      <xdr:txBody>
        <a:bodyPr vertOverflow="clip" rtlCol="0" anchor="ctr"/>
        <a:lstStyle/>
        <a:p>
          <a:pPr algn="ctr"/>
          <a:endParaRPr lang="en-US" sz="1100"/>
        </a:p>
      </xdr:txBody>
    </xdr:sp>
    <xdr:clientData/>
  </xdr:twoCellAnchor>
  <xdr:twoCellAnchor>
    <xdr:from>
      <xdr:col>1</xdr:col>
      <xdr:colOff>2476500</xdr:colOff>
      <xdr:row>29</xdr:row>
      <xdr:rowOff>19050</xdr:rowOff>
    </xdr:from>
    <xdr:to>
      <xdr:col>1</xdr:col>
      <xdr:colOff>2952750</xdr:colOff>
      <xdr:row>30</xdr:row>
      <xdr:rowOff>9526</xdr:rowOff>
    </xdr:to>
    <xdr:sp macro="" textlink="">
      <xdr:nvSpPr>
        <xdr:cNvPr id="13" name="Striped Right Arrow 12"/>
        <xdr:cNvSpPr/>
      </xdr:nvSpPr>
      <xdr:spPr>
        <a:xfrm>
          <a:off x="3086100" y="8572500"/>
          <a:ext cx="476250" cy="257176"/>
        </a:xfrm>
        <a:prstGeom prst="stripedRightArrow">
          <a:avLst/>
        </a:prstGeom>
      </xdr:spPr>
      <xdr:style>
        <a:lnRef idx="1">
          <a:schemeClr val="accent6"/>
        </a:lnRef>
        <a:fillRef idx="2">
          <a:schemeClr val="accent6"/>
        </a:fillRef>
        <a:effectRef idx="1">
          <a:schemeClr val="accent6"/>
        </a:effectRef>
        <a:fontRef idx="minor">
          <a:schemeClr val="dk1"/>
        </a:fontRef>
      </xdr:style>
      <xdr:txBody>
        <a:bodyPr vertOverflow="clip" rtlCol="0" anchor="ctr"/>
        <a:lstStyle/>
        <a:p>
          <a:pPr algn="ctr"/>
          <a:endParaRPr lang="en-US" sz="1100"/>
        </a:p>
      </xdr:txBody>
    </xdr:sp>
    <xdr:clientData/>
  </xdr:twoCellAnchor>
  <xdr:twoCellAnchor>
    <xdr:from>
      <xdr:col>1</xdr:col>
      <xdr:colOff>1819275</xdr:colOff>
      <xdr:row>33</xdr:row>
      <xdr:rowOff>9525</xdr:rowOff>
    </xdr:from>
    <xdr:to>
      <xdr:col>1</xdr:col>
      <xdr:colOff>2295525</xdr:colOff>
      <xdr:row>34</xdr:row>
      <xdr:rowOff>1</xdr:rowOff>
    </xdr:to>
    <xdr:sp macro="" textlink="">
      <xdr:nvSpPr>
        <xdr:cNvPr id="14" name="Striped Right Arrow 13"/>
        <xdr:cNvSpPr/>
      </xdr:nvSpPr>
      <xdr:spPr>
        <a:xfrm>
          <a:off x="2428875" y="9896475"/>
          <a:ext cx="476250" cy="257176"/>
        </a:xfrm>
        <a:prstGeom prst="stripedRightArrow">
          <a:avLst/>
        </a:prstGeom>
      </xdr:spPr>
      <xdr:style>
        <a:lnRef idx="1">
          <a:schemeClr val="accent6"/>
        </a:lnRef>
        <a:fillRef idx="2">
          <a:schemeClr val="accent6"/>
        </a:fillRef>
        <a:effectRef idx="1">
          <a:schemeClr val="accent6"/>
        </a:effectRef>
        <a:fontRef idx="minor">
          <a:schemeClr val="dk1"/>
        </a:fontRef>
      </xdr:style>
      <xdr:txBody>
        <a:bodyPr vertOverflow="clip" rtlCol="0" anchor="ctr"/>
        <a:lstStyle/>
        <a:p>
          <a:pPr algn="ctr"/>
          <a:endParaRPr lang="en-US" sz="1100"/>
        </a:p>
      </xdr:txBody>
    </xdr:sp>
    <xdr:clientData/>
  </xdr:twoCellAnchor>
  <xdr:twoCellAnchor>
    <xdr:from>
      <xdr:col>1</xdr:col>
      <xdr:colOff>1447800</xdr:colOff>
      <xdr:row>37</xdr:row>
      <xdr:rowOff>19050</xdr:rowOff>
    </xdr:from>
    <xdr:to>
      <xdr:col>1</xdr:col>
      <xdr:colOff>1924050</xdr:colOff>
      <xdr:row>38</xdr:row>
      <xdr:rowOff>9526</xdr:rowOff>
    </xdr:to>
    <xdr:sp macro="" textlink="">
      <xdr:nvSpPr>
        <xdr:cNvPr id="15" name="Striped Right Arrow 14"/>
        <xdr:cNvSpPr/>
      </xdr:nvSpPr>
      <xdr:spPr>
        <a:xfrm>
          <a:off x="2057400" y="11763375"/>
          <a:ext cx="476250" cy="257176"/>
        </a:xfrm>
        <a:prstGeom prst="stripedRightArrow">
          <a:avLst/>
        </a:prstGeom>
      </xdr:spPr>
      <xdr:style>
        <a:lnRef idx="1">
          <a:schemeClr val="accent6"/>
        </a:lnRef>
        <a:fillRef idx="2">
          <a:schemeClr val="accent6"/>
        </a:fillRef>
        <a:effectRef idx="1">
          <a:schemeClr val="accent6"/>
        </a:effectRef>
        <a:fontRef idx="minor">
          <a:schemeClr val="dk1"/>
        </a:fontRef>
      </xdr:style>
      <xdr:txBody>
        <a:bodyPr vertOverflow="clip" rtlCol="0" anchor="ctr"/>
        <a:lstStyle/>
        <a:p>
          <a:pPr algn="ctr"/>
          <a:endParaRPr lang="en-US" sz="1100"/>
        </a:p>
      </xdr:txBody>
    </xdr:sp>
    <xdr:clientData/>
  </xdr:twoCellAnchor>
  <xdr:twoCellAnchor>
    <xdr:from>
      <xdr:col>1</xdr:col>
      <xdr:colOff>4286250</xdr:colOff>
      <xdr:row>37</xdr:row>
      <xdr:rowOff>19050</xdr:rowOff>
    </xdr:from>
    <xdr:to>
      <xdr:col>1</xdr:col>
      <xdr:colOff>4762500</xdr:colOff>
      <xdr:row>38</xdr:row>
      <xdr:rowOff>9526</xdr:rowOff>
    </xdr:to>
    <xdr:sp macro="" textlink="">
      <xdr:nvSpPr>
        <xdr:cNvPr id="16" name="Striped Right Arrow 15"/>
        <xdr:cNvSpPr/>
      </xdr:nvSpPr>
      <xdr:spPr>
        <a:xfrm>
          <a:off x="4895850" y="11763375"/>
          <a:ext cx="476250" cy="257176"/>
        </a:xfrm>
        <a:prstGeom prst="stripedRightArrow">
          <a:avLst/>
        </a:prstGeom>
      </xdr:spPr>
      <xdr:style>
        <a:lnRef idx="1">
          <a:schemeClr val="accent6"/>
        </a:lnRef>
        <a:fillRef idx="2">
          <a:schemeClr val="accent6"/>
        </a:fillRef>
        <a:effectRef idx="1">
          <a:schemeClr val="accent6"/>
        </a:effectRef>
        <a:fontRef idx="minor">
          <a:schemeClr val="dk1"/>
        </a:fontRef>
      </xdr:style>
      <xdr:txBody>
        <a:bodyPr vertOverflow="clip" rtlCol="0" anchor="ctr"/>
        <a:lstStyle/>
        <a:p>
          <a:pPr algn="ctr"/>
          <a:endParaRPr lang="en-US" sz="1100"/>
        </a:p>
      </xdr:txBody>
    </xdr:sp>
    <xdr:clientData/>
  </xdr:twoCellAnchor>
  <xdr:twoCellAnchor>
    <xdr:from>
      <xdr:col>1</xdr:col>
      <xdr:colOff>2476500</xdr:colOff>
      <xdr:row>18</xdr:row>
      <xdr:rowOff>19050</xdr:rowOff>
    </xdr:from>
    <xdr:to>
      <xdr:col>1</xdr:col>
      <xdr:colOff>2952750</xdr:colOff>
      <xdr:row>19</xdr:row>
      <xdr:rowOff>9526</xdr:rowOff>
    </xdr:to>
    <xdr:sp macro="" textlink="">
      <xdr:nvSpPr>
        <xdr:cNvPr id="17" name="Striped Right Arrow 16"/>
        <xdr:cNvSpPr/>
      </xdr:nvSpPr>
      <xdr:spPr>
        <a:xfrm>
          <a:off x="3086100" y="5638800"/>
          <a:ext cx="476250" cy="257176"/>
        </a:xfrm>
        <a:prstGeom prst="stripedRightArrow">
          <a:avLst/>
        </a:prstGeom>
      </xdr:spPr>
      <xdr:style>
        <a:lnRef idx="1">
          <a:schemeClr val="accent6"/>
        </a:lnRef>
        <a:fillRef idx="2">
          <a:schemeClr val="accent6"/>
        </a:fillRef>
        <a:effectRef idx="1">
          <a:schemeClr val="accent6"/>
        </a:effectRef>
        <a:fontRef idx="minor">
          <a:schemeClr val="dk1"/>
        </a:fontRef>
      </xdr:style>
      <xdr:txBody>
        <a:bodyPr vertOverflow="clip" rtlCol="0" anchor="ctr"/>
        <a:lstStyle/>
        <a:p>
          <a:pPr algn="ctr"/>
          <a:endParaRPr lang="en-US" sz="1100"/>
        </a:p>
      </xdr:txBody>
    </xdr:sp>
    <xdr:clientData/>
  </xdr:twoCellAnchor>
</xdr:wsDr>
</file>

<file path=xl/drawings/drawing129.xml><?xml version="1.0" encoding="utf-8"?>
<xdr:wsDr xmlns:xdr="http://schemas.openxmlformats.org/drawingml/2006/spreadsheetDrawing" xmlns:a="http://schemas.openxmlformats.org/drawingml/2006/main">
  <xdr:twoCellAnchor>
    <xdr:from>
      <xdr:col>2</xdr:col>
      <xdr:colOff>123825</xdr:colOff>
      <xdr:row>0</xdr:row>
      <xdr:rowOff>57150</xdr:rowOff>
    </xdr:from>
    <xdr:to>
      <xdr:col>3</xdr:col>
      <xdr:colOff>514350</xdr:colOff>
      <xdr:row>0</xdr:row>
      <xdr:rowOff>361950</xdr:rowOff>
    </xdr:to>
    <xdr:sp macro="[0]!BillAlo_RoundedRectangle1_Click" textlink="">
      <xdr:nvSpPr>
        <xdr:cNvPr id="2" name="Rounded Rectangle 1"/>
        <xdr:cNvSpPr/>
      </xdr:nvSpPr>
      <xdr:spPr>
        <a:xfrm>
          <a:off x="8505825" y="57150"/>
          <a:ext cx="1000125" cy="304800"/>
        </a:xfrm>
        <a:prstGeom prst="roundRect">
          <a:avLst/>
        </a:prstGeom>
      </xdr:spPr>
      <xdr:style>
        <a:lnRef idx="0">
          <a:schemeClr val="accent5"/>
        </a:lnRef>
        <a:fillRef idx="3">
          <a:schemeClr val="accent5"/>
        </a:fillRef>
        <a:effectRef idx="3">
          <a:schemeClr val="accent5"/>
        </a:effectRef>
        <a:fontRef idx="minor">
          <a:schemeClr val="lt1"/>
        </a:fontRef>
      </xdr:style>
      <xdr:txBody>
        <a:bodyPr vertOverflow="clip" rtlCol="0" anchor="ctr"/>
        <a:lstStyle/>
        <a:p>
          <a:pPr algn="ctr"/>
          <a:r>
            <a:rPr lang="en-US" sz="1600" b="1"/>
            <a:t>Home</a:t>
          </a:r>
        </a:p>
      </xdr:txBody>
    </xdr:sp>
    <xdr:clientData/>
  </xdr:twoCellAnchor>
  <xdr:twoCellAnchor>
    <xdr:from>
      <xdr:col>2</xdr:col>
      <xdr:colOff>114300</xdr:colOff>
      <xdr:row>1</xdr:row>
      <xdr:rowOff>95250</xdr:rowOff>
    </xdr:from>
    <xdr:to>
      <xdr:col>3</xdr:col>
      <xdr:colOff>504825</xdr:colOff>
      <xdr:row>1</xdr:row>
      <xdr:rowOff>400050</xdr:rowOff>
    </xdr:to>
    <xdr:sp macro="[0]!BillAlo_RoundedRectangle2_Click" textlink="">
      <xdr:nvSpPr>
        <xdr:cNvPr id="3" name="Rounded Rectangle 2"/>
        <xdr:cNvSpPr/>
      </xdr:nvSpPr>
      <xdr:spPr>
        <a:xfrm>
          <a:off x="8496300" y="466725"/>
          <a:ext cx="1000125" cy="304800"/>
        </a:xfrm>
        <a:prstGeom prst="roundRect">
          <a:avLst/>
        </a:prstGeom>
      </xdr:spPr>
      <xdr:style>
        <a:lnRef idx="0">
          <a:schemeClr val="accent5"/>
        </a:lnRef>
        <a:fillRef idx="3">
          <a:schemeClr val="accent5"/>
        </a:fillRef>
        <a:effectRef idx="3">
          <a:schemeClr val="accent5"/>
        </a:effectRef>
        <a:fontRef idx="minor">
          <a:schemeClr val="lt1"/>
        </a:fontRef>
      </xdr:style>
      <xdr:txBody>
        <a:bodyPr vertOverflow="clip" rtlCol="0" anchor="ctr"/>
        <a:lstStyle/>
        <a:p>
          <a:pPr algn="ctr"/>
          <a:r>
            <a:rPr lang="en-US" sz="1600" b="1"/>
            <a:t>Content</a:t>
          </a:r>
        </a:p>
      </xdr:txBody>
    </xdr:sp>
    <xdr:clientData/>
  </xdr:twoCellAnchor>
  <xdr:twoCellAnchor>
    <xdr:from>
      <xdr:col>1</xdr:col>
      <xdr:colOff>1562100</xdr:colOff>
      <xdr:row>3</xdr:row>
      <xdr:rowOff>9525</xdr:rowOff>
    </xdr:from>
    <xdr:to>
      <xdr:col>1</xdr:col>
      <xdr:colOff>2038350</xdr:colOff>
      <xdr:row>4</xdr:row>
      <xdr:rowOff>1</xdr:rowOff>
    </xdr:to>
    <xdr:sp macro="" textlink="">
      <xdr:nvSpPr>
        <xdr:cNvPr id="4" name="Striped Right Arrow 3"/>
        <xdr:cNvSpPr/>
      </xdr:nvSpPr>
      <xdr:spPr>
        <a:xfrm>
          <a:off x="1962150" y="1524000"/>
          <a:ext cx="476250" cy="257176"/>
        </a:xfrm>
        <a:prstGeom prst="stripedRightArrow">
          <a:avLst/>
        </a:prstGeom>
      </xdr:spPr>
      <xdr:style>
        <a:lnRef idx="1">
          <a:schemeClr val="accent6"/>
        </a:lnRef>
        <a:fillRef idx="2">
          <a:schemeClr val="accent6"/>
        </a:fillRef>
        <a:effectRef idx="1">
          <a:schemeClr val="accent6"/>
        </a:effectRef>
        <a:fontRef idx="minor">
          <a:schemeClr val="dk1"/>
        </a:fontRef>
      </xdr:style>
      <xdr:txBody>
        <a:bodyPr vertOverflow="clip" rtlCol="0" anchor="ctr"/>
        <a:lstStyle/>
        <a:p>
          <a:pPr algn="ctr"/>
          <a:endParaRPr lang="en-US" sz="1100"/>
        </a:p>
      </xdr:txBody>
    </xdr:sp>
    <xdr:clientData/>
  </xdr:twoCellAnchor>
</xdr:wsDr>
</file>

<file path=xl/drawings/drawing130.xml><?xml version="1.0" encoding="utf-8"?>
<xdr:wsDr xmlns:xdr="http://schemas.openxmlformats.org/drawingml/2006/spreadsheetDrawing" xmlns:a="http://schemas.openxmlformats.org/drawingml/2006/main">
  <xdr:twoCellAnchor>
    <xdr:from>
      <xdr:col>2</xdr:col>
      <xdr:colOff>266700</xdr:colOff>
      <xdr:row>0</xdr:row>
      <xdr:rowOff>66675</xdr:rowOff>
    </xdr:from>
    <xdr:to>
      <xdr:col>4</xdr:col>
      <xdr:colOff>38100</xdr:colOff>
      <xdr:row>1</xdr:row>
      <xdr:rowOff>57150</xdr:rowOff>
    </xdr:to>
    <xdr:sp macro="[0]!SalProc_RoundedRectangle1_Click" textlink="">
      <xdr:nvSpPr>
        <xdr:cNvPr id="2" name="Rounded Rectangle 1"/>
        <xdr:cNvSpPr/>
      </xdr:nvSpPr>
      <xdr:spPr>
        <a:xfrm>
          <a:off x="9829800" y="66675"/>
          <a:ext cx="990600" cy="323850"/>
        </a:xfrm>
        <a:prstGeom prst="roundRect">
          <a:avLst/>
        </a:prstGeom>
      </xdr:spPr>
      <xdr:style>
        <a:lnRef idx="0">
          <a:schemeClr val="accent5"/>
        </a:lnRef>
        <a:fillRef idx="3">
          <a:schemeClr val="accent5"/>
        </a:fillRef>
        <a:effectRef idx="3">
          <a:schemeClr val="accent5"/>
        </a:effectRef>
        <a:fontRef idx="minor">
          <a:schemeClr val="lt1"/>
        </a:fontRef>
      </xdr:style>
      <xdr:txBody>
        <a:bodyPr vertOverflow="clip" rtlCol="0" anchor="ctr"/>
        <a:lstStyle/>
        <a:p>
          <a:pPr algn="ctr"/>
          <a:r>
            <a:rPr lang="en-US" sz="1600" b="1"/>
            <a:t>Home</a:t>
          </a:r>
        </a:p>
      </xdr:txBody>
    </xdr:sp>
    <xdr:clientData/>
  </xdr:twoCellAnchor>
  <xdr:twoCellAnchor>
    <xdr:from>
      <xdr:col>2</xdr:col>
      <xdr:colOff>285750</xdr:colOff>
      <xdr:row>1</xdr:row>
      <xdr:rowOff>85725</xdr:rowOff>
    </xdr:from>
    <xdr:to>
      <xdr:col>4</xdr:col>
      <xdr:colOff>28575</xdr:colOff>
      <xdr:row>1</xdr:row>
      <xdr:rowOff>409575</xdr:rowOff>
    </xdr:to>
    <xdr:sp macro="[0]!SalProc_RoundedRectangle2_Click" textlink="">
      <xdr:nvSpPr>
        <xdr:cNvPr id="3" name="Rounded Rectangle 2"/>
        <xdr:cNvSpPr/>
      </xdr:nvSpPr>
      <xdr:spPr>
        <a:xfrm>
          <a:off x="9848850" y="419100"/>
          <a:ext cx="962025" cy="323850"/>
        </a:xfrm>
        <a:prstGeom prst="roundRect">
          <a:avLst/>
        </a:prstGeom>
      </xdr:spPr>
      <xdr:style>
        <a:lnRef idx="0">
          <a:schemeClr val="accent5"/>
        </a:lnRef>
        <a:fillRef idx="3">
          <a:schemeClr val="accent5"/>
        </a:fillRef>
        <a:effectRef idx="3">
          <a:schemeClr val="accent5"/>
        </a:effectRef>
        <a:fontRef idx="minor">
          <a:schemeClr val="lt1"/>
        </a:fontRef>
      </xdr:style>
      <xdr:txBody>
        <a:bodyPr vertOverflow="clip" rtlCol="0" anchor="ctr"/>
        <a:lstStyle/>
        <a:p>
          <a:pPr algn="ctr"/>
          <a:r>
            <a:rPr lang="en-US" sz="1600" b="1"/>
            <a:t>Content</a:t>
          </a:r>
        </a:p>
      </xdr:txBody>
    </xdr:sp>
    <xdr:clientData/>
  </xdr:twoCellAnchor>
  <xdr:twoCellAnchor>
    <xdr:from>
      <xdr:col>1</xdr:col>
      <xdr:colOff>323850</xdr:colOff>
      <xdr:row>4</xdr:row>
      <xdr:rowOff>76200</xdr:rowOff>
    </xdr:from>
    <xdr:to>
      <xdr:col>1</xdr:col>
      <xdr:colOff>1885950</xdr:colOff>
      <xdr:row>5</xdr:row>
      <xdr:rowOff>180975</xdr:rowOff>
    </xdr:to>
    <xdr:sp macro="" textlink="">
      <xdr:nvSpPr>
        <xdr:cNvPr id="4" name="Rectangle 3"/>
        <xdr:cNvSpPr/>
      </xdr:nvSpPr>
      <xdr:spPr>
        <a:xfrm>
          <a:off x="933450" y="2571750"/>
          <a:ext cx="1562100" cy="371475"/>
        </a:xfrm>
        <a:prstGeom prst="rect">
          <a:avLst/>
        </a:prstGeom>
      </xdr:spPr>
      <xdr:style>
        <a:lnRef idx="0">
          <a:schemeClr val="accent3"/>
        </a:lnRef>
        <a:fillRef idx="3">
          <a:schemeClr val="accent3"/>
        </a:fillRef>
        <a:effectRef idx="3">
          <a:schemeClr val="accent3"/>
        </a:effectRef>
        <a:fontRef idx="minor">
          <a:schemeClr val="lt1"/>
        </a:fontRef>
      </xdr:style>
      <xdr:txBody>
        <a:bodyPr vertOverflow="clip" rtlCol="0" anchor="ctr"/>
        <a:lstStyle/>
        <a:p>
          <a:pPr algn="ctr"/>
          <a:r>
            <a:rPr lang="en-US" sz="1400" b="1"/>
            <a:t>Bill No Allocation</a:t>
          </a:r>
        </a:p>
      </xdr:txBody>
    </xdr:sp>
    <xdr:clientData/>
  </xdr:twoCellAnchor>
  <xdr:twoCellAnchor>
    <xdr:from>
      <xdr:col>1</xdr:col>
      <xdr:colOff>2152650</xdr:colOff>
      <xdr:row>4</xdr:row>
      <xdr:rowOff>123825</xdr:rowOff>
    </xdr:from>
    <xdr:to>
      <xdr:col>1</xdr:col>
      <xdr:colOff>2752725</xdr:colOff>
      <xdr:row>5</xdr:row>
      <xdr:rowOff>152400</xdr:rowOff>
    </xdr:to>
    <xdr:sp macro="" textlink="">
      <xdr:nvSpPr>
        <xdr:cNvPr id="5" name="Striped Right Arrow 4"/>
        <xdr:cNvSpPr/>
      </xdr:nvSpPr>
      <xdr:spPr>
        <a:xfrm>
          <a:off x="2762250" y="2619375"/>
          <a:ext cx="600075" cy="295275"/>
        </a:xfrm>
        <a:prstGeom prst="stripedRightArrow">
          <a:avLst/>
        </a:prstGeom>
      </xdr:spPr>
      <xdr:style>
        <a:lnRef idx="1">
          <a:schemeClr val="accent2"/>
        </a:lnRef>
        <a:fillRef idx="2">
          <a:schemeClr val="accent2"/>
        </a:fillRef>
        <a:effectRef idx="1">
          <a:schemeClr val="accent2"/>
        </a:effectRef>
        <a:fontRef idx="minor">
          <a:schemeClr val="dk1"/>
        </a:fontRef>
      </xdr:style>
      <xdr:txBody>
        <a:bodyPr vertOverflow="clip" rtlCol="0" anchor="ctr"/>
        <a:lstStyle/>
        <a:p>
          <a:pPr algn="ctr"/>
          <a:endParaRPr lang="en-US" sz="1100"/>
        </a:p>
      </xdr:txBody>
    </xdr:sp>
    <xdr:clientData/>
  </xdr:twoCellAnchor>
  <xdr:twoCellAnchor>
    <xdr:from>
      <xdr:col>1</xdr:col>
      <xdr:colOff>3048000</xdr:colOff>
      <xdr:row>4</xdr:row>
      <xdr:rowOff>85725</xdr:rowOff>
    </xdr:from>
    <xdr:to>
      <xdr:col>1</xdr:col>
      <xdr:colOff>4610100</xdr:colOff>
      <xdr:row>5</xdr:row>
      <xdr:rowOff>190500</xdr:rowOff>
    </xdr:to>
    <xdr:sp macro="" textlink="">
      <xdr:nvSpPr>
        <xdr:cNvPr id="6" name="Rectangle 5"/>
        <xdr:cNvSpPr/>
      </xdr:nvSpPr>
      <xdr:spPr>
        <a:xfrm>
          <a:off x="3657600" y="2581275"/>
          <a:ext cx="1562100" cy="371475"/>
        </a:xfrm>
        <a:prstGeom prst="rect">
          <a:avLst/>
        </a:prstGeom>
      </xdr:spPr>
      <xdr:style>
        <a:lnRef idx="0">
          <a:schemeClr val="accent3"/>
        </a:lnRef>
        <a:fillRef idx="3">
          <a:schemeClr val="accent3"/>
        </a:fillRef>
        <a:effectRef idx="3">
          <a:schemeClr val="accent3"/>
        </a:effectRef>
        <a:fontRef idx="minor">
          <a:schemeClr val="lt1"/>
        </a:fontRef>
      </xdr:style>
      <xdr:txBody>
        <a:bodyPr vertOverflow="clip" rtlCol="0" anchor="ctr"/>
        <a:lstStyle/>
        <a:p>
          <a:pPr algn="ctr"/>
          <a:r>
            <a:rPr lang="en-US" sz="1400" b="1"/>
            <a:t>Salary Processing</a:t>
          </a:r>
        </a:p>
      </xdr:txBody>
    </xdr:sp>
    <xdr:clientData/>
  </xdr:twoCellAnchor>
  <xdr:twoCellAnchor>
    <xdr:from>
      <xdr:col>1</xdr:col>
      <xdr:colOff>5648325</xdr:colOff>
      <xdr:row>4</xdr:row>
      <xdr:rowOff>66675</xdr:rowOff>
    </xdr:from>
    <xdr:to>
      <xdr:col>1</xdr:col>
      <xdr:colOff>7943851</xdr:colOff>
      <xdr:row>5</xdr:row>
      <xdr:rowOff>171450</xdr:rowOff>
    </xdr:to>
    <xdr:sp macro="" textlink="">
      <xdr:nvSpPr>
        <xdr:cNvPr id="7" name="Rectangle 6"/>
        <xdr:cNvSpPr/>
      </xdr:nvSpPr>
      <xdr:spPr>
        <a:xfrm>
          <a:off x="6257925" y="2562225"/>
          <a:ext cx="2295526" cy="371475"/>
        </a:xfrm>
        <a:prstGeom prst="rect">
          <a:avLst/>
        </a:prstGeom>
      </xdr:spPr>
      <xdr:style>
        <a:lnRef idx="0">
          <a:schemeClr val="accent3"/>
        </a:lnRef>
        <a:fillRef idx="3">
          <a:schemeClr val="accent3"/>
        </a:fillRef>
        <a:effectRef idx="3">
          <a:schemeClr val="accent3"/>
        </a:effectRef>
        <a:fontRef idx="minor">
          <a:schemeClr val="lt1"/>
        </a:fontRef>
      </xdr:style>
      <xdr:txBody>
        <a:bodyPr vertOverflow="clip" rtlCol="0" anchor="ctr"/>
        <a:lstStyle/>
        <a:p>
          <a:pPr algn="ctr"/>
          <a:r>
            <a:rPr lang="en-US" sz="1400" b="1"/>
            <a:t>Documents Uploads If any</a:t>
          </a:r>
        </a:p>
      </xdr:txBody>
    </xdr:sp>
    <xdr:clientData/>
  </xdr:twoCellAnchor>
  <xdr:twoCellAnchor>
    <xdr:from>
      <xdr:col>1</xdr:col>
      <xdr:colOff>4848225</xdr:colOff>
      <xdr:row>4</xdr:row>
      <xdr:rowOff>114300</xdr:rowOff>
    </xdr:from>
    <xdr:to>
      <xdr:col>1</xdr:col>
      <xdr:colOff>5448300</xdr:colOff>
      <xdr:row>5</xdr:row>
      <xdr:rowOff>142875</xdr:rowOff>
    </xdr:to>
    <xdr:sp macro="" textlink="">
      <xdr:nvSpPr>
        <xdr:cNvPr id="8" name="Striped Right Arrow 7"/>
        <xdr:cNvSpPr/>
      </xdr:nvSpPr>
      <xdr:spPr>
        <a:xfrm>
          <a:off x="5457825" y="2609850"/>
          <a:ext cx="600075" cy="295275"/>
        </a:xfrm>
        <a:prstGeom prst="stripedRightArrow">
          <a:avLst/>
        </a:prstGeom>
      </xdr:spPr>
      <xdr:style>
        <a:lnRef idx="1">
          <a:schemeClr val="accent2"/>
        </a:lnRef>
        <a:fillRef idx="2">
          <a:schemeClr val="accent2"/>
        </a:fillRef>
        <a:effectRef idx="1">
          <a:schemeClr val="accent2"/>
        </a:effectRef>
        <a:fontRef idx="minor">
          <a:schemeClr val="dk1"/>
        </a:fontRef>
      </xdr:style>
      <xdr:txBody>
        <a:bodyPr vertOverflow="clip" rtlCol="0" anchor="ctr"/>
        <a:lstStyle/>
        <a:p>
          <a:pPr algn="ctr"/>
          <a:endParaRPr lang="en-US" sz="1100"/>
        </a:p>
      </xdr:txBody>
    </xdr:sp>
    <xdr:clientData/>
  </xdr:twoCellAnchor>
  <xdr:twoCellAnchor>
    <xdr:from>
      <xdr:col>1</xdr:col>
      <xdr:colOff>6343649</xdr:colOff>
      <xdr:row>5</xdr:row>
      <xdr:rowOff>238125</xdr:rowOff>
    </xdr:from>
    <xdr:to>
      <xdr:col>1</xdr:col>
      <xdr:colOff>6638924</xdr:colOff>
      <xdr:row>7</xdr:row>
      <xdr:rowOff>228600</xdr:rowOff>
    </xdr:to>
    <xdr:sp macro="" textlink="">
      <xdr:nvSpPr>
        <xdr:cNvPr id="9" name="Striped Right Arrow 8"/>
        <xdr:cNvSpPr/>
      </xdr:nvSpPr>
      <xdr:spPr>
        <a:xfrm rot="5400000">
          <a:off x="6838949" y="3114675"/>
          <a:ext cx="523875" cy="295275"/>
        </a:xfrm>
        <a:prstGeom prst="stripedRightArrow">
          <a:avLst/>
        </a:prstGeom>
      </xdr:spPr>
      <xdr:style>
        <a:lnRef idx="1">
          <a:schemeClr val="accent2"/>
        </a:lnRef>
        <a:fillRef idx="2">
          <a:schemeClr val="accent2"/>
        </a:fillRef>
        <a:effectRef idx="1">
          <a:schemeClr val="accent2"/>
        </a:effectRef>
        <a:fontRef idx="minor">
          <a:schemeClr val="dk1"/>
        </a:fontRef>
      </xdr:style>
      <xdr:txBody>
        <a:bodyPr vertOverflow="clip" rtlCol="0" anchor="ctr"/>
        <a:lstStyle/>
        <a:p>
          <a:pPr algn="ctr"/>
          <a:endParaRPr lang="en-US" sz="1100"/>
        </a:p>
      </xdr:txBody>
    </xdr:sp>
    <xdr:clientData/>
  </xdr:twoCellAnchor>
  <xdr:twoCellAnchor>
    <xdr:from>
      <xdr:col>1</xdr:col>
      <xdr:colOff>6362699</xdr:colOff>
      <xdr:row>9</xdr:row>
      <xdr:rowOff>228600</xdr:rowOff>
    </xdr:from>
    <xdr:to>
      <xdr:col>1</xdr:col>
      <xdr:colOff>6657974</xdr:colOff>
      <xdr:row>11</xdr:row>
      <xdr:rowOff>200025</xdr:rowOff>
    </xdr:to>
    <xdr:sp macro="" textlink="">
      <xdr:nvSpPr>
        <xdr:cNvPr id="10" name="Striped Right Arrow 9"/>
        <xdr:cNvSpPr/>
      </xdr:nvSpPr>
      <xdr:spPr>
        <a:xfrm rot="5400000">
          <a:off x="6867524" y="4162425"/>
          <a:ext cx="504825" cy="295275"/>
        </a:xfrm>
        <a:prstGeom prst="stripedRightArrow">
          <a:avLst/>
        </a:prstGeom>
      </xdr:spPr>
      <xdr:style>
        <a:lnRef idx="1">
          <a:schemeClr val="accent2"/>
        </a:lnRef>
        <a:fillRef idx="2">
          <a:schemeClr val="accent2"/>
        </a:fillRef>
        <a:effectRef idx="1">
          <a:schemeClr val="accent2"/>
        </a:effectRef>
        <a:fontRef idx="minor">
          <a:schemeClr val="dk1"/>
        </a:fontRef>
      </xdr:style>
      <xdr:txBody>
        <a:bodyPr vertOverflow="clip" rtlCol="0" anchor="ctr"/>
        <a:lstStyle/>
        <a:p>
          <a:pPr algn="ctr"/>
          <a:endParaRPr lang="en-US" sz="1100"/>
        </a:p>
      </xdr:txBody>
    </xdr:sp>
    <xdr:clientData/>
  </xdr:twoCellAnchor>
  <xdr:twoCellAnchor>
    <xdr:from>
      <xdr:col>1</xdr:col>
      <xdr:colOff>2133600</xdr:colOff>
      <xdr:row>12</xdr:row>
      <xdr:rowOff>57150</xdr:rowOff>
    </xdr:from>
    <xdr:to>
      <xdr:col>1</xdr:col>
      <xdr:colOff>2733675</xdr:colOff>
      <xdr:row>13</xdr:row>
      <xdr:rowOff>85725</xdr:rowOff>
    </xdr:to>
    <xdr:sp macro="" textlink="">
      <xdr:nvSpPr>
        <xdr:cNvPr id="11" name="Striped Right Arrow 10"/>
        <xdr:cNvSpPr/>
      </xdr:nvSpPr>
      <xdr:spPr>
        <a:xfrm rot="10800000">
          <a:off x="2743200" y="4686300"/>
          <a:ext cx="600075" cy="295275"/>
        </a:xfrm>
        <a:prstGeom prst="stripedRightArrow">
          <a:avLst/>
        </a:prstGeom>
      </xdr:spPr>
      <xdr:style>
        <a:lnRef idx="1">
          <a:schemeClr val="accent2"/>
        </a:lnRef>
        <a:fillRef idx="2">
          <a:schemeClr val="accent2"/>
        </a:fillRef>
        <a:effectRef idx="1">
          <a:schemeClr val="accent2"/>
        </a:effectRef>
        <a:fontRef idx="minor">
          <a:schemeClr val="dk1"/>
        </a:fontRef>
      </xdr:style>
      <xdr:txBody>
        <a:bodyPr vertOverflow="clip" rtlCol="0" anchor="ctr"/>
        <a:lstStyle/>
        <a:p>
          <a:pPr algn="ctr"/>
          <a:endParaRPr lang="en-US" sz="1100"/>
        </a:p>
      </xdr:txBody>
    </xdr:sp>
    <xdr:clientData/>
  </xdr:twoCellAnchor>
  <xdr:twoCellAnchor>
    <xdr:from>
      <xdr:col>1</xdr:col>
      <xdr:colOff>5762625</xdr:colOff>
      <xdr:row>8</xdr:row>
      <xdr:rowOff>85725</xdr:rowOff>
    </xdr:from>
    <xdr:to>
      <xdr:col>1</xdr:col>
      <xdr:colOff>7524750</xdr:colOff>
      <xdr:row>9</xdr:row>
      <xdr:rowOff>190500</xdr:rowOff>
    </xdr:to>
    <xdr:sp macro="" textlink="">
      <xdr:nvSpPr>
        <xdr:cNvPr id="12" name="Rectangle 11"/>
        <xdr:cNvSpPr/>
      </xdr:nvSpPr>
      <xdr:spPr>
        <a:xfrm>
          <a:off x="6372225" y="3648075"/>
          <a:ext cx="1762125" cy="371475"/>
        </a:xfrm>
        <a:prstGeom prst="rect">
          <a:avLst/>
        </a:prstGeom>
      </xdr:spPr>
      <xdr:style>
        <a:lnRef idx="0">
          <a:schemeClr val="accent3"/>
        </a:lnRef>
        <a:fillRef idx="3">
          <a:schemeClr val="accent3"/>
        </a:fillRef>
        <a:effectRef idx="3">
          <a:schemeClr val="accent3"/>
        </a:effectRef>
        <a:fontRef idx="minor">
          <a:schemeClr val="lt1"/>
        </a:fontRef>
      </xdr:style>
      <xdr:txBody>
        <a:bodyPr vertOverflow="clip" rtlCol="0" anchor="ctr"/>
        <a:lstStyle/>
        <a:p>
          <a:pPr algn="ctr"/>
          <a:r>
            <a:rPr lang="en-US" sz="1400" b="1"/>
            <a:t>DDO Forward</a:t>
          </a:r>
        </a:p>
      </xdr:txBody>
    </xdr:sp>
    <xdr:clientData/>
  </xdr:twoCellAnchor>
  <xdr:twoCellAnchor>
    <xdr:from>
      <xdr:col>1</xdr:col>
      <xdr:colOff>5781675</xdr:colOff>
      <xdr:row>12</xdr:row>
      <xdr:rowOff>38100</xdr:rowOff>
    </xdr:from>
    <xdr:to>
      <xdr:col>1</xdr:col>
      <xdr:colOff>7543800</xdr:colOff>
      <xdr:row>13</xdr:row>
      <xdr:rowOff>142875</xdr:rowOff>
    </xdr:to>
    <xdr:sp macro="" textlink="">
      <xdr:nvSpPr>
        <xdr:cNvPr id="13" name="Rectangle 12"/>
        <xdr:cNvSpPr/>
      </xdr:nvSpPr>
      <xdr:spPr>
        <a:xfrm>
          <a:off x="6391275" y="4667250"/>
          <a:ext cx="1762125" cy="371475"/>
        </a:xfrm>
        <a:prstGeom prst="rect">
          <a:avLst/>
        </a:prstGeom>
      </xdr:spPr>
      <xdr:style>
        <a:lnRef idx="0">
          <a:schemeClr val="accent3"/>
        </a:lnRef>
        <a:fillRef idx="3">
          <a:schemeClr val="accent3"/>
        </a:fillRef>
        <a:effectRef idx="3">
          <a:schemeClr val="accent3"/>
        </a:effectRef>
        <a:fontRef idx="minor">
          <a:schemeClr val="lt1"/>
        </a:fontRef>
      </xdr:style>
      <xdr:txBody>
        <a:bodyPr vertOverflow="clip" rtlCol="0" anchor="ctr"/>
        <a:lstStyle/>
        <a:p>
          <a:pPr algn="ctr"/>
          <a:r>
            <a:rPr lang="en-US" sz="1400" b="1"/>
            <a:t>Download</a:t>
          </a:r>
          <a:r>
            <a:rPr lang="en-US" sz="1400" b="1" baseline="0"/>
            <a:t>  Reports</a:t>
          </a:r>
          <a:endParaRPr lang="en-US" sz="1400" b="1"/>
        </a:p>
      </xdr:txBody>
    </xdr:sp>
    <xdr:clientData/>
  </xdr:twoCellAnchor>
  <xdr:twoCellAnchor>
    <xdr:from>
      <xdr:col>1</xdr:col>
      <xdr:colOff>2914650</xdr:colOff>
      <xdr:row>12</xdr:row>
      <xdr:rowOff>38100</xdr:rowOff>
    </xdr:from>
    <xdr:to>
      <xdr:col>1</xdr:col>
      <xdr:colOff>4676775</xdr:colOff>
      <xdr:row>13</xdr:row>
      <xdr:rowOff>142875</xdr:rowOff>
    </xdr:to>
    <xdr:sp macro="" textlink="">
      <xdr:nvSpPr>
        <xdr:cNvPr id="14" name="Rectangle 13"/>
        <xdr:cNvSpPr/>
      </xdr:nvSpPr>
      <xdr:spPr>
        <a:xfrm>
          <a:off x="3524250" y="4667250"/>
          <a:ext cx="1762125" cy="371475"/>
        </a:xfrm>
        <a:prstGeom prst="rect">
          <a:avLst/>
        </a:prstGeom>
      </xdr:spPr>
      <xdr:style>
        <a:lnRef idx="0">
          <a:schemeClr val="accent3"/>
        </a:lnRef>
        <a:fillRef idx="3">
          <a:schemeClr val="accent3"/>
        </a:fillRef>
        <a:effectRef idx="3">
          <a:schemeClr val="accent3"/>
        </a:effectRef>
        <a:fontRef idx="minor">
          <a:schemeClr val="lt1"/>
        </a:fontRef>
      </xdr:style>
      <xdr:txBody>
        <a:bodyPr vertOverflow="clip" rtlCol="0" anchor="ctr"/>
        <a:lstStyle/>
        <a:p>
          <a:pPr algn="ctr"/>
          <a:r>
            <a:rPr lang="en-US" sz="1400" b="1"/>
            <a:t>Digital E-Sign</a:t>
          </a:r>
        </a:p>
      </xdr:txBody>
    </xdr:sp>
    <xdr:clientData/>
  </xdr:twoCellAnchor>
  <xdr:twoCellAnchor>
    <xdr:from>
      <xdr:col>1</xdr:col>
      <xdr:colOff>180975</xdr:colOff>
      <xdr:row>12</xdr:row>
      <xdr:rowOff>38100</xdr:rowOff>
    </xdr:from>
    <xdr:to>
      <xdr:col>1</xdr:col>
      <xdr:colOff>1943100</xdr:colOff>
      <xdr:row>13</xdr:row>
      <xdr:rowOff>142875</xdr:rowOff>
    </xdr:to>
    <xdr:sp macro="" textlink="">
      <xdr:nvSpPr>
        <xdr:cNvPr id="15" name="Rectangle 14"/>
        <xdr:cNvSpPr/>
      </xdr:nvSpPr>
      <xdr:spPr>
        <a:xfrm>
          <a:off x="790575" y="4667250"/>
          <a:ext cx="1762125" cy="371475"/>
        </a:xfrm>
        <a:prstGeom prst="rect">
          <a:avLst/>
        </a:prstGeom>
      </xdr:spPr>
      <xdr:style>
        <a:lnRef idx="0">
          <a:schemeClr val="accent3"/>
        </a:lnRef>
        <a:fillRef idx="3">
          <a:schemeClr val="accent3"/>
        </a:fillRef>
        <a:effectRef idx="3">
          <a:schemeClr val="accent3"/>
        </a:effectRef>
        <a:fontRef idx="minor">
          <a:schemeClr val="lt1"/>
        </a:fontRef>
      </xdr:style>
      <xdr:txBody>
        <a:bodyPr vertOverflow="clip" rtlCol="0" anchor="ctr"/>
        <a:lstStyle/>
        <a:p>
          <a:pPr algn="ctr"/>
          <a:r>
            <a:rPr lang="en-US" sz="1400" b="1"/>
            <a:t>Treasury Forward</a:t>
          </a:r>
        </a:p>
      </xdr:txBody>
    </xdr:sp>
    <xdr:clientData/>
  </xdr:twoCellAnchor>
  <xdr:twoCellAnchor>
    <xdr:from>
      <xdr:col>1</xdr:col>
      <xdr:colOff>4943475</xdr:colOff>
      <xdr:row>12</xdr:row>
      <xdr:rowOff>57150</xdr:rowOff>
    </xdr:from>
    <xdr:to>
      <xdr:col>1</xdr:col>
      <xdr:colOff>5543550</xdr:colOff>
      <xdr:row>13</xdr:row>
      <xdr:rowOff>85725</xdr:rowOff>
    </xdr:to>
    <xdr:sp macro="" textlink="">
      <xdr:nvSpPr>
        <xdr:cNvPr id="16" name="Striped Right Arrow 15"/>
        <xdr:cNvSpPr/>
      </xdr:nvSpPr>
      <xdr:spPr>
        <a:xfrm rot="10800000">
          <a:off x="5553075" y="4686300"/>
          <a:ext cx="600075" cy="295275"/>
        </a:xfrm>
        <a:prstGeom prst="stripedRightArrow">
          <a:avLst/>
        </a:prstGeom>
      </xdr:spPr>
      <xdr:style>
        <a:lnRef idx="1">
          <a:schemeClr val="accent2"/>
        </a:lnRef>
        <a:fillRef idx="2">
          <a:schemeClr val="accent2"/>
        </a:fillRef>
        <a:effectRef idx="1">
          <a:schemeClr val="accent2"/>
        </a:effectRef>
        <a:fontRef idx="minor">
          <a:schemeClr val="dk1"/>
        </a:fontRef>
      </xdr:style>
      <xdr:txBody>
        <a:bodyPr vertOverflow="clip" rtlCol="0" anchor="ctr"/>
        <a:lstStyle/>
        <a:p>
          <a:pPr algn="ctr"/>
          <a:endParaRPr lang="en-US" sz="1100"/>
        </a:p>
      </xdr:txBody>
    </xdr:sp>
    <xdr:clientData/>
  </xdr:twoCellAnchor>
  <xdr:twoCellAnchor>
    <xdr:from>
      <xdr:col>1</xdr:col>
      <xdr:colOff>1447800</xdr:colOff>
      <xdr:row>17</xdr:row>
      <xdr:rowOff>0</xdr:rowOff>
    </xdr:from>
    <xdr:to>
      <xdr:col>1</xdr:col>
      <xdr:colOff>2047875</xdr:colOff>
      <xdr:row>18</xdr:row>
      <xdr:rowOff>28575</xdr:rowOff>
    </xdr:to>
    <xdr:sp macro="" textlink="">
      <xdr:nvSpPr>
        <xdr:cNvPr id="17" name="Striped Right Arrow 16"/>
        <xdr:cNvSpPr/>
      </xdr:nvSpPr>
      <xdr:spPr>
        <a:xfrm>
          <a:off x="2057400" y="6038850"/>
          <a:ext cx="600075" cy="295275"/>
        </a:xfrm>
        <a:prstGeom prst="stripedRightArrow">
          <a:avLst/>
        </a:prstGeom>
      </xdr:spPr>
      <xdr:style>
        <a:lnRef idx="1">
          <a:schemeClr val="accent2"/>
        </a:lnRef>
        <a:fillRef idx="2">
          <a:schemeClr val="accent2"/>
        </a:fillRef>
        <a:effectRef idx="1">
          <a:schemeClr val="accent2"/>
        </a:effectRef>
        <a:fontRef idx="minor">
          <a:schemeClr val="dk1"/>
        </a:fontRef>
      </xdr:style>
      <xdr:txBody>
        <a:bodyPr vertOverflow="clip" rtlCol="0" anchor="ctr"/>
        <a:lstStyle/>
        <a:p>
          <a:pPr algn="ctr"/>
          <a:endParaRPr lang="en-US" sz="1100"/>
        </a:p>
      </xdr:txBody>
    </xdr:sp>
    <xdr:clientData/>
  </xdr:twoCellAnchor>
  <xdr:twoCellAnchor>
    <xdr:from>
      <xdr:col>1</xdr:col>
      <xdr:colOff>3990975</xdr:colOff>
      <xdr:row>16</xdr:row>
      <xdr:rowOff>257175</xdr:rowOff>
    </xdr:from>
    <xdr:to>
      <xdr:col>1</xdr:col>
      <xdr:colOff>4591050</xdr:colOff>
      <xdr:row>18</xdr:row>
      <xdr:rowOff>19050</xdr:rowOff>
    </xdr:to>
    <xdr:sp macro="" textlink="">
      <xdr:nvSpPr>
        <xdr:cNvPr id="18" name="Striped Right Arrow 17"/>
        <xdr:cNvSpPr/>
      </xdr:nvSpPr>
      <xdr:spPr>
        <a:xfrm>
          <a:off x="4600575" y="6029325"/>
          <a:ext cx="600075" cy="295275"/>
        </a:xfrm>
        <a:prstGeom prst="stripedRightArrow">
          <a:avLst/>
        </a:prstGeom>
      </xdr:spPr>
      <xdr:style>
        <a:lnRef idx="1">
          <a:schemeClr val="accent2"/>
        </a:lnRef>
        <a:fillRef idx="2">
          <a:schemeClr val="accent2"/>
        </a:fillRef>
        <a:effectRef idx="1">
          <a:schemeClr val="accent2"/>
        </a:effectRef>
        <a:fontRef idx="minor">
          <a:schemeClr val="dk1"/>
        </a:fontRef>
      </xdr:style>
      <xdr:txBody>
        <a:bodyPr vertOverflow="clip" rtlCol="0" anchor="ctr"/>
        <a:lstStyle/>
        <a:p>
          <a:pPr algn="ctr"/>
          <a:endParaRPr lang="en-US" sz="1100"/>
        </a:p>
      </xdr:txBody>
    </xdr:sp>
    <xdr:clientData/>
  </xdr:twoCellAnchor>
  <xdr:twoCellAnchor>
    <xdr:from>
      <xdr:col>1</xdr:col>
      <xdr:colOff>1619250</xdr:colOff>
      <xdr:row>23</xdr:row>
      <xdr:rowOff>762000</xdr:rowOff>
    </xdr:from>
    <xdr:to>
      <xdr:col>1</xdr:col>
      <xdr:colOff>2219325</xdr:colOff>
      <xdr:row>25</xdr:row>
      <xdr:rowOff>38100</xdr:rowOff>
    </xdr:to>
    <xdr:sp macro="" textlink="">
      <xdr:nvSpPr>
        <xdr:cNvPr id="19" name="Striped Right Arrow 18"/>
        <xdr:cNvSpPr/>
      </xdr:nvSpPr>
      <xdr:spPr>
        <a:xfrm>
          <a:off x="2228850" y="8934450"/>
          <a:ext cx="600075" cy="323850"/>
        </a:xfrm>
        <a:prstGeom prst="stripedRightArrow">
          <a:avLst/>
        </a:prstGeom>
      </xdr:spPr>
      <xdr:style>
        <a:lnRef idx="1">
          <a:schemeClr val="accent2"/>
        </a:lnRef>
        <a:fillRef idx="2">
          <a:schemeClr val="accent2"/>
        </a:fillRef>
        <a:effectRef idx="1">
          <a:schemeClr val="accent2"/>
        </a:effectRef>
        <a:fontRef idx="minor">
          <a:schemeClr val="dk1"/>
        </a:fontRef>
      </xdr:style>
      <xdr:txBody>
        <a:bodyPr vertOverflow="clip" rtlCol="0" anchor="ctr"/>
        <a:lstStyle/>
        <a:p>
          <a:pPr algn="ctr"/>
          <a:endParaRPr lang="en-US" sz="1100"/>
        </a:p>
      </xdr:txBody>
    </xdr:sp>
    <xdr:clientData/>
  </xdr:twoCellAnchor>
  <xdr:twoCellAnchor>
    <xdr:from>
      <xdr:col>1</xdr:col>
      <xdr:colOff>1533525</xdr:colOff>
      <xdr:row>27</xdr:row>
      <xdr:rowOff>238125</xdr:rowOff>
    </xdr:from>
    <xdr:to>
      <xdr:col>1</xdr:col>
      <xdr:colOff>2133600</xdr:colOff>
      <xdr:row>28</xdr:row>
      <xdr:rowOff>238125</xdr:rowOff>
    </xdr:to>
    <xdr:sp macro="" textlink="">
      <xdr:nvSpPr>
        <xdr:cNvPr id="20" name="Striped Right Arrow 19"/>
        <xdr:cNvSpPr/>
      </xdr:nvSpPr>
      <xdr:spPr>
        <a:xfrm>
          <a:off x="2143125" y="10515600"/>
          <a:ext cx="600075" cy="266700"/>
        </a:xfrm>
        <a:prstGeom prst="stripedRightArrow">
          <a:avLst/>
        </a:prstGeom>
      </xdr:spPr>
      <xdr:style>
        <a:lnRef idx="1">
          <a:schemeClr val="accent2"/>
        </a:lnRef>
        <a:fillRef idx="2">
          <a:schemeClr val="accent2"/>
        </a:fillRef>
        <a:effectRef idx="1">
          <a:schemeClr val="accent2"/>
        </a:effectRef>
        <a:fontRef idx="minor">
          <a:schemeClr val="dk1"/>
        </a:fontRef>
      </xdr:style>
      <xdr:txBody>
        <a:bodyPr vertOverflow="clip" rtlCol="0" anchor="ctr"/>
        <a:lstStyle/>
        <a:p>
          <a:pPr algn="ctr"/>
          <a:endParaRPr lang="en-US" sz="1100"/>
        </a:p>
      </xdr:txBody>
    </xdr:sp>
    <xdr:clientData/>
  </xdr:twoCellAnchor>
  <xdr:twoCellAnchor>
    <xdr:from>
      <xdr:col>1</xdr:col>
      <xdr:colOff>1238250</xdr:colOff>
      <xdr:row>33</xdr:row>
      <xdr:rowOff>9525</xdr:rowOff>
    </xdr:from>
    <xdr:to>
      <xdr:col>1</xdr:col>
      <xdr:colOff>1838325</xdr:colOff>
      <xdr:row>34</xdr:row>
      <xdr:rowOff>0</xdr:rowOff>
    </xdr:to>
    <xdr:sp macro="" textlink="">
      <xdr:nvSpPr>
        <xdr:cNvPr id="21" name="Striped Right Arrow 20"/>
        <xdr:cNvSpPr/>
      </xdr:nvSpPr>
      <xdr:spPr>
        <a:xfrm>
          <a:off x="1847850" y="12687300"/>
          <a:ext cx="600075" cy="257175"/>
        </a:xfrm>
        <a:prstGeom prst="stripedRightArrow">
          <a:avLst/>
        </a:prstGeom>
      </xdr:spPr>
      <xdr:style>
        <a:lnRef idx="1">
          <a:schemeClr val="accent2"/>
        </a:lnRef>
        <a:fillRef idx="2">
          <a:schemeClr val="accent2"/>
        </a:fillRef>
        <a:effectRef idx="1">
          <a:schemeClr val="accent2"/>
        </a:effectRef>
        <a:fontRef idx="minor">
          <a:schemeClr val="dk1"/>
        </a:fontRef>
      </xdr:style>
      <xdr:txBody>
        <a:bodyPr vertOverflow="clip" rtlCol="0" anchor="ctr"/>
        <a:lstStyle/>
        <a:p>
          <a:pPr algn="ctr"/>
          <a:endParaRPr lang="en-US" sz="1100"/>
        </a:p>
      </xdr:txBody>
    </xdr:sp>
    <xdr:clientData/>
  </xdr:twoCellAnchor>
  <xdr:twoCellAnchor>
    <xdr:from>
      <xdr:col>1</xdr:col>
      <xdr:colOff>1562100</xdr:colOff>
      <xdr:row>37</xdr:row>
      <xdr:rowOff>257175</xdr:rowOff>
    </xdr:from>
    <xdr:to>
      <xdr:col>1</xdr:col>
      <xdr:colOff>2162175</xdr:colOff>
      <xdr:row>38</xdr:row>
      <xdr:rowOff>247650</xdr:rowOff>
    </xdr:to>
    <xdr:sp macro="" textlink="">
      <xdr:nvSpPr>
        <xdr:cNvPr id="22" name="Striped Right Arrow 21"/>
        <xdr:cNvSpPr/>
      </xdr:nvSpPr>
      <xdr:spPr>
        <a:xfrm>
          <a:off x="2171700" y="14001750"/>
          <a:ext cx="600075" cy="257175"/>
        </a:xfrm>
        <a:prstGeom prst="stripedRightArrow">
          <a:avLst/>
        </a:prstGeom>
      </xdr:spPr>
      <xdr:style>
        <a:lnRef idx="1">
          <a:schemeClr val="accent2"/>
        </a:lnRef>
        <a:fillRef idx="2">
          <a:schemeClr val="accent2"/>
        </a:fillRef>
        <a:effectRef idx="1">
          <a:schemeClr val="accent2"/>
        </a:effectRef>
        <a:fontRef idx="minor">
          <a:schemeClr val="dk1"/>
        </a:fontRef>
      </xdr:style>
      <xdr:txBody>
        <a:bodyPr vertOverflow="clip" rtlCol="0" anchor="ctr"/>
        <a:lstStyle/>
        <a:p>
          <a:pPr algn="ctr"/>
          <a:endParaRPr lang="en-US" sz="1100"/>
        </a:p>
      </xdr:txBody>
    </xdr:sp>
    <xdr:clientData/>
  </xdr:twoCellAnchor>
  <xdr:twoCellAnchor>
    <xdr:from>
      <xdr:col>1</xdr:col>
      <xdr:colOff>1495425</xdr:colOff>
      <xdr:row>44</xdr:row>
      <xdr:rowOff>9525</xdr:rowOff>
    </xdr:from>
    <xdr:to>
      <xdr:col>1</xdr:col>
      <xdr:colOff>2095500</xdr:colOff>
      <xdr:row>45</xdr:row>
      <xdr:rowOff>0</xdr:rowOff>
    </xdr:to>
    <xdr:sp macro="" textlink="">
      <xdr:nvSpPr>
        <xdr:cNvPr id="23" name="Striped Right Arrow 22"/>
        <xdr:cNvSpPr/>
      </xdr:nvSpPr>
      <xdr:spPr>
        <a:xfrm>
          <a:off x="2105025" y="16954500"/>
          <a:ext cx="600075" cy="257175"/>
        </a:xfrm>
        <a:prstGeom prst="stripedRightArrow">
          <a:avLst/>
        </a:prstGeom>
      </xdr:spPr>
      <xdr:style>
        <a:lnRef idx="1">
          <a:schemeClr val="accent2"/>
        </a:lnRef>
        <a:fillRef idx="2">
          <a:schemeClr val="accent2"/>
        </a:fillRef>
        <a:effectRef idx="1">
          <a:schemeClr val="accent2"/>
        </a:effectRef>
        <a:fontRef idx="minor">
          <a:schemeClr val="dk1"/>
        </a:fontRef>
      </xdr:style>
      <xdr:txBody>
        <a:bodyPr vertOverflow="clip" rtlCol="0" anchor="ctr"/>
        <a:lstStyle/>
        <a:p>
          <a:pPr algn="ctr"/>
          <a:endParaRPr lang="en-US" sz="1100"/>
        </a:p>
      </xdr:txBody>
    </xdr:sp>
    <xdr:clientData/>
  </xdr:twoCellAnchor>
  <xdr:twoCellAnchor>
    <xdr:from>
      <xdr:col>2</xdr:col>
      <xdr:colOff>200026</xdr:colOff>
      <xdr:row>1</xdr:row>
      <xdr:rowOff>476250</xdr:rowOff>
    </xdr:from>
    <xdr:to>
      <xdr:col>4</xdr:col>
      <xdr:colOff>161926</xdr:colOff>
      <xdr:row>1</xdr:row>
      <xdr:rowOff>828675</xdr:rowOff>
    </xdr:to>
    <xdr:sp macro="[0]!SalProc_RoundedRectangle23_Click" textlink="">
      <xdr:nvSpPr>
        <xdr:cNvPr id="24" name="Rounded Rectangle 23"/>
        <xdr:cNvSpPr/>
      </xdr:nvSpPr>
      <xdr:spPr>
        <a:xfrm>
          <a:off x="9763126" y="809625"/>
          <a:ext cx="1181100" cy="352425"/>
        </a:xfrm>
        <a:prstGeom prst="roundRect">
          <a:avLst/>
        </a:prstGeom>
      </xdr:spPr>
      <xdr:style>
        <a:lnRef idx="0">
          <a:schemeClr val="accent2"/>
        </a:lnRef>
        <a:fillRef idx="3">
          <a:schemeClr val="accent2"/>
        </a:fillRef>
        <a:effectRef idx="3">
          <a:schemeClr val="accent2"/>
        </a:effectRef>
        <a:fontRef idx="minor">
          <a:schemeClr val="lt1"/>
        </a:fontRef>
      </xdr:style>
      <xdr:txBody>
        <a:bodyPr vertOverflow="clip" rtlCol="0" anchor="ctr"/>
        <a:lstStyle/>
        <a:p>
          <a:pPr algn="ctr"/>
          <a:r>
            <a:rPr lang="en-US" sz="1400" b="1"/>
            <a:t>Auto Salary</a:t>
          </a:r>
        </a:p>
      </xdr:txBody>
    </xdr:sp>
    <xdr:clientData/>
  </xdr:twoCellAnchor>
</xdr:wsDr>
</file>

<file path=xl/drawings/drawing131.xml><?xml version="1.0" encoding="utf-8"?>
<xdr:wsDr xmlns:xdr="http://schemas.openxmlformats.org/drawingml/2006/spreadsheetDrawing" xmlns:a="http://schemas.openxmlformats.org/drawingml/2006/main">
  <xdr:twoCellAnchor>
    <xdr:from>
      <xdr:col>2</xdr:col>
      <xdr:colOff>123825</xdr:colOff>
      <xdr:row>0</xdr:row>
      <xdr:rowOff>57150</xdr:rowOff>
    </xdr:from>
    <xdr:to>
      <xdr:col>3</xdr:col>
      <xdr:colOff>514350</xdr:colOff>
      <xdr:row>1</xdr:row>
      <xdr:rowOff>47625</xdr:rowOff>
    </xdr:to>
    <xdr:sp macro="[0]!BillStat_RoundedRectangle1_Click" textlink="">
      <xdr:nvSpPr>
        <xdr:cNvPr id="2" name="Rounded Rectangle 1"/>
        <xdr:cNvSpPr/>
      </xdr:nvSpPr>
      <xdr:spPr>
        <a:xfrm>
          <a:off x="8382000" y="57150"/>
          <a:ext cx="1000125" cy="381000"/>
        </a:xfrm>
        <a:prstGeom prst="roundRect">
          <a:avLst/>
        </a:prstGeom>
      </xdr:spPr>
      <xdr:style>
        <a:lnRef idx="0">
          <a:schemeClr val="accent5"/>
        </a:lnRef>
        <a:fillRef idx="3">
          <a:schemeClr val="accent5"/>
        </a:fillRef>
        <a:effectRef idx="3">
          <a:schemeClr val="accent5"/>
        </a:effectRef>
        <a:fontRef idx="minor">
          <a:schemeClr val="lt1"/>
        </a:fontRef>
      </xdr:style>
      <xdr:txBody>
        <a:bodyPr vertOverflow="clip" rtlCol="0" anchor="ctr"/>
        <a:lstStyle/>
        <a:p>
          <a:pPr algn="ctr"/>
          <a:r>
            <a:rPr lang="en-US" sz="1600" b="1"/>
            <a:t>Home</a:t>
          </a:r>
        </a:p>
      </xdr:txBody>
    </xdr:sp>
    <xdr:clientData/>
  </xdr:twoCellAnchor>
  <xdr:twoCellAnchor>
    <xdr:from>
      <xdr:col>2</xdr:col>
      <xdr:colOff>114300</xdr:colOff>
      <xdr:row>1</xdr:row>
      <xdr:rowOff>95250</xdr:rowOff>
    </xdr:from>
    <xdr:to>
      <xdr:col>3</xdr:col>
      <xdr:colOff>504825</xdr:colOff>
      <xdr:row>1</xdr:row>
      <xdr:rowOff>419100</xdr:rowOff>
    </xdr:to>
    <xdr:sp macro="[0]!BillStat_RoundedRectangle2_Click" textlink="">
      <xdr:nvSpPr>
        <xdr:cNvPr id="3" name="Rounded Rectangle 2"/>
        <xdr:cNvSpPr/>
      </xdr:nvSpPr>
      <xdr:spPr>
        <a:xfrm>
          <a:off x="8372475" y="485775"/>
          <a:ext cx="1000125" cy="323850"/>
        </a:xfrm>
        <a:prstGeom prst="roundRect">
          <a:avLst/>
        </a:prstGeom>
      </xdr:spPr>
      <xdr:style>
        <a:lnRef idx="0">
          <a:schemeClr val="accent5"/>
        </a:lnRef>
        <a:fillRef idx="3">
          <a:schemeClr val="accent5"/>
        </a:fillRef>
        <a:effectRef idx="3">
          <a:schemeClr val="accent5"/>
        </a:effectRef>
        <a:fontRef idx="minor">
          <a:schemeClr val="lt1"/>
        </a:fontRef>
      </xdr:style>
      <xdr:txBody>
        <a:bodyPr vertOverflow="clip" rtlCol="0" anchor="ctr"/>
        <a:lstStyle/>
        <a:p>
          <a:pPr algn="ctr"/>
          <a:r>
            <a:rPr lang="en-US" sz="1600" b="1"/>
            <a:t>Content</a:t>
          </a:r>
        </a:p>
      </xdr:txBody>
    </xdr:sp>
    <xdr:clientData/>
  </xdr:twoCellAnchor>
  <xdr:twoCellAnchor>
    <xdr:from>
      <xdr:col>1</xdr:col>
      <xdr:colOff>1866900</xdr:colOff>
      <xdr:row>2</xdr:row>
      <xdr:rowOff>247650</xdr:rowOff>
    </xdr:from>
    <xdr:to>
      <xdr:col>1</xdr:col>
      <xdr:colOff>2466975</xdr:colOff>
      <xdr:row>4</xdr:row>
      <xdr:rowOff>9525</xdr:rowOff>
    </xdr:to>
    <xdr:sp macro="" textlink="">
      <xdr:nvSpPr>
        <xdr:cNvPr id="4" name="Striped Right Arrow 3"/>
        <xdr:cNvSpPr/>
      </xdr:nvSpPr>
      <xdr:spPr>
        <a:xfrm>
          <a:off x="2476500" y="1428750"/>
          <a:ext cx="600075" cy="295275"/>
        </a:xfrm>
        <a:prstGeom prst="stripedRightArrow">
          <a:avLst/>
        </a:prstGeom>
      </xdr:spPr>
      <xdr:style>
        <a:lnRef idx="1">
          <a:schemeClr val="accent2"/>
        </a:lnRef>
        <a:fillRef idx="2">
          <a:schemeClr val="accent2"/>
        </a:fillRef>
        <a:effectRef idx="1">
          <a:schemeClr val="accent2"/>
        </a:effectRef>
        <a:fontRef idx="minor">
          <a:schemeClr val="dk1"/>
        </a:fontRef>
      </xdr:style>
      <xdr:txBody>
        <a:bodyPr vertOverflow="clip" rtlCol="0" anchor="ctr"/>
        <a:lstStyle/>
        <a:p>
          <a:pPr algn="ctr"/>
          <a:endParaRPr lang="en-US" sz="1100"/>
        </a:p>
      </xdr:txBody>
    </xdr:sp>
    <xdr:clientData/>
  </xdr:twoCellAnchor>
</xdr:wsDr>
</file>

<file path=xl/drawings/drawing132.xml><?xml version="1.0" encoding="utf-8"?>
<xdr:wsDr xmlns:xdr="http://schemas.openxmlformats.org/drawingml/2006/spreadsheetDrawing" xmlns:a="http://schemas.openxmlformats.org/drawingml/2006/main">
  <xdr:twoCellAnchor>
    <xdr:from>
      <xdr:col>2</xdr:col>
      <xdr:colOff>123825</xdr:colOff>
      <xdr:row>0</xdr:row>
      <xdr:rowOff>57150</xdr:rowOff>
    </xdr:from>
    <xdr:to>
      <xdr:col>3</xdr:col>
      <xdr:colOff>514350</xdr:colOff>
      <xdr:row>1</xdr:row>
      <xdr:rowOff>47625</xdr:rowOff>
    </xdr:to>
    <xdr:sp macro="[0]!BillDlt_RoundedRectangle1_Click" textlink="">
      <xdr:nvSpPr>
        <xdr:cNvPr id="2" name="Rounded Rectangle 1"/>
        <xdr:cNvSpPr/>
      </xdr:nvSpPr>
      <xdr:spPr>
        <a:xfrm>
          <a:off x="8639175" y="57150"/>
          <a:ext cx="1000125" cy="371475"/>
        </a:xfrm>
        <a:prstGeom prst="roundRect">
          <a:avLst/>
        </a:prstGeom>
      </xdr:spPr>
      <xdr:style>
        <a:lnRef idx="0">
          <a:schemeClr val="accent5"/>
        </a:lnRef>
        <a:fillRef idx="3">
          <a:schemeClr val="accent5"/>
        </a:fillRef>
        <a:effectRef idx="3">
          <a:schemeClr val="accent5"/>
        </a:effectRef>
        <a:fontRef idx="minor">
          <a:schemeClr val="lt1"/>
        </a:fontRef>
      </xdr:style>
      <xdr:txBody>
        <a:bodyPr vertOverflow="clip" rtlCol="0" anchor="ctr"/>
        <a:lstStyle/>
        <a:p>
          <a:pPr algn="ctr"/>
          <a:r>
            <a:rPr lang="en-US" sz="1600" b="1"/>
            <a:t>Home</a:t>
          </a:r>
        </a:p>
      </xdr:txBody>
    </xdr:sp>
    <xdr:clientData/>
  </xdr:twoCellAnchor>
  <xdr:twoCellAnchor>
    <xdr:from>
      <xdr:col>2</xdr:col>
      <xdr:colOff>114300</xdr:colOff>
      <xdr:row>1</xdr:row>
      <xdr:rowOff>95250</xdr:rowOff>
    </xdr:from>
    <xdr:to>
      <xdr:col>3</xdr:col>
      <xdr:colOff>504825</xdr:colOff>
      <xdr:row>1</xdr:row>
      <xdr:rowOff>419100</xdr:rowOff>
    </xdr:to>
    <xdr:sp macro="[0]!BillDlt_RoundedRectangle2_Click" textlink="">
      <xdr:nvSpPr>
        <xdr:cNvPr id="3" name="Rounded Rectangle 2"/>
        <xdr:cNvSpPr/>
      </xdr:nvSpPr>
      <xdr:spPr>
        <a:xfrm>
          <a:off x="8629650" y="476250"/>
          <a:ext cx="1000125" cy="323850"/>
        </a:xfrm>
        <a:prstGeom prst="roundRect">
          <a:avLst/>
        </a:prstGeom>
      </xdr:spPr>
      <xdr:style>
        <a:lnRef idx="0">
          <a:schemeClr val="accent5"/>
        </a:lnRef>
        <a:fillRef idx="3">
          <a:schemeClr val="accent5"/>
        </a:fillRef>
        <a:effectRef idx="3">
          <a:schemeClr val="accent5"/>
        </a:effectRef>
        <a:fontRef idx="minor">
          <a:schemeClr val="lt1"/>
        </a:fontRef>
      </xdr:style>
      <xdr:txBody>
        <a:bodyPr vertOverflow="clip" rtlCol="0" anchor="ctr"/>
        <a:lstStyle/>
        <a:p>
          <a:pPr algn="ctr"/>
          <a:r>
            <a:rPr lang="en-US" sz="1600" b="1"/>
            <a:t>Content</a:t>
          </a:r>
        </a:p>
      </xdr:txBody>
    </xdr:sp>
    <xdr:clientData/>
  </xdr:twoCellAnchor>
  <xdr:twoCellAnchor>
    <xdr:from>
      <xdr:col>1</xdr:col>
      <xdr:colOff>1809750</xdr:colOff>
      <xdr:row>6</xdr:row>
      <xdr:rowOff>257175</xdr:rowOff>
    </xdr:from>
    <xdr:to>
      <xdr:col>1</xdr:col>
      <xdr:colOff>2409825</xdr:colOff>
      <xdr:row>8</xdr:row>
      <xdr:rowOff>19050</xdr:rowOff>
    </xdr:to>
    <xdr:sp macro="" textlink="">
      <xdr:nvSpPr>
        <xdr:cNvPr id="4" name="Striped Right Arrow 3"/>
        <xdr:cNvSpPr/>
      </xdr:nvSpPr>
      <xdr:spPr>
        <a:xfrm>
          <a:off x="2419350" y="2771775"/>
          <a:ext cx="600075" cy="295275"/>
        </a:xfrm>
        <a:prstGeom prst="stripedRightArrow">
          <a:avLst/>
        </a:prstGeom>
      </xdr:spPr>
      <xdr:style>
        <a:lnRef idx="1">
          <a:schemeClr val="accent2"/>
        </a:lnRef>
        <a:fillRef idx="2">
          <a:schemeClr val="accent2"/>
        </a:fillRef>
        <a:effectRef idx="1">
          <a:schemeClr val="accent2"/>
        </a:effectRef>
        <a:fontRef idx="minor">
          <a:schemeClr val="dk1"/>
        </a:fontRef>
      </xdr:style>
      <xdr:txBody>
        <a:bodyPr vertOverflow="clip" rtlCol="0" anchor="ctr"/>
        <a:lstStyle/>
        <a:p>
          <a:pPr algn="ctr"/>
          <a:endParaRPr lang="en-US" sz="1100"/>
        </a:p>
      </xdr:txBody>
    </xdr:sp>
    <xdr:clientData/>
  </xdr:twoCellAnchor>
  <xdr:twoCellAnchor>
    <xdr:from>
      <xdr:col>1</xdr:col>
      <xdr:colOff>1809750</xdr:colOff>
      <xdr:row>9</xdr:row>
      <xdr:rowOff>257175</xdr:rowOff>
    </xdr:from>
    <xdr:to>
      <xdr:col>1</xdr:col>
      <xdr:colOff>2409825</xdr:colOff>
      <xdr:row>11</xdr:row>
      <xdr:rowOff>19050</xdr:rowOff>
    </xdr:to>
    <xdr:sp macro="" textlink="">
      <xdr:nvSpPr>
        <xdr:cNvPr id="5" name="Striped Right Arrow 4"/>
        <xdr:cNvSpPr/>
      </xdr:nvSpPr>
      <xdr:spPr>
        <a:xfrm>
          <a:off x="2419350" y="4371975"/>
          <a:ext cx="600075" cy="295275"/>
        </a:xfrm>
        <a:prstGeom prst="stripedRightArrow">
          <a:avLst/>
        </a:prstGeom>
      </xdr:spPr>
      <xdr:style>
        <a:lnRef idx="1">
          <a:schemeClr val="accent2"/>
        </a:lnRef>
        <a:fillRef idx="2">
          <a:schemeClr val="accent2"/>
        </a:fillRef>
        <a:effectRef idx="1">
          <a:schemeClr val="accent2"/>
        </a:effectRef>
        <a:fontRef idx="minor">
          <a:schemeClr val="dk1"/>
        </a:fontRef>
      </xdr:style>
      <xdr:txBody>
        <a:bodyPr vertOverflow="clip" rtlCol="0" anchor="ctr"/>
        <a:lstStyle/>
        <a:p>
          <a:pPr algn="ctr"/>
          <a:endParaRPr lang="en-US" sz="1100"/>
        </a:p>
      </xdr:txBody>
    </xdr:sp>
    <xdr:clientData/>
  </xdr:twoCellAnchor>
  <xdr:twoCellAnchor>
    <xdr:from>
      <xdr:col>1</xdr:col>
      <xdr:colOff>1733550</xdr:colOff>
      <xdr:row>15</xdr:row>
      <xdr:rowOff>257175</xdr:rowOff>
    </xdr:from>
    <xdr:to>
      <xdr:col>1</xdr:col>
      <xdr:colOff>2333625</xdr:colOff>
      <xdr:row>17</xdr:row>
      <xdr:rowOff>19050</xdr:rowOff>
    </xdr:to>
    <xdr:sp macro="" textlink="">
      <xdr:nvSpPr>
        <xdr:cNvPr id="6" name="Striped Right Arrow 5"/>
        <xdr:cNvSpPr/>
      </xdr:nvSpPr>
      <xdr:spPr>
        <a:xfrm>
          <a:off x="2343150" y="6238875"/>
          <a:ext cx="600075" cy="295275"/>
        </a:xfrm>
        <a:prstGeom prst="stripedRightArrow">
          <a:avLst/>
        </a:prstGeom>
      </xdr:spPr>
      <xdr:style>
        <a:lnRef idx="1">
          <a:schemeClr val="accent2"/>
        </a:lnRef>
        <a:fillRef idx="2">
          <a:schemeClr val="accent2"/>
        </a:fillRef>
        <a:effectRef idx="1">
          <a:schemeClr val="accent2"/>
        </a:effectRef>
        <a:fontRef idx="minor">
          <a:schemeClr val="dk1"/>
        </a:fontRef>
      </xdr:style>
      <xdr:txBody>
        <a:bodyPr vertOverflow="clip" rtlCol="0" anchor="ctr"/>
        <a:lstStyle/>
        <a:p>
          <a:pPr algn="ctr"/>
          <a:endParaRPr lang="en-US" sz="1100"/>
        </a:p>
      </xdr:txBody>
    </xdr:sp>
    <xdr:clientData/>
  </xdr:twoCellAnchor>
  <xdr:twoCellAnchor>
    <xdr:from>
      <xdr:col>1</xdr:col>
      <xdr:colOff>819151</xdr:colOff>
      <xdr:row>20</xdr:row>
      <xdr:rowOff>9526</xdr:rowOff>
    </xdr:from>
    <xdr:to>
      <xdr:col>1</xdr:col>
      <xdr:colOff>1257301</xdr:colOff>
      <xdr:row>20</xdr:row>
      <xdr:rowOff>257176</xdr:rowOff>
    </xdr:to>
    <xdr:sp macro="" textlink="">
      <xdr:nvSpPr>
        <xdr:cNvPr id="7" name="Striped Right Arrow 6"/>
        <xdr:cNvSpPr/>
      </xdr:nvSpPr>
      <xdr:spPr>
        <a:xfrm>
          <a:off x="1428751" y="7324726"/>
          <a:ext cx="438150" cy="247650"/>
        </a:xfrm>
        <a:prstGeom prst="stripedRightArrow">
          <a:avLst/>
        </a:prstGeom>
      </xdr:spPr>
      <xdr:style>
        <a:lnRef idx="1">
          <a:schemeClr val="accent2"/>
        </a:lnRef>
        <a:fillRef idx="2">
          <a:schemeClr val="accent2"/>
        </a:fillRef>
        <a:effectRef idx="1">
          <a:schemeClr val="accent2"/>
        </a:effectRef>
        <a:fontRef idx="minor">
          <a:schemeClr val="dk1"/>
        </a:fontRef>
      </xdr:style>
      <xdr:txBody>
        <a:bodyPr vertOverflow="clip" rtlCol="0" anchor="ctr"/>
        <a:lstStyle/>
        <a:p>
          <a:pPr algn="ctr"/>
          <a:endParaRPr lang="en-US" sz="1100"/>
        </a:p>
      </xdr:txBody>
    </xdr:sp>
    <xdr:clientData/>
  </xdr:twoCellAnchor>
  <xdr:twoCellAnchor>
    <xdr:from>
      <xdr:col>1</xdr:col>
      <xdr:colOff>819151</xdr:colOff>
      <xdr:row>21</xdr:row>
      <xdr:rowOff>9526</xdr:rowOff>
    </xdr:from>
    <xdr:to>
      <xdr:col>1</xdr:col>
      <xdr:colOff>1257301</xdr:colOff>
      <xdr:row>21</xdr:row>
      <xdr:rowOff>257176</xdr:rowOff>
    </xdr:to>
    <xdr:sp macro="" textlink="">
      <xdr:nvSpPr>
        <xdr:cNvPr id="8" name="Striped Right Arrow 7"/>
        <xdr:cNvSpPr/>
      </xdr:nvSpPr>
      <xdr:spPr>
        <a:xfrm>
          <a:off x="1428751" y="7591426"/>
          <a:ext cx="438150" cy="247650"/>
        </a:xfrm>
        <a:prstGeom prst="stripedRightArrow">
          <a:avLst/>
        </a:prstGeom>
      </xdr:spPr>
      <xdr:style>
        <a:lnRef idx="1">
          <a:schemeClr val="accent2"/>
        </a:lnRef>
        <a:fillRef idx="2">
          <a:schemeClr val="accent2"/>
        </a:fillRef>
        <a:effectRef idx="1">
          <a:schemeClr val="accent2"/>
        </a:effectRef>
        <a:fontRef idx="minor">
          <a:schemeClr val="dk1"/>
        </a:fontRef>
      </xdr:style>
      <xdr:txBody>
        <a:bodyPr vertOverflow="clip" rtlCol="0" anchor="ctr"/>
        <a:lstStyle/>
        <a:p>
          <a:pPr algn="ctr"/>
          <a:endParaRPr lang="en-US" sz="1100"/>
        </a:p>
      </xdr:txBody>
    </xdr:sp>
    <xdr:clientData/>
  </xdr:twoCellAnchor>
  <xdr:twoCellAnchor>
    <xdr:from>
      <xdr:col>1</xdr:col>
      <xdr:colOff>819151</xdr:colOff>
      <xdr:row>22</xdr:row>
      <xdr:rowOff>9526</xdr:rowOff>
    </xdr:from>
    <xdr:to>
      <xdr:col>1</xdr:col>
      <xdr:colOff>1257301</xdr:colOff>
      <xdr:row>22</xdr:row>
      <xdr:rowOff>257176</xdr:rowOff>
    </xdr:to>
    <xdr:sp macro="" textlink="">
      <xdr:nvSpPr>
        <xdr:cNvPr id="9" name="Striped Right Arrow 8"/>
        <xdr:cNvSpPr/>
      </xdr:nvSpPr>
      <xdr:spPr>
        <a:xfrm>
          <a:off x="1428751" y="7858126"/>
          <a:ext cx="438150" cy="247650"/>
        </a:xfrm>
        <a:prstGeom prst="stripedRightArrow">
          <a:avLst/>
        </a:prstGeom>
      </xdr:spPr>
      <xdr:style>
        <a:lnRef idx="1">
          <a:schemeClr val="accent2"/>
        </a:lnRef>
        <a:fillRef idx="2">
          <a:schemeClr val="accent2"/>
        </a:fillRef>
        <a:effectRef idx="1">
          <a:schemeClr val="accent2"/>
        </a:effectRef>
        <a:fontRef idx="minor">
          <a:schemeClr val="dk1"/>
        </a:fontRef>
      </xdr:style>
      <xdr:txBody>
        <a:bodyPr vertOverflow="clip" rtlCol="0" anchor="ctr"/>
        <a:lstStyle/>
        <a:p>
          <a:pPr algn="ctr"/>
          <a:endParaRPr lang="en-US" sz="1100"/>
        </a:p>
      </xdr:txBody>
    </xdr:sp>
    <xdr:clientData/>
  </xdr:twoCellAnchor>
  <xdr:twoCellAnchor>
    <xdr:from>
      <xdr:col>1</xdr:col>
      <xdr:colOff>819151</xdr:colOff>
      <xdr:row>23</xdr:row>
      <xdr:rowOff>9526</xdr:rowOff>
    </xdr:from>
    <xdr:to>
      <xdr:col>1</xdr:col>
      <xdr:colOff>1257301</xdr:colOff>
      <xdr:row>23</xdr:row>
      <xdr:rowOff>257176</xdr:rowOff>
    </xdr:to>
    <xdr:sp macro="" textlink="">
      <xdr:nvSpPr>
        <xdr:cNvPr id="10" name="Striped Right Arrow 9"/>
        <xdr:cNvSpPr/>
      </xdr:nvSpPr>
      <xdr:spPr>
        <a:xfrm>
          <a:off x="1428751" y="8124826"/>
          <a:ext cx="438150" cy="247650"/>
        </a:xfrm>
        <a:prstGeom prst="stripedRightArrow">
          <a:avLst/>
        </a:prstGeom>
      </xdr:spPr>
      <xdr:style>
        <a:lnRef idx="1">
          <a:schemeClr val="accent2"/>
        </a:lnRef>
        <a:fillRef idx="2">
          <a:schemeClr val="accent2"/>
        </a:fillRef>
        <a:effectRef idx="1">
          <a:schemeClr val="accent2"/>
        </a:effectRef>
        <a:fontRef idx="minor">
          <a:schemeClr val="dk1"/>
        </a:fontRef>
      </xdr:style>
      <xdr:txBody>
        <a:bodyPr vertOverflow="clip" rtlCol="0" anchor="ctr"/>
        <a:lstStyle/>
        <a:p>
          <a:pPr algn="ctr"/>
          <a:endParaRPr lang="en-US" sz="1100"/>
        </a:p>
      </xdr:txBody>
    </xdr:sp>
    <xdr:clientData/>
  </xdr:twoCellAnchor>
  <xdr:twoCellAnchor>
    <xdr:from>
      <xdr:col>1</xdr:col>
      <xdr:colOff>819151</xdr:colOff>
      <xdr:row>24</xdr:row>
      <xdr:rowOff>9526</xdr:rowOff>
    </xdr:from>
    <xdr:to>
      <xdr:col>1</xdr:col>
      <xdr:colOff>1257301</xdr:colOff>
      <xdr:row>24</xdr:row>
      <xdr:rowOff>257176</xdr:rowOff>
    </xdr:to>
    <xdr:sp macro="" textlink="">
      <xdr:nvSpPr>
        <xdr:cNvPr id="11" name="Striped Right Arrow 10"/>
        <xdr:cNvSpPr/>
      </xdr:nvSpPr>
      <xdr:spPr>
        <a:xfrm>
          <a:off x="1428751" y="8391526"/>
          <a:ext cx="438150" cy="247650"/>
        </a:xfrm>
        <a:prstGeom prst="stripedRightArrow">
          <a:avLst/>
        </a:prstGeom>
      </xdr:spPr>
      <xdr:style>
        <a:lnRef idx="1">
          <a:schemeClr val="accent2"/>
        </a:lnRef>
        <a:fillRef idx="2">
          <a:schemeClr val="accent2"/>
        </a:fillRef>
        <a:effectRef idx="1">
          <a:schemeClr val="accent2"/>
        </a:effectRef>
        <a:fontRef idx="minor">
          <a:schemeClr val="dk1"/>
        </a:fontRef>
      </xdr:style>
      <xdr:txBody>
        <a:bodyPr vertOverflow="clip" rtlCol="0" anchor="ctr"/>
        <a:lstStyle/>
        <a:p>
          <a:pPr algn="ctr"/>
          <a:endParaRPr lang="en-US" sz="1100"/>
        </a:p>
      </xdr:txBody>
    </xdr:sp>
    <xdr:clientData/>
  </xdr:twoCellAnchor>
  <xdr:twoCellAnchor>
    <xdr:from>
      <xdr:col>1</xdr:col>
      <xdr:colOff>819151</xdr:colOff>
      <xdr:row>25</xdr:row>
      <xdr:rowOff>9526</xdr:rowOff>
    </xdr:from>
    <xdr:to>
      <xdr:col>1</xdr:col>
      <xdr:colOff>1257301</xdr:colOff>
      <xdr:row>25</xdr:row>
      <xdr:rowOff>257176</xdr:rowOff>
    </xdr:to>
    <xdr:sp macro="" textlink="">
      <xdr:nvSpPr>
        <xdr:cNvPr id="12" name="Striped Right Arrow 11"/>
        <xdr:cNvSpPr/>
      </xdr:nvSpPr>
      <xdr:spPr>
        <a:xfrm>
          <a:off x="1428751" y="8658226"/>
          <a:ext cx="438150" cy="247650"/>
        </a:xfrm>
        <a:prstGeom prst="stripedRightArrow">
          <a:avLst/>
        </a:prstGeom>
      </xdr:spPr>
      <xdr:style>
        <a:lnRef idx="1">
          <a:schemeClr val="accent2"/>
        </a:lnRef>
        <a:fillRef idx="2">
          <a:schemeClr val="accent2"/>
        </a:fillRef>
        <a:effectRef idx="1">
          <a:schemeClr val="accent2"/>
        </a:effectRef>
        <a:fontRef idx="minor">
          <a:schemeClr val="dk1"/>
        </a:fontRef>
      </xdr:style>
      <xdr:txBody>
        <a:bodyPr vertOverflow="clip" rtlCol="0" anchor="ctr"/>
        <a:lstStyle/>
        <a:p>
          <a:pPr algn="ctr"/>
          <a:endParaRPr lang="en-US" sz="1100"/>
        </a:p>
      </xdr:txBody>
    </xdr:sp>
    <xdr:clientData/>
  </xdr:twoCellAnchor>
  <xdr:twoCellAnchor>
    <xdr:from>
      <xdr:col>1</xdr:col>
      <xdr:colOff>819151</xdr:colOff>
      <xdr:row>26</xdr:row>
      <xdr:rowOff>9526</xdr:rowOff>
    </xdr:from>
    <xdr:to>
      <xdr:col>1</xdr:col>
      <xdr:colOff>1257301</xdr:colOff>
      <xdr:row>26</xdr:row>
      <xdr:rowOff>257176</xdr:rowOff>
    </xdr:to>
    <xdr:sp macro="" textlink="">
      <xdr:nvSpPr>
        <xdr:cNvPr id="13" name="Striped Right Arrow 12"/>
        <xdr:cNvSpPr/>
      </xdr:nvSpPr>
      <xdr:spPr>
        <a:xfrm>
          <a:off x="1428751" y="8924926"/>
          <a:ext cx="438150" cy="247650"/>
        </a:xfrm>
        <a:prstGeom prst="stripedRightArrow">
          <a:avLst/>
        </a:prstGeom>
      </xdr:spPr>
      <xdr:style>
        <a:lnRef idx="1">
          <a:schemeClr val="accent2"/>
        </a:lnRef>
        <a:fillRef idx="2">
          <a:schemeClr val="accent2"/>
        </a:fillRef>
        <a:effectRef idx="1">
          <a:schemeClr val="accent2"/>
        </a:effectRef>
        <a:fontRef idx="minor">
          <a:schemeClr val="dk1"/>
        </a:fontRef>
      </xdr:style>
      <xdr:txBody>
        <a:bodyPr vertOverflow="clip" rtlCol="0" anchor="ctr"/>
        <a:lstStyle/>
        <a:p>
          <a:pPr algn="ctr"/>
          <a:endParaRPr lang="en-US" sz="1100"/>
        </a:p>
      </xdr:txBody>
    </xdr:sp>
    <xdr:clientData/>
  </xdr:twoCellAnchor>
</xdr:wsDr>
</file>

<file path=xl/drawings/drawing133.xml><?xml version="1.0" encoding="utf-8"?>
<xdr:wsDr xmlns:xdr="http://schemas.openxmlformats.org/drawingml/2006/spreadsheetDrawing" xmlns:a="http://schemas.openxmlformats.org/drawingml/2006/main">
  <xdr:twoCellAnchor>
    <xdr:from>
      <xdr:col>2</xdr:col>
      <xdr:colOff>123825</xdr:colOff>
      <xdr:row>0</xdr:row>
      <xdr:rowOff>57150</xdr:rowOff>
    </xdr:from>
    <xdr:to>
      <xdr:col>3</xdr:col>
      <xdr:colOff>514350</xdr:colOff>
      <xdr:row>1</xdr:row>
      <xdr:rowOff>47625</xdr:rowOff>
    </xdr:to>
    <xdr:sp macro="[0]!BillRevrt_RoundedRectangle1_Click" textlink="">
      <xdr:nvSpPr>
        <xdr:cNvPr id="2" name="Rounded Rectangle 1"/>
        <xdr:cNvSpPr/>
      </xdr:nvSpPr>
      <xdr:spPr>
        <a:xfrm>
          <a:off x="8096250" y="57150"/>
          <a:ext cx="1000125" cy="361950"/>
        </a:xfrm>
        <a:prstGeom prst="roundRect">
          <a:avLst/>
        </a:prstGeom>
      </xdr:spPr>
      <xdr:style>
        <a:lnRef idx="0">
          <a:schemeClr val="accent5"/>
        </a:lnRef>
        <a:fillRef idx="3">
          <a:schemeClr val="accent5"/>
        </a:fillRef>
        <a:effectRef idx="3">
          <a:schemeClr val="accent5"/>
        </a:effectRef>
        <a:fontRef idx="minor">
          <a:schemeClr val="lt1"/>
        </a:fontRef>
      </xdr:style>
      <xdr:txBody>
        <a:bodyPr vertOverflow="clip" rtlCol="0" anchor="ctr"/>
        <a:lstStyle/>
        <a:p>
          <a:pPr algn="ctr"/>
          <a:r>
            <a:rPr lang="en-US" sz="1600" b="1"/>
            <a:t>Home</a:t>
          </a:r>
        </a:p>
      </xdr:txBody>
    </xdr:sp>
    <xdr:clientData/>
  </xdr:twoCellAnchor>
  <xdr:twoCellAnchor>
    <xdr:from>
      <xdr:col>2</xdr:col>
      <xdr:colOff>114300</xdr:colOff>
      <xdr:row>1</xdr:row>
      <xdr:rowOff>95250</xdr:rowOff>
    </xdr:from>
    <xdr:to>
      <xdr:col>3</xdr:col>
      <xdr:colOff>504825</xdr:colOff>
      <xdr:row>1</xdr:row>
      <xdr:rowOff>419100</xdr:rowOff>
    </xdr:to>
    <xdr:sp macro="[0]!BillRevrt_RoundedRectangle2_Click" textlink="">
      <xdr:nvSpPr>
        <xdr:cNvPr id="3" name="Rounded Rectangle 2"/>
        <xdr:cNvSpPr/>
      </xdr:nvSpPr>
      <xdr:spPr>
        <a:xfrm>
          <a:off x="8086725" y="466725"/>
          <a:ext cx="1000125" cy="323850"/>
        </a:xfrm>
        <a:prstGeom prst="roundRect">
          <a:avLst/>
        </a:prstGeom>
      </xdr:spPr>
      <xdr:style>
        <a:lnRef idx="0">
          <a:schemeClr val="accent5"/>
        </a:lnRef>
        <a:fillRef idx="3">
          <a:schemeClr val="accent5"/>
        </a:fillRef>
        <a:effectRef idx="3">
          <a:schemeClr val="accent5"/>
        </a:effectRef>
        <a:fontRef idx="minor">
          <a:schemeClr val="lt1"/>
        </a:fontRef>
      </xdr:style>
      <xdr:txBody>
        <a:bodyPr vertOverflow="clip" rtlCol="0" anchor="ctr"/>
        <a:lstStyle/>
        <a:p>
          <a:pPr algn="ctr"/>
          <a:r>
            <a:rPr lang="en-US" sz="1600" b="1"/>
            <a:t>Content</a:t>
          </a:r>
        </a:p>
      </xdr:txBody>
    </xdr:sp>
    <xdr:clientData/>
  </xdr:twoCellAnchor>
  <xdr:twoCellAnchor>
    <xdr:from>
      <xdr:col>1</xdr:col>
      <xdr:colOff>1857375</xdr:colOff>
      <xdr:row>1</xdr:row>
      <xdr:rowOff>504826</xdr:rowOff>
    </xdr:from>
    <xdr:to>
      <xdr:col>1</xdr:col>
      <xdr:colOff>2390775</xdr:colOff>
      <xdr:row>2</xdr:row>
      <xdr:rowOff>257176</xdr:rowOff>
    </xdr:to>
    <xdr:sp macro="" textlink="">
      <xdr:nvSpPr>
        <xdr:cNvPr id="4" name="Striped Right Arrow 3"/>
        <xdr:cNvSpPr/>
      </xdr:nvSpPr>
      <xdr:spPr>
        <a:xfrm>
          <a:off x="2466975" y="876301"/>
          <a:ext cx="533400" cy="285750"/>
        </a:xfrm>
        <a:prstGeom prst="stripedRightArrow">
          <a:avLst/>
        </a:prstGeom>
      </xdr:spPr>
      <xdr:style>
        <a:lnRef idx="1">
          <a:schemeClr val="accent2"/>
        </a:lnRef>
        <a:fillRef idx="2">
          <a:schemeClr val="accent2"/>
        </a:fillRef>
        <a:effectRef idx="1">
          <a:schemeClr val="accent2"/>
        </a:effectRef>
        <a:fontRef idx="minor">
          <a:schemeClr val="dk1"/>
        </a:fontRef>
      </xdr:style>
      <xdr:txBody>
        <a:bodyPr vertOverflow="clip" rtlCol="0" anchor="ctr"/>
        <a:lstStyle/>
        <a:p>
          <a:pPr algn="ctr"/>
          <a:endParaRPr lang="en-US" sz="1100"/>
        </a:p>
      </xdr:txBody>
    </xdr:sp>
    <xdr:clientData/>
  </xdr:twoCellAnchor>
</xdr:wsDr>
</file>

<file path=xl/drawings/drawing134.xml><?xml version="1.0" encoding="utf-8"?>
<xdr:wsDr xmlns:xdr="http://schemas.openxmlformats.org/drawingml/2006/spreadsheetDrawing" xmlns:a="http://schemas.openxmlformats.org/drawingml/2006/main">
  <xdr:twoCellAnchor>
    <xdr:from>
      <xdr:col>2</xdr:col>
      <xdr:colOff>123825</xdr:colOff>
      <xdr:row>0</xdr:row>
      <xdr:rowOff>57150</xdr:rowOff>
    </xdr:from>
    <xdr:to>
      <xdr:col>3</xdr:col>
      <xdr:colOff>514350</xdr:colOff>
      <xdr:row>1</xdr:row>
      <xdr:rowOff>47625</xdr:rowOff>
    </xdr:to>
    <xdr:sp macro="[0]!BillObj_RoundedRectangle1_Click" textlink="">
      <xdr:nvSpPr>
        <xdr:cNvPr id="2" name="Rounded Rectangle 1"/>
        <xdr:cNvSpPr/>
      </xdr:nvSpPr>
      <xdr:spPr>
        <a:xfrm>
          <a:off x="8924925" y="57150"/>
          <a:ext cx="1000125" cy="371475"/>
        </a:xfrm>
        <a:prstGeom prst="roundRect">
          <a:avLst/>
        </a:prstGeom>
      </xdr:spPr>
      <xdr:style>
        <a:lnRef idx="0">
          <a:schemeClr val="accent5"/>
        </a:lnRef>
        <a:fillRef idx="3">
          <a:schemeClr val="accent5"/>
        </a:fillRef>
        <a:effectRef idx="3">
          <a:schemeClr val="accent5"/>
        </a:effectRef>
        <a:fontRef idx="minor">
          <a:schemeClr val="lt1"/>
        </a:fontRef>
      </xdr:style>
      <xdr:txBody>
        <a:bodyPr vertOverflow="clip" rtlCol="0" anchor="ctr"/>
        <a:lstStyle/>
        <a:p>
          <a:pPr algn="ctr"/>
          <a:r>
            <a:rPr lang="en-US" sz="1600" b="1"/>
            <a:t>Home</a:t>
          </a:r>
        </a:p>
      </xdr:txBody>
    </xdr:sp>
    <xdr:clientData/>
  </xdr:twoCellAnchor>
  <xdr:twoCellAnchor>
    <xdr:from>
      <xdr:col>2</xdr:col>
      <xdr:colOff>114300</xdr:colOff>
      <xdr:row>1</xdr:row>
      <xdr:rowOff>95250</xdr:rowOff>
    </xdr:from>
    <xdr:to>
      <xdr:col>3</xdr:col>
      <xdr:colOff>504825</xdr:colOff>
      <xdr:row>1</xdr:row>
      <xdr:rowOff>419100</xdr:rowOff>
    </xdr:to>
    <xdr:sp macro="[0]!BillObj_RoundedRectangle2_Click" textlink="">
      <xdr:nvSpPr>
        <xdr:cNvPr id="3" name="Rounded Rectangle 2"/>
        <xdr:cNvSpPr/>
      </xdr:nvSpPr>
      <xdr:spPr>
        <a:xfrm>
          <a:off x="8915400" y="476250"/>
          <a:ext cx="1000125" cy="323850"/>
        </a:xfrm>
        <a:prstGeom prst="roundRect">
          <a:avLst/>
        </a:prstGeom>
      </xdr:spPr>
      <xdr:style>
        <a:lnRef idx="0">
          <a:schemeClr val="accent5"/>
        </a:lnRef>
        <a:fillRef idx="3">
          <a:schemeClr val="accent5"/>
        </a:fillRef>
        <a:effectRef idx="3">
          <a:schemeClr val="accent5"/>
        </a:effectRef>
        <a:fontRef idx="minor">
          <a:schemeClr val="lt1"/>
        </a:fontRef>
      </xdr:style>
      <xdr:txBody>
        <a:bodyPr vertOverflow="clip" rtlCol="0" anchor="ctr"/>
        <a:lstStyle/>
        <a:p>
          <a:pPr algn="ctr"/>
          <a:r>
            <a:rPr lang="en-US" sz="1600" b="1"/>
            <a:t>Content</a:t>
          </a:r>
        </a:p>
      </xdr:txBody>
    </xdr:sp>
    <xdr:clientData/>
  </xdr:twoCellAnchor>
</xdr:wsDr>
</file>

<file path=xl/drawings/drawing135.xml><?xml version="1.0" encoding="utf-8"?>
<xdr:wsDr xmlns:xdr="http://schemas.openxmlformats.org/drawingml/2006/spreadsheetDrawing" xmlns:a="http://schemas.openxmlformats.org/drawingml/2006/main">
  <xdr:twoCellAnchor>
    <xdr:from>
      <xdr:col>2</xdr:col>
      <xdr:colOff>123825</xdr:colOff>
      <xdr:row>0</xdr:row>
      <xdr:rowOff>57150</xdr:rowOff>
    </xdr:from>
    <xdr:to>
      <xdr:col>3</xdr:col>
      <xdr:colOff>514350</xdr:colOff>
      <xdr:row>1</xdr:row>
      <xdr:rowOff>47625</xdr:rowOff>
    </xdr:to>
    <xdr:sp macro="[0]!DArer_RoundedRectangle1_Click" textlink="">
      <xdr:nvSpPr>
        <xdr:cNvPr id="2" name="Rounded Rectangle 1"/>
        <xdr:cNvSpPr/>
      </xdr:nvSpPr>
      <xdr:spPr>
        <a:xfrm>
          <a:off x="8763000" y="57150"/>
          <a:ext cx="1000125" cy="381000"/>
        </a:xfrm>
        <a:prstGeom prst="roundRect">
          <a:avLst/>
        </a:prstGeom>
      </xdr:spPr>
      <xdr:style>
        <a:lnRef idx="0">
          <a:schemeClr val="accent5"/>
        </a:lnRef>
        <a:fillRef idx="3">
          <a:schemeClr val="accent5"/>
        </a:fillRef>
        <a:effectRef idx="3">
          <a:schemeClr val="accent5"/>
        </a:effectRef>
        <a:fontRef idx="minor">
          <a:schemeClr val="lt1"/>
        </a:fontRef>
      </xdr:style>
      <xdr:txBody>
        <a:bodyPr vertOverflow="clip" rtlCol="0" anchor="ctr"/>
        <a:lstStyle/>
        <a:p>
          <a:pPr algn="ctr"/>
          <a:r>
            <a:rPr lang="en-US" sz="1600" b="1"/>
            <a:t>Home</a:t>
          </a:r>
        </a:p>
      </xdr:txBody>
    </xdr:sp>
    <xdr:clientData/>
  </xdr:twoCellAnchor>
  <xdr:twoCellAnchor>
    <xdr:from>
      <xdr:col>2</xdr:col>
      <xdr:colOff>114300</xdr:colOff>
      <xdr:row>1</xdr:row>
      <xdr:rowOff>95250</xdr:rowOff>
    </xdr:from>
    <xdr:to>
      <xdr:col>3</xdr:col>
      <xdr:colOff>504825</xdr:colOff>
      <xdr:row>1</xdr:row>
      <xdr:rowOff>419100</xdr:rowOff>
    </xdr:to>
    <xdr:sp macro="[0]!DArer_RoundedRectangle2_Click" textlink="">
      <xdr:nvSpPr>
        <xdr:cNvPr id="3" name="Rounded Rectangle 2"/>
        <xdr:cNvSpPr/>
      </xdr:nvSpPr>
      <xdr:spPr>
        <a:xfrm>
          <a:off x="8753475" y="485775"/>
          <a:ext cx="1000125" cy="323850"/>
        </a:xfrm>
        <a:prstGeom prst="roundRect">
          <a:avLst/>
        </a:prstGeom>
      </xdr:spPr>
      <xdr:style>
        <a:lnRef idx="0">
          <a:schemeClr val="accent5"/>
        </a:lnRef>
        <a:fillRef idx="3">
          <a:schemeClr val="accent5"/>
        </a:fillRef>
        <a:effectRef idx="3">
          <a:schemeClr val="accent5"/>
        </a:effectRef>
        <a:fontRef idx="minor">
          <a:schemeClr val="lt1"/>
        </a:fontRef>
      </xdr:style>
      <xdr:txBody>
        <a:bodyPr vertOverflow="clip" rtlCol="0" anchor="ctr"/>
        <a:lstStyle/>
        <a:p>
          <a:pPr algn="ctr"/>
          <a:r>
            <a:rPr lang="en-US" sz="1600" b="1"/>
            <a:t>Content</a:t>
          </a:r>
        </a:p>
      </xdr:txBody>
    </xdr:sp>
    <xdr:clientData/>
  </xdr:twoCellAnchor>
</xdr:wsDr>
</file>

<file path=xl/drawings/drawing136.xml><?xml version="1.0" encoding="utf-8"?>
<xdr:wsDr xmlns:xdr="http://schemas.openxmlformats.org/drawingml/2006/spreadsheetDrawing" xmlns:a="http://schemas.openxmlformats.org/drawingml/2006/main">
  <xdr:twoCellAnchor>
    <xdr:from>
      <xdr:col>2</xdr:col>
      <xdr:colOff>123825</xdr:colOff>
      <xdr:row>0</xdr:row>
      <xdr:rowOff>57150</xdr:rowOff>
    </xdr:from>
    <xdr:to>
      <xdr:col>3</xdr:col>
      <xdr:colOff>514350</xdr:colOff>
      <xdr:row>1</xdr:row>
      <xdr:rowOff>47625</xdr:rowOff>
    </xdr:to>
    <xdr:sp macro="[0]!HPSal_RoundedRectangle1_Click" textlink="">
      <xdr:nvSpPr>
        <xdr:cNvPr id="2" name="Rounded Rectangle 1"/>
        <xdr:cNvSpPr/>
      </xdr:nvSpPr>
      <xdr:spPr>
        <a:xfrm>
          <a:off x="8677275" y="57150"/>
          <a:ext cx="1000125" cy="381000"/>
        </a:xfrm>
        <a:prstGeom prst="roundRect">
          <a:avLst/>
        </a:prstGeom>
      </xdr:spPr>
      <xdr:style>
        <a:lnRef idx="0">
          <a:schemeClr val="accent5"/>
        </a:lnRef>
        <a:fillRef idx="3">
          <a:schemeClr val="accent5"/>
        </a:fillRef>
        <a:effectRef idx="3">
          <a:schemeClr val="accent5"/>
        </a:effectRef>
        <a:fontRef idx="minor">
          <a:schemeClr val="lt1"/>
        </a:fontRef>
      </xdr:style>
      <xdr:txBody>
        <a:bodyPr vertOverflow="clip" rtlCol="0" anchor="ctr"/>
        <a:lstStyle/>
        <a:p>
          <a:pPr algn="ctr"/>
          <a:r>
            <a:rPr lang="en-US" sz="1600" b="1"/>
            <a:t>Home</a:t>
          </a:r>
        </a:p>
      </xdr:txBody>
    </xdr:sp>
    <xdr:clientData/>
  </xdr:twoCellAnchor>
  <xdr:twoCellAnchor>
    <xdr:from>
      <xdr:col>2</xdr:col>
      <xdr:colOff>114300</xdr:colOff>
      <xdr:row>1</xdr:row>
      <xdr:rowOff>95250</xdr:rowOff>
    </xdr:from>
    <xdr:to>
      <xdr:col>3</xdr:col>
      <xdr:colOff>504825</xdr:colOff>
      <xdr:row>1</xdr:row>
      <xdr:rowOff>419100</xdr:rowOff>
    </xdr:to>
    <xdr:sp macro="[0]!HPSal_RoundedRectangle2_Click" textlink="">
      <xdr:nvSpPr>
        <xdr:cNvPr id="3" name="Rounded Rectangle 2"/>
        <xdr:cNvSpPr/>
      </xdr:nvSpPr>
      <xdr:spPr>
        <a:xfrm>
          <a:off x="8667750" y="485775"/>
          <a:ext cx="1000125" cy="323850"/>
        </a:xfrm>
        <a:prstGeom prst="roundRect">
          <a:avLst/>
        </a:prstGeom>
      </xdr:spPr>
      <xdr:style>
        <a:lnRef idx="0">
          <a:schemeClr val="accent5"/>
        </a:lnRef>
        <a:fillRef idx="3">
          <a:schemeClr val="accent5"/>
        </a:fillRef>
        <a:effectRef idx="3">
          <a:schemeClr val="accent5"/>
        </a:effectRef>
        <a:fontRef idx="minor">
          <a:schemeClr val="lt1"/>
        </a:fontRef>
      </xdr:style>
      <xdr:txBody>
        <a:bodyPr vertOverflow="clip" rtlCol="0" anchor="ctr"/>
        <a:lstStyle/>
        <a:p>
          <a:pPr algn="ctr"/>
          <a:r>
            <a:rPr lang="en-US" sz="1600" b="1"/>
            <a:t>Content</a:t>
          </a:r>
        </a:p>
      </xdr:txBody>
    </xdr:sp>
    <xdr:clientData/>
  </xdr:twoCellAnchor>
</xdr:wsDr>
</file>

<file path=xl/drawings/drawing137.xml><?xml version="1.0" encoding="utf-8"?>
<xdr:wsDr xmlns:xdr="http://schemas.openxmlformats.org/drawingml/2006/spreadsheetDrawing" xmlns:a="http://schemas.openxmlformats.org/drawingml/2006/main">
  <xdr:twoCellAnchor>
    <xdr:from>
      <xdr:col>2</xdr:col>
      <xdr:colOff>123825</xdr:colOff>
      <xdr:row>0</xdr:row>
      <xdr:rowOff>57150</xdr:rowOff>
    </xdr:from>
    <xdr:to>
      <xdr:col>3</xdr:col>
      <xdr:colOff>514350</xdr:colOff>
      <xdr:row>1</xdr:row>
      <xdr:rowOff>47625</xdr:rowOff>
    </xdr:to>
    <xdr:sp macro="[0]!PartialPay_RoundedRectangle1_Click" textlink="">
      <xdr:nvSpPr>
        <xdr:cNvPr id="2" name="Rounded Rectangle 1"/>
        <xdr:cNvSpPr/>
      </xdr:nvSpPr>
      <xdr:spPr>
        <a:xfrm>
          <a:off x="8058150" y="57150"/>
          <a:ext cx="1000125" cy="371475"/>
        </a:xfrm>
        <a:prstGeom prst="roundRect">
          <a:avLst/>
        </a:prstGeom>
      </xdr:spPr>
      <xdr:style>
        <a:lnRef idx="0">
          <a:schemeClr val="accent5"/>
        </a:lnRef>
        <a:fillRef idx="3">
          <a:schemeClr val="accent5"/>
        </a:fillRef>
        <a:effectRef idx="3">
          <a:schemeClr val="accent5"/>
        </a:effectRef>
        <a:fontRef idx="minor">
          <a:schemeClr val="lt1"/>
        </a:fontRef>
      </xdr:style>
      <xdr:txBody>
        <a:bodyPr vertOverflow="clip" rtlCol="0" anchor="ctr"/>
        <a:lstStyle/>
        <a:p>
          <a:pPr algn="ctr"/>
          <a:r>
            <a:rPr lang="en-US" sz="1600" b="1"/>
            <a:t>Home</a:t>
          </a:r>
        </a:p>
      </xdr:txBody>
    </xdr:sp>
    <xdr:clientData/>
  </xdr:twoCellAnchor>
  <xdr:twoCellAnchor>
    <xdr:from>
      <xdr:col>2</xdr:col>
      <xdr:colOff>114300</xdr:colOff>
      <xdr:row>1</xdr:row>
      <xdr:rowOff>95250</xdr:rowOff>
    </xdr:from>
    <xdr:to>
      <xdr:col>3</xdr:col>
      <xdr:colOff>504825</xdr:colOff>
      <xdr:row>1</xdr:row>
      <xdr:rowOff>419100</xdr:rowOff>
    </xdr:to>
    <xdr:sp macro="[0]!PartialPay_RoundedRectangle2_Click" textlink="">
      <xdr:nvSpPr>
        <xdr:cNvPr id="3" name="Rounded Rectangle 2"/>
        <xdr:cNvSpPr/>
      </xdr:nvSpPr>
      <xdr:spPr>
        <a:xfrm>
          <a:off x="8048625" y="476250"/>
          <a:ext cx="1000125" cy="323850"/>
        </a:xfrm>
        <a:prstGeom prst="roundRect">
          <a:avLst/>
        </a:prstGeom>
      </xdr:spPr>
      <xdr:style>
        <a:lnRef idx="0">
          <a:schemeClr val="accent5"/>
        </a:lnRef>
        <a:fillRef idx="3">
          <a:schemeClr val="accent5"/>
        </a:fillRef>
        <a:effectRef idx="3">
          <a:schemeClr val="accent5"/>
        </a:effectRef>
        <a:fontRef idx="minor">
          <a:schemeClr val="lt1"/>
        </a:fontRef>
      </xdr:style>
      <xdr:txBody>
        <a:bodyPr vertOverflow="clip" rtlCol="0" anchor="ctr"/>
        <a:lstStyle/>
        <a:p>
          <a:pPr algn="ctr"/>
          <a:r>
            <a:rPr lang="en-US" sz="1600" b="1"/>
            <a:t>Content</a:t>
          </a:r>
        </a:p>
      </xdr:txBody>
    </xdr:sp>
    <xdr:clientData/>
  </xdr:twoCellAnchor>
</xdr:wsDr>
</file>

<file path=xl/drawings/drawing138.xml><?xml version="1.0" encoding="utf-8"?>
<xdr:wsDr xmlns:xdr="http://schemas.openxmlformats.org/drawingml/2006/spreadsheetDrawing" xmlns:a="http://schemas.openxmlformats.org/drawingml/2006/main">
  <xdr:twoCellAnchor>
    <xdr:from>
      <xdr:col>2</xdr:col>
      <xdr:colOff>123825</xdr:colOff>
      <xdr:row>0</xdr:row>
      <xdr:rowOff>57150</xdr:rowOff>
    </xdr:from>
    <xdr:to>
      <xdr:col>3</xdr:col>
      <xdr:colOff>514350</xdr:colOff>
      <xdr:row>1</xdr:row>
      <xdr:rowOff>47625</xdr:rowOff>
    </xdr:to>
    <xdr:sp macro="[0]!EmpTrf_RoundedRectangle1_Click" textlink="">
      <xdr:nvSpPr>
        <xdr:cNvPr id="2" name="Rounded Rectangle 1"/>
        <xdr:cNvSpPr/>
      </xdr:nvSpPr>
      <xdr:spPr>
        <a:xfrm>
          <a:off x="9286875" y="57150"/>
          <a:ext cx="1000125" cy="409575"/>
        </a:xfrm>
        <a:prstGeom prst="roundRect">
          <a:avLst/>
        </a:prstGeom>
      </xdr:spPr>
      <xdr:style>
        <a:lnRef idx="0">
          <a:schemeClr val="accent5"/>
        </a:lnRef>
        <a:fillRef idx="3">
          <a:schemeClr val="accent5"/>
        </a:fillRef>
        <a:effectRef idx="3">
          <a:schemeClr val="accent5"/>
        </a:effectRef>
        <a:fontRef idx="minor">
          <a:schemeClr val="lt1"/>
        </a:fontRef>
      </xdr:style>
      <xdr:txBody>
        <a:bodyPr vertOverflow="clip" rtlCol="0" anchor="ctr"/>
        <a:lstStyle/>
        <a:p>
          <a:pPr algn="ctr"/>
          <a:r>
            <a:rPr lang="en-US" sz="1600" b="1"/>
            <a:t>Home</a:t>
          </a:r>
        </a:p>
      </xdr:txBody>
    </xdr:sp>
    <xdr:clientData/>
  </xdr:twoCellAnchor>
  <xdr:twoCellAnchor>
    <xdr:from>
      <xdr:col>2</xdr:col>
      <xdr:colOff>114300</xdr:colOff>
      <xdr:row>1</xdr:row>
      <xdr:rowOff>95250</xdr:rowOff>
    </xdr:from>
    <xdr:to>
      <xdr:col>3</xdr:col>
      <xdr:colOff>504825</xdr:colOff>
      <xdr:row>1</xdr:row>
      <xdr:rowOff>419100</xdr:rowOff>
    </xdr:to>
    <xdr:sp macro="[0]!EmpTrf_RoundedRectangle2_Click" textlink="">
      <xdr:nvSpPr>
        <xdr:cNvPr id="3" name="Rounded Rectangle 2"/>
        <xdr:cNvSpPr/>
      </xdr:nvSpPr>
      <xdr:spPr>
        <a:xfrm>
          <a:off x="9277350" y="514350"/>
          <a:ext cx="1000125" cy="323850"/>
        </a:xfrm>
        <a:prstGeom prst="roundRect">
          <a:avLst/>
        </a:prstGeom>
      </xdr:spPr>
      <xdr:style>
        <a:lnRef idx="0">
          <a:schemeClr val="accent5"/>
        </a:lnRef>
        <a:fillRef idx="3">
          <a:schemeClr val="accent5"/>
        </a:fillRef>
        <a:effectRef idx="3">
          <a:schemeClr val="accent5"/>
        </a:effectRef>
        <a:fontRef idx="minor">
          <a:schemeClr val="lt1"/>
        </a:fontRef>
      </xdr:style>
      <xdr:txBody>
        <a:bodyPr vertOverflow="clip" rtlCol="0" anchor="ctr"/>
        <a:lstStyle/>
        <a:p>
          <a:pPr algn="ctr"/>
          <a:r>
            <a:rPr lang="en-US" sz="1600" b="1"/>
            <a:t>Content</a:t>
          </a:r>
        </a:p>
      </xdr:txBody>
    </xdr:sp>
    <xdr:clientData/>
  </xdr:twoCellAnchor>
</xdr:wsDr>
</file>

<file path=xl/drawings/drawing139.xml><?xml version="1.0" encoding="utf-8"?>
<xdr:wsDr xmlns:xdr="http://schemas.openxmlformats.org/drawingml/2006/spreadsheetDrawing" xmlns:a="http://schemas.openxmlformats.org/drawingml/2006/main">
  <xdr:twoCellAnchor>
    <xdr:from>
      <xdr:col>2</xdr:col>
      <xdr:colOff>123825</xdr:colOff>
      <xdr:row>0</xdr:row>
      <xdr:rowOff>57150</xdr:rowOff>
    </xdr:from>
    <xdr:to>
      <xdr:col>3</xdr:col>
      <xdr:colOff>514350</xdr:colOff>
      <xdr:row>1</xdr:row>
      <xdr:rowOff>47625</xdr:rowOff>
    </xdr:to>
    <xdr:sp macro="[0]!AcceptTrf_RoundedRectangle1_Click" textlink="">
      <xdr:nvSpPr>
        <xdr:cNvPr id="2" name="Rounded Rectangle 1"/>
        <xdr:cNvSpPr/>
      </xdr:nvSpPr>
      <xdr:spPr>
        <a:xfrm>
          <a:off x="9267825" y="57150"/>
          <a:ext cx="1000125" cy="390525"/>
        </a:xfrm>
        <a:prstGeom prst="roundRect">
          <a:avLst/>
        </a:prstGeom>
      </xdr:spPr>
      <xdr:style>
        <a:lnRef idx="0">
          <a:schemeClr val="accent5"/>
        </a:lnRef>
        <a:fillRef idx="3">
          <a:schemeClr val="accent5"/>
        </a:fillRef>
        <a:effectRef idx="3">
          <a:schemeClr val="accent5"/>
        </a:effectRef>
        <a:fontRef idx="minor">
          <a:schemeClr val="lt1"/>
        </a:fontRef>
      </xdr:style>
      <xdr:txBody>
        <a:bodyPr vertOverflow="clip" rtlCol="0" anchor="ctr"/>
        <a:lstStyle/>
        <a:p>
          <a:pPr algn="ctr"/>
          <a:r>
            <a:rPr lang="en-US" sz="1600" b="1"/>
            <a:t>Home</a:t>
          </a:r>
        </a:p>
      </xdr:txBody>
    </xdr:sp>
    <xdr:clientData/>
  </xdr:twoCellAnchor>
  <xdr:twoCellAnchor>
    <xdr:from>
      <xdr:col>2</xdr:col>
      <xdr:colOff>114300</xdr:colOff>
      <xdr:row>1</xdr:row>
      <xdr:rowOff>95250</xdr:rowOff>
    </xdr:from>
    <xdr:to>
      <xdr:col>3</xdr:col>
      <xdr:colOff>504825</xdr:colOff>
      <xdr:row>1</xdr:row>
      <xdr:rowOff>419100</xdr:rowOff>
    </xdr:to>
    <xdr:sp macro="[0]!AcceptTrf_RoundedRectangle2_Click" textlink="">
      <xdr:nvSpPr>
        <xdr:cNvPr id="3" name="Rounded Rectangle 2"/>
        <xdr:cNvSpPr/>
      </xdr:nvSpPr>
      <xdr:spPr>
        <a:xfrm>
          <a:off x="9258300" y="495300"/>
          <a:ext cx="1000125" cy="323850"/>
        </a:xfrm>
        <a:prstGeom prst="roundRect">
          <a:avLst/>
        </a:prstGeom>
      </xdr:spPr>
      <xdr:style>
        <a:lnRef idx="0">
          <a:schemeClr val="accent5"/>
        </a:lnRef>
        <a:fillRef idx="3">
          <a:schemeClr val="accent5"/>
        </a:fillRef>
        <a:effectRef idx="3">
          <a:schemeClr val="accent5"/>
        </a:effectRef>
        <a:fontRef idx="minor">
          <a:schemeClr val="lt1"/>
        </a:fontRef>
      </xdr:style>
      <xdr:txBody>
        <a:bodyPr vertOverflow="clip" rtlCol="0" anchor="ctr"/>
        <a:lstStyle/>
        <a:p>
          <a:pPr algn="ctr"/>
          <a:r>
            <a:rPr lang="en-US" sz="1600" b="1"/>
            <a:t>Content</a:t>
          </a:r>
        </a:p>
      </xdr:txBody>
    </xdr:sp>
    <xdr:clientData/>
  </xdr:twoCellAnchor>
</xdr:wsDr>
</file>

<file path=xl/drawings/drawing140.xml><?xml version="1.0" encoding="utf-8"?>
<xdr:wsDr xmlns:xdr="http://schemas.openxmlformats.org/drawingml/2006/spreadsheetDrawing" xmlns:a="http://schemas.openxmlformats.org/drawingml/2006/main">
  <xdr:twoCellAnchor>
    <xdr:from>
      <xdr:col>2</xdr:col>
      <xdr:colOff>123825</xdr:colOff>
      <xdr:row>0</xdr:row>
      <xdr:rowOff>57150</xdr:rowOff>
    </xdr:from>
    <xdr:to>
      <xdr:col>3</xdr:col>
      <xdr:colOff>514350</xdr:colOff>
      <xdr:row>1</xdr:row>
      <xdr:rowOff>47625</xdr:rowOff>
    </xdr:to>
    <xdr:sp macro="[0]!AddLoan_RoundedRectangle1_Click" textlink="">
      <xdr:nvSpPr>
        <xdr:cNvPr id="2" name="Rounded Rectangle 1"/>
        <xdr:cNvSpPr/>
      </xdr:nvSpPr>
      <xdr:spPr>
        <a:xfrm>
          <a:off x="8858250" y="57150"/>
          <a:ext cx="1000125" cy="381000"/>
        </a:xfrm>
        <a:prstGeom prst="roundRect">
          <a:avLst/>
        </a:prstGeom>
      </xdr:spPr>
      <xdr:style>
        <a:lnRef idx="0">
          <a:schemeClr val="accent5"/>
        </a:lnRef>
        <a:fillRef idx="3">
          <a:schemeClr val="accent5"/>
        </a:fillRef>
        <a:effectRef idx="3">
          <a:schemeClr val="accent5"/>
        </a:effectRef>
        <a:fontRef idx="minor">
          <a:schemeClr val="lt1"/>
        </a:fontRef>
      </xdr:style>
      <xdr:txBody>
        <a:bodyPr vertOverflow="clip" rtlCol="0" anchor="ctr"/>
        <a:lstStyle/>
        <a:p>
          <a:pPr algn="ctr"/>
          <a:r>
            <a:rPr lang="en-US" sz="1600" b="1"/>
            <a:t>Home</a:t>
          </a:r>
        </a:p>
      </xdr:txBody>
    </xdr:sp>
    <xdr:clientData/>
  </xdr:twoCellAnchor>
  <xdr:twoCellAnchor>
    <xdr:from>
      <xdr:col>2</xdr:col>
      <xdr:colOff>114300</xdr:colOff>
      <xdr:row>1</xdr:row>
      <xdr:rowOff>95250</xdr:rowOff>
    </xdr:from>
    <xdr:to>
      <xdr:col>3</xdr:col>
      <xdr:colOff>504825</xdr:colOff>
      <xdr:row>1</xdr:row>
      <xdr:rowOff>419100</xdr:rowOff>
    </xdr:to>
    <xdr:sp macro="[0]!AddLoan_RoundedRectangle2_Click" textlink="">
      <xdr:nvSpPr>
        <xdr:cNvPr id="3" name="Rounded Rectangle 2"/>
        <xdr:cNvSpPr/>
      </xdr:nvSpPr>
      <xdr:spPr>
        <a:xfrm>
          <a:off x="8848725" y="485775"/>
          <a:ext cx="1000125" cy="323850"/>
        </a:xfrm>
        <a:prstGeom prst="roundRect">
          <a:avLst/>
        </a:prstGeom>
      </xdr:spPr>
      <xdr:style>
        <a:lnRef idx="0">
          <a:schemeClr val="accent5"/>
        </a:lnRef>
        <a:fillRef idx="3">
          <a:schemeClr val="accent5"/>
        </a:fillRef>
        <a:effectRef idx="3">
          <a:schemeClr val="accent5"/>
        </a:effectRef>
        <a:fontRef idx="minor">
          <a:schemeClr val="lt1"/>
        </a:fontRef>
      </xdr:style>
      <xdr:txBody>
        <a:bodyPr vertOverflow="clip" rtlCol="0" anchor="ctr"/>
        <a:lstStyle/>
        <a:p>
          <a:pPr algn="ctr"/>
          <a:r>
            <a:rPr lang="en-US" sz="1600" b="1"/>
            <a:t>Content</a:t>
          </a:r>
        </a:p>
      </xdr:txBody>
    </xdr:sp>
    <xdr:clientData/>
  </xdr:twoCellAnchor>
</xdr:wsDr>
</file>

<file path=xl/drawings/drawing141.xml><?xml version="1.0" encoding="utf-8"?>
<xdr:wsDr xmlns:xdr="http://schemas.openxmlformats.org/drawingml/2006/spreadsheetDrawing" xmlns:a="http://schemas.openxmlformats.org/drawingml/2006/main">
  <xdr:twoCellAnchor>
    <xdr:from>
      <xdr:col>2</xdr:col>
      <xdr:colOff>123825</xdr:colOff>
      <xdr:row>0</xdr:row>
      <xdr:rowOff>57150</xdr:rowOff>
    </xdr:from>
    <xdr:to>
      <xdr:col>3</xdr:col>
      <xdr:colOff>514350</xdr:colOff>
      <xdr:row>1</xdr:row>
      <xdr:rowOff>47625</xdr:rowOff>
    </xdr:to>
    <xdr:sp macro="[0]!NirwahBhatta_RoundedRectangle1_Click" textlink="">
      <xdr:nvSpPr>
        <xdr:cNvPr id="2" name="Rounded Rectangle 1"/>
        <xdr:cNvSpPr/>
      </xdr:nvSpPr>
      <xdr:spPr>
        <a:xfrm>
          <a:off x="9448800" y="57150"/>
          <a:ext cx="1000125" cy="323850"/>
        </a:xfrm>
        <a:prstGeom prst="roundRect">
          <a:avLst/>
        </a:prstGeom>
      </xdr:spPr>
      <xdr:style>
        <a:lnRef idx="0">
          <a:schemeClr val="accent5"/>
        </a:lnRef>
        <a:fillRef idx="3">
          <a:schemeClr val="accent5"/>
        </a:fillRef>
        <a:effectRef idx="3">
          <a:schemeClr val="accent5"/>
        </a:effectRef>
        <a:fontRef idx="minor">
          <a:schemeClr val="lt1"/>
        </a:fontRef>
      </xdr:style>
      <xdr:txBody>
        <a:bodyPr vertOverflow="clip" rtlCol="0" anchor="ctr"/>
        <a:lstStyle/>
        <a:p>
          <a:pPr algn="ctr"/>
          <a:r>
            <a:rPr lang="en-US" sz="1600" b="1"/>
            <a:t>Home</a:t>
          </a:r>
        </a:p>
      </xdr:txBody>
    </xdr:sp>
    <xdr:clientData/>
  </xdr:twoCellAnchor>
  <xdr:twoCellAnchor>
    <xdr:from>
      <xdr:col>2</xdr:col>
      <xdr:colOff>114300</xdr:colOff>
      <xdr:row>1</xdr:row>
      <xdr:rowOff>95250</xdr:rowOff>
    </xdr:from>
    <xdr:to>
      <xdr:col>3</xdr:col>
      <xdr:colOff>504825</xdr:colOff>
      <xdr:row>1</xdr:row>
      <xdr:rowOff>419100</xdr:rowOff>
    </xdr:to>
    <xdr:sp macro="[0]!NirwahBhatta_RoundedRectangle2_Click" textlink="">
      <xdr:nvSpPr>
        <xdr:cNvPr id="3" name="Rounded Rectangle 2"/>
        <xdr:cNvSpPr/>
      </xdr:nvSpPr>
      <xdr:spPr>
        <a:xfrm>
          <a:off x="9439275" y="428625"/>
          <a:ext cx="1000125" cy="323850"/>
        </a:xfrm>
        <a:prstGeom prst="roundRect">
          <a:avLst/>
        </a:prstGeom>
      </xdr:spPr>
      <xdr:style>
        <a:lnRef idx="0">
          <a:schemeClr val="accent5"/>
        </a:lnRef>
        <a:fillRef idx="3">
          <a:schemeClr val="accent5"/>
        </a:fillRef>
        <a:effectRef idx="3">
          <a:schemeClr val="accent5"/>
        </a:effectRef>
        <a:fontRef idx="minor">
          <a:schemeClr val="lt1"/>
        </a:fontRef>
      </xdr:style>
      <xdr:txBody>
        <a:bodyPr vertOverflow="clip" rtlCol="0" anchor="ctr"/>
        <a:lstStyle/>
        <a:p>
          <a:pPr algn="ctr"/>
          <a:r>
            <a:rPr lang="en-US" sz="1600" b="1"/>
            <a:t>Content</a:t>
          </a:r>
        </a:p>
      </xdr:txBody>
    </xdr:sp>
    <xdr:clientData/>
  </xdr:twoCellAnchor>
</xdr:wsDr>
</file>

<file path=xl/drawings/drawing142.xml><?xml version="1.0" encoding="utf-8"?>
<xdr:wsDr xmlns:xdr="http://schemas.openxmlformats.org/drawingml/2006/spreadsheetDrawing" xmlns:a="http://schemas.openxmlformats.org/drawingml/2006/main">
  <xdr:twoCellAnchor>
    <xdr:from>
      <xdr:col>2</xdr:col>
      <xdr:colOff>123825</xdr:colOff>
      <xdr:row>0</xdr:row>
      <xdr:rowOff>57150</xdr:rowOff>
    </xdr:from>
    <xdr:to>
      <xdr:col>3</xdr:col>
      <xdr:colOff>514350</xdr:colOff>
      <xdr:row>0</xdr:row>
      <xdr:rowOff>371475</xdr:rowOff>
    </xdr:to>
    <xdr:sp macro="[0]!BonsBill_RoundedRectangle1_Click" textlink="">
      <xdr:nvSpPr>
        <xdr:cNvPr id="2" name="Rounded Rectangle 1"/>
        <xdr:cNvSpPr/>
      </xdr:nvSpPr>
      <xdr:spPr>
        <a:xfrm>
          <a:off x="9086850" y="57150"/>
          <a:ext cx="1000125" cy="314325"/>
        </a:xfrm>
        <a:prstGeom prst="roundRect">
          <a:avLst/>
        </a:prstGeom>
      </xdr:spPr>
      <xdr:style>
        <a:lnRef idx="0">
          <a:schemeClr val="accent5"/>
        </a:lnRef>
        <a:fillRef idx="3">
          <a:schemeClr val="accent5"/>
        </a:fillRef>
        <a:effectRef idx="3">
          <a:schemeClr val="accent5"/>
        </a:effectRef>
        <a:fontRef idx="minor">
          <a:schemeClr val="lt1"/>
        </a:fontRef>
      </xdr:style>
      <xdr:txBody>
        <a:bodyPr vertOverflow="clip" rtlCol="0" anchor="ctr"/>
        <a:lstStyle/>
        <a:p>
          <a:pPr algn="ctr"/>
          <a:r>
            <a:rPr lang="en-US" sz="1600" b="1"/>
            <a:t>Home</a:t>
          </a:r>
        </a:p>
      </xdr:txBody>
    </xdr:sp>
    <xdr:clientData/>
  </xdr:twoCellAnchor>
  <xdr:twoCellAnchor>
    <xdr:from>
      <xdr:col>2</xdr:col>
      <xdr:colOff>114300</xdr:colOff>
      <xdr:row>1</xdr:row>
      <xdr:rowOff>95250</xdr:rowOff>
    </xdr:from>
    <xdr:to>
      <xdr:col>3</xdr:col>
      <xdr:colOff>504825</xdr:colOff>
      <xdr:row>1</xdr:row>
      <xdr:rowOff>419100</xdr:rowOff>
    </xdr:to>
    <xdr:sp macro="[0]!BonsBill_RoundedRectangle2_Click" textlink="">
      <xdr:nvSpPr>
        <xdr:cNvPr id="3" name="Rounded Rectangle 2"/>
        <xdr:cNvSpPr/>
      </xdr:nvSpPr>
      <xdr:spPr>
        <a:xfrm>
          <a:off x="9077325" y="514350"/>
          <a:ext cx="1000125" cy="323850"/>
        </a:xfrm>
        <a:prstGeom prst="roundRect">
          <a:avLst/>
        </a:prstGeom>
      </xdr:spPr>
      <xdr:style>
        <a:lnRef idx="0">
          <a:schemeClr val="accent5"/>
        </a:lnRef>
        <a:fillRef idx="3">
          <a:schemeClr val="accent5"/>
        </a:fillRef>
        <a:effectRef idx="3">
          <a:schemeClr val="accent5"/>
        </a:effectRef>
        <a:fontRef idx="minor">
          <a:schemeClr val="lt1"/>
        </a:fontRef>
      </xdr:style>
      <xdr:txBody>
        <a:bodyPr vertOverflow="clip" rtlCol="0" anchor="ctr"/>
        <a:lstStyle/>
        <a:p>
          <a:pPr algn="ctr"/>
          <a:r>
            <a:rPr lang="en-US" sz="1600" b="1"/>
            <a:t>Content</a:t>
          </a:r>
        </a:p>
      </xdr:txBody>
    </xdr:sp>
    <xdr:clientData/>
  </xdr:twoCellAnchor>
  <xdr:twoCellAnchor>
    <xdr:from>
      <xdr:col>1</xdr:col>
      <xdr:colOff>1657350</xdr:colOff>
      <xdr:row>3</xdr:row>
      <xdr:rowOff>19050</xdr:rowOff>
    </xdr:from>
    <xdr:to>
      <xdr:col>1</xdr:col>
      <xdr:colOff>2133600</xdr:colOff>
      <xdr:row>4</xdr:row>
      <xdr:rowOff>9526</xdr:rowOff>
    </xdr:to>
    <xdr:sp macro="" textlink="">
      <xdr:nvSpPr>
        <xdr:cNvPr id="4" name="Striped Right Arrow 3"/>
        <xdr:cNvSpPr/>
      </xdr:nvSpPr>
      <xdr:spPr>
        <a:xfrm>
          <a:off x="1971675" y="1219200"/>
          <a:ext cx="476250" cy="257176"/>
        </a:xfrm>
        <a:prstGeom prst="stripedRightArrow">
          <a:avLst/>
        </a:prstGeom>
      </xdr:spPr>
      <xdr:style>
        <a:lnRef idx="1">
          <a:schemeClr val="accent6"/>
        </a:lnRef>
        <a:fillRef idx="2">
          <a:schemeClr val="accent6"/>
        </a:fillRef>
        <a:effectRef idx="1">
          <a:schemeClr val="accent6"/>
        </a:effectRef>
        <a:fontRef idx="minor">
          <a:schemeClr val="dk1"/>
        </a:fontRef>
      </xdr:style>
      <xdr:txBody>
        <a:bodyPr vertOverflow="clip" rtlCol="0" anchor="ctr"/>
        <a:lstStyle/>
        <a:p>
          <a:pPr algn="ctr"/>
          <a:endParaRPr lang="en-US" sz="1100"/>
        </a:p>
      </xdr:txBody>
    </xdr:sp>
    <xdr:clientData/>
  </xdr:twoCellAnchor>
  <xdr:twoCellAnchor>
    <xdr:from>
      <xdr:col>1</xdr:col>
      <xdr:colOff>1638300</xdr:colOff>
      <xdr:row>6</xdr:row>
      <xdr:rowOff>9525</xdr:rowOff>
    </xdr:from>
    <xdr:to>
      <xdr:col>1</xdr:col>
      <xdr:colOff>2114550</xdr:colOff>
      <xdr:row>7</xdr:row>
      <xdr:rowOff>1</xdr:rowOff>
    </xdr:to>
    <xdr:sp macro="" textlink="">
      <xdr:nvSpPr>
        <xdr:cNvPr id="5" name="Striped Right Arrow 4"/>
        <xdr:cNvSpPr/>
      </xdr:nvSpPr>
      <xdr:spPr>
        <a:xfrm>
          <a:off x="1952625" y="2009775"/>
          <a:ext cx="476250" cy="257176"/>
        </a:xfrm>
        <a:prstGeom prst="stripedRightArrow">
          <a:avLst/>
        </a:prstGeom>
      </xdr:spPr>
      <xdr:style>
        <a:lnRef idx="1">
          <a:schemeClr val="accent6"/>
        </a:lnRef>
        <a:fillRef idx="2">
          <a:schemeClr val="accent6"/>
        </a:fillRef>
        <a:effectRef idx="1">
          <a:schemeClr val="accent6"/>
        </a:effectRef>
        <a:fontRef idx="minor">
          <a:schemeClr val="dk1"/>
        </a:fontRef>
      </xdr:style>
      <xdr:txBody>
        <a:bodyPr vertOverflow="clip" rtlCol="0" anchor="ctr"/>
        <a:lstStyle/>
        <a:p>
          <a:pPr algn="ctr"/>
          <a:endParaRPr lang="en-US" sz="1100"/>
        </a:p>
      </xdr:txBody>
    </xdr:sp>
    <xdr:clientData/>
  </xdr:twoCellAnchor>
  <xdr:twoCellAnchor>
    <xdr:from>
      <xdr:col>1</xdr:col>
      <xdr:colOff>1657350</xdr:colOff>
      <xdr:row>7</xdr:row>
      <xdr:rowOff>19050</xdr:rowOff>
    </xdr:from>
    <xdr:to>
      <xdr:col>1</xdr:col>
      <xdr:colOff>2133600</xdr:colOff>
      <xdr:row>8</xdr:row>
      <xdr:rowOff>9526</xdr:rowOff>
    </xdr:to>
    <xdr:sp macro="" textlink="">
      <xdr:nvSpPr>
        <xdr:cNvPr id="6" name="Striped Right Arrow 5"/>
        <xdr:cNvSpPr/>
      </xdr:nvSpPr>
      <xdr:spPr>
        <a:xfrm>
          <a:off x="1971675" y="2286000"/>
          <a:ext cx="476250" cy="257176"/>
        </a:xfrm>
        <a:prstGeom prst="stripedRightArrow">
          <a:avLst/>
        </a:prstGeom>
      </xdr:spPr>
      <xdr:style>
        <a:lnRef idx="1">
          <a:schemeClr val="accent6"/>
        </a:lnRef>
        <a:fillRef idx="2">
          <a:schemeClr val="accent6"/>
        </a:fillRef>
        <a:effectRef idx="1">
          <a:schemeClr val="accent6"/>
        </a:effectRef>
        <a:fontRef idx="minor">
          <a:schemeClr val="dk1"/>
        </a:fontRef>
      </xdr:style>
      <xdr:txBody>
        <a:bodyPr vertOverflow="clip" rtlCol="0" anchor="ctr"/>
        <a:lstStyle/>
        <a:p>
          <a:pPr algn="ctr"/>
          <a:endParaRPr lang="en-US" sz="1100"/>
        </a:p>
      </xdr:txBody>
    </xdr:sp>
    <xdr:clientData/>
  </xdr:twoCellAnchor>
  <xdr:twoCellAnchor>
    <xdr:from>
      <xdr:col>1</xdr:col>
      <xdr:colOff>2105025</xdr:colOff>
      <xdr:row>11</xdr:row>
      <xdr:rowOff>19050</xdr:rowOff>
    </xdr:from>
    <xdr:to>
      <xdr:col>1</xdr:col>
      <xdr:colOff>2581275</xdr:colOff>
      <xdr:row>12</xdr:row>
      <xdr:rowOff>9526</xdr:rowOff>
    </xdr:to>
    <xdr:sp macro="" textlink="">
      <xdr:nvSpPr>
        <xdr:cNvPr id="7" name="Striped Right Arrow 6"/>
        <xdr:cNvSpPr/>
      </xdr:nvSpPr>
      <xdr:spPr>
        <a:xfrm>
          <a:off x="2419350" y="4171950"/>
          <a:ext cx="476250" cy="257176"/>
        </a:xfrm>
        <a:prstGeom prst="stripedRightArrow">
          <a:avLst/>
        </a:prstGeom>
      </xdr:spPr>
      <xdr:style>
        <a:lnRef idx="1">
          <a:schemeClr val="accent6"/>
        </a:lnRef>
        <a:fillRef idx="2">
          <a:schemeClr val="accent6"/>
        </a:fillRef>
        <a:effectRef idx="1">
          <a:schemeClr val="accent6"/>
        </a:effectRef>
        <a:fontRef idx="minor">
          <a:schemeClr val="dk1"/>
        </a:fontRef>
      </xdr:style>
      <xdr:txBody>
        <a:bodyPr vertOverflow="clip" rtlCol="0" anchor="ctr"/>
        <a:lstStyle/>
        <a:p>
          <a:pPr algn="ctr"/>
          <a:endParaRPr lang="en-US" sz="1100"/>
        </a:p>
      </xdr:txBody>
    </xdr:sp>
    <xdr:clientData/>
  </xdr:twoCellAnchor>
  <xdr:twoCellAnchor>
    <xdr:from>
      <xdr:col>1</xdr:col>
      <xdr:colOff>1362075</xdr:colOff>
      <xdr:row>20</xdr:row>
      <xdr:rowOff>9525</xdr:rowOff>
    </xdr:from>
    <xdr:to>
      <xdr:col>1</xdr:col>
      <xdr:colOff>1838325</xdr:colOff>
      <xdr:row>21</xdr:row>
      <xdr:rowOff>1</xdr:rowOff>
    </xdr:to>
    <xdr:sp macro="" textlink="">
      <xdr:nvSpPr>
        <xdr:cNvPr id="8" name="Striped Right Arrow 7"/>
        <xdr:cNvSpPr/>
      </xdr:nvSpPr>
      <xdr:spPr>
        <a:xfrm>
          <a:off x="1676400" y="7334250"/>
          <a:ext cx="476250" cy="257176"/>
        </a:xfrm>
        <a:prstGeom prst="stripedRightArrow">
          <a:avLst/>
        </a:prstGeom>
      </xdr:spPr>
      <xdr:style>
        <a:lnRef idx="1">
          <a:schemeClr val="accent6"/>
        </a:lnRef>
        <a:fillRef idx="2">
          <a:schemeClr val="accent6"/>
        </a:fillRef>
        <a:effectRef idx="1">
          <a:schemeClr val="accent6"/>
        </a:effectRef>
        <a:fontRef idx="minor">
          <a:schemeClr val="dk1"/>
        </a:fontRef>
      </xdr:style>
      <xdr:txBody>
        <a:bodyPr vertOverflow="clip" rtlCol="0" anchor="ctr"/>
        <a:lstStyle/>
        <a:p>
          <a:pPr algn="ctr"/>
          <a:endParaRPr lang="en-US" sz="1100"/>
        </a:p>
      </xdr:txBody>
    </xdr:sp>
    <xdr:clientData/>
  </xdr:twoCellAnchor>
  <xdr:twoCellAnchor>
    <xdr:from>
      <xdr:col>1</xdr:col>
      <xdr:colOff>1781175</xdr:colOff>
      <xdr:row>22</xdr:row>
      <xdr:rowOff>9525</xdr:rowOff>
    </xdr:from>
    <xdr:to>
      <xdr:col>1</xdr:col>
      <xdr:colOff>2257425</xdr:colOff>
      <xdr:row>23</xdr:row>
      <xdr:rowOff>1</xdr:rowOff>
    </xdr:to>
    <xdr:sp macro="" textlink="">
      <xdr:nvSpPr>
        <xdr:cNvPr id="9" name="Striped Right Arrow 8"/>
        <xdr:cNvSpPr/>
      </xdr:nvSpPr>
      <xdr:spPr>
        <a:xfrm>
          <a:off x="2095500" y="8372475"/>
          <a:ext cx="476250" cy="257176"/>
        </a:xfrm>
        <a:prstGeom prst="stripedRightArrow">
          <a:avLst/>
        </a:prstGeom>
      </xdr:spPr>
      <xdr:style>
        <a:lnRef idx="1">
          <a:schemeClr val="accent6"/>
        </a:lnRef>
        <a:fillRef idx="2">
          <a:schemeClr val="accent6"/>
        </a:fillRef>
        <a:effectRef idx="1">
          <a:schemeClr val="accent6"/>
        </a:effectRef>
        <a:fontRef idx="minor">
          <a:schemeClr val="dk1"/>
        </a:fontRef>
      </xdr:style>
      <xdr:txBody>
        <a:bodyPr vertOverflow="clip" rtlCol="0" anchor="ctr"/>
        <a:lstStyle/>
        <a:p>
          <a:pPr algn="ctr"/>
          <a:endParaRPr lang="en-US" sz="1100"/>
        </a:p>
      </xdr:txBody>
    </xdr:sp>
    <xdr:clientData/>
  </xdr:twoCellAnchor>
  <xdr:twoCellAnchor>
    <xdr:from>
      <xdr:col>1</xdr:col>
      <xdr:colOff>1266825</xdr:colOff>
      <xdr:row>24</xdr:row>
      <xdr:rowOff>19050</xdr:rowOff>
    </xdr:from>
    <xdr:to>
      <xdr:col>1</xdr:col>
      <xdr:colOff>1743075</xdr:colOff>
      <xdr:row>25</xdr:row>
      <xdr:rowOff>9526</xdr:rowOff>
    </xdr:to>
    <xdr:sp macro="" textlink="">
      <xdr:nvSpPr>
        <xdr:cNvPr id="10" name="Striped Right Arrow 9"/>
        <xdr:cNvSpPr/>
      </xdr:nvSpPr>
      <xdr:spPr>
        <a:xfrm>
          <a:off x="1581150" y="8915400"/>
          <a:ext cx="476250" cy="257176"/>
        </a:xfrm>
        <a:prstGeom prst="stripedRightArrow">
          <a:avLst/>
        </a:prstGeom>
      </xdr:spPr>
      <xdr:style>
        <a:lnRef idx="1">
          <a:schemeClr val="accent6"/>
        </a:lnRef>
        <a:fillRef idx="2">
          <a:schemeClr val="accent6"/>
        </a:fillRef>
        <a:effectRef idx="1">
          <a:schemeClr val="accent6"/>
        </a:effectRef>
        <a:fontRef idx="minor">
          <a:schemeClr val="dk1"/>
        </a:fontRef>
      </xdr:style>
      <xdr:txBody>
        <a:bodyPr vertOverflow="clip" rtlCol="0" anchor="ctr"/>
        <a:lstStyle/>
        <a:p>
          <a:pPr algn="ctr"/>
          <a:endParaRPr lang="en-US" sz="1100"/>
        </a:p>
      </xdr:txBody>
    </xdr:sp>
    <xdr:clientData/>
  </xdr:twoCellAnchor>
  <xdr:twoCellAnchor>
    <xdr:from>
      <xdr:col>1</xdr:col>
      <xdr:colOff>1895475</xdr:colOff>
      <xdr:row>24</xdr:row>
      <xdr:rowOff>257175</xdr:rowOff>
    </xdr:from>
    <xdr:to>
      <xdr:col>1</xdr:col>
      <xdr:colOff>2371725</xdr:colOff>
      <xdr:row>25</xdr:row>
      <xdr:rowOff>247651</xdr:rowOff>
    </xdr:to>
    <xdr:sp macro="" textlink="">
      <xdr:nvSpPr>
        <xdr:cNvPr id="11" name="Striped Right Arrow 10"/>
        <xdr:cNvSpPr/>
      </xdr:nvSpPr>
      <xdr:spPr>
        <a:xfrm>
          <a:off x="2209800" y="9153525"/>
          <a:ext cx="476250" cy="257176"/>
        </a:xfrm>
        <a:prstGeom prst="stripedRightArrow">
          <a:avLst/>
        </a:prstGeom>
      </xdr:spPr>
      <xdr:style>
        <a:lnRef idx="1">
          <a:schemeClr val="accent6"/>
        </a:lnRef>
        <a:fillRef idx="2">
          <a:schemeClr val="accent6"/>
        </a:fillRef>
        <a:effectRef idx="1">
          <a:schemeClr val="accent6"/>
        </a:effectRef>
        <a:fontRef idx="minor">
          <a:schemeClr val="dk1"/>
        </a:fontRef>
      </xdr:style>
      <xdr:txBody>
        <a:bodyPr vertOverflow="clip" rtlCol="0" anchor="ctr"/>
        <a:lstStyle/>
        <a:p>
          <a:pPr algn="ctr"/>
          <a:endParaRPr lang="en-US" sz="1100"/>
        </a:p>
      </xdr:txBody>
    </xdr:sp>
    <xdr:clientData/>
  </xdr:twoCellAnchor>
  <xdr:twoCellAnchor>
    <xdr:from>
      <xdr:col>1</xdr:col>
      <xdr:colOff>4229100</xdr:colOff>
      <xdr:row>25</xdr:row>
      <xdr:rowOff>9525</xdr:rowOff>
    </xdr:from>
    <xdr:to>
      <xdr:col>1</xdr:col>
      <xdr:colOff>4705350</xdr:colOff>
      <xdr:row>26</xdr:row>
      <xdr:rowOff>1</xdr:rowOff>
    </xdr:to>
    <xdr:sp macro="" textlink="">
      <xdr:nvSpPr>
        <xdr:cNvPr id="12" name="Striped Right Arrow 11"/>
        <xdr:cNvSpPr/>
      </xdr:nvSpPr>
      <xdr:spPr>
        <a:xfrm>
          <a:off x="4543425" y="9172575"/>
          <a:ext cx="476250" cy="257176"/>
        </a:xfrm>
        <a:prstGeom prst="stripedRightArrow">
          <a:avLst/>
        </a:prstGeom>
      </xdr:spPr>
      <xdr:style>
        <a:lnRef idx="1">
          <a:schemeClr val="accent6"/>
        </a:lnRef>
        <a:fillRef idx="2">
          <a:schemeClr val="accent6"/>
        </a:fillRef>
        <a:effectRef idx="1">
          <a:schemeClr val="accent6"/>
        </a:effectRef>
        <a:fontRef idx="minor">
          <a:schemeClr val="dk1"/>
        </a:fontRef>
      </xdr:style>
      <xdr:txBody>
        <a:bodyPr vertOverflow="clip" rtlCol="0" anchor="ctr"/>
        <a:lstStyle/>
        <a:p>
          <a:pPr algn="ctr"/>
          <a:endParaRPr lang="en-US" sz="1100"/>
        </a:p>
      </xdr:txBody>
    </xdr:sp>
    <xdr:clientData/>
  </xdr:twoCellAnchor>
</xdr:wsDr>
</file>

<file path=xl/drawings/drawing143.xml><?xml version="1.0" encoding="utf-8"?>
<xdr:wsDr xmlns:xdr="http://schemas.openxmlformats.org/drawingml/2006/spreadsheetDrawing" xmlns:a="http://schemas.openxmlformats.org/drawingml/2006/main">
  <xdr:twoCellAnchor>
    <xdr:from>
      <xdr:col>2</xdr:col>
      <xdr:colOff>123825</xdr:colOff>
      <xdr:row>0</xdr:row>
      <xdr:rowOff>57150</xdr:rowOff>
    </xdr:from>
    <xdr:to>
      <xdr:col>3</xdr:col>
      <xdr:colOff>514350</xdr:colOff>
      <xdr:row>1</xdr:row>
      <xdr:rowOff>47625</xdr:rowOff>
    </xdr:to>
    <xdr:sp macro="[0]!ChngPay_RoundedRectangle1_Click" textlink="">
      <xdr:nvSpPr>
        <xdr:cNvPr id="2" name="Rounded Rectangle 1"/>
        <xdr:cNvSpPr/>
      </xdr:nvSpPr>
      <xdr:spPr>
        <a:xfrm>
          <a:off x="9344025" y="57150"/>
          <a:ext cx="1000125" cy="323850"/>
        </a:xfrm>
        <a:prstGeom prst="roundRect">
          <a:avLst/>
        </a:prstGeom>
      </xdr:spPr>
      <xdr:style>
        <a:lnRef idx="0">
          <a:schemeClr val="accent5"/>
        </a:lnRef>
        <a:fillRef idx="3">
          <a:schemeClr val="accent5"/>
        </a:fillRef>
        <a:effectRef idx="3">
          <a:schemeClr val="accent5"/>
        </a:effectRef>
        <a:fontRef idx="minor">
          <a:schemeClr val="lt1"/>
        </a:fontRef>
      </xdr:style>
      <xdr:txBody>
        <a:bodyPr vertOverflow="clip" rtlCol="0" anchor="ctr"/>
        <a:lstStyle/>
        <a:p>
          <a:pPr algn="ctr"/>
          <a:r>
            <a:rPr lang="en-US" sz="1600" b="1"/>
            <a:t>Home</a:t>
          </a:r>
        </a:p>
      </xdr:txBody>
    </xdr:sp>
    <xdr:clientData/>
  </xdr:twoCellAnchor>
  <xdr:twoCellAnchor>
    <xdr:from>
      <xdr:col>2</xdr:col>
      <xdr:colOff>114300</xdr:colOff>
      <xdr:row>1</xdr:row>
      <xdr:rowOff>95250</xdr:rowOff>
    </xdr:from>
    <xdr:to>
      <xdr:col>3</xdr:col>
      <xdr:colOff>504825</xdr:colOff>
      <xdr:row>1</xdr:row>
      <xdr:rowOff>419100</xdr:rowOff>
    </xdr:to>
    <xdr:sp macro="[0]!ChngPay_RoundedRectangle2_Click" textlink="">
      <xdr:nvSpPr>
        <xdr:cNvPr id="3" name="Rounded Rectangle 2"/>
        <xdr:cNvSpPr/>
      </xdr:nvSpPr>
      <xdr:spPr>
        <a:xfrm>
          <a:off x="9334500" y="428625"/>
          <a:ext cx="1000125" cy="323850"/>
        </a:xfrm>
        <a:prstGeom prst="roundRect">
          <a:avLst/>
        </a:prstGeom>
      </xdr:spPr>
      <xdr:style>
        <a:lnRef idx="0">
          <a:schemeClr val="accent5"/>
        </a:lnRef>
        <a:fillRef idx="3">
          <a:schemeClr val="accent5"/>
        </a:fillRef>
        <a:effectRef idx="3">
          <a:schemeClr val="accent5"/>
        </a:effectRef>
        <a:fontRef idx="minor">
          <a:schemeClr val="lt1"/>
        </a:fontRef>
      </xdr:style>
      <xdr:txBody>
        <a:bodyPr vertOverflow="clip" rtlCol="0" anchor="ctr"/>
        <a:lstStyle/>
        <a:p>
          <a:pPr algn="ctr"/>
          <a:r>
            <a:rPr lang="en-US" sz="1600" b="1"/>
            <a:t>Content</a:t>
          </a:r>
        </a:p>
      </xdr:txBody>
    </xdr:sp>
    <xdr:clientData/>
  </xdr:twoCellAnchor>
  <xdr:twoCellAnchor>
    <xdr:from>
      <xdr:col>1</xdr:col>
      <xdr:colOff>1581150</xdr:colOff>
      <xdr:row>3</xdr:row>
      <xdr:rowOff>19050</xdr:rowOff>
    </xdr:from>
    <xdr:to>
      <xdr:col>1</xdr:col>
      <xdr:colOff>2057400</xdr:colOff>
      <xdr:row>4</xdr:row>
      <xdr:rowOff>9526</xdr:rowOff>
    </xdr:to>
    <xdr:sp macro="" textlink="">
      <xdr:nvSpPr>
        <xdr:cNvPr id="4" name="Striped Right Arrow 3"/>
        <xdr:cNvSpPr/>
      </xdr:nvSpPr>
      <xdr:spPr>
        <a:xfrm>
          <a:off x="2190750" y="1143000"/>
          <a:ext cx="476250" cy="257176"/>
        </a:xfrm>
        <a:prstGeom prst="stripedRightArrow">
          <a:avLst/>
        </a:prstGeom>
      </xdr:spPr>
      <xdr:style>
        <a:lnRef idx="1">
          <a:schemeClr val="accent6"/>
        </a:lnRef>
        <a:fillRef idx="2">
          <a:schemeClr val="accent6"/>
        </a:fillRef>
        <a:effectRef idx="1">
          <a:schemeClr val="accent6"/>
        </a:effectRef>
        <a:fontRef idx="minor">
          <a:schemeClr val="dk1"/>
        </a:fontRef>
      </xdr:style>
      <xdr:txBody>
        <a:bodyPr vertOverflow="clip" rtlCol="0" anchor="ctr"/>
        <a:lstStyle/>
        <a:p>
          <a:pPr algn="ctr"/>
          <a:endParaRPr lang="en-US" sz="1100"/>
        </a:p>
      </xdr:txBody>
    </xdr:sp>
    <xdr:clientData/>
  </xdr:twoCellAnchor>
  <xdr:twoCellAnchor>
    <xdr:from>
      <xdr:col>1</xdr:col>
      <xdr:colOff>5029200</xdr:colOff>
      <xdr:row>3</xdr:row>
      <xdr:rowOff>9525</xdr:rowOff>
    </xdr:from>
    <xdr:to>
      <xdr:col>1</xdr:col>
      <xdr:colOff>5505450</xdr:colOff>
      <xdr:row>4</xdr:row>
      <xdr:rowOff>1</xdr:rowOff>
    </xdr:to>
    <xdr:sp macro="" textlink="">
      <xdr:nvSpPr>
        <xdr:cNvPr id="5" name="Striped Right Arrow 4"/>
        <xdr:cNvSpPr/>
      </xdr:nvSpPr>
      <xdr:spPr>
        <a:xfrm>
          <a:off x="5638800" y="1133475"/>
          <a:ext cx="476250" cy="257176"/>
        </a:xfrm>
        <a:prstGeom prst="stripedRightArrow">
          <a:avLst/>
        </a:prstGeom>
      </xdr:spPr>
      <xdr:style>
        <a:lnRef idx="1">
          <a:schemeClr val="accent6"/>
        </a:lnRef>
        <a:fillRef idx="2">
          <a:schemeClr val="accent6"/>
        </a:fillRef>
        <a:effectRef idx="1">
          <a:schemeClr val="accent6"/>
        </a:effectRef>
        <a:fontRef idx="minor">
          <a:schemeClr val="dk1"/>
        </a:fontRef>
      </xdr:style>
      <xdr:txBody>
        <a:bodyPr vertOverflow="clip" rtlCol="0" anchor="ctr"/>
        <a:lstStyle/>
        <a:p>
          <a:pPr algn="ctr"/>
          <a:endParaRPr lang="en-US" sz="1100"/>
        </a:p>
      </xdr:txBody>
    </xdr:sp>
    <xdr:clientData/>
  </xdr:twoCellAnchor>
</xdr:wsDr>
</file>

<file path=xl/drawings/drawing144.xml><?xml version="1.0" encoding="utf-8"?>
<xdr:wsDr xmlns:xdr="http://schemas.openxmlformats.org/drawingml/2006/spreadsheetDrawing" xmlns:a="http://schemas.openxmlformats.org/drawingml/2006/main">
  <xdr:twoCellAnchor>
    <xdr:from>
      <xdr:col>2</xdr:col>
      <xdr:colOff>123825</xdr:colOff>
      <xdr:row>0</xdr:row>
      <xdr:rowOff>57150</xdr:rowOff>
    </xdr:from>
    <xdr:to>
      <xdr:col>3</xdr:col>
      <xdr:colOff>514350</xdr:colOff>
      <xdr:row>1</xdr:row>
      <xdr:rowOff>47625</xdr:rowOff>
    </xdr:to>
    <xdr:sp macro="[0]!IfmsBudg_RoundedRectangle1_Click" textlink="">
      <xdr:nvSpPr>
        <xdr:cNvPr id="2" name="Rounded Rectangle 1"/>
        <xdr:cNvSpPr/>
      </xdr:nvSpPr>
      <xdr:spPr>
        <a:xfrm>
          <a:off x="10467975" y="57150"/>
          <a:ext cx="1000125" cy="323850"/>
        </a:xfrm>
        <a:prstGeom prst="roundRect">
          <a:avLst/>
        </a:prstGeom>
      </xdr:spPr>
      <xdr:style>
        <a:lnRef idx="0">
          <a:schemeClr val="accent5"/>
        </a:lnRef>
        <a:fillRef idx="3">
          <a:schemeClr val="accent5"/>
        </a:fillRef>
        <a:effectRef idx="3">
          <a:schemeClr val="accent5"/>
        </a:effectRef>
        <a:fontRef idx="minor">
          <a:schemeClr val="lt1"/>
        </a:fontRef>
      </xdr:style>
      <xdr:txBody>
        <a:bodyPr vertOverflow="clip" rtlCol="0" anchor="ctr"/>
        <a:lstStyle/>
        <a:p>
          <a:pPr algn="ctr"/>
          <a:r>
            <a:rPr lang="en-US" sz="1600" b="1"/>
            <a:t>Home</a:t>
          </a:r>
        </a:p>
      </xdr:txBody>
    </xdr:sp>
    <xdr:clientData/>
  </xdr:twoCellAnchor>
  <xdr:twoCellAnchor>
    <xdr:from>
      <xdr:col>2</xdr:col>
      <xdr:colOff>114300</xdr:colOff>
      <xdr:row>1</xdr:row>
      <xdr:rowOff>95250</xdr:rowOff>
    </xdr:from>
    <xdr:to>
      <xdr:col>3</xdr:col>
      <xdr:colOff>504825</xdr:colOff>
      <xdr:row>1</xdr:row>
      <xdr:rowOff>419100</xdr:rowOff>
    </xdr:to>
    <xdr:sp macro="[0]!IfmsBudg_RoundedRectangle2_Click" textlink="">
      <xdr:nvSpPr>
        <xdr:cNvPr id="3" name="Rounded Rectangle 2"/>
        <xdr:cNvSpPr/>
      </xdr:nvSpPr>
      <xdr:spPr>
        <a:xfrm>
          <a:off x="10458450" y="428625"/>
          <a:ext cx="1000125" cy="323850"/>
        </a:xfrm>
        <a:prstGeom prst="roundRect">
          <a:avLst/>
        </a:prstGeom>
      </xdr:spPr>
      <xdr:style>
        <a:lnRef idx="0">
          <a:schemeClr val="accent5"/>
        </a:lnRef>
        <a:fillRef idx="3">
          <a:schemeClr val="accent5"/>
        </a:fillRef>
        <a:effectRef idx="3">
          <a:schemeClr val="accent5"/>
        </a:effectRef>
        <a:fontRef idx="minor">
          <a:schemeClr val="lt1"/>
        </a:fontRef>
      </xdr:style>
      <xdr:txBody>
        <a:bodyPr vertOverflow="clip" rtlCol="0" anchor="ctr"/>
        <a:lstStyle/>
        <a:p>
          <a:pPr algn="ctr"/>
          <a:r>
            <a:rPr lang="en-US" sz="1600" b="1"/>
            <a:t>Content</a:t>
          </a:r>
        </a:p>
      </xdr:txBody>
    </xdr:sp>
    <xdr:clientData/>
  </xdr:twoCellAnchor>
  <xdr:twoCellAnchor>
    <xdr:from>
      <xdr:col>1</xdr:col>
      <xdr:colOff>2714625</xdr:colOff>
      <xdr:row>3</xdr:row>
      <xdr:rowOff>19050</xdr:rowOff>
    </xdr:from>
    <xdr:to>
      <xdr:col>1</xdr:col>
      <xdr:colOff>3190875</xdr:colOff>
      <xdr:row>4</xdr:row>
      <xdr:rowOff>9526</xdr:rowOff>
    </xdr:to>
    <xdr:sp macro="" textlink="">
      <xdr:nvSpPr>
        <xdr:cNvPr id="4" name="Striped Right Arrow 3"/>
        <xdr:cNvSpPr/>
      </xdr:nvSpPr>
      <xdr:spPr>
        <a:xfrm>
          <a:off x="3324225" y="1133475"/>
          <a:ext cx="476250" cy="257176"/>
        </a:xfrm>
        <a:prstGeom prst="stripedRightArrow">
          <a:avLst/>
        </a:prstGeom>
      </xdr:spPr>
      <xdr:style>
        <a:lnRef idx="1">
          <a:schemeClr val="accent6"/>
        </a:lnRef>
        <a:fillRef idx="2">
          <a:schemeClr val="accent6"/>
        </a:fillRef>
        <a:effectRef idx="1">
          <a:schemeClr val="accent6"/>
        </a:effectRef>
        <a:fontRef idx="minor">
          <a:schemeClr val="dk1"/>
        </a:fontRef>
      </xdr:style>
      <xdr:txBody>
        <a:bodyPr vertOverflow="clip" rtlCol="0" anchor="ctr"/>
        <a:lstStyle/>
        <a:p>
          <a:pPr algn="ctr"/>
          <a:endParaRPr lang="en-US" sz="1100"/>
        </a:p>
      </xdr:txBody>
    </xdr:sp>
    <xdr:clientData/>
  </xdr:twoCellAnchor>
  <xdr:twoCellAnchor>
    <xdr:from>
      <xdr:col>1</xdr:col>
      <xdr:colOff>1076325</xdr:colOff>
      <xdr:row>4</xdr:row>
      <xdr:rowOff>9524</xdr:rowOff>
    </xdr:from>
    <xdr:to>
      <xdr:col>1</xdr:col>
      <xdr:colOff>1552575</xdr:colOff>
      <xdr:row>4</xdr:row>
      <xdr:rowOff>238125</xdr:rowOff>
    </xdr:to>
    <xdr:sp macro="" textlink="">
      <xdr:nvSpPr>
        <xdr:cNvPr id="5" name="Striped Right Arrow 4"/>
        <xdr:cNvSpPr/>
      </xdr:nvSpPr>
      <xdr:spPr>
        <a:xfrm>
          <a:off x="1685925" y="1390649"/>
          <a:ext cx="476250" cy="228601"/>
        </a:xfrm>
        <a:prstGeom prst="stripedRightArrow">
          <a:avLst/>
        </a:prstGeom>
      </xdr:spPr>
      <xdr:style>
        <a:lnRef idx="1">
          <a:schemeClr val="accent6"/>
        </a:lnRef>
        <a:fillRef idx="2">
          <a:schemeClr val="accent6"/>
        </a:fillRef>
        <a:effectRef idx="1">
          <a:schemeClr val="accent6"/>
        </a:effectRef>
        <a:fontRef idx="minor">
          <a:schemeClr val="dk1"/>
        </a:fontRef>
      </xdr:style>
      <xdr:txBody>
        <a:bodyPr vertOverflow="clip" rtlCol="0" anchor="ctr"/>
        <a:lstStyle/>
        <a:p>
          <a:pPr algn="ctr"/>
          <a:endParaRPr lang="en-US" sz="1100"/>
        </a:p>
      </xdr:txBody>
    </xdr:sp>
    <xdr:clientData/>
  </xdr:twoCellAnchor>
  <xdr:twoCellAnchor>
    <xdr:from>
      <xdr:col>1</xdr:col>
      <xdr:colOff>3705225</xdr:colOff>
      <xdr:row>4</xdr:row>
      <xdr:rowOff>9524</xdr:rowOff>
    </xdr:from>
    <xdr:to>
      <xdr:col>1</xdr:col>
      <xdr:colOff>4181475</xdr:colOff>
      <xdr:row>4</xdr:row>
      <xdr:rowOff>228599</xdr:rowOff>
    </xdr:to>
    <xdr:sp macro="" textlink="">
      <xdr:nvSpPr>
        <xdr:cNvPr id="6" name="Striped Right Arrow 5"/>
        <xdr:cNvSpPr/>
      </xdr:nvSpPr>
      <xdr:spPr>
        <a:xfrm>
          <a:off x="4314825" y="1390649"/>
          <a:ext cx="476250" cy="219075"/>
        </a:xfrm>
        <a:prstGeom prst="stripedRightArrow">
          <a:avLst/>
        </a:prstGeom>
      </xdr:spPr>
      <xdr:style>
        <a:lnRef idx="1">
          <a:schemeClr val="accent6"/>
        </a:lnRef>
        <a:fillRef idx="2">
          <a:schemeClr val="accent6"/>
        </a:fillRef>
        <a:effectRef idx="1">
          <a:schemeClr val="accent6"/>
        </a:effectRef>
        <a:fontRef idx="minor">
          <a:schemeClr val="dk1"/>
        </a:fontRef>
      </xdr:style>
      <xdr:txBody>
        <a:bodyPr vertOverflow="clip" rtlCol="0" anchor="ctr"/>
        <a:lstStyle/>
        <a:p>
          <a:pPr algn="ctr"/>
          <a:endParaRPr lang="en-US" sz="1100"/>
        </a:p>
      </xdr:txBody>
    </xdr:sp>
    <xdr:clientData/>
  </xdr:twoCellAnchor>
  <xdr:twoCellAnchor>
    <xdr:from>
      <xdr:col>1</xdr:col>
      <xdr:colOff>5000625</xdr:colOff>
      <xdr:row>4</xdr:row>
      <xdr:rowOff>19049</xdr:rowOff>
    </xdr:from>
    <xdr:to>
      <xdr:col>1</xdr:col>
      <xdr:colOff>5476875</xdr:colOff>
      <xdr:row>4</xdr:row>
      <xdr:rowOff>238124</xdr:rowOff>
    </xdr:to>
    <xdr:sp macro="" textlink="">
      <xdr:nvSpPr>
        <xdr:cNvPr id="7" name="Striped Right Arrow 6"/>
        <xdr:cNvSpPr/>
      </xdr:nvSpPr>
      <xdr:spPr>
        <a:xfrm>
          <a:off x="5610225" y="1400174"/>
          <a:ext cx="476250" cy="219075"/>
        </a:xfrm>
        <a:prstGeom prst="stripedRightArrow">
          <a:avLst/>
        </a:prstGeom>
      </xdr:spPr>
      <xdr:style>
        <a:lnRef idx="1">
          <a:schemeClr val="accent6"/>
        </a:lnRef>
        <a:fillRef idx="2">
          <a:schemeClr val="accent6"/>
        </a:fillRef>
        <a:effectRef idx="1">
          <a:schemeClr val="accent6"/>
        </a:effectRef>
        <a:fontRef idx="minor">
          <a:schemeClr val="dk1"/>
        </a:fontRef>
      </xdr:style>
      <xdr:txBody>
        <a:bodyPr vertOverflow="clip" rtlCol="0" anchor="ctr"/>
        <a:lstStyle/>
        <a:p>
          <a:pPr algn="ctr"/>
          <a:endParaRPr lang="en-US" sz="1100"/>
        </a:p>
      </xdr:txBody>
    </xdr:sp>
    <xdr:clientData/>
  </xdr:twoCellAnchor>
  <xdr:twoCellAnchor>
    <xdr:from>
      <xdr:col>1</xdr:col>
      <xdr:colOff>5076825</xdr:colOff>
      <xdr:row>7</xdr:row>
      <xdr:rowOff>504825</xdr:rowOff>
    </xdr:from>
    <xdr:to>
      <xdr:col>1</xdr:col>
      <xdr:colOff>5553075</xdr:colOff>
      <xdr:row>8</xdr:row>
      <xdr:rowOff>247651</xdr:rowOff>
    </xdr:to>
    <xdr:sp macro="" textlink="">
      <xdr:nvSpPr>
        <xdr:cNvPr id="8" name="Striped Right Arrow 7"/>
        <xdr:cNvSpPr/>
      </xdr:nvSpPr>
      <xdr:spPr>
        <a:xfrm>
          <a:off x="5686425" y="2933700"/>
          <a:ext cx="476250" cy="257176"/>
        </a:xfrm>
        <a:prstGeom prst="stripedRightArrow">
          <a:avLst/>
        </a:prstGeom>
      </xdr:spPr>
      <xdr:style>
        <a:lnRef idx="1">
          <a:schemeClr val="accent6"/>
        </a:lnRef>
        <a:fillRef idx="2">
          <a:schemeClr val="accent6"/>
        </a:fillRef>
        <a:effectRef idx="1">
          <a:schemeClr val="accent6"/>
        </a:effectRef>
        <a:fontRef idx="minor">
          <a:schemeClr val="dk1"/>
        </a:fontRef>
      </xdr:style>
      <xdr:txBody>
        <a:bodyPr vertOverflow="clip" rtlCol="0" anchor="ctr"/>
        <a:lstStyle/>
        <a:p>
          <a:pPr algn="ctr"/>
          <a:endParaRPr lang="en-US" sz="1100"/>
        </a:p>
      </xdr:txBody>
    </xdr:sp>
    <xdr:clientData/>
  </xdr:twoCellAnchor>
  <xdr:twoCellAnchor>
    <xdr:from>
      <xdr:col>1</xdr:col>
      <xdr:colOff>2714625</xdr:colOff>
      <xdr:row>11</xdr:row>
      <xdr:rowOff>19050</xdr:rowOff>
    </xdr:from>
    <xdr:to>
      <xdr:col>1</xdr:col>
      <xdr:colOff>3190875</xdr:colOff>
      <xdr:row>12</xdr:row>
      <xdr:rowOff>9526</xdr:rowOff>
    </xdr:to>
    <xdr:sp macro="" textlink="">
      <xdr:nvSpPr>
        <xdr:cNvPr id="9" name="Striped Right Arrow 8"/>
        <xdr:cNvSpPr/>
      </xdr:nvSpPr>
      <xdr:spPr>
        <a:xfrm>
          <a:off x="3324225" y="4010025"/>
          <a:ext cx="476250" cy="257176"/>
        </a:xfrm>
        <a:prstGeom prst="stripedRightArrow">
          <a:avLst/>
        </a:prstGeom>
      </xdr:spPr>
      <xdr:style>
        <a:lnRef idx="1">
          <a:schemeClr val="accent6"/>
        </a:lnRef>
        <a:fillRef idx="2">
          <a:schemeClr val="accent6"/>
        </a:fillRef>
        <a:effectRef idx="1">
          <a:schemeClr val="accent6"/>
        </a:effectRef>
        <a:fontRef idx="minor">
          <a:schemeClr val="dk1"/>
        </a:fontRef>
      </xdr:style>
      <xdr:txBody>
        <a:bodyPr vertOverflow="clip" rtlCol="0" anchor="ctr"/>
        <a:lstStyle/>
        <a:p>
          <a:pPr algn="ctr"/>
          <a:endParaRPr lang="en-US" sz="1100"/>
        </a:p>
      </xdr:txBody>
    </xdr:sp>
    <xdr:clientData/>
  </xdr:twoCellAnchor>
  <xdr:twoCellAnchor>
    <xdr:from>
      <xdr:col>1</xdr:col>
      <xdr:colOff>2714625</xdr:colOff>
      <xdr:row>11</xdr:row>
      <xdr:rowOff>19050</xdr:rowOff>
    </xdr:from>
    <xdr:to>
      <xdr:col>1</xdr:col>
      <xdr:colOff>3190875</xdr:colOff>
      <xdr:row>12</xdr:row>
      <xdr:rowOff>9526</xdr:rowOff>
    </xdr:to>
    <xdr:sp macro="" textlink="">
      <xdr:nvSpPr>
        <xdr:cNvPr id="10" name="Striped Right Arrow 9"/>
        <xdr:cNvSpPr/>
      </xdr:nvSpPr>
      <xdr:spPr>
        <a:xfrm>
          <a:off x="3324225" y="4010025"/>
          <a:ext cx="476250" cy="257176"/>
        </a:xfrm>
        <a:prstGeom prst="stripedRightArrow">
          <a:avLst/>
        </a:prstGeom>
      </xdr:spPr>
      <xdr:style>
        <a:lnRef idx="1">
          <a:schemeClr val="accent6"/>
        </a:lnRef>
        <a:fillRef idx="2">
          <a:schemeClr val="accent6"/>
        </a:fillRef>
        <a:effectRef idx="1">
          <a:schemeClr val="accent6"/>
        </a:effectRef>
        <a:fontRef idx="minor">
          <a:schemeClr val="dk1"/>
        </a:fontRef>
      </xdr:style>
      <xdr:txBody>
        <a:bodyPr vertOverflow="clip" rtlCol="0" anchor="ctr"/>
        <a:lstStyle/>
        <a:p>
          <a:pPr algn="ctr"/>
          <a:endParaRPr lang="en-US" sz="1100"/>
        </a:p>
      </xdr:txBody>
    </xdr:sp>
    <xdr:clientData/>
  </xdr:twoCellAnchor>
  <xdr:twoCellAnchor>
    <xdr:from>
      <xdr:col>1</xdr:col>
      <xdr:colOff>1076325</xdr:colOff>
      <xdr:row>12</xdr:row>
      <xdr:rowOff>9524</xdr:rowOff>
    </xdr:from>
    <xdr:to>
      <xdr:col>1</xdr:col>
      <xdr:colOff>1552575</xdr:colOff>
      <xdr:row>12</xdr:row>
      <xdr:rowOff>238125</xdr:rowOff>
    </xdr:to>
    <xdr:sp macro="" textlink="">
      <xdr:nvSpPr>
        <xdr:cNvPr id="11" name="Striped Right Arrow 10"/>
        <xdr:cNvSpPr/>
      </xdr:nvSpPr>
      <xdr:spPr>
        <a:xfrm>
          <a:off x="1685925" y="4267199"/>
          <a:ext cx="476250" cy="228601"/>
        </a:xfrm>
        <a:prstGeom prst="stripedRightArrow">
          <a:avLst/>
        </a:prstGeom>
      </xdr:spPr>
      <xdr:style>
        <a:lnRef idx="1">
          <a:schemeClr val="accent6"/>
        </a:lnRef>
        <a:fillRef idx="2">
          <a:schemeClr val="accent6"/>
        </a:fillRef>
        <a:effectRef idx="1">
          <a:schemeClr val="accent6"/>
        </a:effectRef>
        <a:fontRef idx="minor">
          <a:schemeClr val="dk1"/>
        </a:fontRef>
      </xdr:style>
      <xdr:txBody>
        <a:bodyPr vertOverflow="clip" rtlCol="0" anchor="ctr"/>
        <a:lstStyle/>
        <a:p>
          <a:pPr algn="ctr"/>
          <a:endParaRPr lang="en-US" sz="1100"/>
        </a:p>
      </xdr:txBody>
    </xdr:sp>
    <xdr:clientData/>
  </xdr:twoCellAnchor>
  <xdr:twoCellAnchor>
    <xdr:from>
      <xdr:col>1</xdr:col>
      <xdr:colOff>4905375</xdr:colOff>
      <xdr:row>12</xdr:row>
      <xdr:rowOff>38099</xdr:rowOff>
    </xdr:from>
    <xdr:to>
      <xdr:col>1</xdr:col>
      <xdr:colOff>5381625</xdr:colOff>
      <xdr:row>12</xdr:row>
      <xdr:rowOff>257174</xdr:rowOff>
    </xdr:to>
    <xdr:sp macro="" textlink="">
      <xdr:nvSpPr>
        <xdr:cNvPr id="12" name="Striped Right Arrow 11"/>
        <xdr:cNvSpPr/>
      </xdr:nvSpPr>
      <xdr:spPr>
        <a:xfrm>
          <a:off x="5514975" y="4295774"/>
          <a:ext cx="476250" cy="219075"/>
        </a:xfrm>
        <a:prstGeom prst="stripedRightArrow">
          <a:avLst/>
        </a:prstGeom>
      </xdr:spPr>
      <xdr:style>
        <a:lnRef idx="1">
          <a:schemeClr val="accent6"/>
        </a:lnRef>
        <a:fillRef idx="2">
          <a:schemeClr val="accent6"/>
        </a:fillRef>
        <a:effectRef idx="1">
          <a:schemeClr val="accent6"/>
        </a:effectRef>
        <a:fontRef idx="minor">
          <a:schemeClr val="dk1"/>
        </a:fontRef>
      </xdr:style>
      <xdr:txBody>
        <a:bodyPr vertOverflow="clip" rtlCol="0" anchor="ctr"/>
        <a:lstStyle/>
        <a:p>
          <a:pPr algn="ctr"/>
          <a:endParaRPr lang="en-US" sz="1100"/>
        </a:p>
      </xdr:txBody>
    </xdr:sp>
    <xdr:clientData/>
  </xdr:twoCellAnchor>
</xdr:wsDr>
</file>

<file path=xl/drawings/drawing145.xml><?xml version="1.0" encoding="utf-8"?>
<xdr:wsDr xmlns:xdr="http://schemas.openxmlformats.org/drawingml/2006/spreadsheetDrawing" xmlns:a="http://schemas.openxmlformats.org/drawingml/2006/main">
  <xdr:twoCellAnchor>
    <xdr:from>
      <xdr:col>2</xdr:col>
      <xdr:colOff>123825</xdr:colOff>
      <xdr:row>0</xdr:row>
      <xdr:rowOff>57150</xdr:rowOff>
    </xdr:from>
    <xdr:to>
      <xdr:col>3</xdr:col>
      <xdr:colOff>514350</xdr:colOff>
      <xdr:row>1</xdr:row>
      <xdr:rowOff>47625</xdr:rowOff>
    </xdr:to>
    <xdr:sp macro="[0]!Rajkosh_RoundedRectangle1_Click" textlink="">
      <xdr:nvSpPr>
        <xdr:cNvPr id="2" name="Rounded Rectangle 1"/>
        <xdr:cNvSpPr/>
      </xdr:nvSpPr>
      <xdr:spPr>
        <a:xfrm>
          <a:off x="9896475" y="57150"/>
          <a:ext cx="1000125" cy="323850"/>
        </a:xfrm>
        <a:prstGeom prst="roundRect">
          <a:avLst/>
        </a:prstGeom>
      </xdr:spPr>
      <xdr:style>
        <a:lnRef idx="0">
          <a:schemeClr val="accent5"/>
        </a:lnRef>
        <a:fillRef idx="3">
          <a:schemeClr val="accent5"/>
        </a:fillRef>
        <a:effectRef idx="3">
          <a:schemeClr val="accent5"/>
        </a:effectRef>
        <a:fontRef idx="minor">
          <a:schemeClr val="lt1"/>
        </a:fontRef>
      </xdr:style>
      <xdr:txBody>
        <a:bodyPr vertOverflow="clip" rtlCol="0" anchor="ctr"/>
        <a:lstStyle/>
        <a:p>
          <a:pPr algn="ctr"/>
          <a:r>
            <a:rPr lang="en-US" sz="1600" b="1"/>
            <a:t>Home</a:t>
          </a:r>
        </a:p>
      </xdr:txBody>
    </xdr:sp>
    <xdr:clientData/>
  </xdr:twoCellAnchor>
  <xdr:twoCellAnchor>
    <xdr:from>
      <xdr:col>2</xdr:col>
      <xdr:colOff>114300</xdr:colOff>
      <xdr:row>1</xdr:row>
      <xdr:rowOff>95250</xdr:rowOff>
    </xdr:from>
    <xdr:to>
      <xdr:col>3</xdr:col>
      <xdr:colOff>504825</xdr:colOff>
      <xdr:row>1</xdr:row>
      <xdr:rowOff>419100</xdr:rowOff>
    </xdr:to>
    <xdr:sp macro="[0]!Rajkosh_RoundedRectangle2_Click" textlink="">
      <xdr:nvSpPr>
        <xdr:cNvPr id="3" name="Rounded Rectangle 2"/>
        <xdr:cNvSpPr/>
      </xdr:nvSpPr>
      <xdr:spPr>
        <a:xfrm>
          <a:off x="9886950" y="428625"/>
          <a:ext cx="1000125" cy="323850"/>
        </a:xfrm>
        <a:prstGeom prst="roundRect">
          <a:avLst/>
        </a:prstGeom>
      </xdr:spPr>
      <xdr:style>
        <a:lnRef idx="0">
          <a:schemeClr val="accent5"/>
        </a:lnRef>
        <a:fillRef idx="3">
          <a:schemeClr val="accent5"/>
        </a:fillRef>
        <a:effectRef idx="3">
          <a:schemeClr val="accent5"/>
        </a:effectRef>
        <a:fontRef idx="minor">
          <a:schemeClr val="lt1"/>
        </a:fontRef>
      </xdr:style>
      <xdr:txBody>
        <a:bodyPr vertOverflow="clip" rtlCol="0" anchor="ctr"/>
        <a:lstStyle/>
        <a:p>
          <a:pPr algn="ctr"/>
          <a:r>
            <a:rPr lang="en-US" sz="1600" b="1"/>
            <a:t>Content</a:t>
          </a:r>
        </a:p>
      </xdr:txBody>
    </xdr:sp>
    <xdr:clientData/>
  </xdr:twoCellAnchor>
  <xdr:twoCellAnchor>
    <xdr:from>
      <xdr:col>1</xdr:col>
      <xdr:colOff>2505075</xdr:colOff>
      <xdr:row>2</xdr:row>
      <xdr:rowOff>257175</xdr:rowOff>
    </xdr:from>
    <xdr:to>
      <xdr:col>1</xdr:col>
      <xdr:colOff>2981325</xdr:colOff>
      <xdr:row>3</xdr:row>
      <xdr:rowOff>247651</xdr:rowOff>
    </xdr:to>
    <xdr:sp macro="" textlink="">
      <xdr:nvSpPr>
        <xdr:cNvPr id="4" name="Striped Right Arrow 3"/>
        <xdr:cNvSpPr/>
      </xdr:nvSpPr>
      <xdr:spPr>
        <a:xfrm>
          <a:off x="3114675" y="1123950"/>
          <a:ext cx="476250" cy="257176"/>
        </a:xfrm>
        <a:prstGeom prst="stripedRightArrow">
          <a:avLst/>
        </a:prstGeom>
      </xdr:spPr>
      <xdr:style>
        <a:lnRef idx="1">
          <a:schemeClr val="accent6"/>
        </a:lnRef>
        <a:fillRef idx="2">
          <a:schemeClr val="accent6"/>
        </a:fillRef>
        <a:effectRef idx="1">
          <a:schemeClr val="accent6"/>
        </a:effectRef>
        <a:fontRef idx="minor">
          <a:schemeClr val="dk1"/>
        </a:fontRef>
      </xdr:style>
      <xdr:txBody>
        <a:bodyPr vertOverflow="clip" rtlCol="0" anchor="ctr"/>
        <a:lstStyle/>
        <a:p>
          <a:pPr algn="ctr"/>
          <a:endParaRPr lang="en-US" sz="1100"/>
        </a:p>
      </xdr:txBody>
    </xdr:sp>
    <xdr:clientData/>
  </xdr:twoCellAnchor>
  <xdr:twoCellAnchor>
    <xdr:from>
      <xdr:col>1</xdr:col>
      <xdr:colOff>104775</xdr:colOff>
      <xdr:row>9</xdr:row>
      <xdr:rowOff>0</xdr:rowOff>
    </xdr:from>
    <xdr:to>
      <xdr:col>1</xdr:col>
      <xdr:colOff>581025</xdr:colOff>
      <xdr:row>9</xdr:row>
      <xdr:rowOff>257176</xdr:rowOff>
    </xdr:to>
    <xdr:sp macro="" textlink="">
      <xdr:nvSpPr>
        <xdr:cNvPr id="5" name="Striped Right Arrow 4"/>
        <xdr:cNvSpPr/>
      </xdr:nvSpPr>
      <xdr:spPr>
        <a:xfrm>
          <a:off x="714375" y="3000375"/>
          <a:ext cx="476250" cy="257176"/>
        </a:xfrm>
        <a:prstGeom prst="stripedRightArrow">
          <a:avLst/>
        </a:prstGeom>
      </xdr:spPr>
      <xdr:style>
        <a:lnRef idx="1">
          <a:schemeClr val="accent6"/>
        </a:lnRef>
        <a:fillRef idx="2">
          <a:schemeClr val="accent6"/>
        </a:fillRef>
        <a:effectRef idx="1">
          <a:schemeClr val="accent6"/>
        </a:effectRef>
        <a:fontRef idx="minor">
          <a:schemeClr val="dk1"/>
        </a:fontRef>
      </xdr:style>
      <xdr:txBody>
        <a:bodyPr vertOverflow="clip" rtlCol="0" anchor="ctr"/>
        <a:lstStyle/>
        <a:p>
          <a:pPr algn="ctr"/>
          <a:endParaRPr lang="en-US" sz="1100"/>
        </a:p>
      </xdr:txBody>
    </xdr:sp>
    <xdr:clientData/>
  </xdr:twoCellAnchor>
</xdr:wsDr>
</file>

<file path=xl/drawings/drawing146.xml><?xml version="1.0" encoding="utf-8"?>
<xdr:wsDr xmlns:xdr="http://schemas.openxmlformats.org/drawingml/2006/spreadsheetDrawing" xmlns:a="http://schemas.openxmlformats.org/drawingml/2006/main">
  <xdr:twoCellAnchor>
    <xdr:from>
      <xdr:col>2</xdr:col>
      <xdr:colOff>123825</xdr:colOff>
      <xdr:row>0</xdr:row>
      <xdr:rowOff>57150</xdr:rowOff>
    </xdr:from>
    <xdr:to>
      <xdr:col>3</xdr:col>
      <xdr:colOff>514350</xdr:colOff>
      <xdr:row>1</xdr:row>
      <xdr:rowOff>47625</xdr:rowOff>
    </xdr:to>
    <xdr:sp macro="[0]!ROP_RoundedRectangle1_Click" textlink="">
      <xdr:nvSpPr>
        <xdr:cNvPr id="2" name="Rounded Rectangle 1"/>
        <xdr:cNvSpPr/>
      </xdr:nvSpPr>
      <xdr:spPr>
        <a:xfrm>
          <a:off x="9867900" y="57150"/>
          <a:ext cx="1000125" cy="323850"/>
        </a:xfrm>
        <a:prstGeom prst="roundRect">
          <a:avLst/>
        </a:prstGeom>
      </xdr:spPr>
      <xdr:style>
        <a:lnRef idx="0">
          <a:schemeClr val="accent5"/>
        </a:lnRef>
        <a:fillRef idx="3">
          <a:schemeClr val="accent5"/>
        </a:fillRef>
        <a:effectRef idx="3">
          <a:schemeClr val="accent5"/>
        </a:effectRef>
        <a:fontRef idx="minor">
          <a:schemeClr val="lt1"/>
        </a:fontRef>
      </xdr:style>
      <xdr:txBody>
        <a:bodyPr vertOverflow="clip" rtlCol="0" anchor="ctr"/>
        <a:lstStyle/>
        <a:p>
          <a:pPr algn="ctr"/>
          <a:r>
            <a:rPr lang="en-US" sz="1600" b="1"/>
            <a:t>Home</a:t>
          </a:r>
        </a:p>
      </xdr:txBody>
    </xdr:sp>
    <xdr:clientData/>
  </xdr:twoCellAnchor>
  <xdr:twoCellAnchor>
    <xdr:from>
      <xdr:col>2</xdr:col>
      <xdr:colOff>114300</xdr:colOff>
      <xdr:row>1</xdr:row>
      <xdr:rowOff>95250</xdr:rowOff>
    </xdr:from>
    <xdr:to>
      <xdr:col>3</xdr:col>
      <xdr:colOff>504825</xdr:colOff>
      <xdr:row>1</xdr:row>
      <xdr:rowOff>419100</xdr:rowOff>
    </xdr:to>
    <xdr:sp macro="[0]!ROP_RoundedRectangle2_Click" textlink="">
      <xdr:nvSpPr>
        <xdr:cNvPr id="3" name="Rounded Rectangle 2"/>
        <xdr:cNvSpPr/>
      </xdr:nvSpPr>
      <xdr:spPr>
        <a:xfrm>
          <a:off x="9858375" y="428625"/>
          <a:ext cx="1000125" cy="323850"/>
        </a:xfrm>
        <a:prstGeom prst="roundRect">
          <a:avLst/>
        </a:prstGeom>
      </xdr:spPr>
      <xdr:style>
        <a:lnRef idx="0">
          <a:schemeClr val="accent5"/>
        </a:lnRef>
        <a:fillRef idx="3">
          <a:schemeClr val="accent5"/>
        </a:fillRef>
        <a:effectRef idx="3">
          <a:schemeClr val="accent5"/>
        </a:effectRef>
        <a:fontRef idx="minor">
          <a:schemeClr val="lt1"/>
        </a:fontRef>
      </xdr:style>
      <xdr:txBody>
        <a:bodyPr vertOverflow="clip" rtlCol="0" anchor="ctr"/>
        <a:lstStyle/>
        <a:p>
          <a:pPr algn="ctr"/>
          <a:r>
            <a:rPr lang="en-US" sz="1600" b="1"/>
            <a:t>Content</a:t>
          </a:r>
        </a:p>
      </xdr:txBody>
    </xdr:sp>
    <xdr:clientData/>
  </xdr:twoCellAnchor>
  <xdr:twoCellAnchor>
    <xdr:from>
      <xdr:col>1</xdr:col>
      <xdr:colOff>1685925</xdr:colOff>
      <xdr:row>4</xdr:row>
      <xdr:rowOff>257175</xdr:rowOff>
    </xdr:from>
    <xdr:to>
      <xdr:col>1</xdr:col>
      <xdr:colOff>2162175</xdr:colOff>
      <xdr:row>5</xdr:row>
      <xdr:rowOff>247651</xdr:rowOff>
    </xdr:to>
    <xdr:sp macro="" textlink="">
      <xdr:nvSpPr>
        <xdr:cNvPr id="4" name="Striped Right Arrow 3"/>
        <xdr:cNvSpPr/>
      </xdr:nvSpPr>
      <xdr:spPr>
        <a:xfrm>
          <a:off x="2295525" y="1914525"/>
          <a:ext cx="476250" cy="257176"/>
        </a:xfrm>
        <a:prstGeom prst="stripedRightArrow">
          <a:avLst/>
        </a:prstGeom>
      </xdr:spPr>
      <xdr:style>
        <a:lnRef idx="1">
          <a:schemeClr val="accent6"/>
        </a:lnRef>
        <a:fillRef idx="2">
          <a:schemeClr val="accent6"/>
        </a:fillRef>
        <a:effectRef idx="1">
          <a:schemeClr val="accent6"/>
        </a:effectRef>
        <a:fontRef idx="minor">
          <a:schemeClr val="dk1"/>
        </a:fontRef>
      </xdr:style>
      <xdr:txBody>
        <a:bodyPr vertOverflow="clip" rtlCol="0" anchor="ctr"/>
        <a:lstStyle/>
        <a:p>
          <a:pPr algn="ctr"/>
          <a:endParaRPr lang="en-US" sz="1100"/>
        </a:p>
      </xdr:txBody>
    </xdr:sp>
    <xdr:clientData/>
  </xdr:twoCellAnchor>
  <xdr:twoCellAnchor>
    <xdr:from>
      <xdr:col>1</xdr:col>
      <xdr:colOff>4524375</xdr:colOff>
      <xdr:row>5</xdr:row>
      <xdr:rowOff>9525</xdr:rowOff>
    </xdr:from>
    <xdr:to>
      <xdr:col>1</xdr:col>
      <xdr:colOff>5000625</xdr:colOff>
      <xdr:row>6</xdr:row>
      <xdr:rowOff>1</xdr:rowOff>
    </xdr:to>
    <xdr:sp macro="" textlink="">
      <xdr:nvSpPr>
        <xdr:cNvPr id="5" name="Striped Right Arrow 4"/>
        <xdr:cNvSpPr/>
      </xdr:nvSpPr>
      <xdr:spPr>
        <a:xfrm>
          <a:off x="5133975" y="1933575"/>
          <a:ext cx="476250" cy="257176"/>
        </a:xfrm>
        <a:prstGeom prst="stripedRightArrow">
          <a:avLst/>
        </a:prstGeom>
      </xdr:spPr>
      <xdr:style>
        <a:lnRef idx="1">
          <a:schemeClr val="accent6"/>
        </a:lnRef>
        <a:fillRef idx="2">
          <a:schemeClr val="accent6"/>
        </a:fillRef>
        <a:effectRef idx="1">
          <a:schemeClr val="accent6"/>
        </a:effectRef>
        <a:fontRef idx="minor">
          <a:schemeClr val="dk1"/>
        </a:fontRef>
      </xdr:style>
      <xdr:txBody>
        <a:bodyPr vertOverflow="clip" rtlCol="0" anchor="ctr"/>
        <a:lstStyle/>
        <a:p>
          <a:pPr algn="ctr"/>
          <a:endParaRPr lang="en-US" sz="1100"/>
        </a:p>
      </xdr:txBody>
    </xdr:sp>
    <xdr:clientData/>
  </xdr:twoCellAnchor>
  <xdr:twoCellAnchor>
    <xdr:from>
      <xdr:col>1</xdr:col>
      <xdr:colOff>4524375</xdr:colOff>
      <xdr:row>6</xdr:row>
      <xdr:rowOff>9525</xdr:rowOff>
    </xdr:from>
    <xdr:to>
      <xdr:col>1</xdr:col>
      <xdr:colOff>5000625</xdr:colOff>
      <xdr:row>7</xdr:row>
      <xdr:rowOff>1</xdr:rowOff>
    </xdr:to>
    <xdr:sp macro="" textlink="">
      <xdr:nvSpPr>
        <xdr:cNvPr id="6" name="Striped Right Arrow 5"/>
        <xdr:cNvSpPr/>
      </xdr:nvSpPr>
      <xdr:spPr>
        <a:xfrm>
          <a:off x="5133975" y="2200275"/>
          <a:ext cx="476250" cy="257176"/>
        </a:xfrm>
        <a:prstGeom prst="stripedRightArrow">
          <a:avLst/>
        </a:prstGeom>
      </xdr:spPr>
      <xdr:style>
        <a:lnRef idx="1">
          <a:schemeClr val="accent6"/>
        </a:lnRef>
        <a:fillRef idx="2">
          <a:schemeClr val="accent6"/>
        </a:fillRef>
        <a:effectRef idx="1">
          <a:schemeClr val="accent6"/>
        </a:effectRef>
        <a:fontRef idx="minor">
          <a:schemeClr val="dk1"/>
        </a:fontRef>
      </xdr:style>
      <xdr:txBody>
        <a:bodyPr vertOverflow="clip" rtlCol="0" anchor="ctr"/>
        <a:lstStyle/>
        <a:p>
          <a:pPr algn="ctr"/>
          <a:endParaRPr lang="en-US" sz="1100"/>
        </a:p>
      </xdr:txBody>
    </xdr:sp>
    <xdr:clientData/>
  </xdr:twoCellAnchor>
</xdr:wsDr>
</file>

<file path=xl/drawings/drawing147.xml><?xml version="1.0" encoding="utf-8"?>
<xdr:wsDr xmlns:xdr="http://schemas.openxmlformats.org/drawingml/2006/spreadsheetDrawing" xmlns:a="http://schemas.openxmlformats.org/drawingml/2006/main">
  <xdr:twoCellAnchor>
    <xdr:from>
      <xdr:col>2</xdr:col>
      <xdr:colOff>123825</xdr:colOff>
      <xdr:row>0</xdr:row>
      <xdr:rowOff>57150</xdr:rowOff>
    </xdr:from>
    <xdr:to>
      <xdr:col>3</xdr:col>
      <xdr:colOff>514350</xdr:colOff>
      <xdr:row>1</xdr:row>
      <xdr:rowOff>47625</xdr:rowOff>
    </xdr:to>
    <xdr:sp macro="[0]!BulkD_RoundedRectangle1_Click" textlink="">
      <xdr:nvSpPr>
        <xdr:cNvPr id="2" name="Rounded Rectangle 1"/>
        <xdr:cNvSpPr/>
      </xdr:nvSpPr>
      <xdr:spPr>
        <a:xfrm>
          <a:off x="9248775" y="57150"/>
          <a:ext cx="1000125" cy="323850"/>
        </a:xfrm>
        <a:prstGeom prst="roundRect">
          <a:avLst/>
        </a:prstGeom>
      </xdr:spPr>
      <xdr:style>
        <a:lnRef idx="0">
          <a:schemeClr val="accent5"/>
        </a:lnRef>
        <a:fillRef idx="3">
          <a:schemeClr val="accent5"/>
        </a:fillRef>
        <a:effectRef idx="3">
          <a:schemeClr val="accent5"/>
        </a:effectRef>
        <a:fontRef idx="minor">
          <a:schemeClr val="lt1"/>
        </a:fontRef>
      </xdr:style>
      <xdr:txBody>
        <a:bodyPr vertOverflow="clip" rtlCol="0" anchor="ctr"/>
        <a:lstStyle/>
        <a:p>
          <a:pPr algn="ctr"/>
          <a:r>
            <a:rPr lang="en-US" sz="1600" b="1"/>
            <a:t>Home</a:t>
          </a:r>
        </a:p>
      </xdr:txBody>
    </xdr:sp>
    <xdr:clientData/>
  </xdr:twoCellAnchor>
  <xdr:twoCellAnchor>
    <xdr:from>
      <xdr:col>2</xdr:col>
      <xdr:colOff>114300</xdr:colOff>
      <xdr:row>1</xdr:row>
      <xdr:rowOff>95250</xdr:rowOff>
    </xdr:from>
    <xdr:to>
      <xdr:col>3</xdr:col>
      <xdr:colOff>504825</xdr:colOff>
      <xdr:row>1</xdr:row>
      <xdr:rowOff>419100</xdr:rowOff>
    </xdr:to>
    <xdr:sp macro="[0]!BulkD_RoundedRectangle2_Click" textlink="">
      <xdr:nvSpPr>
        <xdr:cNvPr id="3" name="Rounded Rectangle 2"/>
        <xdr:cNvSpPr/>
      </xdr:nvSpPr>
      <xdr:spPr>
        <a:xfrm>
          <a:off x="9239250" y="428625"/>
          <a:ext cx="1000125" cy="323850"/>
        </a:xfrm>
        <a:prstGeom prst="roundRect">
          <a:avLst/>
        </a:prstGeom>
      </xdr:spPr>
      <xdr:style>
        <a:lnRef idx="0">
          <a:schemeClr val="accent5"/>
        </a:lnRef>
        <a:fillRef idx="3">
          <a:schemeClr val="accent5"/>
        </a:fillRef>
        <a:effectRef idx="3">
          <a:schemeClr val="accent5"/>
        </a:effectRef>
        <a:fontRef idx="minor">
          <a:schemeClr val="lt1"/>
        </a:fontRef>
      </xdr:style>
      <xdr:txBody>
        <a:bodyPr vertOverflow="clip" rtlCol="0" anchor="ctr"/>
        <a:lstStyle/>
        <a:p>
          <a:pPr algn="ctr"/>
          <a:r>
            <a:rPr lang="en-US" sz="1600" b="1"/>
            <a:t>Content</a:t>
          </a:r>
        </a:p>
      </xdr:txBody>
    </xdr:sp>
    <xdr:clientData/>
  </xdr:twoCellAnchor>
  <xdr:twoCellAnchor>
    <xdr:from>
      <xdr:col>1</xdr:col>
      <xdr:colOff>1447800</xdr:colOff>
      <xdr:row>3</xdr:row>
      <xdr:rowOff>19050</xdr:rowOff>
    </xdr:from>
    <xdr:to>
      <xdr:col>1</xdr:col>
      <xdr:colOff>1924050</xdr:colOff>
      <xdr:row>4</xdr:row>
      <xdr:rowOff>9526</xdr:rowOff>
    </xdr:to>
    <xdr:sp macro="" textlink="">
      <xdr:nvSpPr>
        <xdr:cNvPr id="4" name="Striped Right Arrow 3"/>
        <xdr:cNvSpPr/>
      </xdr:nvSpPr>
      <xdr:spPr>
        <a:xfrm>
          <a:off x="2057400" y="1152525"/>
          <a:ext cx="476250" cy="257176"/>
        </a:xfrm>
        <a:prstGeom prst="stripedRightArrow">
          <a:avLst/>
        </a:prstGeom>
      </xdr:spPr>
      <xdr:style>
        <a:lnRef idx="1">
          <a:schemeClr val="accent6"/>
        </a:lnRef>
        <a:fillRef idx="2">
          <a:schemeClr val="accent6"/>
        </a:fillRef>
        <a:effectRef idx="1">
          <a:schemeClr val="accent6"/>
        </a:effectRef>
        <a:fontRef idx="minor">
          <a:schemeClr val="dk1"/>
        </a:fontRef>
      </xdr:style>
      <xdr:txBody>
        <a:bodyPr vertOverflow="clip" rtlCol="0" anchor="ctr"/>
        <a:lstStyle/>
        <a:p>
          <a:pPr algn="ctr"/>
          <a:endParaRPr lang="en-US" sz="1100"/>
        </a:p>
      </xdr:txBody>
    </xdr:sp>
    <xdr:clientData/>
  </xdr:twoCellAnchor>
  <xdr:twoCellAnchor>
    <xdr:from>
      <xdr:col>1</xdr:col>
      <xdr:colOff>4286250</xdr:colOff>
      <xdr:row>3</xdr:row>
      <xdr:rowOff>19050</xdr:rowOff>
    </xdr:from>
    <xdr:to>
      <xdr:col>1</xdr:col>
      <xdr:colOff>4762500</xdr:colOff>
      <xdr:row>4</xdr:row>
      <xdr:rowOff>9526</xdr:rowOff>
    </xdr:to>
    <xdr:sp macro="" textlink="">
      <xdr:nvSpPr>
        <xdr:cNvPr id="5" name="Striped Right Arrow 4"/>
        <xdr:cNvSpPr/>
      </xdr:nvSpPr>
      <xdr:spPr>
        <a:xfrm>
          <a:off x="4895850" y="1152525"/>
          <a:ext cx="476250" cy="257176"/>
        </a:xfrm>
        <a:prstGeom prst="stripedRightArrow">
          <a:avLst/>
        </a:prstGeom>
      </xdr:spPr>
      <xdr:style>
        <a:lnRef idx="1">
          <a:schemeClr val="accent6"/>
        </a:lnRef>
        <a:fillRef idx="2">
          <a:schemeClr val="accent6"/>
        </a:fillRef>
        <a:effectRef idx="1">
          <a:schemeClr val="accent6"/>
        </a:effectRef>
        <a:fontRef idx="minor">
          <a:schemeClr val="dk1"/>
        </a:fontRef>
      </xdr:style>
      <xdr:txBody>
        <a:bodyPr vertOverflow="clip" rtlCol="0" anchor="ctr"/>
        <a:lstStyle/>
        <a:p>
          <a:pPr algn="ctr"/>
          <a:endParaRPr lang="en-US" sz="1100"/>
        </a:p>
      </xdr:txBody>
    </xdr:sp>
    <xdr:clientData/>
  </xdr:twoCellAnchor>
  <xdr:twoCellAnchor>
    <xdr:from>
      <xdr:col>1</xdr:col>
      <xdr:colOff>1447800</xdr:colOff>
      <xdr:row>12</xdr:row>
      <xdr:rowOff>19050</xdr:rowOff>
    </xdr:from>
    <xdr:to>
      <xdr:col>1</xdr:col>
      <xdr:colOff>1924050</xdr:colOff>
      <xdr:row>13</xdr:row>
      <xdr:rowOff>9526</xdr:rowOff>
    </xdr:to>
    <xdr:sp macro="" textlink="">
      <xdr:nvSpPr>
        <xdr:cNvPr id="6" name="Striped Right Arrow 5"/>
        <xdr:cNvSpPr/>
      </xdr:nvSpPr>
      <xdr:spPr>
        <a:xfrm>
          <a:off x="2057400" y="3552825"/>
          <a:ext cx="476250" cy="257176"/>
        </a:xfrm>
        <a:prstGeom prst="stripedRightArrow">
          <a:avLst/>
        </a:prstGeom>
      </xdr:spPr>
      <xdr:style>
        <a:lnRef idx="1">
          <a:schemeClr val="accent6"/>
        </a:lnRef>
        <a:fillRef idx="2">
          <a:schemeClr val="accent6"/>
        </a:fillRef>
        <a:effectRef idx="1">
          <a:schemeClr val="accent6"/>
        </a:effectRef>
        <a:fontRef idx="minor">
          <a:schemeClr val="dk1"/>
        </a:fontRef>
      </xdr:style>
      <xdr:txBody>
        <a:bodyPr vertOverflow="clip" rtlCol="0" anchor="ctr"/>
        <a:lstStyle/>
        <a:p>
          <a:pPr algn="ctr"/>
          <a:endParaRPr lang="en-US" sz="1100"/>
        </a:p>
      </xdr:txBody>
    </xdr:sp>
    <xdr:clientData/>
  </xdr:twoCellAnchor>
  <xdr:twoCellAnchor>
    <xdr:from>
      <xdr:col>1</xdr:col>
      <xdr:colOff>4286250</xdr:colOff>
      <xdr:row>12</xdr:row>
      <xdr:rowOff>19050</xdr:rowOff>
    </xdr:from>
    <xdr:to>
      <xdr:col>1</xdr:col>
      <xdr:colOff>4762500</xdr:colOff>
      <xdr:row>13</xdr:row>
      <xdr:rowOff>9526</xdr:rowOff>
    </xdr:to>
    <xdr:sp macro="" textlink="">
      <xdr:nvSpPr>
        <xdr:cNvPr id="7" name="Striped Right Arrow 6"/>
        <xdr:cNvSpPr/>
      </xdr:nvSpPr>
      <xdr:spPr>
        <a:xfrm>
          <a:off x="4895850" y="3552825"/>
          <a:ext cx="476250" cy="257176"/>
        </a:xfrm>
        <a:prstGeom prst="stripedRightArrow">
          <a:avLst/>
        </a:prstGeom>
      </xdr:spPr>
      <xdr:style>
        <a:lnRef idx="1">
          <a:schemeClr val="accent6"/>
        </a:lnRef>
        <a:fillRef idx="2">
          <a:schemeClr val="accent6"/>
        </a:fillRef>
        <a:effectRef idx="1">
          <a:schemeClr val="accent6"/>
        </a:effectRef>
        <a:fontRef idx="minor">
          <a:schemeClr val="dk1"/>
        </a:fontRef>
      </xdr:style>
      <xdr:txBody>
        <a:bodyPr vertOverflow="clip" rtlCol="0" anchor="ctr"/>
        <a:lstStyle/>
        <a:p>
          <a:pPr algn="ctr"/>
          <a:endParaRPr lang="en-US" sz="1100"/>
        </a:p>
      </xdr:txBody>
    </xdr:sp>
    <xdr:clientData/>
  </xdr:twoCellAnchor>
</xdr:wsDr>
</file>

<file path=xl/drawings/drawing148.xml><?xml version="1.0" encoding="utf-8"?>
<xdr:wsDr xmlns:xdr="http://schemas.openxmlformats.org/drawingml/2006/spreadsheetDrawing" xmlns:a="http://schemas.openxmlformats.org/drawingml/2006/main">
  <xdr:twoCellAnchor>
    <xdr:from>
      <xdr:col>2</xdr:col>
      <xdr:colOff>123825</xdr:colOff>
      <xdr:row>0</xdr:row>
      <xdr:rowOff>57150</xdr:rowOff>
    </xdr:from>
    <xdr:to>
      <xdr:col>3</xdr:col>
      <xdr:colOff>514350</xdr:colOff>
      <xdr:row>1</xdr:row>
      <xdr:rowOff>47625</xdr:rowOff>
    </xdr:to>
    <xdr:sp macro="[0]!SalArer_RoundedRectangle1_Click" textlink="">
      <xdr:nvSpPr>
        <xdr:cNvPr id="2" name="Rounded Rectangle 1"/>
        <xdr:cNvSpPr/>
      </xdr:nvSpPr>
      <xdr:spPr>
        <a:xfrm>
          <a:off x="8648700" y="57150"/>
          <a:ext cx="1000125" cy="352425"/>
        </a:xfrm>
        <a:prstGeom prst="roundRect">
          <a:avLst/>
        </a:prstGeom>
      </xdr:spPr>
      <xdr:style>
        <a:lnRef idx="0">
          <a:schemeClr val="accent5"/>
        </a:lnRef>
        <a:fillRef idx="3">
          <a:schemeClr val="accent5"/>
        </a:fillRef>
        <a:effectRef idx="3">
          <a:schemeClr val="accent5"/>
        </a:effectRef>
        <a:fontRef idx="minor">
          <a:schemeClr val="lt1"/>
        </a:fontRef>
      </xdr:style>
      <xdr:txBody>
        <a:bodyPr vertOverflow="clip" rtlCol="0" anchor="ctr"/>
        <a:lstStyle/>
        <a:p>
          <a:pPr algn="ctr"/>
          <a:r>
            <a:rPr lang="en-US" sz="1600" b="1"/>
            <a:t>Home</a:t>
          </a:r>
        </a:p>
      </xdr:txBody>
    </xdr:sp>
    <xdr:clientData/>
  </xdr:twoCellAnchor>
  <xdr:twoCellAnchor>
    <xdr:from>
      <xdr:col>2</xdr:col>
      <xdr:colOff>114300</xdr:colOff>
      <xdr:row>1</xdr:row>
      <xdr:rowOff>95250</xdr:rowOff>
    </xdr:from>
    <xdr:to>
      <xdr:col>3</xdr:col>
      <xdr:colOff>504825</xdr:colOff>
      <xdr:row>1</xdr:row>
      <xdr:rowOff>419100</xdr:rowOff>
    </xdr:to>
    <xdr:sp macro="[0]!SalArer_RoundedRectangle2_Click" textlink="">
      <xdr:nvSpPr>
        <xdr:cNvPr id="3" name="Rounded Rectangle 2"/>
        <xdr:cNvSpPr/>
      </xdr:nvSpPr>
      <xdr:spPr>
        <a:xfrm>
          <a:off x="8639175" y="457200"/>
          <a:ext cx="1000125" cy="323850"/>
        </a:xfrm>
        <a:prstGeom prst="roundRect">
          <a:avLst/>
        </a:prstGeom>
      </xdr:spPr>
      <xdr:style>
        <a:lnRef idx="0">
          <a:schemeClr val="accent5"/>
        </a:lnRef>
        <a:fillRef idx="3">
          <a:schemeClr val="accent5"/>
        </a:fillRef>
        <a:effectRef idx="3">
          <a:schemeClr val="accent5"/>
        </a:effectRef>
        <a:fontRef idx="minor">
          <a:schemeClr val="lt1"/>
        </a:fontRef>
      </xdr:style>
      <xdr:txBody>
        <a:bodyPr vertOverflow="clip" rtlCol="0" anchor="ctr"/>
        <a:lstStyle/>
        <a:p>
          <a:pPr algn="ctr"/>
          <a:r>
            <a:rPr lang="en-US" sz="1600" b="1"/>
            <a:t>Content</a:t>
          </a:r>
        </a:p>
      </xdr:txBody>
    </xdr:sp>
    <xdr:clientData/>
  </xdr:twoCellAnchor>
  <xdr:twoCellAnchor>
    <xdr:from>
      <xdr:col>1</xdr:col>
      <xdr:colOff>1371600</xdr:colOff>
      <xdr:row>3</xdr:row>
      <xdr:rowOff>38100</xdr:rowOff>
    </xdr:from>
    <xdr:to>
      <xdr:col>1</xdr:col>
      <xdr:colOff>1762125</xdr:colOff>
      <xdr:row>4</xdr:row>
      <xdr:rowOff>0</xdr:rowOff>
    </xdr:to>
    <xdr:sp macro="" textlink="">
      <xdr:nvSpPr>
        <xdr:cNvPr id="4" name="Striped Right Arrow 3"/>
        <xdr:cNvSpPr/>
      </xdr:nvSpPr>
      <xdr:spPr>
        <a:xfrm>
          <a:off x="1762125" y="1428750"/>
          <a:ext cx="390525" cy="228600"/>
        </a:xfrm>
        <a:prstGeom prst="stripedRightArrow">
          <a:avLst/>
        </a:prstGeom>
      </xdr:spPr>
      <xdr:style>
        <a:lnRef idx="1">
          <a:schemeClr val="accent6"/>
        </a:lnRef>
        <a:fillRef idx="2">
          <a:schemeClr val="accent6"/>
        </a:fillRef>
        <a:effectRef idx="1">
          <a:schemeClr val="accent6"/>
        </a:effectRef>
        <a:fontRef idx="minor">
          <a:schemeClr val="dk1"/>
        </a:fontRef>
      </xdr:style>
      <xdr:txBody>
        <a:bodyPr vertOverflow="clip" rtlCol="0" anchor="ctr"/>
        <a:lstStyle/>
        <a:p>
          <a:pPr algn="ctr"/>
          <a:endParaRPr lang="en-US" sz="1100"/>
        </a:p>
      </xdr:txBody>
    </xdr:sp>
    <xdr:clientData/>
  </xdr:twoCellAnchor>
  <xdr:twoCellAnchor>
    <xdr:from>
      <xdr:col>1</xdr:col>
      <xdr:colOff>1371600</xdr:colOff>
      <xdr:row>12</xdr:row>
      <xdr:rowOff>38100</xdr:rowOff>
    </xdr:from>
    <xdr:to>
      <xdr:col>1</xdr:col>
      <xdr:colOff>1762125</xdr:colOff>
      <xdr:row>13</xdr:row>
      <xdr:rowOff>0</xdr:rowOff>
    </xdr:to>
    <xdr:sp macro="" textlink="">
      <xdr:nvSpPr>
        <xdr:cNvPr id="5" name="Striped Right Arrow 4"/>
        <xdr:cNvSpPr/>
      </xdr:nvSpPr>
      <xdr:spPr>
        <a:xfrm>
          <a:off x="1762125" y="3829050"/>
          <a:ext cx="390525" cy="228600"/>
        </a:xfrm>
        <a:prstGeom prst="stripedRightArrow">
          <a:avLst/>
        </a:prstGeom>
      </xdr:spPr>
      <xdr:style>
        <a:lnRef idx="1">
          <a:schemeClr val="accent6"/>
        </a:lnRef>
        <a:fillRef idx="2">
          <a:schemeClr val="accent6"/>
        </a:fillRef>
        <a:effectRef idx="1">
          <a:schemeClr val="accent6"/>
        </a:effectRef>
        <a:fontRef idx="minor">
          <a:schemeClr val="dk1"/>
        </a:fontRef>
      </xdr:style>
      <xdr:txBody>
        <a:bodyPr vertOverflow="clip" rtlCol="0" anchor="ctr"/>
        <a:lstStyle/>
        <a:p>
          <a:pPr algn="ctr"/>
          <a:endParaRPr lang="en-US" sz="1100"/>
        </a:p>
      </xdr:txBody>
    </xdr:sp>
    <xdr:clientData/>
  </xdr:twoCellAnchor>
  <xdr:twoCellAnchor>
    <xdr:from>
      <xdr:col>1</xdr:col>
      <xdr:colOff>1190625</xdr:colOff>
      <xdr:row>13</xdr:row>
      <xdr:rowOff>38100</xdr:rowOff>
    </xdr:from>
    <xdr:to>
      <xdr:col>1</xdr:col>
      <xdr:colOff>1581150</xdr:colOff>
      <xdr:row>14</xdr:row>
      <xdr:rowOff>0</xdr:rowOff>
    </xdr:to>
    <xdr:sp macro="" textlink="">
      <xdr:nvSpPr>
        <xdr:cNvPr id="6" name="Striped Right Arrow 5"/>
        <xdr:cNvSpPr/>
      </xdr:nvSpPr>
      <xdr:spPr>
        <a:xfrm>
          <a:off x="1581150" y="4095750"/>
          <a:ext cx="390525" cy="228600"/>
        </a:xfrm>
        <a:prstGeom prst="stripedRightArrow">
          <a:avLst/>
        </a:prstGeom>
      </xdr:spPr>
      <xdr:style>
        <a:lnRef idx="1">
          <a:schemeClr val="accent6"/>
        </a:lnRef>
        <a:fillRef idx="2">
          <a:schemeClr val="accent6"/>
        </a:fillRef>
        <a:effectRef idx="1">
          <a:schemeClr val="accent6"/>
        </a:effectRef>
        <a:fontRef idx="minor">
          <a:schemeClr val="dk1"/>
        </a:fontRef>
      </xdr:style>
      <xdr:txBody>
        <a:bodyPr vertOverflow="clip" rtlCol="0" anchor="ctr"/>
        <a:lstStyle/>
        <a:p>
          <a:pPr algn="ctr"/>
          <a:endParaRPr lang="en-US" sz="1100"/>
        </a:p>
      </xdr:txBody>
    </xdr:sp>
    <xdr:clientData/>
  </xdr:twoCellAnchor>
  <xdr:twoCellAnchor>
    <xdr:from>
      <xdr:col>1</xdr:col>
      <xdr:colOff>3686175</xdr:colOff>
      <xdr:row>13</xdr:row>
      <xdr:rowOff>19050</xdr:rowOff>
    </xdr:from>
    <xdr:to>
      <xdr:col>1</xdr:col>
      <xdr:colOff>4076700</xdr:colOff>
      <xdr:row>13</xdr:row>
      <xdr:rowOff>247650</xdr:rowOff>
    </xdr:to>
    <xdr:sp macro="" textlink="">
      <xdr:nvSpPr>
        <xdr:cNvPr id="7" name="Striped Right Arrow 6"/>
        <xdr:cNvSpPr/>
      </xdr:nvSpPr>
      <xdr:spPr>
        <a:xfrm>
          <a:off x="4076700" y="4076700"/>
          <a:ext cx="390525" cy="228600"/>
        </a:xfrm>
        <a:prstGeom prst="stripedRightArrow">
          <a:avLst/>
        </a:prstGeom>
      </xdr:spPr>
      <xdr:style>
        <a:lnRef idx="1">
          <a:schemeClr val="accent6"/>
        </a:lnRef>
        <a:fillRef idx="2">
          <a:schemeClr val="accent6"/>
        </a:fillRef>
        <a:effectRef idx="1">
          <a:schemeClr val="accent6"/>
        </a:effectRef>
        <a:fontRef idx="minor">
          <a:schemeClr val="dk1"/>
        </a:fontRef>
      </xdr:style>
      <xdr:txBody>
        <a:bodyPr vertOverflow="clip" rtlCol="0" anchor="ctr"/>
        <a:lstStyle/>
        <a:p>
          <a:pPr algn="ctr"/>
          <a:endParaRPr lang="en-US" sz="1100"/>
        </a:p>
      </xdr:txBody>
    </xdr:sp>
    <xdr:clientData/>
  </xdr:twoCellAnchor>
</xdr:wsDr>
</file>

<file path=xl/drawings/drawing149.xml><?xml version="1.0" encoding="utf-8"?>
<xdr:wsDr xmlns:xdr="http://schemas.openxmlformats.org/drawingml/2006/spreadsheetDrawing" xmlns:a="http://schemas.openxmlformats.org/drawingml/2006/main">
  <xdr:twoCellAnchor>
    <xdr:from>
      <xdr:col>2</xdr:col>
      <xdr:colOff>123825</xdr:colOff>
      <xdr:row>0</xdr:row>
      <xdr:rowOff>57150</xdr:rowOff>
    </xdr:from>
    <xdr:to>
      <xdr:col>3</xdr:col>
      <xdr:colOff>514350</xdr:colOff>
      <xdr:row>1</xdr:row>
      <xdr:rowOff>47625</xdr:rowOff>
    </xdr:to>
    <xdr:sp macro="[0]!LevEncs_RoundedRectangle1_Click" textlink="">
      <xdr:nvSpPr>
        <xdr:cNvPr id="2" name="Rounded Rectangle 1"/>
        <xdr:cNvSpPr/>
      </xdr:nvSpPr>
      <xdr:spPr>
        <a:xfrm>
          <a:off x="8810625" y="57150"/>
          <a:ext cx="1000125" cy="381000"/>
        </a:xfrm>
        <a:prstGeom prst="roundRect">
          <a:avLst/>
        </a:prstGeom>
      </xdr:spPr>
      <xdr:style>
        <a:lnRef idx="0">
          <a:schemeClr val="accent5"/>
        </a:lnRef>
        <a:fillRef idx="3">
          <a:schemeClr val="accent5"/>
        </a:fillRef>
        <a:effectRef idx="3">
          <a:schemeClr val="accent5"/>
        </a:effectRef>
        <a:fontRef idx="minor">
          <a:schemeClr val="lt1"/>
        </a:fontRef>
      </xdr:style>
      <xdr:txBody>
        <a:bodyPr vertOverflow="clip" rtlCol="0" anchor="ctr"/>
        <a:lstStyle/>
        <a:p>
          <a:pPr algn="ctr"/>
          <a:r>
            <a:rPr lang="en-US" sz="1600" b="1"/>
            <a:t>Home</a:t>
          </a:r>
        </a:p>
      </xdr:txBody>
    </xdr:sp>
    <xdr:clientData/>
  </xdr:twoCellAnchor>
  <xdr:twoCellAnchor>
    <xdr:from>
      <xdr:col>2</xdr:col>
      <xdr:colOff>114300</xdr:colOff>
      <xdr:row>1</xdr:row>
      <xdr:rowOff>95250</xdr:rowOff>
    </xdr:from>
    <xdr:to>
      <xdr:col>3</xdr:col>
      <xdr:colOff>504825</xdr:colOff>
      <xdr:row>1</xdr:row>
      <xdr:rowOff>419100</xdr:rowOff>
    </xdr:to>
    <xdr:sp macro="[0]!LevEncs_RoundedRectangle2_Click" textlink="">
      <xdr:nvSpPr>
        <xdr:cNvPr id="3" name="Rounded Rectangle 2"/>
        <xdr:cNvSpPr/>
      </xdr:nvSpPr>
      <xdr:spPr>
        <a:xfrm>
          <a:off x="8801100" y="485775"/>
          <a:ext cx="1000125" cy="323850"/>
        </a:xfrm>
        <a:prstGeom prst="roundRect">
          <a:avLst/>
        </a:prstGeom>
      </xdr:spPr>
      <xdr:style>
        <a:lnRef idx="0">
          <a:schemeClr val="accent5"/>
        </a:lnRef>
        <a:fillRef idx="3">
          <a:schemeClr val="accent5"/>
        </a:fillRef>
        <a:effectRef idx="3">
          <a:schemeClr val="accent5"/>
        </a:effectRef>
        <a:fontRef idx="minor">
          <a:schemeClr val="lt1"/>
        </a:fontRef>
      </xdr:style>
      <xdr:txBody>
        <a:bodyPr vertOverflow="clip" rtlCol="0" anchor="ctr"/>
        <a:lstStyle/>
        <a:p>
          <a:pPr algn="ctr"/>
          <a:r>
            <a:rPr lang="en-US" sz="1600" b="1"/>
            <a:t>Content</a:t>
          </a:r>
        </a:p>
      </xdr:txBody>
    </xdr:sp>
    <xdr:clientData/>
  </xdr:twoCellAnchor>
  <xdr:twoCellAnchor>
    <xdr:from>
      <xdr:col>1</xdr:col>
      <xdr:colOff>809625</xdr:colOff>
      <xdr:row>4</xdr:row>
      <xdr:rowOff>19049</xdr:rowOff>
    </xdr:from>
    <xdr:to>
      <xdr:col>1</xdr:col>
      <xdr:colOff>1285875</xdr:colOff>
      <xdr:row>5</xdr:row>
      <xdr:rowOff>9525</xdr:rowOff>
    </xdr:to>
    <xdr:sp macro="" textlink="">
      <xdr:nvSpPr>
        <xdr:cNvPr id="4" name="Striped Right Arrow 3"/>
        <xdr:cNvSpPr/>
      </xdr:nvSpPr>
      <xdr:spPr>
        <a:xfrm>
          <a:off x="1419225" y="1704974"/>
          <a:ext cx="476250" cy="257176"/>
        </a:xfrm>
        <a:prstGeom prst="stripedRightArrow">
          <a:avLst/>
        </a:prstGeom>
      </xdr:spPr>
      <xdr:style>
        <a:lnRef idx="1">
          <a:schemeClr val="accent6"/>
        </a:lnRef>
        <a:fillRef idx="2">
          <a:schemeClr val="accent6"/>
        </a:fillRef>
        <a:effectRef idx="1">
          <a:schemeClr val="accent6"/>
        </a:effectRef>
        <a:fontRef idx="minor">
          <a:schemeClr val="dk1"/>
        </a:fontRef>
      </xdr:style>
      <xdr:txBody>
        <a:bodyPr vertOverflow="clip" rtlCol="0" anchor="ctr"/>
        <a:lstStyle/>
        <a:p>
          <a:pPr algn="ctr"/>
          <a:endParaRPr lang="en-US" sz="1100"/>
        </a:p>
      </xdr:txBody>
    </xdr:sp>
    <xdr:clientData/>
  </xdr:twoCellAnchor>
  <xdr:twoCellAnchor>
    <xdr:from>
      <xdr:col>1</xdr:col>
      <xdr:colOff>2819400</xdr:colOff>
      <xdr:row>4</xdr:row>
      <xdr:rowOff>0</xdr:rowOff>
    </xdr:from>
    <xdr:to>
      <xdr:col>1</xdr:col>
      <xdr:colOff>3295650</xdr:colOff>
      <xdr:row>4</xdr:row>
      <xdr:rowOff>257176</xdr:rowOff>
    </xdr:to>
    <xdr:sp macro="" textlink="">
      <xdr:nvSpPr>
        <xdr:cNvPr id="5" name="Striped Right Arrow 4"/>
        <xdr:cNvSpPr/>
      </xdr:nvSpPr>
      <xdr:spPr>
        <a:xfrm>
          <a:off x="3429000" y="1685925"/>
          <a:ext cx="476250" cy="257176"/>
        </a:xfrm>
        <a:prstGeom prst="stripedRightArrow">
          <a:avLst/>
        </a:prstGeom>
      </xdr:spPr>
      <xdr:style>
        <a:lnRef idx="1">
          <a:schemeClr val="accent6"/>
        </a:lnRef>
        <a:fillRef idx="2">
          <a:schemeClr val="accent6"/>
        </a:fillRef>
        <a:effectRef idx="1">
          <a:schemeClr val="accent6"/>
        </a:effectRef>
        <a:fontRef idx="minor">
          <a:schemeClr val="dk1"/>
        </a:fontRef>
      </xdr:style>
      <xdr:txBody>
        <a:bodyPr vertOverflow="clip" rtlCol="0" anchor="ctr"/>
        <a:lstStyle/>
        <a:p>
          <a:pPr algn="ctr"/>
          <a:endParaRPr lang="en-US" sz="1100"/>
        </a:p>
      </xdr:txBody>
    </xdr:sp>
    <xdr:clientData/>
  </xdr:twoCellAnchor>
  <xdr:twoCellAnchor>
    <xdr:from>
      <xdr:col>1</xdr:col>
      <xdr:colOff>1890712</xdr:colOff>
      <xdr:row>11</xdr:row>
      <xdr:rowOff>19051</xdr:rowOff>
    </xdr:from>
    <xdr:to>
      <xdr:col>1</xdr:col>
      <xdr:colOff>2147888</xdr:colOff>
      <xdr:row>12</xdr:row>
      <xdr:rowOff>38103</xdr:rowOff>
    </xdr:to>
    <xdr:sp macro="" textlink="">
      <xdr:nvSpPr>
        <xdr:cNvPr id="6" name="Striped Right Arrow 5"/>
        <xdr:cNvSpPr/>
      </xdr:nvSpPr>
      <xdr:spPr>
        <a:xfrm rot="5400000">
          <a:off x="2486024" y="3586164"/>
          <a:ext cx="285752" cy="257176"/>
        </a:xfrm>
        <a:prstGeom prst="stripedRightArrow">
          <a:avLst/>
        </a:prstGeom>
      </xdr:spPr>
      <xdr:style>
        <a:lnRef idx="1">
          <a:schemeClr val="accent6"/>
        </a:lnRef>
        <a:fillRef idx="2">
          <a:schemeClr val="accent6"/>
        </a:fillRef>
        <a:effectRef idx="1">
          <a:schemeClr val="accent6"/>
        </a:effectRef>
        <a:fontRef idx="minor">
          <a:schemeClr val="dk1"/>
        </a:fontRef>
      </xdr:style>
      <xdr:txBody>
        <a:bodyPr vertOverflow="clip" rtlCol="0" anchor="ctr"/>
        <a:lstStyle/>
        <a:p>
          <a:pPr algn="ctr"/>
          <a:endParaRPr lang="en-US" sz="1100"/>
        </a:p>
      </xdr:txBody>
    </xdr:sp>
    <xdr:clientData/>
  </xdr:twoCellAnchor>
  <xdr:twoCellAnchor>
    <xdr:from>
      <xdr:col>1</xdr:col>
      <xdr:colOff>1562100</xdr:colOff>
      <xdr:row>14</xdr:row>
      <xdr:rowOff>9525</xdr:rowOff>
    </xdr:from>
    <xdr:to>
      <xdr:col>1</xdr:col>
      <xdr:colOff>2038350</xdr:colOff>
      <xdr:row>15</xdr:row>
      <xdr:rowOff>1</xdr:rowOff>
    </xdr:to>
    <xdr:sp macro="" textlink="">
      <xdr:nvSpPr>
        <xdr:cNvPr id="7" name="Striped Right Arrow 6"/>
        <xdr:cNvSpPr/>
      </xdr:nvSpPr>
      <xdr:spPr>
        <a:xfrm>
          <a:off x="2171700" y="4362450"/>
          <a:ext cx="476250" cy="257176"/>
        </a:xfrm>
        <a:prstGeom prst="stripedRightArrow">
          <a:avLst/>
        </a:prstGeom>
      </xdr:spPr>
      <xdr:style>
        <a:lnRef idx="1">
          <a:schemeClr val="accent6"/>
        </a:lnRef>
        <a:fillRef idx="2">
          <a:schemeClr val="accent6"/>
        </a:fillRef>
        <a:effectRef idx="1">
          <a:schemeClr val="accent6"/>
        </a:effectRef>
        <a:fontRef idx="minor">
          <a:schemeClr val="dk1"/>
        </a:fontRef>
      </xdr:style>
      <xdr:txBody>
        <a:bodyPr vertOverflow="clip" rtlCol="0" anchor="ctr"/>
        <a:lstStyle/>
        <a:p>
          <a:pPr algn="ctr"/>
          <a:endParaRPr lang="en-US" sz="1100"/>
        </a:p>
      </xdr:txBody>
    </xdr:sp>
    <xdr:clientData/>
  </xdr:twoCellAnchor>
  <xdr:twoCellAnchor>
    <xdr:from>
      <xdr:col>1</xdr:col>
      <xdr:colOff>1304925</xdr:colOff>
      <xdr:row>27</xdr:row>
      <xdr:rowOff>19050</xdr:rowOff>
    </xdr:from>
    <xdr:to>
      <xdr:col>1</xdr:col>
      <xdr:colOff>1781175</xdr:colOff>
      <xdr:row>28</xdr:row>
      <xdr:rowOff>9526</xdr:rowOff>
    </xdr:to>
    <xdr:sp macro="" textlink="">
      <xdr:nvSpPr>
        <xdr:cNvPr id="8" name="Striped Right Arrow 7"/>
        <xdr:cNvSpPr/>
      </xdr:nvSpPr>
      <xdr:spPr>
        <a:xfrm>
          <a:off x="1914525" y="7839075"/>
          <a:ext cx="476250" cy="257176"/>
        </a:xfrm>
        <a:prstGeom prst="stripedRightArrow">
          <a:avLst/>
        </a:prstGeom>
      </xdr:spPr>
      <xdr:style>
        <a:lnRef idx="1">
          <a:schemeClr val="accent6"/>
        </a:lnRef>
        <a:fillRef idx="2">
          <a:schemeClr val="accent6"/>
        </a:fillRef>
        <a:effectRef idx="1">
          <a:schemeClr val="accent6"/>
        </a:effectRef>
        <a:fontRef idx="minor">
          <a:schemeClr val="dk1"/>
        </a:fontRef>
      </xdr:style>
      <xdr:txBody>
        <a:bodyPr vertOverflow="clip" rtlCol="0" anchor="ctr"/>
        <a:lstStyle/>
        <a:p>
          <a:pPr algn="ctr"/>
          <a:endParaRPr lang="en-US" sz="1100"/>
        </a:p>
      </xdr:txBody>
    </xdr:sp>
    <xdr:clientData/>
  </xdr:twoCellAnchor>
  <xdr:twoCellAnchor>
    <xdr:from>
      <xdr:col>1</xdr:col>
      <xdr:colOff>4629150</xdr:colOff>
      <xdr:row>27</xdr:row>
      <xdr:rowOff>19050</xdr:rowOff>
    </xdr:from>
    <xdr:to>
      <xdr:col>1</xdr:col>
      <xdr:colOff>5105400</xdr:colOff>
      <xdr:row>28</xdr:row>
      <xdr:rowOff>9526</xdr:rowOff>
    </xdr:to>
    <xdr:sp macro="" textlink="">
      <xdr:nvSpPr>
        <xdr:cNvPr id="9" name="Striped Right Arrow 8"/>
        <xdr:cNvSpPr/>
      </xdr:nvSpPr>
      <xdr:spPr>
        <a:xfrm>
          <a:off x="5238750" y="7839075"/>
          <a:ext cx="476250" cy="257176"/>
        </a:xfrm>
        <a:prstGeom prst="stripedRightArrow">
          <a:avLst/>
        </a:prstGeom>
      </xdr:spPr>
      <xdr:style>
        <a:lnRef idx="1">
          <a:schemeClr val="accent6"/>
        </a:lnRef>
        <a:fillRef idx="2">
          <a:schemeClr val="accent6"/>
        </a:fillRef>
        <a:effectRef idx="1">
          <a:schemeClr val="accent6"/>
        </a:effectRef>
        <a:fontRef idx="minor">
          <a:schemeClr val="dk1"/>
        </a:fontRef>
      </xdr:style>
      <xdr:txBody>
        <a:bodyPr vertOverflow="clip" rtlCol="0" anchor="ctr"/>
        <a:lstStyle/>
        <a:p>
          <a:pPr algn="ctr"/>
          <a:endParaRPr lang="en-US" sz="1100"/>
        </a:p>
      </xdr:txBody>
    </xdr:sp>
    <xdr:clientData/>
  </xdr:twoCellAnchor>
  <xdr:twoCellAnchor>
    <xdr:from>
      <xdr:col>1</xdr:col>
      <xdr:colOff>1362075</xdr:colOff>
      <xdr:row>33</xdr:row>
      <xdr:rowOff>9525</xdr:rowOff>
    </xdr:from>
    <xdr:to>
      <xdr:col>1</xdr:col>
      <xdr:colOff>1838325</xdr:colOff>
      <xdr:row>34</xdr:row>
      <xdr:rowOff>1</xdr:rowOff>
    </xdr:to>
    <xdr:sp macro="" textlink="">
      <xdr:nvSpPr>
        <xdr:cNvPr id="10" name="Striped Right Arrow 9"/>
        <xdr:cNvSpPr/>
      </xdr:nvSpPr>
      <xdr:spPr>
        <a:xfrm>
          <a:off x="1971675" y="9925050"/>
          <a:ext cx="476250" cy="257176"/>
        </a:xfrm>
        <a:prstGeom prst="stripedRightArrow">
          <a:avLst/>
        </a:prstGeom>
      </xdr:spPr>
      <xdr:style>
        <a:lnRef idx="1">
          <a:schemeClr val="accent6"/>
        </a:lnRef>
        <a:fillRef idx="2">
          <a:schemeClr val="accent6"/>
        </a:fillRef>
        <a:effectRef idx="1">
          <a:schemeClr val="accent6"/>
        </a:effectRef>
        <a:fontRef idx="minor">
          <a:schemeClr val="dk1"/>
        </a:fontRef>
      </xdr:style>
      <xdr:txBody>
        <a:bodyPr vertOverflow="clip" rtlCol="0" anchor="ctr"/>
        <a:lstStyle/>
        <a:p>
          <a:pPr algn="ctr"/>
          <a:endParaRPr lang="en-US" sz="1100"/>
        </a:p>
      </xdr:txBody>
    </xdr:sp>
    <xdr:clientData/>
  </xdr:twoCellAnchor>
  <xdr:twoCellAnchor>
    <xdr:from>
      <xdr:col>1</xdr:col>
      <xdr:colOff>1781175</xdr:colOff>
      <xdr:row>35</xdr:row>
      <xdr:rowOff>9525</xdr:rowOff>
    </xdr:from>
    <xdr:to>
      <xdr:col>1</xdr:col>
      <xdr:colOff>2257425</xdr:colOff>
      <xdr:row>36</xdr:row>
      <xdr:rowOff>1</xdr:rowOff>
    </xdr:to>
    <xdr:sp macro="" textlink="">
      <xdr:nvSpPr>
        <xdr:cNvPr id="11" name="Striped Right Arrow 10"/>
        <xdr:cNvSpPr/>
      </xdr:nvSpPr>
      <xdr:spPr>
        <a:xfrm>
          <a:off x="2390775" y="10963275"/>
          <a:ext cx="476250" cy="257176"/>
        </a:xfrm>
        <a:prstGeom prst="stripedRightArrow">
          <a:avLst/>
        </a:prstGeom>
      </xdr:spPr>
      <xdr:style>
        <a:lnRef idx="1">
          <a:schemeClr val="accent6"/>
        </a:lnRef>
        <a:fillRef idx="2">
          <a:schemeClr val="accent6"/>
        </a:fillRef>
        <a:effectRef idx="1">
          <a:schemeClr val="accent6"/>
        </a:effectRef>
        <a:fontRef idx="minor">
          <a:schemeClr val="dk1"/>
        </a:fontRef>
      </xdr:style>
      <xdr:txBody>
        <a:bodyPr vertOverflow="clip" rtlCol="0" anchor="ctr"/>
        <a:lstStyle/>
        <a:p>
          <a:pPr algn="ctr"/>
          <a:endParaRPr lang="en-US" sz="1100"/>
        </a:p>
      </xdr:txBody>
    </xdr:sp>
    <xdr:clientData/>
  </xdr:twoCellAnchor>
  <xdr:twoCellAnchor>
    <xdr:from>
      <xdr:col>1</xdr:col>
      <xdr:colOff>228600</xdr:colOff>
      <xdr:row>36</xdr:row>
      <xdr:rowOff>504825</xdr:rowOff>
    </xdr:from>
    <xdr:to>
      <xdr:col>1</xdr:col>
      <xdr:colOff>704850</xdr:colOff>
      <xdr:row>37</xdr:row>
      <xdr:rowOff>247651</xdr:rowOff>
    </xdr:to>
    <xdr:sp macro="" textlink="">
      <xdr:nvSpPr>
        <xdr:cNvPr id="12" name="Striped Right Arrow 11"/>
        <xdr:cNvSpPr/>
      </xdr:nvSpPr>
      <xdr:spPr>
        <a:xfrm>
          <a:off x="838200" y="11725275"/>
          <a:ext cx="476250" cy="257176"/>
        </a:xfrm>
        <a:prstGeom prst="stripedRightArrow">
          <a:avLst/>
        </a:prstGeom>
      </xdr:spPr>
      <xdr:style>
        <a:lnRef idx="1">
          <a:schemeClr val="accent6"/>
        </a:lnRef>
        <a:fillRef idx="2">
          <a:schemeClr val="accent6"/>
        </a:fillRef>
        <a:effectRef idx="1">
          <a:schemeClr val="accent6"/>
        </a:effectRef>
        <a:fontRef idx="minor">
          <a:schemeClr val="dk1"/>
        </a:fontRef>
      </xdr:style>
      <xdr:txBody>
        <a:bodyPr vertOverflow="clip" rtlCol="0" anchor="ctr"/>
        <a:lstStyle/>
        <a:p>
          <a:pPr algn="ctr"/>
          <a:endParaRPr lang="en-US" sz="1100"/>
        </a:p>
      </xdr:txBody>
    </xdr:sp>
    <xdr:clientData/>
  </xdr:twoCellAnchor>
</xdr:wsDr>
</file>

<file path=xl/drawings/drawing150.xml><?xml version="1.0" encoding="utf-8"?>
<xdr:wsDr xmlns:xdr="http://schemas.openxmlformats.org/drawingml/2006/spreadsheetDrawing" xmlns:a="http://schemas.openxmlformats.org/drawingml/2006/main">
  <xdr:twoCellAnchor>
    <xdr:from>
      <xdr:col>2</xdr:col>
      <xdr:colOff>123825</xdr:colOff>
      <xdr:row>0</xdr:row>
      <xdr:rowOff>57150</xdr:rowOff>
    </xdr:from>
    <xdr:to>
      <xdr:col>3</xdr:col>
      <xdr:colOff>514350</xdr:colOff>
      <xdr:row>1</xdr:row>
      <xdr:rowOff>47625</xdr:rowOff>
    </xdr:to>
    <xdr:sp macro="[0]!PLSrr_RoundedRectangle1_Click" textlink="">
      <xdr:nvSpPr>
        <xdr:cNvPr id="2" name="Rounded Rectangle 1"/>
        <xdr:cNvSpPr/>
      </xdr:nvSpPr>
      <xdr:spPr>
        <a:xfrm>
          <a:off x="8439150" y="57150"/>
          <a:ext cx="1000125" cy="361950"/>
        </a:xfrm>
        <a:prstGeom prst="roundRect">
          <a:avLst/>
        </a:prstGeom>
      </xdr:spPr>
      <xdr:style>
        <a:lnRef idx="0">
          <a:schemeClr val="accent5"/>
        </a:lnRef>
        <a:fillRef idx="3">
          <a:schemeClr val="accent5"/>
        </a:fillRef>
        <a:effectRef idx="3">
          <a:schemeClr val="accent5"/>
        </a:effectRef>
        <a:fontRef idx="minor">
          <a:schemeClr val="lt1"/>
        </a:fontRef>
      </xdr:style>
      <xdr:txBody>
        <a:bodyPr vertOverflow="clip" rtlCol="0" anchor="ctr"/>
        <a:lstStyle/>
        <a:p>
          <a:pPr algn="ctr"/>
          <a:r>
            <a:rPr lang="en-US" sz="1600" b="1"/>
            <a:t>Home</a:t>
          </a:r>
        </a:p>
      </xdr:txBody>
    </xdr:sp>
    <xdr:clientData/>
  </xdr:twoCellAnchor>
  <xdr:twoCellAnchor>
    <xdr:from>
      <xdr:col>2</xdr:col>
      <xdr:colOff>114300</xdr:colOff>
      <xdr:row>1</xdr:row>
      <xdr:rowOff>95250</xdr:rowOff>
    </xdr:from>
    <xdr:to>
      <xdr:col>3</xdr:col>
      <xdr:colOff>504825</xdr:colOff>
      <xdr:row>1</xdr:row>
      <xdr:rowOff>419100</xdr:rowOff>
    </xdr:to>
    <xdr:sp macro="[0]!PLSrr_RoundedRectangle2_Click" textlink="">
      <xdr:nvSpPr>
        <xdr:cNvPr id="3" name="Rounded Rectangle 2"/>
        <xdr:cNvSpPr/>
      </xdr:nvSpPr>
      <xdr:spPr>
        <a:xfrm>
          <a:off x="8429625" y="466725"/>
          <a:ext cx="1000125" cy="323850"/>
        </a:xfrm>
        <a:prstGeom prst="roundRect">
          <a:avLst/>
        </a:prstGeom>
      </xdr:spPr>
      <xdr:style>
        <a:lnRef idx="0">
          <a:schemeClr val="accent5"/>
        </a:lnRef>
        <a:fillRef idx="3">
          <a:schemeClr val="accent5"/>
        </a:fillRef>
        <a:effectRef idx="3">
          <a:schemeClr val="accent5"/>
        </a:effectRef>
        <a:fontRef idx="minor">
          <a:schemeClr val="lt1"/>
        </a:fontRef>
      </xdr:style>
      <xdr:txBody>
        <a:bodyPr vertOverflow="clip" rtlCol="0" anchor="ctr"/>
        <a:lstStyle/>
        <a:p>
          <a:pPr algn="ctr"/>
          <a:r>
            <a:rPr lang="en-US" sz="1600" b="1"/>
            <a:t>Content</a:t>
          </a:r>
        </a:p>
      </xdr:txBody>
    </xdr:sp>
    <xdr:clientData/>
  </xdr:twoCellAnchor>
  <xdr:twoCellAnchor>
    <xdr:from>
      <xdr:col>1</xdr:col>
      <xdr:colOff>1600200</xdr:colOff>
      <xdr:row>13</xdr:row>
      <xdr:rowOff>28575</xdr:rowOff>
    </xdr:from>
    <xdr:to>
      <xdr:col>1</xdr:col>
      <xdr:colOff>1990725</xdr:colOff>
      <xdr:row>13</xdr:row>
      <xdr:rowOff>257175</xdr:rowOff>
    </xdr:to>
    <xdr:sp macro="" textlink="">
      <xdr:nvSpPr>
        <xdr:cNvPr id="4" name="Striped Right Arrow 3"/>
        <xdr:cNvSpPr/>
      </xdr:nvSpPr>
      <xdr:spPr>
        <a:xfrm>
          <a:off x="1962150" y="3848100"/>
          <a:ext cx="390525" cy="228600"/>
        </a:xfrm>
        <a:prstGeom prst="stripedRightArrow">
          <a:avLst/>
        </a:prstGeom>
      </xdr:spPr>
      <xdr:style>
        <a:lnRef idx="1">
          <a:schemeClr val="accent6"/>
        </a:lnRef>
        <a:fillRef idx="2">
          <a:schemeClr val="accent6"/>
        </a:fillRef>
        <a:effectRef idx="1">
          <a:schemeClr val="accent6"/>
        </a:effectRef>
        <a:fontRef idx="minor">
          <a:schemeClr val="dk1"/>
        </a:fontRef>
      </xdr:style>
      <xdr:txBody>
        <a:bodyPr vertOverflow="clip" rtlCol="0" anchor="ctr"/>
        <a:lstStyle/>
        <a:p>
          <a:pPr algn="ctr"/>
          <a:endParaRPr lang="en-US" sz="1100"/>
        </a:p>
      </xdr:txBody>
    </xdr:sp>
    <xdr:clientData/>
  </xdr:twoCellAnchor>
  <xdr:twoCellAnchor>
    <xdr:from>
      <xdr:col>1</xdr:col>
      <xdr:colOff>4686300</xdr:colOff>
      <xdr:row>13</xdr:row>
      <xdr:rowOff>19050</xdr:rowOff>
    </xdr:from>
    <xdr:to>
      <xdr:col>1</xdr:col>
      <xdr:colOff>5076825</xdr:colOff>
      <xdr:row>13</xdr:row>
      <xdr:rowOff>247650</xdr:rowOff>
    </xdr:to>
    <xdr:sp macro="" textlink="">
      <xdr:nvSpPr>
        <xdr:cNvPr id="5" name="Striped Right Arrow 4"/>
        <xdr:cNvSpPr/>
      </xdr:nvSpPr>
      <xdr:spPr>
        <a:xfrm>
          <a:off x="5048250" y="3838575"/>
          <a:ext cx="390525" cy="228600"/>
        </a:xfrm>
        <a:prstGeom prst="stripedRightArrow">
          <a:avLst/>
        </a:prstGeom>
      </xdr:spPr>
      <xdr:style>
        <a:lnRef idx="1">
          <a:schemeClr val="accent6"/>
        </a:lnRef>
        <a:fillRef idx="2">
          <a:schemeClr val="accent6"/>
        </a:fillRef>
        <a:effectRef idx="1">
          <a:schemeClr val="accent6"/>
        </a:effectRef>
        <a:fontRef idx="minor">
          <a:schemeClr val="dk1"/>
        </a:fontRef>
      </xdr:style>
      <xdr:txBody>
        <a:bodyPr vertOverflow="clip" rtlCol="0" anchor="ctr"/>
        <a:lstStyle/>
        <a:p>
          <a:pPr algn="ctr"/>
          <a:endParaRPr lang="en-US" sz="1100"/>
        </a:p>
      </xdr:txBody>
    </xdr:sp>
    <xdr:clientData/>
  </xdr:twoCellAnchor>
  <xdr:twoCellAnchor>
    <xdr:from>
      <xdr:col>1</xdr:col>
      <xdr:colOff>1562100</xdr:colOff>
      <xdr:row>12</xdr:row>
      <xdr:rowOff>28575</xdr:rowOff>
    </xdr:from>
    <xdr:to>
      <xdr:col>1</xdr:col>
      <xdr:colOff>1952625</xdr:colOff>
      <xdr:row>12</xdr:row>
      <xdr:rowOff>257175</xdr:rowOff>
    </xdr:to>
    <xdr:sp macro="" textlink="">
      <xdr:nvSpPr>
        <xdr:cNvPr id="6" name="Striped Right Arrow 5"/>
        <xdr:cNvSpPr/>
      </xdr:nvSpPr>
      <xdr:spPr>
        <a:xfrm>
          <a:off x="1924050" y="3581400"/>
          <a:ext cx="390525" cy="228600"/>
        </a:xfrm>
        <a:prstGeom prst="stripedRightArrow">
          <a:avLst/>
        </a:prstGeom>
      </xdr:spPr>
      <xdr:style>
        <a:lnRef idx="1">
          <a:schemeClr val="accent6"/>
        </a:lnRef>
        <a:fillRef idx="2">
          <a:schemeClr val="accent6"/>
        </a:fillRef>
        <a:effectRef idx="1">
          <a:schemeClr val="accent6"/>
        </a:effectRef>
        <a:fontRef idx="minor">
          <a:schemeClr val="dk1"/>
        </a:fontRef>
      </xdr:style>
      <xdr:txBody>
        <a:bodyPr vertOverflow="clip" rtlCol="0" anchor="ctr"/>
        <a:lstStyle/>
        <a:p>
          <a:pPr algn="ctr"/>
          <a:endParaRPr lang="en-US" sz="1100"/>
        </a:p>
      </xdr:txBody>
    </xdr:sp>
    <xdr:clientData/>
  </xdr:twoCellAnchor>
  <xdr:twoCellAnchor>
    <xdr:from>
      <xdr:col>1</xdr:col>
      <xdr:colOff>1419225</xdr:colOff>
      <xdr:row>3</xdr:row>
      <xdr:rowOff>28575</xdr:rowOff>
    </xdr:from>
    <xdr:to>
      <xdr:col>1</xdr:col>
      <xdr:colOff>1809750</xdr:colOff>
      <xdr:row>3</xdr:row>
      <xdr:rowOff>257175</xdr:rowOff>
    </xdr:to>
    <xdr:sp macro="" textlink="">
      <xdr:nvSpPr>
        <xdr:cNvPr id="7" name="Striped Right Arrow 6"/>
        <xdr:cNvSpPr/>
      </xdr:nvSpPr>
      <xdr:spPr>
        <a:xfrm>
          <a:off x="1781175" y="1181100"/>
          <a:ext cx="390525" cy="228600"/>
        </a:xfrm>
        <a:prstGeom prst="stripedRightArrow">
          <a:avLst/>
        </a:prstGeom>
      </xdr:spPr>
      <xdr:style>
        <a:lnRef idx="1">
          <a:schemeClr val="accent6"/>
        </a:lnRef>
        <a:fillRef idx="2">
          <a:schemeClr val="accent6"/>
        </a:fillRef>
        <a:effectRef idx="1">
          <a:schemeClr val="accent6"/>
        </a:effectRef>
        <a:fontRef idx="minor">
          <a:schemeClr val="dk1"/>
        </a:fontRef>
      </xdr:style>
      <xdr:txBody>
        <a:bodyPr vertOverflow="clip" rtlCol="0" anchor="ctr"/>
        <a:lstStyle/>
        <a:p>
          <a:pPr algn="ctr"/>
          <a:endParaRPr lang="en-US" sz="1100"/>
        </a:p>
      </xdr:txBody>
    </xdr:sp>
    <xdr:clientData/>
  </xdr:twoCellAnchor>
  <xdr:twoCellAnchor>
    <xdr:from>
      <xdr:col>1</xdr:col>
      <xdr:colOff>1838325</xdr:colOff>
      <xdr:row>20</xdr:row>
      <xdr:rowOff>38100</xdr:rowOff>
    </xdr:from>
    <xdr:to>
      <xdr:col>1</xdr:col>
      <xdr:colOff>2228850</xdr:colOff>
      <xdr:row>21</xdr:row>
      <xdr:rowOff>0</xdr:rowOff>
    </xdr:to>
    <xdr:sp macro="" textlink="">
      <xdr:nvSpPr>
        <xdr:cNvPr id="8" name="Striped Right Arrow 7"/>
        <xdr:cNvSpPr/>
      </xdr:nvSpPr>
      <xdr:spPr>
        <a:xfrm>
          <a:off x="2200275" y="5762625"/>
          <a:ext cx="390525" cy="228600"/>
        </a:xfrm>
        <a:prstGeom prst="stripedRightArrow">
          <a:avLst/>
        </a:prstGeom>
      </xdr:spPr>
      <xdr:style>
        <a:lnRef idx="1">
          <a:schemeClr val="accent6"/>
        </a:lnRef>
        <a:fillRef idx="2">
          <a:schemeClr val="accent6"/>
        </a:fillRef>
        <a:effectRef idx="1">
          <a:schemeClr val="accent6"/>
        </a:effectRef>
        <a:fontRef idx="minor">
          <a:schemeClr val="dk1"/>
        </a:fontRef>
      </xdr:style>
      <xdr:txBody>
        <a:bodyPr vertOverflow="clip" rtlCol="0" anchor="ctr"/>
        <a:lstStyle/>
        <a:p>
          <a:pPr algn="ctr"/>
          <a:endParaRPr lang="en-US" sz="1100"/>
        </a:p>
      </xdr:txBody>
    </xdr:sp>
    <xdr:clientData/>
  </xdr:twoCellAnchor>
  <xdr:twoCellAnchor>
    <xdr:from>
      <xdr:col>1</xdr:col>
      <xdr:colOff>1838325</xdr:colOff>
      <xdr:row>22</xdr:row>
      <xdr:rowOff>38100</xdr:rowOff>
    </xdr:from>
    <xdr:to>
      <xdr:col>1</xdr:col>
      <xdr:colOff>2228850</xdr:colOff>
      <xdr:row>23</xdr:row>
      <xdr:rowOff>0</xdr:rowOff>
    </xdr:to>
    <xdr:sp macro="" textlink="">
      <xdr:nvSpPr>
        <xdr:cNvPr id="9" name="Striped Right Arrow 8"/>
        <xdr:cNvSpPr/>
      </xdr:nvSpPr>
      <xdr:spPr>
        <a:xfrm>
          <a:off x="2200275" y="6296025"/>
          <a:ext cx="390525" cy="228600"/>
        </a:xfrm>
        <a:prstGeom prst="stripedRightArrow">
          <a:avLst/>
        </a:prstGeom>
      </xdr:spPr>
      <xdr:style>
        <a:lnRef idx="1">
          <a:schemeClr val="accent6"/>
        </a:lnRef>
        <a:fillRef idx="2">
          <a:schemeClr val="accent6"/>
        </a:fillRef>
        <a:effectRef idx="1">
          <a:schemeClr val="accent6"/>
        </a:effectRef>
        <a:fontRef idx="minor">
          <a:schemeClr val="dk1"/>
        </a:fontRef>
      </xdr:style>
      <xdr:txBody>
        <a:bodyPr vertOverflow="clip" rtlCol="0" anchor="ctr"/>
        <a:lstStyle/>
        <a:p>
          <a:pPr algn="ctr"/>
          <a:endParaRPr lang="en-US" sz="1100"/>
        </a:p>
      </xdr:txBody>
    </xdr:sp>
    <xdr:clientData/>
  </xdr:twoCellAnchor>
  <xdr:twoCellAnchor>
    <xdr:from>
      <xdr:col>1</xdr:col>
      <xdr:colOff>1838325</xdr:colOff>
      <xdr:row>24</xdr:row>
      <xdr:rowOff>38100</xdr:rowOff>
    </xdr:from>
    <xdr:to>
      <xdr:col>1</xdr:col>
      <xdr:colOff>2228850</xdr:colOff>
      <xdr:row>25</xdr:row>
      <xdr:rowOff>0</xdr:rowOff>
    </xdr:to>
    <xdr:sp macro="" textlink="">
      <xdr:nvSpPr>
        <xdr:cNvPr id="10" name="Striped Right Arrow 9"/>
        <xdr:cNvSpPr/>
      </xdr:nvSpPr>
      <xdr:spPr>
        <a:xfrm>
          <a:off x="2200275" y="6829425"/>
          <a:ext cx="390525" cy="228600"/>
        </a:xfrm>
        <a:prstGeom prst="stripedRightArrow">
          <a:avLst/>
        </a:prstGeom>
      </xdr:spPr>
      <xdr:style>
        <a:lnRef idx="1">
          <a:schemeClr val="accent6"/>
        </a:lnRef>
        <a:fillRef idx="2">
          <a:schemeClr val="accent6"/>
        </a:fillRef>
        <a:effectRef idx="1">
          <a:schemeClr val="accent6"/>
        </a:effectRef>
        <a:fontRef idx="minor">
          <a:schemeClr val="dk1"/>
        </a:fontRef>
      </xdr:style>
      <xdr:txBody>
        <a:bodyPr vertOverflow="clip" rtlCol="0" anchor="ctr"/>
        <a:lstStyle/>
        <a:p>
          <a:pPr algn="ctr"/>
          <a:endParaRPr lang="en-US" sz="1100"/>
        </a:p>
      </xdr:txBody>
    </xdr:sp>
    <xdr:clientData/>
  </xdr:twoCellAnchor>
</xdr:wsDr>
</file>

<file path=xl/drawings/drawing151.xml><?xml version="1.0" encoding="utf-8"?>
<xdr:wsDr xmlns:xdr="http://schemas.openxmlformats.org/drawingml/2006/spreadsheetDrawing" xmlns:a="http://schemas.openxmlformats.org/drawingml/2006/main">
  <xdr:twoCellAnchor>
    <xdr:from>
      <xdr:col>2</xdr:col>
      <xdr:colOff>123825</xdr:colOff>
      <xdr:row>0</xdr:row>
      <xdr:rowOff>57150</xdr:rowOff>
    </xdr:from>
    <xdr:to>
      <xdr:col>3</xdr:col>
      <xdr:colOff>514350</xdr:colOff>
      <xdr:row>1</xdr:row>
      <xdr:rowOff>47625</xdr:rowOff>
    </xdr:to>
    <xdr:sp macro="[0]!Egrass_RoundedRectangle1_Click" textlink="">
      <xdr:nvSpPr>
        <xdr:cNvPr id="2" name="Rounded Rectangle 1"/>
        <xdr:cNvSpPr/>
      </xdr:nvSpPr>
      <xdr:spPr>
        <a:xfrm>
          <a:off x="10296525" y="57150"/>
          <a:ext cx="1000125" cy="323850"/>
        </a:xfrm>
        <a:prstGeom prst="roundRect">
          <a:avLst/>
        </a:prstGeom>
      </xdr:spPr>
      <xdr:style>
        <a:lnRef idx="0">
          <a:schemeClr val="accent5"/>
        </a:lnRef>
        <a:fillRef idx="3">
          <a:schemeClr val="accent5"/>
        </a:fillRef>
        <a:effectRef idx="3">
          <a:schemeClr val="accent5"/>
        </a:effectRef>
        <a:fontRef idx="minor">
          <a:schemeClr val="lt1"/>
        </a:fontRef>
      </xdr:style>
      <xdr:txBody>
        <a:bodyPr vertOverflow="clip" rtlCol="0" anchor="ctr"/>
        <a:lstStyle/>
        <a:p>
          <a:pPr algn="ctr"/>
          <a:r>
            <a:rPr lang="en-US" sz="1600" b="1"/>
            <a:t>Home</a:t>
          </a:r>
        </a:p>
      </xdr:txBody>
    </xdr:sp>
    <xdr:clientData/>
  </xdr:twoCellAnchor>
  <xdr:twoCellAnchor>
    <xdr:from>
      <xdr:col>2</xdr:col>
      <xdr:colOff>114300</xdr:colOff>
      <xdr:row>1</xdr:row>
      <xdr:rowOff>95250</xdr:rowOff>
    </xdr:from>
    <xdr:to>
      <xdr:col>3</xdr:col>
      <xdr:colOff>504825</xdr:colOff>
      <xdr:row>1</xdr:row>
      <xdr:rowOff>419100</xdr:rowOff>
    </xdr:to>
    <xdr:sp macro="[0]!Egrass_RoundedRectangle2_Click" textlink="">
      <xdr:nvSpPr>
        <xdr:cNvPr id="3" name="Rounded Rectangle 2"/>
        <xdr:cNvSpPr/>
      </xdr:nvSpPr>
      <xdr:spPr>
        <a:xfrm>
          <a:off x="10287000" y="428625"/>
          <a:ext cx="1000125" cy="323850"/>
        </a:xfrm>
        <a:prstGeom prst="roundRect">
          <a:avLst/>
        </a:prstGeom>
      </xdr:spPr>
      <xdr:style>
        <a:lnRef idx="0">
          <a:schemeClr val="accent5"/>
        </a:lnRef>
        <a:fillRef idx="3">
          <a:schemeClr val="accent5"/>
        </a:fillRef>
        <a:effectRef idx="3">
          <a:schemeClr val="accent5"/>
        </a:effectRef>
        <a:fontRef idx="minor">
          <a:schemeClr val="lt1"/>
        </a:fontRef>
      </xdr:style>
      <xdr:txBody>
        <a:bodyPr vertOverflow="clip" rtlCol="0" anchor="ctr"/>
        <a:lstStyle/>
        <a:p>
          <a:pPr algn="ctr"/>
          <a:r>
            <a:rPr lang="en-US" sz="1600" b="1"/>
            <a:t>Content</a:t>
          </a:r>
        </a:p>
      </xdr:txBody>
    </xdr:sp>
    <xdr:clientData/>
  </xdr:twoCellAnchor>
  <xdr:twoCellAnchor>
    <xdr:from>
      <xdr:col>1</xdr:col>
      <xdr:colOff>4267199</xdr:colOff>
      <xdr:row>3</xdr:row>
      <xdr:rowOff>314325</xdr:rowOff>
    </xdr:from>
    <xdr:to>
      <xdr:col>1</xdr:col>
      <xdr:colOff>4657724</xdr:colOff>
      <xdr:row>4</xdr:row>
      <xdr:rowOff>38100</xdr:rowOff>
    </xdr:to>
    <xdr:sp macro="" textlink="">
      <xdr:nvSpPr>
        <xdr:cNvPr id="4" name="Striped Right Arrow 3"/>
        <xdr:cNvSpPr/>
      </xdr:nvSpPr>
      <xdr:spPr>
        <a:xfrm>
          <a:off x="4705349" y="1933575"/>
          <a:ext cx="390525" cy="228600"/>
        </a:xfrm>
        <a:prstGeom prst="stripedRightArrow">
          <a:avLst/>
        </a:prstGeom>
      </xdr:spPr>
      <xdr:style>
        <a:lnRef idx="1">
          <a:schemeClr val="accent6"/>
        </a:lnRef>
        <a:fillRef idx="2">
          <a:schemeClr val="accent6"/>
        </a:fillRef>
        <a:effectRef idx="1">
          <a:schemeClr val="accent6"/>
        </a:effectRef>
        <a:fontRef idx="minor">
          <a:schemeClr val="dk1"/>
        </a:fontRef>
      </xdr:style>
      <xdr:txBody>
        <a:bodyPr vertOverflow="clip" rtlCol="0" anchor="ctr"/>
        <a:lstStyle/>
        <a:p>
          <a:pPr algn="ctr"/>
          <a:endParaRPr lang="en-US" sz="1100"/>
        </a:p>
      </xdr:txBody>
    </xdr:sp>
    <xdr:clientData/>
  </xdr:twoCellAnchor>
  <xdr:twoCellAnchor>
    <xdr:from>
      <xdr:col>1</xdr:col>
      <xdr:colOff>4829175</xdr:colOff>
      <xdr:row>9</xdr:row>
      <xdr:rowOff>38100</xdr:rowOff>
    </xdr:from>
    <xdr:to>
      <xdr:col>1</xdr:col>
      <xdr:colOff>5219700</xdr:colOff>
      <xdr:row>10</xdr:row>
      <xdr:rowOff>0</xdr:rowOff>
    </xdr:to>
    <xdr:sp macro="" textlink="">
      <xdr:nvSpPr>
        <xdr:cNvPr id="5" name="Striped Right Arrow 4"/>
        <xdr:cNvSpPr/>
      </xdr:nvSpPr>
      <xdr:spPr>
        <a:xfrm>
          <a:off x="5267325" y="5019675"/>
          <a:ext cx="390525" cy="228600"/>
        </a:xfrm>
        <a:prstGeom prst="stripedRightArrow">
          <a:avLst/>
        </a:prstGeom>
      </xdr:spPr>
      <xdr:style>
        <a:lnRef idx="1">
          <a:schemeClr val="accent6"/>
        </a:lnRef>
        <a:fillRef idx="2">
          <a:schemeClr val="accent6"/>
        </a:fillRef>
        <a:effectRef idx="1">
          <a:schemeClr val="accent6"/>
        </a:effectRef>
        <a:fontRef idx="minor">
          <a:schemeClr val="dk1"/>
        </a:fontRef>
      </xdr:style>
      <xdr:txBody>
        <a:bodyPr vertOverflow="clip" rtlCol="0" anchor="ctr"/>
        <a:lstStyle/>
        <a:p>
          <a:pPr algn="ctr"/>
          <a:endParaRPr lang="en-US" sz="1100"/>
        </a:p>
      </xdr:txBody>
    </xdr:sp>
    <xdr:clientData/>
  </xdr:twoCellAnchor>
  <xdr:twoCellAnchor>
    <xdr:from>
      <xdr:col>1</xdr:col>
      <xdr:colOff>5238750</xdr:colOff>
      <xdr:row>16</xdr:row>
      <xdr:rowOff>19050</xdr:rowOff>
    </xdr:from>
    <xdr:to>
      <xdr:col>1</xdr:col>
      <xdr:colOff>5629275</xdr:colOff>
      <xdr:row>16</xdr:row>
      <xdr:rowOff>247650</xdr:rowOff>
    </xdr:to>
    <xdr:sp macro="" textlink="">
      <xdr:nvSpPr>
        <xdr:cNvPr id="6" name="Striped Right Arrow 5"/>
        <xdr:cNvSpPr/>
      </xdr:nvSpPr>
      <xdr:spPr>
        <a:xfrm>
          <a:off x="5676900" y="8134350"/>
          <a:ext cx="390525" cy="228600"/>
        </a:xfrm>
        <a:prstGeom prst="stripedRightArrow">
          <a:avLst/>
        </a:prstGeom>
      </xdr:spPr>
      <xdr:style>
        <a:lnRef idx="1">
          <a:schemeClr val="accent6"/>
        </a:lnRef>
        <a:fillRef idx="2">
          <a:schemeClr val="accent6"/>
        </a:fillRef>
        <a:effectRef idx="1">
          <a:schemeClr val="accent6"/>
        </a:effectRef>
        <a:fontRef idx="minor">
          <a:schemeClr val="dk1"/>
        </a:fontRef>
      </xdr:style>
      <xdr:txBody>
        <a:bodyPr vertOverflow="clip" rtlCol="0" anchor="ctr"/>
        <a:lstStyle/>
        <a:p>
          <a:pPr algn="ctr"/>
          <a:endParaRPr lang="en-US" sz="1100"/>
        </a:p>
      </xdr:txBody>
    </xdr:sp>
    <xdr:clientData/>
  </xdr:twoCellAnchor>
  <xdr:twoCellAnchor>
    <xdr:from>
      <xdr:col>1</xdr:col>
      <xdr:colOff>3190875</xdr:colOff>
      <xdr:row>22</xdr:row>
      <xdr:rowOff>19050</xdr:rowOff>
    </xdr:from>
    <xdr:to>
      <xdr:col>1</xdr:col>
      <xdr:colOff>3581400</xdr:colOff>
      <xdr:row>22</xdr:row>
      <xdr:rowOff>247650</xdr:rowOff>
    </xdr:to>
    <xdr:sp macro="" textlink="">
      <xdr:nvSpPr>
        <xdr:cNvPr id="7" name="Striped Right Arrow 6"/>
        <xdr:cNvSpPr/>
      </xdr:nvSpPr>
      <xdr:spPr>
        <a:xfrm>
          <a:off x="3629025" y="10487025"/>
          <a:ext cx="390525" cy="228600"/>
        </a:xfrm>
        <a:prstGeom prst="stripedRightArrow">
          <a:avLst/>
        </a:prstGeom>
      </xdr:spPr>
      <xdr:style>
        <a:lnRef idx="1">
          <a:schemeClr val="accent6"/>
        </a:lnRef>
        <a:fillRef idx="2">
          <a:schemeClr val="accent6"/>
        </a:fillRef>
        <a:effectRef idx="1">
          <a:schemeClr val="accent6"/>
        </a:effectRef>
        <a:fontRef idx="minor">
          <a:schemeClr val="dk1"/>
        </a:fontRef>
      </xdr:style>
      <xdr:txBody>
        <a:bodyPr vertOverflow="clip" rtlCol="0" anchor="ctr"/>
        <a:lstStyle/>
        <a:p>
          <a:pPr algn="ctr"/>
          <a:endParaRPr lang="en-US" sz="1100"/>
        </a:p>
      </xdr:txBody>
    </xdr:sp>
    <xdr:clientData/>
  </xdr:twoCellAnchor>
  <xdr:twoCellAnchor>
    <xdr:from>
      <xdr:col>1</xdr:col>
      <xdr:colOff>4591050</xdr:colOff>
      <xdr:row>28</xdr:row>
      <xdr:rowOff>19050</xdr:rowOff>
    </xdr:from>
    <xdr:to>
      <xdr:col>1</xdr:col>
      <xdr:colOff>4981575</xdr:colOff>
      <xdr:row>28</xdr:row>
      <xdr:rowOff>247650</xdr:rowOff>
    </xdr:to>
    <xdr:sp macro="" textlink="">
      <xdr:nvSpPr>
        <xdr:cNvPr id="8" name="Striped Right Arrow 7"/>
        <xdr:cNvSpPr/>
      </xdr:nvSpPr>
      <xdr:spPr>
        <a:xfrm>
          <a:off x="5029200" y="12601575"/>
          <a:ext cx="390525" cy="228600"/>
        </a:xfrm>
        <a:prstGeom prst="stripedRightArrow">
          <a:avLst/>
        </a:prstGeom>
      </xdr:spPr>
      <xdr:style>
        <a:lnRef idx="1">
          <a:schemeClr val="accent6"/>
        </a:lnRef>
        <a:fillRef idx="2">
          <a:schemeClr val="accent6"/>
        </a:fillRef>
        <a:effectRef idx="1">
          <a:schemeClr val="accent6"/>
        </a:effectRef>
        <a:fontRef idx="minor">
          <a:schemeClr val="dk1"/>
        </a:fontRef>
      </xdr:style>
      <xdr:txBody>
        <a:bodyPr vertOverflow="clip" rtlCol="0" anchor="ctr"/>
        <a:lstStyle/>
        <a:p>
          <a:pPr algn="ctr"/>
          <a:endParaRPr lang="en-US" sz="1100"/>
        </a:p>
      </xdr:txBody>
    </xdr:sp>
    <xdr:clientData/>
  </xdr:twoCellAnchor>
  <xdr:twoCellAnchor>
    <xdr:from>
      <xdr:col>1</xdr:col>
      <xdr:colOff>4686300</xdr:colOff>
      <xdr:row>34</xdr:row>
      <xdr:rowOff>19050</xdr:rowOff>
    </xdr:from>
    <xdr:to>
      <xdr:col>1</xdr:col>
      <xdr:colOff>5076825</xdr:colOff>
      <xdr:row>34</xdr:row>
      <xdr:rowOff>247650</xdr:rowOff>
    </xdr:to>
    <xdr:sp macro="" textlink="">
      <xdr:nvSpPr>
        <xdr:cNvPr id="12" name="Striped Right Arrow 11"/>
        <xdr:cNvSpPr/>
      </xdr:nvSpPr>
      <xdr:spPr>
        <a:xfrm>
          <a:off x="5124450" y="14458950"/>
          <a:ext cx="390525" cy="228600"/>
        </a:xfrm>
        <a:prstGeom prst="stripedRightArrow">
          <a:avLst/>
        </a:prstGeom>
      </xdr:spPr>
      <xdr:style>
        <a:lnRef idx="1">
          <a:schemeClr val="accent6"/>
        </a:lnRef>
        <a:fillRef idx="2">
          <a:schemeClr val="accent6"/>
        </a:fillRef>
        <a:effectRef idx="1">
          <a:schemeClr val="accent6"/>
        </a:effectRef>
        <a:fontRef idx="minor">
          <a:schemeClr val="dk1"/>
        </a:fontRef>
      </xdr:style>
      <xdr:txBody>
        <a:bodyPr vertOverflow="clip" rtlCol="0" anchor="ctr"/>
        <a:lstStyle/>
        <a:p>
          <a:pPr algn="ctr"/>
          <a:endParaRPr lang="en-US" sz="1100"/>
        </a:p>
      </xdr:txBody>
    </xdr:sp>
    <xdr:clientData/>
  </xdr:twoCellAnchor>
  <xdr:twoCellAnchor>
    <xdr:from>
      <xdr:col>1</xdr:col>
      <xdr:colOff>2514600</xdr:colOff>
      <xdr:row>37</xdr:row>
      <xdr:rowOff>0</xdr:rowOff>
    </xdr:from>
    <xdr:to>
      <xdr:col>1</xdr:col>
      <xdr:colOff>2905125</xdr:colOff>
      <xdr:row>37</xdr:row>
      <xdr:rowOff>228600</xdr:rowOff>
    </xdr:to>
    <xdr:sp macro="" textlink="">
      <xdr:nvSpPr>
        <xdr:cNvPr id="13" name="Striped Right Arrow 12"/>
        <xdr:cNvSpPr/>
      </xdr:nvSpPr>
      <xdr:spPr>
        <a:xfrm>
          <a:off x="2952750" y="15240000"/>
          <a:ext cx="390525" cy="228600"/>
        </a:xfrm>
        <a:prstGeom prst="stripedRightArrow">
          <a:avLst/>
        </a:prstGeom>
      </xdr:spPr>
      <xdr:style>
        <a:lnRef idx="1">
          <a:schemeClr val="accent6"/>
        </a:lnRef>
        <a:fillRef idx="2">
          <a:schemeClr val="accent6"/>
        </a:fillRef>
        <a:effectRef idx="1">
          <a:schemeClr val="accent6"/>
        </a:effectRef>
        <a:fontRef idx="minor">
          <a:schemeClr val="dk1"/>
        </a:fontRef>
      </xdr:style>
      <xdr:txBody>
        <a:bodyPr vertOverflow="clip" rtlCol="0" anchor="ctr"/>
        <a:lstStyle/>
        <a:p>
          <a:pPr algn="ctr"/>
          <a:endParaRPr lang="en-US" sz="1100"/>
        </a:p>
      </xdr:txBody>
    </xdr:sp>
    <xdr:clientData/>
  </xdr:twoCellAnchor>
  <xdr:twoCellAnchor>
    <xdr:from>
      <xdr:col>1</xdr:col>
      <xdr:colOff>2209800</xdr:colOff>
      <xdr:row>44</xdr:row>
      <xdr:rowOff>57150</xdr:rowOff>
    </xdr:from>
    <xdr:to>
      <xdr:col>1</xdr:col>
      <xdr:colOff>2600325</xdr:colOff>
      <xdr:row>45</xdr:row>
      <xdr:rowOff>19050</xdr:rowOff>
    </xdr:to>
    <xdr:sp macro="" textlink="">
      <xdr:nvSpPr>
        <xdr:cNvPr id="18" name="Striped Right Arrow 17"/>
        <xdr:cNvSpPr/>
      </xdr:nvSpPr>
      <xdr:spPr>
        <a:xfrm>
          <a:off x="2609850" y="16002000"/>
          <a:ext cx="390525" cy="228600"/>
        </a:xfrm>
        <a:prstGeom prst="stripedRightArrow">
          <a:avLst/>
        </a:prstGeom>
      </xdr:spPr>
      <xdr:style>
        <a:lnRef idx="1">
          <a:schemeClr val="accent6"/>
        </a:lnRef>
        <a:fillRef idx="2">
          <a:schemeClr val="accent6"/>
        </a:fillRef>
        <a:effectRef idx="1">
          <a:schemeClr val="accent6"/>
        </a:effectRef>
        <a:fontRef idx="minor">
          <a:schemeClr val="dk1"/>
        </a:fontRef>
      </xdr:style>
      <xdr:txBody>
        <a:bodyPr vertOverflow="clip" rtlCol="0" anchor="ctr"/>
        <a:lstStyle/>
        <a:p>
          <a:pPr algn="ctr"/>
          <a:endParaRPr lang="en-US" sz="1100"/>
        </a:p>
      </xdr:txBody>
    </xdr:sp>
    <xdr:clientData/>
  </xdr:twoCellAnchor>
</xdr:wsDr>
</file>

<file path=xl/drawings/drawing152.xml><?xml version="1.0" encoding="utf-8"?>
<xdr:wsDr xmlns:xdr="http://schemas.openxmlformats.org/drawingml/2006/spreadsheetDrawing" xmlns:a="http://schemas.openxmlformats.org/drawingml/2006/main">
  <xdr:twoCellAnchor>
    <xdr:from>
      <xdr:col>2</xdr:col>
      <xdr:colOff>123825</xdr:colOff>
      <xdr:row>0</xdr:row>
      <xdr:rowOff>57150</xdr:rowOff>
    </xdr:from>
    <xdr:to>
      <xdr:col>3</xdr:col>
      <xdr:colOff>514350</xdr:colOff>
      <xdr:row>1</xdr:row>
      <xdr:rowOff>47625</xdr:rowOff>
    </xdr:to>
    <xdr:sp macro="[0]!PulDDO_RoundedRectangle1_Click" textlink="">
      <xdr:nvSpPr>
        <xdr:cNvPr id="2" name="Rounded Rectangle 1"/>
        <xdr:cNvSpPr/>
      </xdr:nvSpPr>
      <xdr:spPr>
        <a:xfrm>
          <a:off x="9591675" y="57150"/>
          <a:ext cx="1000125" cy="323850"/>
        </a:xfrm>
        <a:prstGeom prst="roundRect">
          <a:avLst/>
        </a:prstGeom>
      </xdr:spPr>
      <xdr:style>
        <a:lnRef idx="0">
          <a:schemeClr val="accent5"/>
        </a:lnRef>
        <a:fillRef idx="3">
          <a:schemeClr val="accent5"/>
        </a:fillRef>
        <a:effectRef idx="3">
          <a:schemeClr val="accent5"/>
        </a:effectRef>
        <a:fontRef idx="minor">
          <a:schemeClr val="lt1"/>
        </a:fontRef>
      </xdr:style>
      <xdr:txBody>
        <a:bodyPr vertOverflow="clip" rtlCol="0" anchor="ctr"/>
        <a:lstStyle/>
        <a:p>
          <a:pPr algn="ctr"/>
          <a:r>
            <a:rPr lang="en-US" sz="1600" b="1"/>
            <a:t>Home</a:t>
          </a:r>
        </a:p>
      </xdr:txBody>
    </xdr:sp>
    <xdr:clientData/>
  </xdr:twoCellAnchor>
  <xdr:twoCellAnchor>
    <xdr:from>
      <xdr:col>2</xdr:col>
      <xdr:colOff>114300</xdr:colOff>
      <xdr:row>1</xdr:row>
      <xdr:rowOff>95250</xdr:rowOff>
    </xdr:from>
    <xdr:to>
      <xdr:col>3</xdr:col>
      <xdr:colOff>504825</xdr:colOff>
      <xdr:row>1</xdr:row>
      <xdr:rowOff>419100</xdr:rowOff>
    </xdr:to>
    <xdr:sp macro="[0]!PulDDO_RoundedRectangle2_Click" textlink="">
      <xdr:nvSpPr>
        <xdr:cNvPr id="3" name="Rounded Rectangle 2"/>
        <xdr:cNvSpPr/>
      </xdr:nvSpPr>
      <xdr:spPr>
        <a:xfrm>
          <a:off x="9582150" y="428625"/>
          <a:ext cx="1000125" cy="323850"/>
        </a:xfrm>
        <a:prstGeom prst="roundRect">
          <a:avLst/>
        </a:prstGeom>
      </xdr:spPr>
      <xdr:style>
        <a:lnRef idx="0">
          <a:schemeClr val="accent5"/>
        </a:lnRef>
        <a:fillRef idx="3">
          <a:schemeClr val="accent5"/>
        </a:fillRef>
        <a:effectRef idx="3">
          <a:schemeClr val="accent5"/>
        </a:effectRef>
        <a:fontRef idx="minor">
          <a:schemeClr val="lt1"/>
        </a:fontRef>
      </xdr:style>
      <xdr:txBody>
        <a:bodyPr vertOverflow="clip" rtlCol="0" anchor="ctr"/>
        <a:lstStyle/>
        <a:p>
          <a:pPr algn="ctr"/>
          <a:r>
            <a:rPr lang="en-US" sz="1600" b="1"/>
            <a:t>Content</a:t>
          </a:r>
        </a:p>
      </xdr:txBody>
    </xdr:sp>
    <xdr:clientData/>
  </xdr:twoCellAnchor>
  <xdr:twoCellAnchor>
    <xdr:from>
      <xdr:col>1</xdr:col>
      <xdr:colOff>2495550</xdr:colOff>
      <xdr:row>2</xdr:row>
      <xdr:rowOff>28575</xdr:rowOff>
    </xdr:from>
    <xdr:to>
      <xdr:col>1</xdr:col>
      <xdr:colOff>2971800</xdr:colOff>
      <xdr:row>3</xdr:row>
      <xdr:rowOff>1</xdr:rowOff>
    </xdr:to>
    <xdr:sp macro="" textlink="">
      <xdr:nvSpPr>
        <xdr:cNvPr id="4" name="Striped Right Arrow 3"/>
        <xdr:cNvSpPr/>
      </xdr:nvSpPr>
      <xdr:spPr>
        <a:xfrm>
          <a:off x="2809875" y="876300"/>
          <a:ext cx="476250" cy="238126"/>
        </a:xfrm>
        <a:prstGeom prst="stripedRightArrow">
          <a:avLst/>
        </a:prstGeom>
      </xdr:spPr>
      <xdr:style>
        <a:lnRef idx="1">
          <a:schemeClr val="accent6"/>
        </a:lnRef>
        <a:fillRef idx="2">
          <a:schemeClr val="accent6"/>
        </a:fillRef>
        <a:effectRef idx="1">
          <a:schemeClr val="accent6"/>
        </a:effectRef>
        <a:fontRef idx="minor">
          <a:schemeClr val="dk1"/>
        </a:fontRef>
      </xdr:style>
      <xdr:txBody>
        <a:bodyPr vertOverflow="clip" rtlCol="0" anchor="ctr"/>
        <a:lstStyle/>
        <a:p>
          <a:pPr algn="ctr"/>
          <a:endParaRPr lang="en-US" sz="1100"/>
        </a:p>
      </xdr:txBody>
    </xdr:sp>
    <xdr:clientData/>
  </xdr:twoCellAnchor>
  <xdr:twoCellAnchor>
    <xdr:from>
      <xdr:col>1</xdr:col>
      <xdr:colOff>3038475</xdr:colOff>
      <xdr:row>5</xdr:row>
      <xdr:rowOff>9525</xdr:rowOff>
    </xdr:from>
    <xdr:to>
      <xdr:col>1</xdr:col>
      <xdr:colOff>3514725</xdr:colOff>
      <xdr:row>5</xdr:row>
      <xdr:rowOff>247651</xdr:rowOff>
    </xdr:to>
    <xdr:sp macro="" textlink="">
      <xdr:nvSpPr>
        <xdr:cNvPr id="5" name="Striped Right Arrow 4"/>
        <xdr:cNvSpPr/>
      </xdr:nvSpPr>
      <xdr:spPr>
        <a:xfrm>
          <a:off x="3362325" y="2162175"/>
          <a:ext cx="476250" cy="238126"/>
        </a:xfrm>
        <a:prstGeom prst="stripedRightArrow">
          <a:avLst/>
        </a:prstGeom>
      </xdr:spPr>
      <xdr:style>
        <a:lnRef idx="1">
          <a:schemeClr val="accent6"/>
        </a:lnRef>
        <a:fillRef idx="2">
          <a:schemeClr val="accent6"/>
        </a:fillRef>
        <a:effectRef idx="1">
          <a:schemeClr val="accent6"/>
        </a:effectRef>
        <a:fontRef idx="minor">
          <a:schemeClr val="dk1"/>
        </a:fontRef>
      </xdr:style>
      <xdr:txBody>
        <a:bodyPr vertOverflow="clip" rtlCol="0" anchor="ctr"/>
        <a:lstStyle/>
        <a:p>
          <a:pPr algn="ctr"/>
          <a:endParaRPr lang="en-US" sz="1100"/>
        </a:p>
      </xdr:txBody>
    </xdr:sp>
    <xdr:clientData/>
  </xdr:twoCellAnchor>
  <xdr:twoCellAnchor>
    <xdr:from>
      <xdr:col>1</xdr:col>
      <xdr:colOff>28575</xdr:colOff>
      <xdr:row>8</xdr:row>
      <xdr:rowOff>9525</xdr:rowOff>
    </xdr:from>
    <xdr:to>
      <xdr:col>1</xdr:col>
      <xdr:colOff>504825</xdr:colOff>
      <xdr:row>8</xdr:row>
      <xdr:rowOff>247651</xdr:rowOff>
    </xdr:to>
    <xdr:sp macro="" textlink="">
      <xdr:nvSpPr>
        <xdr:cNvPr id="6" name="Striped Right Arrow 5"/>
        <xdr:cNvSpPr/>
      </xdr:nvSpPr>
      <xdr:spPr>
        <a:xfrm>
          <a:off x="342900" y="3219450"/>
          <a:ext cx="476250" cy="238126"/>
        </a:xfrm>
        <a:prstGeom prst="stripedRightArrow">
          <a:avLst/>
        </a:prstGeom>
      </xdr:spPr>
      <xdr:style>
        <a:lnRef idx="1">
          <a:schemeClr val="accent6"/>
        </a:lnRef>
        <a:fillRef idx="2">
          <a:schemeClr val="accent6"/>
        </a:fillRef>
        <a:effectRef idx="1">
          <a:schemeClr val="accent6"/>
        </a:effectRef>
        <a:fontRef idx="minor">
          <a:schemeClr val="dk1"/>
        </a:fontRef>
      </xdr:style>
      <xdr:txBody>
        <a:bodyPr vertOverflow="clip" rtlCol="0" anchor="ctr"/>
        <a:lstStyle/>
        <a:p>
          <a:pPr algn="ctr"/>
          <a:endParaRPr lang="en-US" sz="1100"/>
        </a:p>
      </xdr:txBody>
    </xdr:sp>
    <xdr:clientData/>
  </xdr:twoCellAnchor>
</xdr:wsDr>
</file>

<file path=xl/drawings/drawing153.xml><?xml version="1.0" encoding="utf-8"?>
<xdr:wsDr xmlns:xdr="http://schemas.openxmlformats.org/drawingml/2006/spreadsheetDrawing" xmlns:a="http://schemas.openxmlformats.org/drawingml/2006/main">
  <xdr:twoCellAnchor>
    <xdr:from>
      <xdr:col>2</xdr:col>
      <xdr:colOff>123825</xdr:colOff>
      <xdr:row>0</xdr:row>
      <xdr:rowOff>57150</xdr:rowOff>
    </xdr:from>
    <xdr:to>
      <xdr:col>3</xdr:col>
      <xdr:colOff>514350</xdr:colOff>
      <xdr:row>1</xdr:row>
      <xdr:rowOff>47625</xdr:rowOff>
    </xdr:to>
    <xdr:sp macro="[0]!ChngDSC_RoundedRectangle1_Click" textlink="">
      <xdr:nvSpPr>
        <xdr:cNvPr id="2" name="Rounded Rectangle 1"/>
        <xdr:cNvSpPr/>
      </xdr:nvSpPr>
      <xdr:spPr>
        <a:xfrm>
          <a:off x="9696450" y="57150"/>
          <a:ext cx="1000125" cy="323850"/>
        </a:xfrm>
        <a:prstGeom prst="roundRect">
          <a:avLst/>
        </a:prstGeom>
      </xdr:spPr>
      <xdr:style>
        <a:lnRef idx="0">
          <a:schemeClr val="accent5"/>
        </a:lnRef>
        <a:fillRef idx="3">
          <a:schemeClr val="accent5"/>
        </a:fillRef>
        <a:effectRef idx="3">
          <a:schemeClr val="accent5"/>
        </a:effectRef>
        <a:fontRef idx="minor">
          <a:schemeClr val="lt1"/>
        </a:fontRef>
      </xdr:style>
      <xdr:txBody>
        <a:bodyPr vertOverflow="clip" rtlCol="0" anchor="ctr"/>
        <a:lstStyle/>
        <a:p>
          <a:pPr algn="ctr"/>
          <a:r>
            <a:rPr lang="en-US" sz="1600" b="1"/>
            <a:t>Home</a:t>
          </a:r>
        </a:p>
      </xdr:txBody>
    </xdr:sp>
    <xdr:clientData/>
  </xdr:twoCellAnchor>
  <xdr:twoCellAnchor>
    <xdr:from>
      <xdr:col>2</xdr:col>
      <xdr:colOff>114300</xdr:colOff>
      <xdr:row>1</xdr:row>
      <xdr:rowOff>95250</xdr:rowOff>
    </xdr:from>
    <xdr:to>
      <xdr:col>3</xdr:col>
      <xdr:colOff>504825</xdr:colOff>
      <xdr:row>1</xdr:row>
      <xdr:rowOff>419100</xdr:rowOff>
    </xdr:to>
    <xdr:sp macro="[0]!ChngDSC_RoundedRectangle2_Click" textlink="">
      <xdr:nvSpPr>
        <xdr:cNvPr id="3" name="Rounded Rectangle 2"/>
        <xdr:cNvSpPr/>
      </xdr:nvSpPr>
      <xdr:spPr>
        <a:xfrm>
          <a:off x="9686925" y="428625"/>
          <a:ext cx="1000125" cy="323850"/>
        </a:xfrm>
        <a:prstGeom prst="roundRect">
          <a:avLst/>
        </a:prstGeom>
      </xdr:spPr>
      <xdr:style>
        <a:lnRef idx="0">
          <a:schemeClr val="accent5"/>
        </a:lnRef>
        <a:fillRef idx="3">
          <a:schemeClr val="accent5"/>
        </a:fillRef>
        <a:effectRef idx="3">
          <a:schemeClr val="accent5"/>
        </a:effectRef>
        <a:fontRef idx="minor">
          <a:schemeClr val="lt1"/>
        </a:fontRef>
      </xdr:style>
      <xdr:txBody>
        <a:bodyPr vertOverflow="clip" rtlCol="0" anchor="ctr"/>
        <a:lstStyle/>
        <a:p>
          <a:pPr algn="ctr"/>
          <a:r>
            <a:rPr lang="en-US" sz="1600" b="1"/>
            <a:t>Content</a:t>
          </a:r>
        </a:p>
      </xdr:txBody>
    </xdr:sp>
    <xdr:clientData/>
  </xdr:twoCellAnchor>
  <xdr:twoCellAnchor>
    <xdr:from>
      <xdr:col>1</xdr:col>
      <xdr:colOff>2286000</xdr:colOff>
      <xdr:row>2</xdr:row>
      <xdr:rowOff>19050</xdr:rowOff>
    </xdr:from>
    <xdr:to>
      <xdr:col>1</xdr:col>
      <xdr:colOff>2762250</xdr:colOff>
      <xdr:row>2</xdr:row>
      <xdr:rowOff>257176</xdr:rowOff>
    </xdr:to>
    <xdr:sp macro="" textlink="">
      <xdr:nvSpPr>
        <xdr:cNvPr id="4" name="Striped Right Arrow 3"/>
        <xdr:cNvSpPr/>
      </xdr:nvSpPr>
      <xdr:spPr>
        <a:xfrm>
          <a:off x="2657475" y="981075"/>
          <a:ext cx="476250" cy="238126"/>
        </a:xfrm>
        <a:prstGeom prst="stripedRightArrow">
          <a:avLst/>
        </a:prstGeom>
      </xdr:spPr>
      <xdr:style>
        <a:lnRef idx="1">
          <a:schemeClr val="accent6"/>
        </a:lnRef>
        <a:fillRef idx="2">
          <a:schemeClr val="accent6"/>
        </a:fillRef>
        <a:effectRef idx="1">
          <a:schemeClr val="accent6"/>
        </a:effectRef>
        <a:fontRef idx="minor">
          <a:schemeClr val="dk1"/>
        </a:fontRef>
      </xdr:style>
      <xdr:txBody>
        <a:bodyPr vertOverflow="clip" rtlCol="0" anchor="ctr"/>
        <a:lstStyle/>
        <a:p>
          <a:pPr algn="ctr"/>
          <a:endParaRPr lang="en-US" sz="1100"/>
        </a:p>
      </xdr:txBody>
    </xdr:sp>
    <xdr:clientData/>
  </xdr:twoCellAnchor>
  <xdr:twoCellAnchor>
    <xdr:from>
      <xdr:col>1</xdr:col>
      <xdr:colOff>2543175</xdr:colOff>
      <xdr:row>5</xdr:row>
      <xdr:rowOff>19050</xdr:rowOff>
    </xdr:from>
    <xdr:to>
      <xdr:col>1</xdr:col>
      <xdr:colOff>3019425</xdr:colOff>
      <xdr:row>5</xdr:row>
      <xdr:rowOff>257176</xdr:rowOff>
    </xdr:to>
    <xdr:sp macro="" textlink="">
      <xdr:nvSpPr>
        <xdr:cNvPr id="5" name="Striped Right Arrow 4"/>
        <xdr:cNvSpPr/>
      </xdr:nvSpPr>
      <xdr:spPr>
        <a:xfrm>
          <a:off x="2914650" y="2286000"/>
          <a:ext cx="476250" cy="238126"/>
        </a:xfrm>
        <a:prstGeom prst="stripedRightArrow">
          <a:avLst/>
        </a:prstGeom>
      </xdr:spPr>
      <xdr:style>
        <a:lnRef idx="1">
          <a:schemeClr val="accent6"/>
        </a:lnRef>
        <a:fillRef idx="2">
          <a:schemeClr val="accent6"/>
        </a:fillRef>
        <a:effectRef idx="1">
          <a:schemeClr val="accent6"/>
        </a:effectRef>
        <a:fontRef idx="minor">
          <a:schemeClr val="dk1"/>
        </a:fontRef>
      </xdr:style>
      <xdr:txBody>
        <a:bodyPr vertOverflow="clip" rtlCol="0" anchor="ctr"/>
        <a:lstStyle/>
        <a:p>
          <a:pPr algn="ctr"/>
          <a:endParaRPr lang="en-US" sz="1100"/>
        </a:p>
      </xdr:txBody>
    </xdr:sp>
    <xdr:clientData/>
  </xdr:twoCellAnchor>
  <xdr:twoCellAnchor>
    <xdr:from>
      <xdr:col>1</xdr:col>
      <xdr:colOff>5505450</xdr:colOff>
      <xdr:row>6</xdr:row>
      <xdr:rowOff>9525</xdr:rowOff>
    </xdr:from>
    <xdr:to>
      <xdr:col>1</xdr:col>
      <xdr:colOff>5981700</xdr:colOff>
      <xdr:row>6</xdr:row>
      <xdr:rowOff>247651</xdr:rowOff>
    </xdr:to>
    <xdr:sp macro="" textlink="">
      <xdr:nvSpPr>
        <xdr:cNvPr id="6" name="Striped Right Arrow 5"/>
        <xdr:cNvSpPr/>
      </xdr:nvSpPr>
      <xdr:spPr>
        <a:xfrm>
          <a:off x="5876925" y="2543175"/>
          <a:ext cx="476250" cy="238126"/>
        </a:xfrm>
        <a:prstGeom prst="stripedRightArrow">
          <a:avLst/>
        </a:prstGeom>
      </xdr:spPr>
      <xdr:style>
        <a:lnRef idx="1">
          <a:schemeClr val="accent6"/>
        </a:lnRef>
        <a:fillRef idx="2">
          <a:schemeClr val="accent6"/>
        </a:fillRef>
        <a:effectRef idx="1">
          <a:schemeClr val="accent6"/>
        </a:effectRef>
        <a:fontRef idx="minor">
          <a:schemeClr val="dk1"/>
        </a:fontRef>
      </xdr:style>
      <xdr:txBody>
        <a:bodyPr vertOverflow="clip" rtlCol="0" anchor="ctr"/>
        <a:lstStyle/>
        <a:p>
          <a:pPr algn="ctr"/>
          <a:endParaRPr lang="en-US" sz="1100"/>
        </a:p>
      </xdr:txBody>
    </xdr:sp>
    <xdr:clientData/>
  </xdr:twoCellAnchor>
  <xdr:twoCellAnchor>
    <xdr:from>
      <xdr:col>1</xdr:col>
      <xdr:colOff>4448175</xdr:colOff>
      <xdr:row>8</xdr:row>
      <xdr:rowOff>9525</xdr:rowOff>
    </xdr:from>
    <xdr:to>
      <xdr:col>1</xdr:col>
      <xdr:colOff>4924425</xdr:colOff>
      <xdr:row>8</xdr:row>
      <xdr:rowOff>247651</xdr:rowOff>
    </xdr:to>
    <xdr:sp macro="" textlink="">
      <xdr:nvSpPr>
        <xdr:cNvPr id="7" name="Striped Right Arrow 6"/>
        <xdr:cNvSpPr/>
      </xdr:nvSpPr>
      <xdr:spPr>
        <a:xfrm>
          <a:off x="4819650" y="3076575"/>
          <a:ext cx="476250" cy="238126"/>
        </a:xfrm>
        <a:prstGeom prst="stripedRightArrow">
          <a:avLst/>
        </a:prstGeom>
      </xdr:spPr>
      <xdr:style>
        <a:lnRef idx="1">
          <a:schemeClr val="accent6"/>
        </a:lnRef>
        <a:fillRef idx="2">
          <a:schemeClr val="accent6"/>
        </a:fillRef>
        <a:effectRef idx="1">
          <a:schemeClr val="accent6"/>
        </a:effectRef>
        <a:fontRef idx="minor">
          <a:schemeClr val="dk1"/>
        </a:fontRef>
      </xdr:style>
      <xdr:txBody>
        <a:bodyPr vertOverflow="clip" rtlCol="0" anchor="ctr"/>
        <a:lstStyle/>
        <a:p>
          <a:pPr algn="ctr"/>
          <a:endParaRPr lang="en-US" sz="1100"/>
        </a:p>
      </xdr:txBody>
    </xdr:sp>
    <xdr:clientData/>
  </xdr:twoCellAnchor>
  <xdr:twoCellAnchor>
    <xdr:from>
      <xdr:col>1</xdr:col>
      <xdr:colOff>3810000</xdr:colOff>
      <xdr:row>9</xdr:row>
      <xdr:rowOff>28575</xdr:rowOff>
    </xdr:from>
    <xdr:to>
      <xdr:col>1</xdr:col>
      <xdr:colOff>4286250</xdr:colOff>
      <xdr:row>10</xdr:row>
      <xdr:rowOff>1</xdr:rowOff>
    </xdr:to>
    <xdr:sp macro="" textlink="">
      <xdr:nvSpPr>
        <xdr:cNvPr id="8" name="Striped Right Arrow 7"/>
        <xdr:cNvSpPr/>
      </xdr:nvSpPr>
      <xdr:spPr>
        <a:xfrm>
          <a:off x="4181475" y="3362325"/>
          <a:ext cx="476250" cy="238126"/>
        </a:xfrm>
        <a:prstGeom prst="stripedRightArrow">
          <a:avLst/>
        </a:prstGeom>
      </xdr:spPr>
      <xdr:style>
        <a:lnRef idx="1">
          <a:schemeClr val="accent6"/>
        </a:lnRef>
        <a:fillRef idx="2">
          <a:schemeClr val="accent6"/>
        </a:fillRef>
        <a:effectRef idx="1">
          <a:schemeClr val="accent6"/>
        </a:effectRef>
        <a:fontRef idx="minor">
          <a:schemeClr val="dk1"/>
        </a:fontRef>
      </xdr:style>
      <xdr:txBody>
        <a:bodyPr vertOverflow="clip" rtlCol="0" anchor="ctr"/>
        <a:lstStyle/>
        <a:p>
          <a:pPr algn="ctr"/>
          <a:endParaRPr lang="en-US" sz="1100"/>
        </a:p>
      </xdr:txBody>
    </xdr:sp>
    <xdr:clientData/>
  </xdr:twoCellAnchor>
  <xdr:twoCellAnchor>
    <xdr:from>
      <xdr:col>1</xdr:col>
      <xdr:colOff>5657850</xdr:colOff>
      <xdr:row>9</xdr:row>
      <xdr:rowOff>28575</xdr:rowOff>
    </xdr:from>
    <xdr:to>
      <xdr:col>1</xdr:col>
      <xdr:colOff>6134100</xdr:colOff>
      <xdr:row>10</xdr:row>
      <xdr:rowOff>1</xdr:rowOff>
    </xdr:to>
    <xdr:sp macro="" textlink="">
      <xdr:nvSpPr>
        <xdr:cNvPr id="9" name="Striped Right Arrow 8"/>
        <xdr:cNvSpPr/>
      </xdr:nvSpPr>
      <xdr:spPr>
        <a:xfrm>
          <a:off x="6029325" y="3362325"/>
          <a:ext cx="476250" cy="238126"/>
        </a:xfrm>
        <a:prstGeom prst="stripedRightArrow">
          <a:avLst/>
        </a:prstGeom>
      </xdr:spPr>
      <xdr:style>
        <a:lnRef idx="1">
          <a:schemeClr val="accent6"/>
        </a:lnRef>
        <a:fillRef idx="2">
          <a:schemeClr val="accent6"/>
        </a:fillRef>
        <a:effectRef idx="1">
          <a:schemeClr val="accent6"/>
        </a:effectRef>
        <a:fontRef idx="minor">
          <a:schemeClr val="dk1"/>
        </a:fontRef>
      </xdr:style>
      <xdr:txBody>
        <a:bodyPr vertOverflow="clip" rtlCol="0" anchor="ctr"/>
        <a:lstStyle/>
        <a:p>
          <a:pPr algn="ctr"/>
          <a:endParaRPr lang="en-US" sz="1100"/>
        </a:p>
      </xdr:txBody>
    </xdr:sp>
    <xdr:clientData/>
  </xdr:twoCellAnchor>
  <xdr:twoCellAnchor>
    <xdr:from>
      <xdr:col>1</xdr:col>
      <xdr:colOff>2809875</xdr:colOff>
      <xdr:row>13</xdr:row>
      <xdr:rowOff>9525</xdr:rowOff>
    </xdr:from>
    <xdr:to>
      <xdr:col>1</xdr:col>
      <xdr:colOff>3286125</xdr:colOff>
      <xdr:row>13</xdr:row>
      <xdr:rowOff>247651</xdr:rowOff>
    </xdr:to>
    <xdr:sp macro="" textlink="">
      <xdr:nvSpPr>
        <xdr:cNvPr id="10" name="Striped Right Arrow 9"/>
        <xdr:cNvSpPr/>
      </xdr:nvSpPr>
      <xdr:spPr>
        <a:xfrm>
          <a:off x="3181350" y="5162550"/>
          <a:ext cx="476250" cy="238126"/>
        </a:xfrm>
        <a:prstGeom prst="stripedRightArrow">
          <a:avLst/>
        </a:prstGeom>
      </xdr:spPr>
      <xdr:style>
        <a:lnRef idx="1">
          <a:schemeClr val="accent6"/>
        </a:lnRef>
        <a:fillRef idx="2">
          <a:schemeClr val="accent6"/>
        </a:fillRef>
        <a:effectRef idx="1">
          <a:schemeClr val="accent6"/>
        </a:effectRef>
        <a:fontRef idx="minor">
          <a:schemeClr val="dk1"/>
        </a:fontRef>
      </xdr:style>
      <xdr:txBody>
        <a:bodyPr vertOverflow="clip" rtlCol="0" anchor="ctr"/>
        <a:lstStyle/>
        <a:p>
          <a:pPr algn="ctr"/>
          <a:endParaRPr lang="en-US" sz="1100"/>
        </a:p>
      </xdr:txBody>
    </xdr:sp>
    <xdr:clientData/>
  </xdr:twoCellAnchor>
</xdr:wsDr>
</file>

<file path=xl/drawings/drawing154.xml><?xml version="1.0" encoding="utf-8"?>
<xdr:wsDr xmlns:xdr="http://schemas.openxmlformats.org/drawingml/2006/spreadsheetDrawing" xmlns:a="http://schemas.openxmlformats.org/drawingml/2006/main">
  <xdr:twoCellAnchor>
    <xdr:from>
      <xdr:col>2</xdr:col>
      <xdr:colOff>123825</xdr:colOff>
      <xdr:row>0</xdr:row>
      <xdr:rowOff>57150</xdr:rowOff>
    </xdr:from>
    <xdr:to>
      <xdr:col>3</xdr:col>
      <xdr:colOff>514350</xdr:colOff>
      <xdr:row>0</xdr:row>
      <xdr:rowOff>390525</xdr:rowOff>
    </xdr:to>
    <xdr:sp macro="[0]!TABill_RoundedRectangle1_Click" textlink="">
      <xdr:nvSpPr>
        <xdr:cNvPr id="2" name="Rounded Rectangle 1"/>
        <xdr:cNvSpPr/>
      </xdr:nvSpPr>
      <xdr:spPr>
        <a:xfrm>
          <a:off x="9115425" y="57150"/>
          <a:ext cx="1000125" cy="333375"/>
        </a:xfrm>
        <a:prstGeom prst="roundRect">
          <a:avLst/>
        </a:prstGeom>
      </xdr:spPr>
      <xdr:style>
        <a:lnRef idx="0">
          <a:schemeClr val="accent5"/>
        </a:lnRef>
        <a:fillRef idx="3">
          <a:schemeClr val="accent5"/>
        </a:fillRef>
        <a:effectRef idx="3">
          <a:schemeClr val="accent5"/>
        </a:effectRef>
        <a:fontRef idx="minor">
          <a:schemeClr val="lt1"/>
        </a:fontRef>
      </xdr:style>
      <xdr:txBody>
        <a:bodyPr vertOverflow="clip" rtlCol="0" anchor="ctr"/>
        <a:lstStyle/>
        <a:p>
          <a:pPr algn="ctr"/>
          <a:r>
            <a:rPr lang="en-US" sz="1600" b="1"/>
            <a:t>Home</a:t>
          </a:r>
        </a:p>
      </xdr:txBody>
    </xdr:sp>
    <xdr:clientData/>
  </xdr:twoCellAnchor>
  <xdr:twoCellAnchor>
    <xdr:from>
      <xdr:col>2</xdr:col>
      <xdr:colOff>114300</xdr:colOff>
      <xdr:row>1</xdr:row>
      <xdr:rowOff>95250</xdr:rowOff>
    </xdr:from>
    <xdr:to>
      <xdr:col>3</xdr:col>
      <xdr:colOff>504825</xdr:colOff>
      <xdr:row>1</xdr:row>
      <xdr:rowOff>419100</xdr:rowOff>
    </xdr:to>
    <xdr:sp macro="[0]!TABill_RoundedRectangle2_Click" textlink="">
      <xdr:nvSpPr>
        <xdr:cNvPr id="3" name="Rounded Rectangle 2"/>
        <xdr:cNvSpPr/>
      </xdr:nvSpPr>
      <xdr:spPr>
        <a:xfrm>
          <a:off x="9105900" y="523875"/>
          <a:ext cx="1000125" cy="323850"/>
        </a:xfrm>
        <a:prstGeom prst="roundRect">
          <a:avLst/>
        </a:prstGeom>
      </xdr:spPr>
      <xdr:style>
        <a:lnRef idx="0">
          <a:schemeClr val="accent5"/>
        </a:lnRef>
        <a:fillRef idx="3">
          <a:schemeClr val="accent5"/>
        </a:fillRef>
        <a:effectRef idx="3">
          <a:schemeClr val="accent5"/>
        </a:effectRef>
        <a:fontRef idx="minor">
          <a:schemeClr val="lt1"/>
        </a:fontRef>
      </xdr:style>
      <xdr:txBody>
        <a:bodyPr vertOverflow="clip" rtlCol="0" anchor="ctr"/>
        <a:lstStyle/>
        <a:p>
          <a:pPr algn="ctr"/>
          <a:r>
            <a:rPr lang="en-US" sz="1600" b="1"/>
            <a:t>Content</a:t>
          </a:r>
        </a:p>
      </xdr:txBody>
    </xdr:sp>
    <xdr:clientData/>
  </xdr:twoCellAnchor>
</xdr:wsDr>
</file>

<file path=xl/drawings/drawing155.xml><?xml version="1.0" encoding="utf-8"?>
<xdr:wsDr xmlns:xdr="http://schemas.openxmlformats.org/drawingml/2006/spreadsheetDrawing" xmlns:a="http://schemas.openxmlformats.org/drawingml/2006/main">
  <xdr:twoCellAnchor>
    <xdr:from>
      <xdr:col>2</xdr:col>
      <xdr:colOff>123825</xdr:colOff>
      <xdr:row>0</xdr:row>
      <xdr:rowOff>57150</xdr:rowOff>
    </xdr:from>
    <xdr:to>
      <xdr:col>3</xdr:col>
      <xdr:colOff>514350</xdr:colOff>
      <xdr:row>1</xdr:row>
      <xdr:rowOff>47625</xdr:rowOff>
    </xdr:to>
    <xdr:sp macro="[0]!FVC_RoundedRectangle3_Click" textlink="">
      <xdr:nvSpPr>
        <xdr:cNvPr id="4" name="Rounded Rectangle 3"/>
        <xdr:cNvSpPr/>
      </xdr:nvSpPr>
      <xdr:spPr>
        <a:xfrm>
          <a:off x="8658225" y="57150"/>
          <a:ext cx="1000125" cy="371475"/>
        </a:xfrm>
        <a:prstGeom prst="roundRect">
          <a:avLst/>
        </a:prstGeom>
      </xdr:spPr>
      <xdr:style>
        <a:lnRef idx="0">
          <a:schemeClr val="accent5"/>
        </a:lnRef>
        <a:fillRef idx="3">
          <a:schemeClr val="accent5"/>
        </a:fillRef>
        <a:effectRef idx="3">
          <a:schemeClr val="accent5"/>
        </a:effectRef>
        <a:fontRef idx="minor">
          <a:schemeClr val="lt1"/>
        </a:fontRef>
      </xdr:style>
      <xdr:txBody>
        <a:bodyPr vertOverflow="clip" rtlCol="0" anchor="ctr"/>
        <a:lstStyle/>
        <a:p>
          <a:pPr algn="ctr"/>
          <a:r>
            <a:rPr lang="en-US" sz="1600" b="1"/>
            <a:t>Home</a:t>
          </a:r>
        </a:p>
      </xdr:txBody>
    </xdr:sp>
    <xdr:clientData/>
  </xdr:twoCellAnchor>
  <xdr:twoCellAnchor>
    <xdr:from>
      <xdr:col>2</xdr:col>
      <xdr:colOff>114300</xdr:colOff>
      <xdr:row>1</xdr:row>
      <xdr:rowOff>95250</xdr:rowOff>
    </xdr:from>
    <xdr:to>
      <xdr:col>3</xdr:col>
      <xdr:colOff>504825</xdr:colOff>
      <xdr:row>1</xdr:row>
      <xdr:rowOff>419100</xdr:rowOff>
    </xdr:to>
    <xdr:sp macro="[0]!FVC_RoundedRectangle4_Click" textlink="">
      <xdr:nvSpPr>
        <xdr:cNvPr id="5" name="Rounded Rectangle 4"/>
        <xdr:cNvSpPr/>
      </xdr:nvSpPr>
      <xdr:spPr>
        <a:xfrm>
          <a:off x="8648700" y="476250"/>
          <a:ext cx="1000125" cy="323850"/>
        </a:xfrm>
        <a:prstGeom prst="roundRect">
          <a:avLst/>
        </a:prstGeom>
      </xdr:spPr>
      <xdr:style>
        <a:lnRef idx="0">
          <a:schemeClr val="accent5"/>
        </a:lnRef>
        <a:fillRef idx="3">
          <a:schemeClr val="accent5"/>
        </a:fillRef>
        <a:effectRef idx="3">
          <a:schemeClr val="accent5"/>
        </a:effectRef>
        <a:fontRef idx="minor">
          <a:schemeClr val="lt1"/>
        </a:fontRef>
      </xdr:style>
      <xdr:txBody>
        <a:bodyPr vertOverflow="clip" rtlCol="0" anchor="ctr"/>
        <a:lstStyle/>
        <a:p>
          <a:pPr algn="ctr"/>
          <a:r>
            <a:rPr lang="en-US" sz="1600" b="1"/>
            <a:t>Content</a:t>
          </a:r>
        </a:p>
      </xdr:txBody>
    </xdr:sp>
    <xdr:clientData/>
  </xdr:twoCellAnchor>
</xdr:wsDr>
</file>

<file path=xl/drawings/drawing156.xml><?xml version="1.0" encoding="utf-8"?>
<xdr:wsDr xmlns:xdr="http://schemas.openxmlformats.org/drawingml/2006/spreadsheetDrawing" xmlns:a="http://schemas.openxmlformats.org/drawingml/2006/main">
  <xdr:twoCellAnchor>
    <xdr:from>
      <xdr:col>2</xdr:col>
      <xdr:colOff>123825</xdr:colOff>
      <xdr:row>0</xdr:row>
      <xdr:rowOff>57150</xdr:rowOff>
    </xdr:from>
    <xdr:to>
      <xdr:col>3</xdr:col>
      <xdr:colOff>514350</xdr:colOff>
      <xdr:row>1</xdr:row>
      <xdr:rowOff>47625</xdr:rowOff>
    </xdr:to>
    <xdr:sp macro="[0]!Medical_RoundedRectangle1_Click" textlink="">
      <xdr:nvSpPr>
        <xdr:cNvPr id="2" name="Rounded Rectangle 1"/>
        <xdr:cNvSpPr/>
      </xdr:nvSpPr>
      <xdr:spPr>
        <a:xfrm>
          <a:off x="9620250" y="57150"/>
          <a:ext cx="1000125" cy="314325"/>
        </a:xfrm>
        <a:prstGeom prst="roundRect">
          <a:avLst/>
        </a:prstGeom>
      </xdr:spPr>
      <xdr:style>
        <a:lnRef idx="0">
          <a:schemeClr val="accent5"/>
        </a:lnRef>
        <a:fillRef idx="3">
          <a:schemeClr val="accent5"/>
        </a:fillRef>
        <a:effectRef idx="3">
          <a:schemeClr val="accent5"/>
        </a:effectRef>
        <a:fontRef idx="minor">
          <a:schemeClr val="lt1"/>
        </a:fontRef>
      </xdr:style>
      <xdr:txBody>
        <a:bodyPr vertOverflow="clip" rtlCol="0" anchor="ctr"/>
        <a:lstStyle/>
        <a:p>
          <a:pPr algn="ctr"/>
          <a:r>
            <a:rPr lang="en-US" sz="1600" b="1"/>
            <a:t>Home</a:t>
          </a:r>
        </a:p>
      </xdr:txBody>
    </xdr:sp>
    <xdr:clientData/>
  </xdr:twoCellAnchor>
  <xdr:twoCellAnchor>
    <xdr:from>
      <xdr:col>2</xdr:col>
      <xdr:colOff>114300</xdr:colOff>
      <xdr:row>1</xdr:row>
      <xdr:rowOff>95250</xdr:rowOff>
    </xdr:from>
    <xdr:to>
      <xdr:col>3</xdr:col>
      <xdr:colOff>504825</xdr:colOff>
      <xdr:row>1</xdr:row>
      <xdr:rowOff>419100</xdr:rowOff>
    </xdr:to>
    <xdr:sp macro="[0]!Medical_RoundedRectangle2_Click" textlink="">
      <xdr:nvSpPr>
        <xdr:cNvPr id="3" name="Rounded Rectangle 2"/>
        <xdr:cNvSpPr/>
      </xdr:nvSpPr>
      <xdr:spPr>
        <a:xfrm>
          <a:off x="9610725" y="419100"/>
          <a:ext cx="1000125" cy="323850"/>
        </a:xfrm>
        <a:prstGeom prst="roundRect">
          <a:avLst/>
        </a:prstGeom>
      </xdr:spPr>
      <xdr:style>
        <a:lnRef idx="0">
          <a:schemeClr val="accent5"/>
        </a:lnRef>
        <a:fillRef idx="3">
          <a:schemeClr val="accent5"/>
        </a:fillRef>
        <a:effectRef idx="3">
          <a:schemeClr val="accent5"/>
        </a:effectRef>
        <a:fontRef idx="minor">
          <a:schemeClr val="lt1"/>
        </a:fontRef>
      </xdr:style>
      <xdr:txBody>
        <a:bodyPr vertOverflow="clip" rtlCol="0" anchor="ctr"/>
        <a:lstStyle/>
        <a:p>
          <a:pPr algn="ctr"/>
          <a:r>
            <a:rPr lang="en-US" sz="1600" b="1"/>
            <a:t>Content</a:t>
          </a:r>
        </a:p>
      </xdr:txBody>
    </xdr:sp>
    <xdr:clientData/>
  </xdr:twoCellAnchor>
</xdr:wsDr>
</file>

<file path=xl/drawings/drawing157.xml><?xml version="1.0" encoding="utf-8"?>
<xdr:wsDr xmlns:xdr="http://schemas.openxmlformats.org/drawingml/2006/spreadsheetDrawing" xmlns:a="http://schemas.openxmlformats.org/drawingml/2006/main">
  <xdr:twoCellAnchor>
    <xdr:from>
      <xdr:col>1</xdr:col>
      <xdr:colOff>85725</xdr:colOff>
      <xdr:row>1</xdr:row>
      <xdr:rowOff>57150</xdr:rowOff>
    </xdr:from>
    <xdr:to>
      <xdr:col>1</xdr:col>
      <xdr:colOff>2200275</xdr:colOff>
      <xdr:row>5</xdr:row>
      <xdr:rowOff>133349</xdr:rowOff>
    </xdr:to>
    <xdr:sp macro="" textlink="">
      <xdr:nvSpPr>
        <xdr:cNvPr id="2" name="Rectangle 1"/>
        <xdr:cNvSpPr/>
      </xdr:nvSpPr>
      <xdr:spPr>
        <a:xfrm>
          <a:off x="419100" y="485775"/>
          <a:ext cx="2114550" cy="914399"/>
        </a:xfrm>
        <a:prstGeom prst="rect">
          <a:avLst/>
        </a:prstGeom>
      </xdr:spPr>
      <xdr:style>
        <a:lnRef idx="0">
          <a:schemeClr val="accent1"/>
        </a:lnRef>
        <a:fillRef idx="3">
          <a:schemeClr val="accent1"/>
        </a:fillRef>
        <a:effectRef idx="3">
          <a:schemeClr val="accent1"/>
        </a:effectRef>
        <a:fontRef idx="minor">
          <a:schemeClr val="lt1"/>
        </a:fontRef>
      </xdr:style>
      <xdr:txBody>
        <a:bodyPr vertOverflow="clip" rtlCol="0" anchor="ctr"/>
        <a:lstStyle/>
        <a:p>
          <a:pPr algn="ctr"/>
          <a:r>
            <a:rPr lang="en-US" sz="1400" b="1">
              <a:latin typeface="+mj-lt"/>
            </a:rPr>
            <a:t>Allow DDO </a:t>
          </a:r>
          <a:r>
            <a:rPr lang="en-US" sz="1600" b="1">
              <a:latin typeface="+mj-lt"/>
            </a:rPr>
            <a:t>to make change in salary</a:t>
          </a:r>
        </a:p>
        <a:p>
          <a:pPr algn="ctr"/>
          <a:r>
            <a:rPr lang="en-US" sz="1400" b="1">
              <a:latin typeface="+mj-lt"/>
            </a:rPr>
            <a:t> </a:t>
          </a:r>
          <a:r>
            <a:rPr lang="en-US" sz="1200" b="1">
              <a:latin typeface="+mj-lt"/>
            </a:rPr>
            <a:t>till months date 15</a:t>
          </a:r>
        </a:p>
      </xdr:txBody>
    </xdr:sp>
    <xdr:clientData/>
  </xdr:twoCellAnchor>
  <xdr:twoCellAnchor>
    <xdr:from>
      <xdr:col>1</xdr:col>
      <xdr:colOff>7515225</xdr:colOff>
      <xdr:row>1</xdr:row>
      <xdr:rowOff>66675</xdr:rowOff>
    </xdr:from>
    <xdr:to>
      <xdr:col>1</xdr:col>
      <xdr:colOff>9515475</xdr:colOff>
      <xdr:row>5</xdr:row>
      <xdr:rowOff>28575</xdr:rowOff>
    </xdr:to>
    <xdr:sp macro="" textlink="">
      <xdr:nvSpPr>
        <xdr:cNvPr id="3" name="Rectangle 2"/>
        <xdr:cNvSpPr/>
      </xdr:nvSpPr>
      <xdr:spPr>
        <a:xfrm>
          <a:off x="7848600" y="495300"/>
          <a:ext cx="2000250" cy="800100"/>
        </a:xfrm>
        <a:prstGeom prst="rect">
          <a:avLst/>
        </a:prstGeom>
      </xdr:spPr>
      <xdr:style>
        <a:lnRef idx="0">
          <a:schemeClr val="accent1"/>
        </a:lnRef>
        <a:fillRef idx="3">
          <a:schemeClr val="accent1"/>
        </a:fillRef>
        <a:effectRef idx="3">
          <a:schemeClr val="accent1"/>
        </a:effectRef>
        <a:fontRef idx="minor">
          <a:schemeClr val="lt1"/>
        </a:fontRef>
      </xdr:style>
      <xdr:txBody>
        <a:bodyPr vertOverflow="clip" rtlCol="0" anchor="ctr"/>
        <a:lstStyle/>
        <a:p>
          <a:pPr algn="ctr"/>
          <a:r>
            <a:rPr lang="en-US" sz="1400" b="1">
              <a:latin typeface="+mj-lt"/>
            </a:rPr>
            <a:t>System Allocate Bill No Automatically</a:t>
          </a:r>
        </a:p>
      </xdr:txBody>
    </xdr:sp>
    <xdr:clientData/>
  </xdr:twoCellAnchor>
  <xdr:twoCellAnchor>
    <xdr:from>
      <xdr:col>1</xdr:col>
      <xdr:colOff>7629525</xdr:colOff>
      <xdr:row>23</xdr:row>
      <xdr:rowOff>104775</xdr:rowOff>
    </xdr:from>
    <xdr:to>
      <xdr:col>1</xdr:col>
      <xdr:colOff>9439275</xdr:colOff>
      <xdr:row>28</xdr:row>
      <xdr:rowOff>0</xdr:rowOff>
    </xdr:to>
    <xdr:sp macro="" textlink="">
      <xdr:nvSpPr>
        <xdr:cNvPr id="4" name="Rectangle 3"/>
        <xdr:cNvSpPr/>
      </xdr:nvSpPr>
      <xdr:spPr>
        <a:xfrm>
          <a:off x="7962900" y="4800600"/>
          <a:ext cx="1809750" cy="847725"/>
        </a:xfrm>
        <a:prstGeom prst="rect">
          <a:avLst/>
        </a:prstGeom>
      </xdr:spPr>
      <xdr:style>
        <a:lnRef idx="0">
          <a:schemeClr val="accent1"/>
        </a:lnRef>
        <a:fillRef idx="3">
          <a:schemeClr val="accent1"/>
        </a:fillRef>
        <a:effectRef idx="3">
          <a:schemeClr val="accent1"/>
        </a:effectRef>
        <a:fontRef idx="minor">
          <a:schemeClr val="lt1"/>
        </a:fontRef>
      </xdr:style>
      <xdr:txBody>
        <a:bodyPr vertOverflow="clip" rtlCol="0" anchor="ctr"/>
        <a:lstStyle/>
        <a:p>
          <a:pPr algn="ctr"/>
          <a:r>
            <a:rPr lang="en-US" sz="1600" b="1">
              <a:latin typeface="+mj-lt"/>
            </a:rPr>
            <a:t>DDO Sign</a:t>
          </a:r>
        </a:p>
        <a:p>
          <a:pPr algn="ctr"/>
          <a:r>
            <a:rPr lang="en-US" sz="1200" b="1">
              <a:latin typeface="+mj-lt"/>
            </a:rPr>
            <a:t> (ditital signature/ server certificate</a:t>
          </a:r>
        </a:p>
      </xdr:txBody>
    </xdr:sp>
    <xdr:clientData/>
  </xdr:twoCellAnchor>
  <xdr:twoCellAnchor>
    <xdr:from>
      <xdr:col>1</xdr:col>
      <xdr:colOff>85725</xdr:colOff>
      <xdr:row>17</xdr:row>
      <xdr:rowOff>123825</xdr:rowOff>
    </xdr:from>
    <xdr:to>
      <xdr:col>1</xdr:col>
      <xdr:colOff>1800225</xdr:colOff>
      <xdr:row>21</xdr:row>
      <xdr:rowOff>38100</xdr:rowOff>
    </xdr:to>
    <xdr:sp macro="" textlink="">
      <xdr:nvSpPr>
        <xdr:cNvPr id="5" name="Rectangle 4"/>
        <xdr:cNvSpPr/>
      </xdr:nvSpPr>
      <xdr:spPr>
        <a:xfrm>
          <a:off x="419100" y="3676650"/>
          <a:ext cx="1714500" cy="676275"/>
        </a:xfrm>
        <a:prstGeom prst="rect">
          <a:avLst/>
        </a:prstGeom>
      </xdr:spPr>
      <xdr:style>
        <a:lnRef idx="0">
          <a:schemeClr val="accent1"/>
        </a:lnRef>
        <a:fillRef idx="3">
          <a:schemeClr val="accent1"/>
        </a:fillRef>
        <a:effectRef idx="3">
          <a:schemeClr val="accent1"/>
        </a:effectRef>
        <a:fontRef idx="minor">
          <a:schemeClr val="lt1"/>
        </a:fontRef>
      </xdr:style>
      <xdr:txBody>
        <a:bodyPr vertOverflow="clip" rtlCol="0" anchor="ctr"/>
        <a:lstStyle/>
        <a:p>
          <a:pPr algn="ctr"/>
          <a:r>
            <a:rPr lang="en-US" sz="1400" b="1">
              <a:latin typeface="+mj-lt"/>
            </a:rPr>
            <a:t>Auto To e-Sign on soft copy</a:t>
          </a:r>
        </a:p>
      </xdr:txBody>
    </xdr:sp>
    <xdr:clientData/>
  </xdr:twoCellAnchor>
  <xdr:twoCellAnchor>
    <xdr:from>
      <xdr:col>1</xdr:col>
      <xdr:colOff>76200</xdr:colOff>
      <xdr:row>11</xdr:row>
      <xdr:rowOff>57150</xdr:rowOff>
    </xdr:from>
    <xdr:to>
      <xdr:col>1</xdr:col>
      <xdr:colOff>1809750</xdr:colOff>
      <xdr:row>14</xdr:row>
      <xdr:rowOff>161925</xdr:rowOff>
    </xdr:to>
    <xdr:sp macro="" textlink="">
      <xdr:nvSpPr>
        <xdr:cNvPr id="6" name="Rectangle 5"/>
        <xdr:cNvSpPr/>
      </xdr:nvSpPr>
      <xdr:spPr>
        <a:xfrm>
          <a:off x="409575" y="2466975"/>
          <a:ext cx="1733550" cy="676275"/>
        </a:xfrm>
        <a:prstGeom prst="rect">
          <a:avLst/>
        </a:prstGeom>
      </xdr:spPr>
      <xdr:style>
        <a:lnRef idx="0">
          <a:schemeClr val="accent1"/>
        </a:lnRef>
        <a:fillRef idx="3">
          <a:schemeClr val="accent1"/>
        </a:fillRef>
        <a:effectRef idx="3">
          <a:schemeClr val="accent1"/>
        </a:effectRef>
        <a:fontRef idx="minor">
          <a:schemeClr val="lt1"/>
        </a:fontRef>
      </xdr:style>
      <xdr:txBody>
        <a:bodyPr vertOverflow="clip" rtlCol="0" anchor="ctr"/>
        <a:lstStyle/>
        <a:p>
          <a:pPr algn="ctr"/>
          <a:r>
            <a:rPr lang="en-US" sz="1400" b="1">
              <a:latin typeface="+mj-lt"/>
            </a:rPr>
            <a:t>Auto To e-Sign after payment</a:t>
          </a:r>
        </a:p>
      </xdr:txBody>
    </xdr:sp>
    <xdr:clientData/>
  </xdr:twoCellAnchor>
  <xdr:twoCellAnchor>
    <xdr:from>
      <xdr:col>1</xdr:col>
      <xdr:colOff>7486650</xdr:colOff>
      <xdr:row>8</xdr:row>
      <xdr:rowOff>152400</xdr:rowOff>
    </xdr:from>
    <xdr:to>
      <xdr:col>1</xdr:col>
      <xdr:colOff>9534526</xdr:colOff>
      <xdr:row>13</xdr:row>
      <xdr:rowOff>38100</xdr:rowOff>
    </xdr:to>
    <xdr:sp macro="" textlink="">
      <xdr:nvSpPr>
        <xdr:cNvPr id="7" name="Rectangle 6"/>
        <xdr:cNvSpPr/>
      </xdr:nvSpPr>
      <xdr:spPr>
        <a:xfrm>
          <a:off x="7820025" y="1990725"/>
          <a:ext cx="2047876" cy="838200"/>
        </a:xfrm>
        <a:prstGeom prst="rect">
          <a:avLst/>
        </a:prstGeom>
      </xdr:spPr>
      <xdr:style>
        <a:lnRef idx="0">
          <a:schemeClr val="accent1"/>
        </a:lnRef>
        <a:fillRef idx="3">
          <a:schemeClr val="accent1"/>
        </a:fillRef>
        <a:effectRef idx="3">
          <a:schemeClr val="accent1"/>
        </a:effectRef>
        <a:fontRef idx="minor">
          <a:schemeClr val="lt1"/>
        </a:fontRef>
      </xdr:style>
      <xdr:txBody>
        <a:bodyPr vertOverflow="clip" rtlCol="0" anchor="ctr"/>
        <a:lstStyle/>
        <a:p>
          <a:pPr algn="ctr"/>
          <a:r>
            <a:rPr lang="en-US" sz="1400" b="1">
              <a:latin typeface="+mj-lt"/>
            </a:rPr>
            <a:t>System will Process Salary Automatically</a:t>
          </a:r>
        </a:p>
        <a:p>
          <a:pPr algn="ctr"/>
          <a:r>
            <a:rPr lang="en-US" sz="1050" b="1">
              <a:latin typeface="+mj-lt"/>
            </a:rPr>
            <a:t>(Till Months Date 22)</a:t>
          </a:r>
        </a:p>
      </xdr:txBody>
    </xdr:sp>
    <xdr:clientData/>
  </xdr:twoCellAnchor>
  <xdr:twoCellAnchor>
    <xdr:from>
      <xdr:col>1</xdr:col>
      <xdr:colOff>76200</xdr:colOff>
      <xdr:row>24</xdr:row>
      <xdr:rowOff>104775</xdr:rowOff>
    </xdr:from>
    <xdr:to>
      <xdr:col>1</xdr:col>
      <xdr:colOff>1743075</xdr:colOff>
      <xdr:row>28</xdr:row>
      <xdr:rowOff>19050</xdr:rowOff>
    </xdr:to>
    <xdr:sp macro="" textlink="">
      <xdr:nvSpPr>
        <xdr:cNvPr id="8" name="Rectangle 7"/>
        <xdr:cNvSpPr/>
      </xdr:nvSpPr>
      <xdr:spPr>
        <a:xfrm>
          <a:off x="409575" y="4991100"/>
          <a:ext cx="1666875" cy="676275"/>
        </a:xfrm>
        <a:prstGeom prst="rect">
          <a:avLst/>
        </a:prstGeom>
      </xdr:spPr>
      <xdr:style>
        <a:lnRef idx="0">
          <a:schemeClr val="accent1"/>
        </a:lnRef>
        <a:fillRef idx="3">
          <a:schemeClr val="accent1"/>
        </a:fillRef>
        <a:effectRef idx="3">
          <a:schemeClr val="accent1"/>
        </a:effectRef>
        <a:fontRef idx="minor">
          <a:schemeClr val="lt1"/>
        </a:fontRef>
      </xdr:style>
      <xdr:txBody>
        <a:bodyPr vertOverflow="clip" rtlCol="0" anchor="ctr"/>
        <a:lstStyle/>
        <a:p>
          <a:pPr algn="ctr"/>
          <a:r>
            <a:rPr lang="en-US" sz="1400" b="1">
              <a:latin typeface="+mj-lt"/>
            </a:rPr>
            <a:t>Auto ECS Soft copy</a:t>
          </a:r>
          <a:r>
            <a:rPr lang="en-US" sz="1400" b="1" baseline="0">
              <a:latin typeface="+mj-lt"/>
            </a:rPr>
            <a:t> Generated</a:t>
          </a:r>
          <a:endParaRPr lang="en-US" sz="1400" b="1">
            <a:latin typeface="+mj-lt"/>
          </a:endParaRPr>
        </a:p>
      </xdr:txBody>
    </xdr:sp>
    <xdr:clientData/>
  </xdr:twoCellAnchor>
  <xdr:twoCellAnchor>
    <xdr:from>
      <xdr:col>1</xdr:col>
      <xdr:colOff>3895725</xdr:colOff>
      <xdr:row>5</xdr:row>
      <xdr:rowOff>76200</xdr:rowOff>
    </xdr:from>
    <xdr:to>
      <xdr:col>1</xdr:col>
      <xdr:colOff>7296150</xdr:colOff>
      <xdr:row>10</xdr:row>
      <xdr:rowOff>114300</xdr:rowOff>
    </xdr:to>
    <xdr:sp macro="" textlink="">
      <xdr:nvSpPr>
        <xdr:cNvPr id="9" name="Rounded Rectangle 8"/>
        <xdr:cNvSpPr/>
      </xdr:nvSpPr>
      <xdr:spPr>
        <a:xfrm>
          <a:off x="4229100" y="1343025"/>
          <a:ext cx="3400425" cy="990600"/>
        </a:xfrm>
        <a:prstGeom prst="roundRect">
          <a:avLst/>
        </a:prstGeom>
      </xdr:spPr>
      <xdr:style>
        <a:lnRef idx="0">
          <a:schemeClr val="accent3"/>
        </a:lnRef>
        <a:fillRef idx="3">
          <a:schemeClr val="accent3"/>
        </a:fillRef>
        <a:effectRef idx="3">
          <a:schemeClr val="accent3"/>
        </a:effectRef>
        <a:fontRef idx="minor">
          <a:schemeClr val="lt1"/>
        </a:fontRef>
      </xdr:style>
      <xdr:txBody>
        <a:bodyPr vertOverflow="clip" rtlCol="0" anchor="ctr"/>
        <a:lstStyle/>
        <a:p>
          <a:pPr algn="ctr"/>
          <a:r>
            <a:rPr lang="en-US" sz="1400" b="1">
              <a:latin typeface="+mj-lt"/>
            </a:rPr>
            <a:t>By Other Salary Request</a:t>
          </a:r>
        </a:p>
        <a:p>
          <a:pPr algn="ctr"/>
          <a:r>
            <a:rPr lang="en-US" sz="1400" b="1">
              <a:latin typeface="+mj-lt"/>
            </a:rPr>
            <a:t> </a:t>
          </a:r>
          <a:r>
            <a:rPr lang="en-US" sz="1100" b="1">
              <a:latin typeface="+mj-lt"/>
            </a:rPr>
            <a:t>(Half Pay,Partial Pay, Stop Pay, Suspand, First Joining, miscellanueous modification in Allowances &amp; Deductions) </a:t>
          </a:r>
        </a:p>
      </xdr:txBody>
    </xdr:sp>
    <xdr:clientData/>
  </xdr:twoCellAnchor>
  <xdr:twoCellAnchor>
    <xdr:from>
      <xdr:col>1</xdr:col>
      <xdr:colOff>4581525</xdr:colOff>
      <xdr:row>1</xdr:row>
      <xdr:rowOff>85725</xdr:rowOff>
    </xdr:from>
    <xdr:to>
      <xdr:col>1</xdr:col>
      <xdr:colOff>6477000</xdr:colOff>
      <xdr:row>5</xdr:row>
      <xdr:rowOff>76200</xdr:rowOff>
    </xdr:to>
    <xdr:sp macro="" textlink="">
      <xdr:nvSpPr>
        <xdr:cNvPr id="10" name="Rounded Rectangle 9"/>
        <xdr:cNvSpPr/>
      </xdr:nvSpPr>
      <xdr:spPr>
        <a:xfrm>
          <a:off x="4914900" y="514350"/>
          <a:ext cx="1895475" cy="828675"/>
        </a:xfrm>
        <a:prstGeom prst="roundRect">
          <a:avLst/>
        </a:prstGeom>
      </xdr:spPr>
      <xdr:style>
        <a:lnRef idx="0">
          <a:schemeClr val="accent3"/>
        </a:lnRef>
        <a:fillRef idx="3">
          <a:schemeClr val="accent3"/>
        </a:fillRef>
        <a:effectRef idx="3">
          <a:schemeClr val="accent3"/>
        </a:effectRef>
        <a:fontRef idx="minor">
          <a:schemeClr val="lt1"/>
        </a:fontRef>
      </xdr:style>
      <xdr:txBody>
        <a:bodyPr vertOverflow="clip" rtlCol="0" anchor="ctr"/>
        <a:lstStyle/>
        <a:p>
          <a:pPr algn="ctr"/>
          <a:r>
            <a:rPr lang="en-US" sz="1200" b="1">
              <a:latin typeface="+mj-lt"/>
            </a:rPr>
            <a:t>GPF/Itax Deductions </a:t>
          </a:r>
          <a:r>
            <a:rPr lang="en-US" sz="1000" b="1">
              <a:latin typeface="+mj-lt"/>
            </a:rPr>
            <a:t>(Employee will request online to DDO till 1-10 date</a:t>
          </a:r>
        </a:p>
      </xdr:txBody>
    </xdr:sp>
    <xdr:clientData/>
  </xdr:twoCellAnchor>
  <xdr:twoCellAnchor>
    <xdr:from>
      <xdr:col>1</xdr:col>
      <xdr:colOff>10115550</xdr:colOff>
      <xdr:row>14</xdr:row>
      <xdr:rowOff>57150</xdr:rowOff>
    </xdr:from>
    <xdr:to>
      <xdr:col>1</xdr:col>
      <xdr:colOff>11630025</xdr:colOff>
      <xdr:row>18</xdr:row>
      <xdr:rowOff>95250</xdr:rowOff>
    </xdr:to>
    <xdr:sp macro="" textlink="">
      <xdr:nvSpPr>
        <xdr:cNvPr id="11" name="Rounded Rectangle 10"/>
        <xdr:cNvSpPr/>
      </xdr:nvSpPr>
      <xdr:spPr>
        <a:xfrm>
          <a:off x="10448925" y="3038475"/>
          <a:ext cx="1514475" cy="800100"/>
        </a:xfrm>
        <a:prstGeom prst="roundRect">
          <a:avLst/>
        </a:prstGeom>
      </xdr:spPr>
      <xdr:style>
        <a:lnRef idx="0">
          <a:schemeClr val="accent3"/>
        </a:lnRef>
        <a:fillRef idx="3">
          <a:schemeClr val="accent3"/>
        </a:fillRef>
        <a:effectRef idx="3">
          <a:schemeClr val="accent3"/>
        </a:effectRef>
        <a:fontRef idx="minor">
          <a:schemeClr val="lt1"/>
        </a:fontRef>
      </xdr:style>
      <xdr:txBody>
        <a:bodyPr vertOverflow="clip" rtlCol="0" anchor="ctr"/>
        <a:lstStyle/>
        <a:p>
          <a:pPr algn="ctr"/>
          <a:r>
            <a:rPr lang="en-US" sz="1200" b="1">
              <a:latin typeface="+mj-lt"/>
            </a:rPr>
            <a:t>By Salary Bill confirmation/</a:t>
          </a:r>
          <a:r>
            <a:rPr lang="en-US" sz="1200" b="1" baseline="0">
              <a:latin typeface="+mj-lt"/>
            </a:rPr>
            <a:t> objection</a:t>
          </a:r>
          <a:endParaRPr lang="en-US" sz="1200" b="1">
            <a:latin typeface="+mj-lt"/>
          </a:endParaRPr>
        </a:p>
      </xdr:txBody>
    </xdr:sp>
    <xdr:clientData/>
  </xdr:twoCellAnchor>
  <xdr:twoCellAnchor>
    <xdr:from>
      <xdr:col>1</xdr:col>
      <xdr:colOff>2514600</xdr:colOff>
      <xdr:row>25</xdr:row>
      <xdr:rowOff>142875</xdr:rowOff>
    </xdr:from>
    <xdr:to>
      <xdr:col>1</xdr:col>
      <xdr:colOff>3867150</xdr:colOff>
      <xdr:row>27</xdr:row>
      <xdr:rowOff>57150</xdr:rowOff>
    </xdr:to>
    <xdr:sp macro="" textlink="">
      <xdr:nvSpPr>
        <xdr:cNvPr id="12" name="Rectangle 11"/>
        <xdr:cNvSpPr/>
      </xdr:nvSpPr>
      <xdr:spPr>
        <a:xfrm>
          <a:off x="2847975" y="5219700"/>
          <a:ext cx="1352550" cy="295275"/>
        </a:xfrm>
        <a:prstGeom prst="rect">
          <a:avLst/>
        </a:prstGeom>
      </xdr:spPr>
      <xdr:style>
        <a:lnRef idx="2">
          <a:schemeClr val="accent2"/>
        </a:lnRef>
        <a:fillRef idx="1">
          <a:schemeClr val="lt1"/>
        </a:fillRef>
        <a:effectRef idx="0">
          <a:schemeClr val="accent2"/>
        </a:effectRef>
        <a:fontRef idx="minor">
          <a:schemeClr val="dk1"/>
        </a:fontRef>
      </xdr:style>
      <xdr:txBody>
        <a:bodyPr vertOverflow="clip" rtlCol="0" anchor="ctr"/>
        <a:lstStyle/>
        <a:p>
          <a:pPr algn="ctr"/>
          <a:r>
            <a:rPr lang="en-US" sz="1200" b="1">
              <a:solidFill>
                <a:srgbClr val="C00000"/>
              </a:solidFill>
              <a:latin typeface="+mj-lt"/>
            </a:rPr>
            <a:t>Rajkosh Process</a:t>
          </a:r>
        </a:p>
      </xdr:txBody>
    </xdr:sp>
    <xdr:clientData/>
  </xdr:twoCellAnchor>
  <xdr:twoCellAnchor>
    <xdr:from>
      <xdr:col>1</xdr:col>
      <xdr:colOff>4829175</xdr:colOff>
      <xdr:row>24</xdr:row>
      <xdr:rowOff>76200</xdr:rowOff>
    </xdr:from>
    <xdr:to>
      <xdr:col>1</xdr:col>
      <xdr:colOff>6381750</xdr:colOff>
      <xdr:row>27</xdr:row>
      <xdr:rowOff>180975</xdr:rowOff>
    </xdr:to>
    <xdr:sp macro="" textlink="">
      <xdr:nvSpPr>
        <xdr:cNvPr id="13" name="Rectangle 12"/>
        <xdr:cNvSpPr/>
      </xdr:nvSpPr>
      <xdr:spPr>
        <a:xfrm>
          <a:off x="5162550" y="4962525"/>
          <a:ext cx="1552575" cy="676275"/>
        </a:xfrm>
        <a:prstGeom prst="rect">
          <a:avLst/>
        </a:prstGeom>
      </xdr:spPr>
      <xdr:style>
        <a:lnRef idx="0">
          <a:schemeClr val="accent1"/>
        </a:lnRef>
        <a:fillRef idx="3">
          <a:schemeClr val="accent1"/>
        </a:fillRef>
        <a:effectRef idx="3">
          <a:schemeClr val="accent1"/>
        </a:effectRef>
        <a:fontRef idx="minor">
          <a:schemeClr val="lt1"/>
        </a:fontRef>
      </xdr:style>
      <xdr:txBody>
        <a:bodyPr vertOverflow="clip" rtlCol="0" anchor="ctr"/>
        <a:lstStyle/>
        <a:p>
          <a:pPr algn="ctr"/>
          <a:r>
            <a:rPr lang="en-US" sz="1400" b="1">
              <a:latin typeface="+mj-lt"/>
            </a:rPr>
            <a:t>Auto Treasury </a:t>
          </a:r>
        </a:p>
        <a:p>
          <a:pPr algn="ctr"/>
          <a:r>
            <a:rPr lang="en-US" sz="1400" b="1">
              <a:latin typeface="+mj-lt"/>
            </a:rPr>
            <a:t>Forward</a:t>
          </a:r>
        </a:p>
      </xdr:txBody>
    </xdr:sp>
    <xdr:clientData/>
  </xdr:twoCellAnchor>
  <xdr:twoCellAnchor>
    <xdr:from>
      <xdr:col>1</xdr:col>
      <xdr:colOff>9896475</xdr:colOff>
      <xdr:row>19</xdr:row>
      <xdr:rowOff>114300</xdr:rowOff>
    </xdr:from>
    <xdr:to>
      <xdr:col>1</xdr:col>
      <xdr:colOff>11658600</xdr:colOff>
      <xdr:row>22</xdr:row>
      <xdr:rowOff>171450</xdr:rowOff>
    </xdr:to>
    <xdr:sp macro="" textlink="">
      <xdr:nvSpPr>
        <xdr:cNvPr id="14" name="Rectangle 13"/>
        <xdr:cNvSpPr/>
      </xdr:nvSpPr>
      <xdr:spPr>
        <a:xfrm>
          <a:off x="10229850" y="4048125"/>
          <a:ext cx="1762125" cy="628650"/>
        </a:xfrm>
        <a:prstGeom prst="rect">
          <a:avLst/>
        </a:prstGeom>
      </xdr:spPr>
      <xdr:style>
        <a:lnRef idx="2">
          <a:schemeClr val="accent2"/>
        </a:lnRef>
        <a:fillRef idx="1">
          <a:schemeClr val="lt1"/>
        </a:fillRef>
        <a:effectRef idx="0">
          <a:schemeClr val="accent2"/>
        </a:effectRef>
        <a:fontRef idx="minor">
          <a:schemeClr val="dk1"/>
        </a:fontRef>
      </xdr:style>
      <xdr:txBody>
        <a:bodyPr vertOverflow="clip" rtlCol="0" anchor="ctr"/>
        <a:lstStyle/>
        <a:p>
          <a:pPr algn="ctr"/>
          <a:r>
            <a:rPr lang="en-US" sz="1200" b="1">
              <a:solidFill>
                <a:srgbClr val="C00000"/>
              </a:solidFill>
              <a:latin typeface="+mj-lt"/>
            </a:rPr>
            <a:t>System will delete</a:t>
          </a:r>
          <a:r>
            <a:rPr lang="en-US" sz="1200" b="1" baseline="0">
              <a:solidFill>
                <a:srgbClr val="C00000"/>
              </a:solidFill>
              <a:latin typeface="+mj-lt"/>
            </a:rPr>
            <a:t> Bill &amp; open for correction</a:t>
          </a:r>
          <a:endParaRPr lang="en-US" sz="1200" b="1">
            <a:solidFill>
              <a:srgbClr val="C00000"/>
            </a:solidFill>
            <a:latin typeface="+mj-lt"/>
          </a:endParaRPr>
        </a:p>
      </xdr:txBody>
    </xdr:sp>
    <xdr:clientData/>
  </xdr:twoCellAnchor>
  <xdr:twoCellAnchor>
    <xdr:from>
      <xdr:col>1</xdr:col>
      <xdr:colOff>10220324</xdr:colOff>
      <xdr:row>10</xdr:row>
      <xdr:rowOff>66675</xdr:rowOff>
    </xdr:from>
    <xdr:to>
      <xdr:col>1</xdr:col>
      <xdr:colOff>11877675</xdr:colOff>
      <xdr:row>12</xdr:row>
      <xdr:rowOff>180975</xdr:rowOff>
    </xdr:to>
    <xdr:sp macro="" textlink="">
      <xdr:nvSpPr>
        <xdr:cNvPr id="15" name="Rectangle 14"/>
        <xdr:cNvSpPr/>
      </xdr:nvSpPr>
      <xdr:spPr>
        <a:xfrm>
          <a:off x="10553699" y="2286000"/>
          <a:ext cx="1657351" cy="495300"/>
        </a:xfrm>
        <a:prstGeom prst="rect">
          <a:avLst/>
        </a:prstGeom>
      </xdr:spPr>
      <xdr:style>
        <a:lnRef idx="2">
          <a:schemeClr val="accent2"/>
        </a:lnRef>
        <a:fillRef idx="1">
          <a:schemeClr val="lt1"/>
        </a:fillRef>
        <a:effectRef idx="0">
          <a:schemeClr val="accent2"/>
        </a:effectRef>
        <a:fontRef idx="minor">
          <a:schemeClr val="dk1"/>
        </a:fontRef>
      </xdr:style>
      <xdr:txBody>
        <a:bodyPr vertOverflow="clip" rtlCol="0" anchor="ctr"/>
        <a:lstStyle/>
        <a:p>
          <a:pPr algn="ctr"/>
          <a:r>
            <a:rPr lang="en-US" sz="1200" b="1">
              <a:solidFill>
                <a:srgbClr val="C00000"/>
              </a:solidFill>
              <a:latin typeface="+mj-lt"/>
            </a:rPr>
            <a:t>DDO wants to reject or any correction</a:t>
          </a:r>
        </a:p>
      </xdr:txBody>
    </xdr:sp>
    <xdr:clientData/>
  </xdr:twoCellAnchor>
  <xdr:twoCellAnchor>
    <xdr:from>
      <xdr:col>1</xdr:col>
      <xdr:colOff>2200275</xdr:colOff>
      <xdr:row>3</xdr:row>
      <xdr:rowOff>80963</xdr:rowOff>
    </xdr:from>
    <xdr:to>
      <xdr:col>1</xdr:col>
      <xdr:colOff>4581525</xdr:colOff>
      <xdr:row>3</xdr:row>
      <xdr:rowOff>95250</xdr:rowOff>
    </xdr:to>
    <xdr:cxnSp macro="">
      <xdr:nvCxnSpPr>
        <xdr:cNvPr id="16" name="Straight Arrow Connector 15"/>
        <xdr:cNvCxnSpPr>
          <a:stCxn id="2" idx="3"/>
          <a:endCxn id="10" idx="1"/>
        </xdr:cNvCxnSpPr>
      </xdr:nvCxnSpPr>
      <xdr:spPr>
        <a:xfrm flipV="1">
          <a:off x="2533650" y="966788"/>
          <a:ext cx="2381250" cy="14287"/>
        </a:xfrm>
        <a:prstGeom prst="straightConnector1">
          <a:avLst/>
        </a:prstGeom>
        <a:ln>
          <a:solidFill>
            <a:srgbClr val="0070C0"/>
          </a:solidFill>
          <a:tailEnd type="arrow"/>
        </a:ln>
      </xdr:spPr>
      <xdr:style>
        <a:lnRef idx="2">
          <a:schemeClr val="dk1"/>
        </a:lnRef>
        <a:fillRef idx="0">
          <a:schemeClr val="dk1"/>
        </a:fillRef>
        <a:effectRef idx="1">
          <a:schemeClr val="dk1"/>
        </a:effectRef>
        <a:fontRef idx="minor">
          <a:schemeClr val="tx1"/>
        </a:fontRef>
      </xdr:style>
    </xdr:cxnSp>
    <xdr:clientData/>
  </xdr:twoCellAnchor>
  <xdr:twoCellAnchor>
    <xdr:from>
      <xdr:col>1</xdr:col>
      <xdr:colOff>10858500</xdr:colOff>
      <xdr:row>12</xdr:row>
      <xdr:rowOff>142875</xdr:rowOff>
    </xdr:from>
    <xdr:to>
      <xdr:col>1</xdr:col>
      <xdr:colOff>10858501</xdr:colOff>
      <xdr:row>14</xdr:row>
      <xdr:rowOff>104775</xdr:rowOff>
    </xdr:to>
    <xdr:cxnSp macro="">
      <xdr:nvCxnSpPr>
        <xdr:cNvPr id="17" name="Straight Arrow Connector 16"/>
        <xdr:cNvCxnSpPr/>
      </xdr:nvCxnSpPr>
      <xdr:spPr>
        <a:xfrm>
          <a:off x="11191875" y="2743200"/>
          <a:ext cx="1" cy="342900"/>
        </a:xfrm>
        <a:prstGeom prst="straightConnector1">
          <a:avLst/>
        </a:prstGeom>
        <a:ln>
          <a:solidFill>
            <a:srgbClr val="0070C0"/>
          </a:solidFill>
          <a:tailEnd type="arrow"/>
        </a:ln>
      </xdr:spPr>
      <xdr:style>
        <a:lnRef idx="2">
          <a:schemeClr val="dk1"/>
        </a:lnRef>
        <a:fillRef idx="0">
          <a:schemeClr val="dk1"/>
        </a:fillRef>
        <a:effectRef idx="1">
          <a:schemeClr val="dk1"/>
        </a:effectRef>
        <a:fontRef idx="minor">
          <a:schemeClr val="tx1"/>
        </a:fontRef>
      </xdr:style>
    </xdr:cxnSp>
    <xdr:clientData/>
  </xdr:twoCellAnchor>
  <xdr:twoCellAnchor>
    <xdr:from>
      <xdr:col>1</xdr:col>
      <xdr:colOff>10877550</xdr:colOff>
      <xdr:row>18</xdr:row>
      <xdr:rowOff>57150</xdr:rowOff>
    </xdr:from>
    <xdr:to>
      <xdr:col>1</xdr:col>
      <xdr:colOff>10887075</xdr:colOff>
      <xdr:row>19</xdr:row>
      <xdr:rowOff>123825</xdr:rowOff>
    </xdr:to>
    <xdr:cxnSp macro="">
      <xdr:nvCxnSpPr>
        <xdr:cNvPr id="18" name="Straight Arrow Connector 17"/>
        <xdr:cNvCxnSpPr/>
      </xdr:nvCxnSpPr>
      <xdr:spPr>
        <a:xfrm flipH="1">
          <a:off x="11210925" y="3800475"/>
          <a:ext cx="9525" cy="257175"/>
        </a:xfrm>
        <a:prstGeom prst="straightConnector1">
          <a:avLst/>
        </a:prstGeom>
        <a:ln>
          <a:solidFill>
            <a:srgbClr val="0070C0"/>
          </a:solidFill>
          <a:tailEnd type="arrow"/>
        </a:ln>
      </xdr:spPr>
      <xdr:style>
        <a:lnRef idx="2">
          <a:schemeClr val="dk1"/>
        </a:lnRef>
        <a:fillRef idx="0">
          <a:schemeClr val="dk1"/>
        </a:fillRef>
        <a:effectRef idx="1">
          <a:schemeClr val="dk1"/>
        </a:effectRef>
        <a:fontRef idx="minor">
          <a:schemeClr val="tx1"/>
        </a:fontRef>
      </xdr:style>
    </xdr:cxnSp>
    <xdr:clientData/>
  </xdr:twoCellAnchor>
  <xdr:twoCellAnchor>
    <xdr:from>
      <xdr:col>1</xdr:col>
      <xdr:colOff>6505575</xdr:colOff>
      <xdr:row>3</xdr:row>
      <xdr:rowOff>57150</xdr:rowOff>
    </xdr:from>
    <xdr:to>
      <xdr:col>1</xdr:col>
      <xdr:colOff>7553325</xdr:colOff>
      <xdr:row>3</xdr:row>
      <xdr:rowOff>57151</xdr:rowOff>
    </xdr:to>
    <xdr:cxnSp macro="">
      <xdr:nvCxnSpPr>
        <xdr:cNvPr id="19" name="Straight Arrow Connector 18"/>
        <xdr:cNvCxnSpPr/>
      </xdr:nvCxnSpPr>
      <xdr:spPr>
        <a:xfrm>
          <a:off x="6838950" y="942975"/>
          <a:ext cx="1047750" cy="1"/>
        </a:xfrm>
        <a:prstGeom prst="straightConnector1">
          <a:avLst/>
        </a:prstGeom>
        <a:ln>
          <a:solidFill>
            <a:srgbClr val="0070C0"/>
          </a:solidFill>
          <a:tailEnd type="arrow"/>
        </a:ln>
      </xdr:spPr>
      <xdr:style>
        <a:lnRef idx="2">
          <a:schemeClr val="dk1"/>
        </a:lnRef>
        <a:fillRef idx="0">
          <a:schemeClr val="dk1"/>
        </a:fillRef>
        <a:effectRef idx="1">
          <a:schemeClr val="dk1"/>
        </a:effectRef>
        <a:fontRef idx="minor">
          <a:schemeClr val="tx1"/>
        </a:fontRef>
      </xdr:style>
    </xdr:cxnSp>
    <xdr:clientData/>
  </xdr:twoCellAnchor>
  <xdr:twoCellAnchor>
    <xdr:from>
      <xdr:col>1</xdr:col>
      <xdr:colOff>8510588</xdr:colOff>
      <xdr:row>5</xdr:row>
      <xdr:rowOff>28575</xdr:rowOff>
    </xdr:from>
    <xdr:to>
      <xdr:col>1</xdr:col>
      <xdr:colOff>8515350</xdr:colOff>
      <xdr:row>8</xdr:row>
      <xdr:rowOff>152400</xdr:rowOff>
    </xdr:to>
    <xdr:cxnSp macro="">
      <xdr:nvCxnSpPr>
        <xdr:cNvPr id="20" name="Straight Arrow Connector 19"/>
        <xdr:cNvCxnSpPr>
          <a:stCxn id="3" idx="2"/>
          <a:endCxn id="7" idx="0"/>
        </xdr:cNvCxnSpPr>
      </xdr:nvCxnSpPr>
      <xdr:spPr>
        <a:xfrm flipH="1">
          <a:off x="8843963" y="1295400"/>
          <a:ext cx="4762" cy="695325"/>
        </a:xfrm>
        <a:prstGeom prst="straightConnector1">
          <a:avLst/>
        </a:prstGeom>
        <a:ln>
          <a:solidFill>
            <a:srgbClr val="0070C0"/>
          </a:solidFill>
          <a:tailEnd type="arrow"/>
        </a:ln>
      </xdr:spPr>
      <xdr:style>
        <a:lnRef idx="2">
          <a:schemeClr val="dk1"/>
        </a:lnRef>
        <a:fillRef idx="0">
          <a:schemeClr val="dk1"/>
        </a:fillRef>
        <a:effectRef idx="1">
          <a:schemeClr val="dk1"/>
        </a:effectRef>
        <a:fontRef idx="minor">
          <a:schemeClr val="tx1"/>
        </a:fontRef>
      </xdr:style>
    </xdr:cxnSp>
    <xdr:clientData/>
  </xdr:twoCellAnchor>
  <xdr:twoCellAnchor>
    <xdr:from>
      <xdr:col>1</xdr:col>
      <xdr:colOff>8510588</xdr:colOff>
      <xdr:row>13</xdr:row>
      <xdr:rowOff>38100</xdr:rowOff>
    </xdr:from>
    <xdr:to>
      <xdr:col>1</xdr:col>
      <xdr:colOff>8534400</xdr:colOff>
      <xdr:row>23</xdr:row>
      <xdr:rowOff>104775</xdr:rowOff>
    </xdr:to>
    <xdr:cxnSp macro="">
      <xdr:nvCxnSpPr>
        <xdr:cNvPr id="21" name="Straight Arrow Connector 20"/>
        <xdr:cNvCxnSpPr>
          <a:stCxn id="7" idx="2"/>
          <a:endCxn id="4" idx="0"/>
        </xdr:cNvCxnSpPr>
      </xdr:nvCxnSpPr>
      <xdr:spPr>
        <a:xfrm>
          <a:off x="8843963" y="2828925"/>
          <a:ext cx="23812" cy="1971675"/>
        </a:xfrm>
        <a:prstGeom prst="straightConnector1">
          <a:avLst/>
        </a:prstGeom>
        <a:ln>
          <a:solidFill>
            <a:srgbClr val="0070C0"/>
          </a:solidFill>
          <a:tailEnd type="arrow"/>
        </a:ln>
      </xdr:spPr>
      <xdr:style>
        <a:lnRef idx="2">
          <a:schemeClr val="dk1"/>
        </a:lnRef>
        <a:fillRef idx="0">
          <a:schemeClr val="dk1"/>
        </a:fillRef>
        <a:effectRef idx="1">
          <a:schemeClr val="dk1"/>
        </a:effectRef>
        <a:fontRef idx="minor">
          <a:schemeClr val="tx1"/>
        </a:fontRef>
      </xdr:style>
    </xdr:cxnSp>
    <xdr:clientData/>
  </xdr:twoCellAnchor>
  <xdr:twoCellAnchor>
    <xdr:from>
      <xdr:col>1</xdr:col>
      <xdr:colOff>9467850</xdr:colOff>
      <xdr:row>11</xdr:row>
      <xdr:rowOff>114300</xdr:rowOff>
    </xdr:from>
    <xdr:to>
      <xdr:col>1</xdr:col>
      <xdr:colOff>10248900</xdr:colOff>
      <xdr:row>11</xdr:row>
      <xdr:rowOff>114300</xdr:rowOff>
    </xdr:to>
    <xdr:cxnSp macro="">
      <xdr:nvCxnSpPr>
        <xdr:cNvPr id="22" name="Straight Arrow Connector 21"/>
        <xdr:cNvCxnSpPr/>
      </xdr:nvCxnSpPr>
      <xdr:spPr>
        <a:xfrm>
          <a:off x="9801225" y="2524125"/>
          <a:ext cx="781050" cy="0"/>
        </a:xfrm>
        <a:prstGeom prst="straightConnector1">
          <a:avLst/>
        </a:prstGeom>
        <a:ln>
          <a:solidFill>
            <a:srgbClr val="0070C0"/>
          </a:solidFill>
          <a:tailEnd type="arrow"/>
        </a:ln>
      </xdr:spPr>
      <xdr:style>
        <a:lnRef idx="2">
          <a:schemeClr val="dk1"/>
        </a:lnRef>
        <a:fillRef idx="0">
          <a:schemeClr val="dk1"/>
        </a:fillRef>
        <a:effectRef idx="1">
          <a:schemeClr val="dk1"/>
        </a:effectRef>
        <a:fontRef idx="minor">
          <a:schemeClr val="tx1"/>
        </a:fontRef>
      </xdr:style>
    </xdr:cxnSp>
    <xdr:clientData/>
  </xdr:twoCellAnchor>
  <xdr:twoCellAnchor>
    <xdr:from>
      <xdr:col>1</xdr:col>
      <xdr:colOff>8505825</xdr:colOff>
      <xdr:row>21</xdr:row>
      <xdr:rowOff>38100</xdr:rowOff>
    </xdr:from>
    <xdr:to>
      <xdr:col>1</xdr:col>
      <xdr:colOff>9886953</xdr:colOff>
      <xdr:row>21</xdr:row>
      <xdr:rowOff>38100</xdr:rowOff>
    </xdr:to>
    <xdr:cxnSp macro="">
      <xdr:nvCxnSpPr>
        <xdr:cNvPr id="23" name="Straight Arrow Connector 22"/>
        <xdr:cNvCxnSpPr/>
      </xdr:nvCxnSpPr>
      <xdr:spPr>
        <a:xfrm flipH="1">
          <a:off x="8839200" y="4352925"/>
          <a:ext cx="1381128" cy="0"/>
        </a:xfrm>
        <a:prstGeom prst="straightConnector1">
          <a:avLst/>
        </a:prstGeom>
        <a:ln>
          <a:solidFill>
            <a:srgbClr val="0070C0"/>
          </a:solidFill>
          <a:tailEnd type="arrow"/>
        </a:ln>
      </xdr:spPr>
      <xdr:style>
        <a:lnRef idx="2">
          <a:schemeClr val="dk1"/>
        </a:lnRef>
        <a:fillRef idx="0">
          <a:schemeClr val="dk1"/>
        </a:fillRef>
        <a:effectRef idx="1">
          <a:schemeClr val="dk1"/>
        </a:effectRef>
        <a:fontRef idx="minor">
          <a:schemeClr val="tx1"/>
        </a:fontRef>
      </xdr:style>
    </xdr:cxnSp>
    <xdr:clientData/>
  </xdr:twoCellAnchor>
  <xdr:twoCellAnchor>
    <xdr:from>
      <xdr:col>1</xdr:col>
      <xdr:colOff>6381750</xdr:colOff>
      <xdr:row>26</xdr:row>
      <xdr:rowOff>33338</xdr:rowOff>
    </xdr:from>
    <xdr:to>
      <xdr:col>1</xdr:col>
      <xdr:colOff>7715250</xdr:colOff>
      <xdr:row>26</xdr:row>
      <xdr:rowOff>38100</xdr:rowOff>
    </xdr:to>
    <xdr:cxnSp macro="">
      <xdr:nvCxnSpPr>
        <xdr:cNvPr id="24" name="Straight Arrow Connector 23"/>
        <xdr:cNvCxnSpPr>
          <a:endCxn id="13" idx="3"/>
        </xdr:cNvCxnSpPr>
      </xdr:nvCxnSpPr>
      <xdr:spPr>
        <a:xfrm flipH="1" flipV="1">
          <a:off x="6715125" y="5300663"/>
          <a:ext cx="1333500" cy="4762"/>
        </a:xfrm>
        <a:prstGeom prst="straightConnector1">
          <a:avLst/>
        </a:prstGeom>
        <a:ln>
          <a:solidFill>
            <a:srgbClr val="0070C0"/>
          </a:solidFill>
          <a:tailEnd type="arrow"/>
        </a:ln>
      </xdr:spPr>
      <xdr:style>
        <a:lnRef idx="2">
          <a:schemeClr val="dk1"/>
        </a:lnRef>
        <a:fillRef idx="0">
          <a:schemeClr val="dk1"/>
        </a:fillRef>
        <a:effectRef idx="1">
          <a:schemeClr val="dk1"/>
        </a:effectRef>
        <a:fontRef idx="minor">
          <a:schemeClr val="tx1"/>
        </a:fontRef>
      </xdr:style>
    </xdr:cxnSp>
    <xdr:clientData/>
  </xdr:twoCellAnchor>
  <xdr:twoCellAnchor>
    <xdr:from>
      <xdr:col>1</xdr:col>
      <xdr:colOff>3838576</xdr:colOff>
      <xdr:row>26</xdr:row>
      <xdr:rowOff>95250</xdr:rowOff>
    </xdr:from>
    <xdr:to>
      <xdr:col>1</xdr:col>
      <xdr:colOff>4867275</xdr:colOff>
      <xdr:row>26</xdr:row>
      <xdr:rowOff>95252</xdr:rowOff>
    </xdr:to>
    <xdr:cxnSp macro="">
      <xdr:nvCxnSpPr>
        <xdr:cNvPr id="25" name="Straight Arrow Connector 24"/>
        <xdr:cNvCxnSpPr/>
      </xdr:nvCxnSpPr>
      <xdr:spPr>
        <a:xfrm flipH="1">
          <a:off x="4171951" y="5362575"/>
          <a:ext cx="1028699" cy="2"/>
        </a:xfrm>
        <a:prstGeom prst="straightConnector1">
          <a:avLst/>
        </a:prstGeom>
        <a:ln>
          <a:solidFill>
            <a:srgbClr val="0070C0"/>
          </a:solidFill>
          <a:tailEnd type="arrow"/>
        </a:ln>
      </xdr:spPr>
      <xdr:style>
        <a:lnRef idx="2">
          <a:schemeClr val="dk1"/>
        </a:lnRef>
        <a:fillRef idx="0">
          <a:schemeClr val="dk1"/>
        </a:fillRef>
        <a:effectRef idx="1">
          <a:schemeClr val="dk1"/>
        </a:effectRef>
        <a:fontRef idx="minor">
          <a:schemeClr val="tx1"/>
        </a:fontRef>
      </xdr:style>
    </xdr:cxnSp>
    <xdr:clientData/>
  </xdr:twoCellAnchor>
  <xdr:twoCellAnchor>
    <xdr:from>
      <xdr:col>1</xdr:col>
      <xdr:colOff>1714500</xdr:colOff>
      <xdr:row>26</xdr:row>
      <xdr:rowOff>95250</xdr:rowOff>
    </xdr:from>
    <xdr:to>
      <xdr:col>1</xdr:col>
      <xdr:colOff>2524125</xdr:colOff>
      <xdr:row>26</xdr:row>
      <xdr:rowOff>104775</xdr:rowOff>
    </xdr:to>
    <xdr:cxnSp macro="">
      <xdr:nvCxnSpPr>
        <xdr:cNvPr id="26" name="Straight Arrow Connector 25"/>
        <xdr:cNvCxnSpPr/>
      </xdr:nvCxnSpPr>
      <xdr:spPr>
        <a:xfrm flipH="1" flipV="1">
          <a:off x="2047875" y="5362575"/>
          <a:ext cx="809625" cy="9525"/>
        </a:xfrm>
        <a:prstGeom prst="straightConnector1">
          <a:avLst/>
        </a:prstGeom>
        <a:ln>
          <a:solidFill>
            <a:srgbClr val="0070C0"/>
          </a:solidFill>
          <a:tailEnd type="arrow"/>
        </a:ln>
      </xdr:spPr>
      <xdr:style>
        <a:lnRef idx="2">
          <a:schemeClr val="dk1"/>
        </a:lnRef>
        <a:fillRef idx="0">
          <a:schemeClr val="dk1"/>
        </a:fillRef>
        <a:effectRef idx="1">
          <a:schemeClr val="dk1"/>
        </a:effectRef>
        <a:fontRef idx="minor">
          <a:schemeClr val="tx1"/>
        </a:fontRef>
      </xdr:style>
    </xdr:cxnSp>
    <xdr:clientData/>
  </xdr:twoCellAnchor>
  <xdr:twoCellAnchor>
    <xdr:from>
      <xdr:col>1</xdr:col>
      <xdr:colOff>866775</xdr:colOff>
      <xdr:row>21</xdr:row>
      <xdr:rowOff>19052</xdr:rowOff>
    </xdr:from>
    <xdr:to>
      <xdr:col>1</xdr:col>
      <xdr:colOff>876300</xdr:colOff>
      <xdr:row>24</xdr:row>
      <xdr:rowOff>47625</xdr:rowOff>
    </xdr:to>
    <xdr:cxnSp macro="">
      <xdr:nvCxnSpPr>
        <xdr:cNvPr id="27" name="Straight Arrow Connector 26"/>
        <xdr:cNvCxnSpPr/>
      </xdr:nvCxnSpPr>
      <xdr:spPr>
        <a:xfrm flipH="1" flipV="1">
          <a:off x="1200150" y="4333877"/>
          <a:ext cx="9525" cy="600073"/>
        </a:xfrm>
        <a:prstGeom prst="straightConnector1">
          <a:avLst/>
        </a:prstGeom>
        <a:ln>
          <a:solidFill>
            <a:srgbClr val="0070C0"/>
          </a:solidFill>
          <a:tailEnd type="arrow"/>
        </a:ln>
      </xdr:spPr>
      <xdr:style>
        <a:lnRef idx="2">
          <a:schemeClr val="dk1"/>
        </a:lnRef>
        <a:fillRef idx="0">
          <a:schemeClr val="dk1"/>
        </a:fillRef>
        <a:effectRef idx="1">
          <a:schemeClr val="dk1"/>
        </a:effectRef>
        <a:fontRef idx="minor">
          <a:schemeClr val="tx1"/>
        </a:fontRef>
      </xdr:style>
    </xdr:cxnSp>
    <xdr:clientData/>
  </xdr:twoCellAnchor>
  <xdr:twoCellAnchor>
    <xdr:from>
      <xdr:col>1</xdr:col>
      <xdr:colOff>904877</xdr:colOff>
      <xdr:row>14</xdr:row>
      <xdr:rowOff>133350</xdr:rowOff>
    </xdr:from>
    <xdr:to>
      <xdr:col>1</xdr:col>
      <xdr:colOff>923925</xdr:colOff>
      <xdr:row>17</xdr:row>
      <xdr:rowOff>114301</xdr:rowOff>
    </xdr:to>
    <xdr:cxnSp macro="">
      <xdr:nvCxnSpPr>
        <xdr:cNvPr id="28" name="Straight Arrow Connector 27"/>
        <xdr:cNvCxnSpPr/>
      </xdr:nvCxnSpPr>
      <xdr:spPr>
        <a:xfrm flipV="1">
          <a:off x="1238252" y="3114675"/>
          <a:ext cx="19048" cy="552451"/>
        </a:xfrm>
        <a:prstGeom prst="straightConnector1">
          <a:avLst/>
        </a:prstGeom>
        <a:ln>
          <a:solidFill>
            <a:srgbClr val="0070C0"/>
          </a:solidFill>
          <a:tailEnd type="arrow"/>
        </a:ln>
      </xdr:spPr>
      <xdr:style>
        <a:lnRef idx="2">
          <a:schemeClr val="dk1"/>
        </a:lnRef>
        <a:fillRef idx="0">
          <a:schemeClr val="dk1"/>
        </a:fillRef>
        <a:effectRef idx="1">
          <a:schemeClr val="dk1"/>
        </a:effectRef>
        <a:fontRef idx="minor">
          <a:schemeClr val="tx1"/>
        </a:fontRef>
      </xdr:style>
    </xdr:cxnSp>
    <xdr:clientData/>
  </xdr:twoCellAnchor>
  <xdr:twoCellAnchor>
    <xdr:from>
      <xdr:col>1</xdr:col>
      <xdr:colOff>95250</xdr:colOff>
      <xdr:row>0</xdr:row>
      <xdr:rowOff>47625</xdr:rowOff>
    </xdr:from>
    <xdr:to>
      <xdr:col>1</xdr:col>
      <xdr:colOff>1038225</xdr:colOff>
      <xdr:row>0</xdr:row>
      <xdr:rowOff>390525</xdr:rowOff>
    </xdr:to>
    <xdr:sp macro="[0]!AutoS_RoundedRectangle28_Click" textlink="">
      <xdr:nvSpPr>
        <xdr:cNvPr id="29" name="Rounded Rectangle 28"/>
        <xdr:cNvSpPr/>
      </xdr:nvSpPr>
      <xdr:spPr>
        <a:xfrm>
          <a:off x="428625" y="47625"/>
          <a:ext cx="942975" cy="342900"/>
        </a:xfrm>
        <a:prstGeom prst="roundRect">
          <a:avLst/>
        </a:prstGeom>
      </xdr:spPr>
      <xdr:style>
        <a:lnRef idx="0">
          <a:schemeClr val="accent2"/>
        </a:lnRef>
        <a:fillRef idx="3">
          <a:schemeClr val="accent2"/>
        </a:fillRef>
        <a:effectRef idx="3">
          <a:schemeClr val="accent2"/>
        </a:effectRef>
        <a:fontRef idx="minor">
          <a:schemeClr val="lt1"/>
        </a:fontRef>
      </xdr:style>
      <xdr:txBody>
        <a:bodyPr vertOverflow="clip" rtlCol="0" anchor="ctr"/>
        <a:lstStyle/>
        <a:p>
          <a:pPr algn="ctr"/>
          <a:r>
            <a:rPr lang="en-US" sz="1400" b="1">
              <a:latin typeface="+mj-lt"/>
            </a:rPr>
            <a:t>Home</a:t>
          </a:r>
        </a:p>
      </xdr:txBody>
    </xdr:sp>
    <xdr:clientData/>
  </xdr:twoCellAnchor>
  <xdr:twoCellAnchor>
    <xdr:from>
      <xdr:col>1</xdr:col>
      <xdr:colOff>10963275</xdr:colOff>
      <xdr:row>0</xdr:row>
      <xdr:rowOff>57150</xdr:rowOff>
    </xdr:from>
    <xdr:to>
      <xdr:col>1</xdr:col>
      <xdr:colOff>11906250</xdr:colOff>
      <xdr:row>0</xdr:row>
      <xdr:rowOff>400050</xdr:rowOff>
    </xdr:to>
    <xdr:sp macro="[0]!AutoS_RoundedRectangle29_Click" textlink="">
      <xdr:nvSpPr>
        <xdr:cNvPr id="30" name="Rounded Rectangle 29"/>
        <xdr:cNvSpPr/>
      </xdr:nvSpPr>
      <xdr:spPr>
        <a:xfrm>
          <a:off x="11296650" y="57150"/>
          <a:ext cx="942975" cy="342900"/>
        </a:xfrm>
        <a:prstGeom prst="roundRect">
          <a:avLst/>
        </a:prstGeom>
      </xdr:spPr>
      <xdr:style>
        <a:lnRef idx="0">
          <a:schemeClr val="accent2"/>
        </a:lnRef>
        <a:fillRef idx="3">
          <a:schemeClr val="accent2"/>
        </a:fillRef>
        <a:effectRef idx="3">
          <a:schemeClr val="accent2"/>
        </a:effectRef>
        <a:fontRef idx="minor">
          <a:schemeClr val="lt1"/>
        </a:fontRef>
      </xdr:style>
      <xdr:txBody>
        <a:bodyPr vertOverflow="clip" rtlCol="0" anchor="ctr"/>
        <a:lstStyle/>
        <a:p>
          <a:pPr algn="ctr"/>
          <a:r>
            <a:rPr lang="en-US" sz="1400" b="1">
              <a:latin typeface="+mj-lt"/>
            </a:rPr>
            <a:t>Content</a:t>
          </a:r>
        </a:p>
      </xdr:txBody>
    </xdr:sp>
    <xdr:clientData/>
  </xdr:twoCellAnchor>
</xdr:wsDr>
</file>

<file path=xl/drawings/drawing158.xml><?xml version="1.0" encoding="utf-8"?>
<xdr:wsDr xmlns:xdr="http://schemas.openxmlformats.org/drawingml/2006/spreadsheetDrawing" xmlns:a="http://schemas.openxmlformats.org/drawingml/2006/main">
  <xdr:twoCellAnchor>
    <xdr:from>
      <xdr:col>2</xdr:col>
      <xdr:colOff>0</xdr:colOff>
      <xdr:row>3</xdr:row>
      <xdr:rowOff>28575</xdr:rowOff>
    </xdr:from>
    <xdr:to>
      <xdr:col>2</xdr:col>
      <xdr:colOff>2352675</xdr:colOff>
      <xdr:row>4</xdr:row>
      <xdr:rowOff>0</xdr:rowOff>
    </xdr:to>
    <xdr:sp macro="[0]!FixationRule_RoundedRectangle22_Click" textlink="">
      <xdr:nvSpPr>
        <xdr:cNvPr id="23" name="Rounded Rectangle 22"/>
        <xdr:cNvSpPr/>
      </xdr:nvSpPr>
      <xdr:spPr>
        <a:xfrm>
          <a:off x="8791575" y="1295400"/>
          <a:ext cx="2333625" cy="381000"/>
        </a:xfrm>
        <a:prstGeom prst="roundRect">
          <a:avLst/>
        </a:prstGeom>
      </xdr:spPr>
      <xdr:style>
        <a:lnRef idx="0">
          <a:schemeClr val="accent2"/>
        </a:lnRef>
        <a:fillRef idx="3">
          <a:schemeClr val="accent2"/>
        </a:fillRef>
        <a:effectRef idx="3">
          <a:schemeClr val="accent2"/>
        </a:effectRef>
        <a:fontRef idx="minor">
          <a:schemeClr val="lt1"/>
        </a:fontRef>
      </xdr:style>
      <xdr:txBody>
        <a:bodyPr vertOverflow="clip" rtlCol="0" anchor="ctr"/>
        <a:lstStyle/>
        <a:p>
          <a:pPr algn="ctr"/>
          <a:r>
            <a:rPr lang="en-US" sz="1400" b="1"/>
            <a:t>Pay Fixation</a:t>
          </a:r>
        </a:p>
      </xdr:txBody>
    </xdr:sp>
    <xdr:clientData/>
  </xdr:twoCellAnchor>
  <xdr:twoCellAnchor>
    <xdr:from>
      <xdr:col>2</xdr:col>
      <xdr:colOff>0</xdr:colOff>
      <xdr:row>4</xdr:row>
      <xdr:rowOff>28575</xdr:rowOff>
    </xdr:from>
    <xdr:to>
      <xdr:col>2</xdr:col>
      <xdr:colOff>2352675</xdr:colOff>
      <xdr:row>5</xdr:row>
      <xdr:rowOff>0</xdr:rowOff>
    </xdr:to>
    <xdr:sp macro="" textlink="">
      <xdr:nvSpPr>
        <xdr:cNvPr id="24" name="Rounded Rectangle 23"/>
        <xdr:cNvSpPr/>
      </xdr:nvSpPr>
      <xdr:spPr>
        <a:xfrm>
          <a:off x="8791575" y="1704975"/>
          <a:ext cx="2333625" cy="381000"/>
        </a:xfrm>
        <a:prstGeom prst="roundRect">
          <a:avLst/>
        </a:prstGeom>
      </xdr:spPr>
      <xdr:style>
        <a:lnRef idx="0">
          <a:schemeClr val="accent2"/>
        </a:lnRef>
        <a:fillRef idx="3">
          <a:schemeClr val="accent2"/>
        </a:fillRef>
        <a:effectRef idx="3">
          <a:schemeClr val="accent2"/>
        </a:effectRef>
        <a:fontRef idx="minor">
          <a:schemeClr val="lt1"/>
        </a:fontRef>
      </xdr:style>
      <xdr:txBody>
        <a:bodyPr vertOverflow="clip" rtlCol="0" anchor="ctr"/>
        <a:lstStyle/>
        <a:p>
          <a:pPr algn="ctr"/>
          <a:r>
            <a:rPr lang="en-US" sz="1400" b="1"/>
            <a:t>A</a:t>
          </a:r>
        </a:p>
      </xdr:txBody>
    </xdr:sp>
    <xdr:clientData/>
  </xdr:twoCellAnchor>
  <xdr:twoCellAnchor>
    <xdr:from>
      <xdr:col>2</xdr:col>
      <xdr:colOff>0</xdr:colOff>
      <xdr:row>4</xdr:row>
      <xdr:rowOff>28575</xdr:rowOff>
    </xdr:from>
    <xdr:to>
      <xdr:col>2</xdr:col>
      <xdr:colOff>2352675</xdr:colOff>
      <xdr:row>5</xdr:row>
      <xdr:rowOff>0</xdr:rowOff>
    </xdr:to>
    <xdr:sp macro="[0]!FixationRule_RoundedRectangle24_Click" textlink="">
      <xdr:nvSpPr>
        <xdr:cNvPr id="25" name="Rounded Rectangle 24"/>
        <xdr:cNvSpPr/>
      </xdr:nvSpPr>
      <xdr:spPr>
        <a:xfrm>
          <a:off x="8791575" y="1704975"/>
          <a:ext cx="2333625" cy="381000"/>
        </a:xfrm>
        <a:prstGeom prst="roundRect">
          <a:avLst/>
        </a:prstGeom>
      </xdr:spPr>
      <xdr:style>
        <a:lnRef idx="0">
          <a:schemeClr val="accent2"/>
        </a:lnRef>
        <a:fillRef idx="3">
          <a:schemeClr val="accent2"/>
        </a:fillRef>
        <a:effectRef idx="3">
          <a:schemeClr val="accent2"/>
        </a:effectRef>
        <a:fontRef idx="minor">
          <a:schemeClr val="lt1"/>
        </a:fontRef>
      </xdr:style>
      <xdr:txBody>
        <a:bodyPr vertOverflow="clip" rtlCol="0" anchor="ctr"/>
        <a:lstStyle/>
        <a:p>
          <a:pPr algn="ctr"/>
          <a:r>
            <a:rPr lang="en-US" sz="1400" b="1"/>
            <a:t>ACP Pay</a:t>
          </a:r>
        </a:p>
      </xdr:txBody>
    </xdr:sp>
    <xdr:clientData/>
  </xdr:twoCellAnchor>
  <xdr:twoCellAnchor>
    <xdr:from>
      <xdr:col>0</xdr:col>
      <xdr:colOff>295275</xdr:colOff>
      <xdr:row>0</xdr:row>
      <xdr:rowOff>133350</xdr:rowOff>
    </xdr:from>
    <xdr:to>
      <xdr:col>1</xdr:col>
      <xdr:colOff>590550</xdr:colOff>
      <xdr:row>0</xdr:row>
      <xdr:rowOff>457200</xdr:rowOff>
    </xdr:to>
    <xdr:sp macro="[0]!FixationRule_RoundedRectangle25_Click" textlink="">
      <xdr:nvSpPr>
        <xdr:cNvPr id="26" name="Rounded Rectangle 25"/>
        <xdr:cNvSpPr/>
      </xdr:nvSpPr>
      <xdr:spPr>
        <a:xfrm>
          <a:off x="295275" y="133350"/>
          <a:ext cx="1000125" cy="323850"/>
        </a:xfrm>
        <a:prstGeom prst="roundRect">
          <a:avLst/>
        </a:prstGeom>
      </xdr:spPr>
      <xdr:style>
        <a:lnRef idx="0">
          <a:schemeClr val="accent2"/>
        </a:lnRef>
        <a:fillRef idx="3">
          <a:schemeClr val="accent2"/>
        </a:fillRef>
        <a:effectRef idx="3">
          <a:schemeClr val="accent2"/>
        </a:effectRef>
        <a:fontRef idx="minor">
          <a:schemeClr val="lt1"/>
        </a:fontRef>
      </xdr:style>
      <xdr:txBody>
        <a:bodyPr vertOverflow="clip" rtlCol="0" anchor="ctr"/>
        <a:lstStyle/>
        <a:p>
          <a:pPr algn="ctr"/>
          <a:r>
            <a:rPr lang="en-US" sz="1600" b="1"/>
            <a:t>Home</a:t>
          </a:r>
        </a:p>
      </xdr:txBody>
    </xdr:sp>
    <xdr:clientData/>
  </xdr:twoCellAnchor>
  <xdr:twoCellAnchor>
    <xdr:from>
      <xdr:col>2</xdr:col>
      <xdr:colOff>814387</xdr:colOff>
      <xdr:row>0</xdr:row>
      <xdr:rowOff>328615</xdr:rowOff>
    </xdr:from>
    <xdr:to>
      <xdr:col>2</xdr:col>
      <xdr:colOff>1381124</xdr:colOff>
      <xdr:row>1</xdr:row>
      <xdr:rowOff>300040</xdr:rowOff>
    </xdr:to>
    <xdr:sp macro="" textlink="">
      <xdr:nvSpPr>
        <xdr:cNvPr id="27" name="Striped Right Arrow 26"/>
        <xdr:cNvSpPr/>
      </xdr:nvSpPr>
      <xdr:spPr>
        <a:xfrm rot="5400000">
          <a:off x="9603581" y="330996"/>
          <a:ext cx="571500" cy="566737"/>
        </a:xfrm>
        <a:prstGeom prst="stripedRightArrow">
          <a:avLst/>
        </a:prstGeom>
      </xdr:spPr>
      <xdr:style>
        <a:lnRef idx="1">
          <a:schemeClr val="accent2"/>
        </a:lnRef>
        <a:fillRef idx="2">
          <a:schemeClr val="accent2"/>
        </a:fillRef>
        <a:effectRef idx="1">
          <a:schemeClr val="accent2"/>
        </a:effectRef>
        <a:fontRef idx="minor">
          <a:schemeClr val="dk1"/>
        </a:fontRef>
      </xdr:style>
      <xdr:txBody>
        <a:bodyPr vertOverflow="clip" rtlCol="0" anchor="ctr"/>
        <a:lstStyle/>
        <a:p>
          <a:pPr algn="ctr"/>
          <a:endParaRPr lang="en-US" sz="1100"/>
        </a:p>
      </xdr:txBody>
    </xdr:sp>
    <xdr:clientData/>
  </xdr:twoCellAnchor>
  <xdr:twoCellAnchor>
    <xdr:from>
      <xdr:col>2</xdr:col>
      <xdr:colOff>0</xdr:colOff>
      <xdr:row>5</xdr:row>
      <xdr:rowOff>28575</xdr:rowOff>
    </xdr:from>
    <xdr:to>
      <xdr:col>2</xdr:col>
      <xdr:colOff>2352675</xdr:colOff>
      <xdr:row>6</xdr:row>
      <xdr:rowOff>0</xdr:rowOff>
    </xdr:to>
    <xdr:sp macro="" textlink="">
      <xdr:nvSpPr>
        <xdr:cNvPr id="28" name="Rounded Rectangle 27"/>
        <xdr:cNvSpPr/>
      </xdr:nvSpPr>
      <xdr:spPr>
        <a:xfrm>
          <a:off x="8791575" y="2114550"/>
          <a:ext cx="2333625" cy="381000"/>
        </a:xfrm>
        <a:prstGeom prst="roundRect">
          <a:avLst/>
        </a:prstGeom>
      </xdr:spPr>
      <xdr:style>
        <a:lnRef idx="0">
          <a:schemeClr val="accent2"/>
        </a:lnRef>
        <a:fillRef idx="3">
          <a:schemeClr val="accent2"/>
        </a:fillRef>
        <a:effectRef idx="3">
          <a:schemeClr val="accent2"/>
        </a:effectRef>
        <a:fontRef idx="minor">
          <a:schemeClr val="lt1"/>
        </a:fontRef>
      </xdr:style>
      <xdr:txBody>
        <a:bodyPr vertOverflow="clip" rtlCol="0" anchor="ctr"/>
        <a:lstStyle/>
        <a:p>
          <a:pPr algn="ctr"/>
          <a:r>
            <a:rPr lang="en-US" sz="1400" b="1"/>
            <a:t>A</a:t>
          </a:r>
        </a:p>
      </xdr:txBody>
    </xdr:sp>
    <xdr:clientData/>
  </xdr:twoCellAnchor>
  <xdr:twoCellAnchor>
    <xdr:from>
      <xdr:col>2</xdr:col>
      <xdr:colOff>0</xdr:colOff>
      <xdr:row>5</xdr:row>
      <xdr:rowOff>28575</xdr:rowOff>
    </xdr:from>
    <xdr:to>
      <xdr:col>2</xdr:col>
      <xdr:colOff>2352675</xdr:colOff>
      <xdr:row>6</xdr:row>
      <xdr:rowOff>0</xdr:rowOff>
    </xdr:to>
    <xdr:sp macro="[0]!FixationRule_RoundedRectangle28_Click" textlink="">
      <xdr:nvSpPr>
        <xdr:cNvPr id="29" name="Rounded Rectangle 28"/>
        <xdr:cNvSpPr/>
      </xdr:nvSpPr>
      <xdr:spPr>
        <a:xfrm>
          <a:off x="8791575" y="2114550"/>
          <a:ext cx="2333625" cy="381000"/>
        </a:xfrm>
        <a:prstGeom prst="roundRect">
          <a:avLst/>
        </a:prstGeom>
      </xdr:spPr>
      <xdr:style>
        <a:lnRef idx="0">
          <a:schemeClr val="accent2"/>
        </a:lnRef>
        <a:fillRef idx="3">
          <a:schemeClr val="accent2"/>
        </a:fillRef>
        <a:effectRef idx="3">
          <a:schemeClr val="accent2"/>
        </a:effectRef>
        <a:fontRef idx="minor">
          <a:schemeClr val="lt1"/>
        </a:fontRef>
      </xdr:style>
      <xdr:txBody>
        <a:bodyPr vertOverflow="clip" rtlCol="0" anchor="ctr"/>
        <a:lstStyle/>
        <a:p>
          <a:pPr algn="ctr"/>
          <a:r>
            <a:rPr lang="en-US" sz="1400" b="1"/>
            <a:t>DPC Pay</a:t>
          </a:r>
        </a:p>
      </xdr:txBody>
    </xdr:sp>
    <xdr:clientData/>
  </xdr:twoCellAnchor>
  <xdr:twoCellAnchor>
    <xdr:from>
      <xdr:col>2</xdr:col>
      <xdr:colOff>0</xdr:colOff>
      <xdr:row>6</xdr:row>
      <xdr:rowOff>28575</xdr:rowOff>
    </xdr:from>
    <xdr:to>
      <xdr:col>2</xdr:col>
      <xdr:colOff>2352675</xdr:colOff>
      <xdr:row>7</xdr:row>
      <xdr:rowOff>0</xdr:rowOff>
    </xdr:to>
    <xdr:sp macro="" textlink="">
      <xdr:nvSpPr>
        <xdr:cNvPr id="30" name="Rounded Rectangle 29"/>
        <xdr:cNvSpPr/>
      </xdr:nvSpPr>
      <xdr:spPr>
        <a:xfrm>
          <a:off x="8791575" y="2524125"/>
          <a:ext cx="2333625" cy="381000"/>
        </a:xfrm>
        <a:prstGeom prst="roundRect">
          <a:avLst/>
        </a:prstGeom>
      </xdr:spPr>
      <xdr:style>
        <a:lnRef idx="0">
          <a:schemeClr val="accent2"/>
        </a:lnRef>
        <a:fillRef idx="3">
          <a:schemeClr val="accent2"/>
        </a:fillRef>
        <a:effectRef idx="3">
          <a:schemeClr val="accent2"/>
        </a:effectRef>
        <a:fontRef idx="minor">
          <a:schemeClr val="lt1"/>
        </a:fontRef>
      </xdr:style>
      <xdr:txBody>
        <a:bodyPr vertOverflow="clip" rtlCol="0" anchor="ctr"/>
        <a:lstStyle/>
        <a:p>
          <a:pPr algn="ctr"/>
          <a:r>
            <a:rPr lang="en-US" sz="1400" b="1"/>
            <a:t>A</a:t>
          </a:r>
        </a:p>
      </xdr:txBody>
    </xdr:sp>
    <xdr:clientData/>
  </xdr:twoCellAnchor>
  <xdr:twoCellAnchor>
    <xdr:from>
      <xdr:col>2</xdr:col>
      <xdr:colOff>0</xdr:colOff>
      <xdr:row>6</xdr:row>
      <xdr:rowOff>28575</xdr:rowOff>
    </xdr:from>
    <xdr:to>
      <xdr:col>2</xdr:col>
      <xdr:colOff>2352675</xdr:colOff>
      <xdr:row>7</xdr:row>
      <xdr:rowOff>0</xdr:rowOff>
    </xdr:to>
    <xdr:sp macro="[0]!FixationRule_RoundedRectangle30_Click" textlink="">
      <xdr:nvSpPr>
        <xdr:cNvPr id="31" name="Rounded Rectangle 30"/>
        <xdr:cNvSpPr/>
      </xdr:nvSpPr>
      <xdr:spPr>
        <a:xfrm>
          <a:off x="8791575" y="2524125"/>
          <a:ext cx="2333625" cy="381000"/>
        </a:xfrm>
        <a:prstGeom prst="roundRect">
          <a:avLst/>
        </a:prstGeom>
      </xdr:spPr>
      <xdr:style>
        <a:lnRef idx="0">
          <a:schemeClr val="accent2"/>
        </a:lnRef>
        <a:fillRef idx="3">
          <a:schemeClr val="accent2"/>
        </a:fillRef>
        <a:effectRef idx="3">
          <a:schemeClr val="accent2"/>
        </a:effectRef>
        <a:fontRef idx="minor">
          <a:schemeClr val="lt1"/>
        </a:fontRef>
      </xdr:style>
      <xdr:txBody>
        <a:bodyPr vertOverflow="clip" rtlCol="0" anchor="ctr"/>
        <a:lstStyle/>
        <a:p>
          <a:pPr algn="ctr"/>
          <a:r>
            <a:rPr lang="en-US" sz="1600" b="1"/>
            <a:t>AGI</a:t>
          </a:r>
        </a:p>
      </xdr:txBody>
    </xdr:sp>
    <xdr:clientData/>
  </xdr:twoCellAnchor>
  <xdr:twoCellAnchor>
    <xdr:from>
      <xdr:col>2</xdr:col>
      <xdr:colOff>0</xdr:colOff>
      <xdr:row>7</xdr:row>
      <xdr:rowOff>28575</xdr:rowOff>
    </xdr:from>
    <xdr:to>
      <xdr:col>2</xdr:col>
      <xdr:colOff>2352675</xdr:colOff>
      <xdr:row>8</xdr:row>
      <xdr:rowOff>0</xdr:rowOff>
    </xdr:to>
    <xdr:sp macro="" textlink="">
      <xdr:nvSpPr>
        <xdr:cNvPr id="32" name="Rounded Rectangle 31"/>
        <xdr:cNvSpPr/>
      </xdr:nvSpPr>
      <xdr:spPr>
        <a:xfrm>
          <a:off x="8791575" y="2933700"/>
          <a:ext cx="2333625" cy="381000"/>
        </a:xfrm>
        <a:prstGeom prst="roundRect">
          <a:avLst/>
        </a:prstGeom>
      </xdr:spPr>
      <xdr:style>
        <a:lnRef idx="0">
          <a:schemeClr val="accent2"/>
        </a:lnRef>
        <a:fillRef idx="3">
          <a:schemeClr val="accent2"/>
        </a:fillRef>
        <a:effectRef idx="3">
          <a:schemeClr val="accent2"/>
        </a:effectRef>
        <a:fontRef idx="minor">
          <a:schemeClr val="lt1"/>
        </a:fontRef>
      </xdr:style>
      <xdr:txBody>
        <a:bodyPr vertOverflow="clip" rtlCol="0" anchor="ctr"/>
        <a:lstStyle/>
        <a:p>
          <a:pPr algn="ctr"/>
          <a:r>
            <a:rPr lang="en-US" sz="1400" b="1"/>
            <a:t>A</a:t>
          </a:r>
        </a:p>
      </xdr:txBody>
    </xdr:sp>
    <xdr:clientData/>
  </xdr:twoCellAnchor>
  <xdr:twoCellAnchor>
    <xdr:from>
      <xdr:col>2</xdr:col>
      <xdr:colOff>0</xdr:colOff>
      <xdr:row>7</xdr:row>
      <xdr:rowOff>28575</xdr:rowOff>
    </xdr:from>
    <xdr:to>
      <xdr:col>2</xdr:col>
      <xdr:colOff>2352675</xdr:colOff>
      <xdr:row>8</xdr:row>
      <xdr:rowOff>0</xdr:rowOff>
    </xdr:to>
    <xdr:sp macro="[0]!FixationRule_RoundedRectangle32_Click" textlink="">
      <xdr:nvSpPr>
        <xdr:cNvPr id="33" name="Rounded Rectangle 32"/>
        <xdr:cNvSpPr/>
      </xdr:nvSpPr>
      <xdr:spPr>
        <a:xfrm>
          <a:off x="8791575" y="2933700"/>
          <a:ext cx="2333625" cy="381000"/>
        </a:xfrm>
        <a:prstGeom prst="roundRect">
          <a:avLst/>
        </a:prstGeom>
      </xdr:spPr>
      <xdr:style>
        <a:lnRef idx="0">
          <a:schemeClr val="accent2"/>
        </a:lnRef>
        <a:fillRef idx="3">
          <a:schemeClr val="accent2"/>
        </a:fillRef>
        <a:effectRef idx="3">
          <a:schemeClr val="accent2"/>
        </a:effectRef>
        <a:fontRef idx="minor">
          <a:schemeClr val="lt1"/>
        </a:fontRef>
      </xdr:style>
      <xdr:txBody>
        <a:bodyPr vertOverflow="clip" rtlCol="0" anchor="ctr"/>
        <a:lstStyle/>
        <a:p>
          <a:pPr marL="0" marR="0" indent="0" algn="ctr" defTabSz="914400" eaLnBrk="1" fontAlgn="auto" latinLnBrk="0" hangingPunct="1">
            <a:lnSpc>
              <a:spcPct val="100000"/>
            </a:lnSpc>
            <a:spcBef>
              <a:spcPts val="0"/>
            </a:spcBef>
            <a:spcAft>
              <a:spcPts val="0"/>
            </a:spcAft>
            <a:buClrTx/>
            <a:buSzTx/>
            <a:buFontTx/>
            <a:buNone/>
            <a:tabLst/>
            <a:defRPr/>
          </a:pPr>
          <a:r>
            <a:rPr lang="en-US" sz="1400" b="1">
              <a:solidFill>
                <a:schemeClr val="lt1"/>
              </a:solidFill>
              <a:latin typeface="+mn-lt"/>
              <a:ea typeface="+mn-ea"/>
              <a:cs typeface="+mn-cs"/>
            </a:rPr>
            <a:t>Defference</a:t>
          </a:r>
          <a:r>
            <a:rPr lang="en-US" sz="1400" b="1" baseline="0">
              <a:solidFill>
                <a:schemeClr val="lt1"/>
              </a:solidFill>
              <a:latin typeface="+mn-lt"/>
              <a:ea typeface="+mn-ea"/>
              <a:cs typeface="+mn-cs"/>
            </a:rPr>
            <a:t> Sheet</a:t>
          </a:r>
          <a:endParaRPr lang="en-US" sz="1400" b="1">
            <a:solidFill>
              <a:schemeClr val="lt1"/>
            </a:solidFill>
            <a:latin typeface="+mn-lt"/>
            <a:ea typeface="+mn-ea"/>
            <a:cs typeface="+mn-cs"/>
          </a:endParaRPr>
        </a:p>
      </xdr:txBody>
    </xdr:sp>
    <xdr:clientData/>
  </xdr:twoCellAnchor>
  <xdr:twoCellAnchor>
    <xdr:from>
      <xdr:col>2</xdr:col>
      <xdr:colOff>0</xdr:colOff>
      <xdr:row>8</xdr:row>
      <xdr:rowOff>28575</xdr:rowOff>
    </xdr:from>
    <xdr:to>
      <xdr:col>2</xdr:col>
      <xdr:colOff>2352675</xdr:colOff>
      <xdr:row>9</xdr:row>
      <xdr:rowOff>0</xdr:rowOff>
    </xdr:to>
    <xdr:sp macro="" textlink="">
      <xdr:nvSpPr>
        <xdr:cNvPr id="34" name="Rounded Rectangle 33"/>
        <xdr:cNvSpPr/>
      </xdr:nvSpPr>
      <xdr:spPr>
        <a:xfrm>
          <a:off x="8791575" y="3343275"/>
          <a:ext cx="2333625" cy="381000"/>
        </a:xfrm>
        <a:prstGeom prst="roundRect">
          <a:avLst/>
        </a:prstGeom>
      </xdr:spPr>
      <xdr:style>
        <a:lnRef idx="0">
          <a:schemeClr val="accent2"/>
        </a:lnRef>
        <a:fillRef idx="3">
          <a:schemeClr val="accent2"/>
        </a:fillRef>
        <a:effectRef idx="3">
          <a:schemeClr val="accent2"/>
        </a:effectRef>
        <a:fontRef idx="minor">
          <a:schemeClr val="lt1"/>
        </a:fontRef>
      </xdr:style>
      <xdr:txBody>
        <a:bodyPr vertOverflow="clip" rtlCol="0" anchor="ctr"/>
        <a:lstStyle/>
        <a:p>
          <a:pPr algn="ctr"/>
          <a:r>
            <a:rPr lang="en-US" sz="1400" b="1"/>
            <a:t>A</a:t>
          </a:r>
        </a:p>
      </xdr:txBody>
    </xdr:sp>
    <xdr:clientData/>
  </xdr:twoCellAnchor>
  <xdr:twoCellAnchor>
    <xdr:from>
      <xdr:col>2</xdr:col>
      <xdr:colOff>0</xdr:colOff>
      <xdr:row>8</xdr:row>
      <xdr:rowOff>28575</xdr:rowOff>
    </xdr:from>
    <xdr:to>
      <xdr:col>2</xdr:col>
      <xdr:colOff>2352675</xdr:colOff>
      <xdr:row>9</xdr:row>
      <xdr:rowOff>0</xdr:rowOff>
    </xdr:to>
    <xdr:sp macro="" textlink="">
      <xdr:nvSpPr>
        <xdr:cNvPr id="35" name="Rounded Rectangle 34"/>
        <xdr:cNvSpPr/>
      </xdr:nvSpPr>
      <xdr:spPr>
        <a:xfrm>
          <a:off x="8791575" y="3343275"/>
          <a:ext cx="2333625" cy="381000"/>
        </a:xfrm>
        <a:prstGeom prst="roundRect">
          <a:avLst/>
        </a:prstGeom>
      </xdr:spPr>
      <xdr:style>
        <a:lnRef idx="0">
          <a:schemeClr val="accent2"/>
        </a:lnRef>
        <a:fillRef idx="3">
          <a:schemeClr val="accent2"/>
        </a:fillRef>
        <a:effectRef idx="3">
          <a:schemeClr val="accent2"/>
        </a:effectRef>
        <a:fontRef idx="minor">
          <a:schemeClr val="lt1"/>
        </a:fontRef>
      </xdr:style>
      <xdr:txBody>
        <a:bodyPr vertOverflow="clip" rtlCol="0" anchor="ctr"/>
        <a:lstStyle/>
        <a:p>
          <a:pPr algn="ctr"/>
          <a:endParaRPr lang="en-US" sz="1400" b="1"/>
        </a:p>
      </xdr:txBody>
    </xdr:sp>
    <xdr:clientData/>
  </xdr:twoCellAnchor>
  <xdr:twoCellAnchor>
    <xdr:from>
      <xdr:col>2</xdr:col>
      <xdr:colOff>0</xdr:colOff>
      <xdr:row>9</xdr:row>
      <xdr:rowOff>28575</xdr:rowOff>
    </xdr:from>
    <xdr:to>
      <xdr:col>2</xdr:col>
      <xdr:colOff>2352675</xdr:colOff>
      <xdr:row>10</xdr:row>
      <xdr:rowOff>0</xdr:rowOff>
    </xdr:to>
    <xdr:sp macro="" textlink="">
      <xdr:nvSpPr>
        <xdr:cNvPr id="36" name="Rounded Rectangle 35"/>
        <xdr:cNvSpPr/>
      </xdr:nvSpPr>
      <xdr:spPr>
        <a:xfrm>
          <a:off x="8791575" y="3752850"/>
          <a:ext cx="2333625" cy="381000"/>
        </a:xfrm>
        <a:prstGeom prst="roundRect">
          <a:avLst/>
        </a:prstGeom>
      </xdr:spPr>
      <xdr:style>
        <a:lnRef idx="0">
          <a:schemeClr val="accent2"/>
        </a:lnRef>
        <a:fillRef idx="3">
          <a:schemeClr val="accent2"/>
        </a:fillRef>
        <a:effectRef idx="3">
          <a:schemeClr val="accent2"/>
        </a:effectRef>
        <a:fontRef idx="minor">
          <a:schemeClr val="lt1"/>
        </a:fontRef>
      </xdr:style>
      <xdr:txBody>
        <a:bodyPr vertOverflow="clip" rtlCol="0" anchor="ctr"/>
        <a:lstStyle/>
        <a:p>
          <a:pPr algn="ctr"/>
          <a:r>
            <a:rPr lang="en-US" sz="1400" b="1"/>
            <a:t>A</a:t>
          </a:r>
        </a:p>
      </xdr:txBody>
    </xdr:sp>
    <xdr:clientData/>
  </xdr:twoCellAnchor>
  <xdr:twoCellAnchor>
    <xdr:from>
      <xdr:col>2</xdr:col>
      <xdr:colOff>0</xdr:colOff>
      <xdr:row>9</xdr:row>
      <xdr:rowOff>28575</xdr:rowOff>
    </xdr:from>
    <xdr:to>
      <xdr:col>2</xdr:col>
      <xdr:colOff>2352675</xdr:colOff>
      <xdr:row>10</xdr:row>
      <xdr:rowOff>0</xdr:rowOff>
    </xdr:to>
    <xdr:sp macro="" textlink="">
      <xdr:nvSpPr>
        <xdr:cNvPr id="37" name="Rounded Rectangle 36"/>
        <xdr:cNvSpPr/>
      </xdr:nvSpPr>
      <xdr:spPr>
        <a:xfrm>
          <a:off x="8791575" y="3752850"/>
          <a:ext cx="2333625" cy="381000"/>
        </a:xfrm>
        <a:prstGeom prst="roundRect">
          <a:avLst/>
        </a:prstGeom>
      </xdr:spPr>
      <xdr:style>
        <a:lnRef idx="0">
          <a:schemeClr val="accent2"/>
        </a:lnRef>
        <a:fillRef idx="3">
          <a:schemeClr val="accent2"/>
        </a:fillRef>
        <a:effectRef idx="3">
          <a:schemeClr val="accent2"/>
        </a:effectRef>
        <a:fontRef idx="minor">
          <a:schemeClr val="lt1"/>
        </a:fontRef>
      </xdr:style>
      <xdr:txBody>
        <a:bodyPr vertOverflow="clip" rtlCol="0" anchor="ctr"/>
        <a:lstStyle/>
        <a:p>
          <a:pPr algn="ctr"/>
          <a:endParaRPr lang="en-US" sz="1400" b="1"/>
        </a:p>
      </xdr:txBody>
    </xdr:sp>
    <xdr:clientData/>
  </xdr:twoCellAnchor>
  <xdr:twoCellAnchor>
    <xdr:from>
      <xdr:col>2</xdr:col>
      <xdr:colOff>0</xdr:colOff>
      <xdr:row>10</xdr:row>
      <xdr:rowOff>28575</xdr:rowOff>
    </xdr:from>
    <xdr:to>
      <xdr:col>2</xdr:col>
      <xdr:colOff>2352675</xdr:colOff>
      <xdr:row>11</xdr:row>
      <xdr:rowOff>0</xdr:rowOff>
    </xdr:to>
    <xdr:sp macro="" textlink="">
      <xdr:nvSpPr>
        <xdr:cNvPr id="38" name="Rounded Rectangle 37"/>
        <xdr:cNvSpPr/>
      </xdr:nvSpPr>
      <xdr:spPr>
        <a:xfrm>
          <a:off x="8791575" y="4162425"/>
          <a:ext cx="2333625" cy="381000"/>
        </a:xfrm>
        <a:prstGeom prst="roundRect">
          <a:avLst/>
        </a:prstGeom>
      </xdr:spPr>
      <xdr:style>
        <a:lnRef idx="0">
          <a:schemeClr val="accent2"/>
        </a:lnRef>
        <a:fillRef idx="3">
          <a:schemeClr val="accent2"/>
        </a:fillRef>
        <a:effectRef idx="3">
          <a:schemeClr val="accent2"/>
        </a:effectRef>
        <a:fontRef idx="minor">
          <a:schemeClr val="lt1"/>
        </a:fontRef>
      </xdr:style>
      <xdr:txBody>
        <a:bodyPr vertOverflow="clip" rtlCol="0" anchor="ctr"/>
        <a:lstStyle/>
        <a:p>
          <a:pPr algn="ctr"/>
          <a:r>
            <a:rPr lang="en-US" sz="1400" b="1"/>
            <a:t>A</a:t>
          </a:r>
        </a:p>
      </xdr:txBody>
    </xdr:sp>
    <xdr:clientData/>
  </xdr:twoCellAnchor>
  <xdr:twoCellAnchor>
    <xdr:from>
      <xdr:col>2</xdr:col>
      <xdr:colOff>0</xdr:colOff>
      <xdr:row>10</xdr:row>
      <xdr:rowOff>28575</xdr:rowOff>
    </xdr:from>
    <xdr:to>
      <xdr:col>2</xdr:col>
      <xdr:colOff>2352675</xdr:colOff>
      <xdr:row>11</xdr:row>
      <xdr:rowOff>0</xdr:rowOff>
    </xdr:to>
    <xdr:sp macro="" textlink="">
      <xdr:nvSpPr>
        <xdr:cNvPr id="39" name="Rounded Rectangle 38"/>
        <xdr:cNvSpPr/>
      </xdr:nvSpPr>
      <xdr:spPr>
        <a:xfrm>
          <a:off x="8791575" y="4162425"/>
          <a:ext cx="2333625" cy="381000"/>
        </a:xfrm>
        <a:prstGeom prst="roundRect">
          <a:avLst/>
        </a:prstGeom>
      </xdr:spPr>
      <xdr:style>
        <a:lnRef idx="0">
          <a:schemeClr val="accent2"/>
        </a:lnRef>
        <a:fillRef idx="3">
          <a:schemeClr val="accent2"/>
        </a:fillRef>
        <a:effectRef idx="3">
          <a:schemeClr val="accent2"/>
        </a:effectRef>
        <a:fontRef idx="minor">
          <a:schemeClr val="lt1"/>
        </a:fontRef>
      </xdr:style>
      <xdr:txBody>
        <a:bodyPr vertOverflow="clip" rtlCol="0" anchor="ctr"/>
        <a:lstStyle/>
        <a:p>
          <a:pPr algn="ctr"/>
          <a:endParaRPr lang="en-US" sz="1400" b="1"/>
        </a:p>
      </xdr:txBody>
    </xdr:sp>
    <xdr:clientData/>
  </xdr:twoCellAnchor>
  <xdr:twoCellAnchor>
    <xdr:from>
      <xdr:col>2</xdr:col>
      <xdr:colOff>0</xdr:colOff>
      <xdr:row>11</xdr:row>
      <xdr:rowOff>28575</xdr:rowOff>
    </xdr:from>
    <xdr:to>
      <xdr:col>2</xdr:col>
      <xdr:colOff>2352675</xdr:colOff>
      <xdr:row>12</xdr:row>
      <xdr:rowOff>0</xdr:rowOff>
    </xdr:to>
    <xdr:sp macro="" textlink="">
      <xdr:nvSpPr>
        <xdr:cNvPr id="40" name="Rounded Rectangle 39"/>
        <xdr:cNvSpPr/>
      </xdr:nvSpPr>
      <xdr:spPr>
        <a:xfrm>
          <a:off x="8791575" y="4572000"/>
          <a:ext cx="2333625" cy="381000"/>
        </a:xfrm>
        <a:prstGeom prst="roundRect">
          <a:avLst/>
        </a:prstGeom>
      </xdr:spPr>
      <xdr:style>
        <a:lnRef idx="0">
          <a:schemeClr val="accent2"/>
        </a:lnRef>
        <a:fillRef idx="3">
          <a:schemeClr val="accent2"/>
        </a:fillRef>
        <a:effectRef idx="3">
          <a:schemeClr val="accent2"/>
        </a:effectRef>
        <a:fontRef idx="minor">
          <a:schemeClr val="lt1"/>
        </a:fontRef>
      </xdr:style>
      <xdr:txBody>
        <a:bodyPr vertOverflow="clip" rtlCol="0" anchor="ctr"/>
        <a:lstStyle/>
        <a:p>
          <a:pPr algn="ctr"/>
          <a:r>
            <a:rPr lang="en-US" sz="1400" b="1"/>
            <a:t>A</a:t>
          </a:r>
        </a:p>
      </xdr:txBody>
    </xdr:sp>
    <xdr:clientData/>
  </xdr:twoCellAnchor>
  <xdr:twoCellAnchor>
    <xdr:from>
      <xdr:col>2</xdr:col>
      <xdr:colOff>0</xdr:colOff>
      <xdr:row>11</xdr:row>
      <xdr:rowOff>28575</xdr:rowOff>
    </xdr:from>
    <xdr:to>
      <xdr:col>2</xdr:col>
      <xdr:colOff>2352675</xdr:colOff>
      <xdr:row>12</xdr:row>
      <xdr:rowOff>0</xdr:rowOff>
    </xdr:to>
    <xdr:sp macro="" textlink="">
      <xdr:nvSpPr>
        <xdr:cNvPr id="41" name="Rounded Rectangle 40"/>
        <xdr:cNvSpPr/>
      </xdr:nvSpPr>
      <xdr:spPr>
        <a:xfrm>
          <a:off x="8791575" y="4572000"/>
          <a:ext cx="2333625" cy="381000"/>
        </a:xfrm>
        <a:prstGeom prst="roundRect">
          <a:avLst/>
        </a:prstGeom>
      </xdr:spPr>
      <xdr:style>
        <a:lnRef idx="0">
          <a:schemeClr val="accent2"/>
        </a:lnRef>
        <a:fillRef idx="3">
          <a:schemeClr val="accent2"/>
        </a:fillRef>
        <a:effectRef idx="3">
          <a:schemeClr val="accent2"/>
        </a:effectRef>
        <a:fontRef idx="minor">
          <a:schemeClr val="lt1"/>
        </a:fontRef>
      </xdr:style>
      <xdr:txBody>
        <a:bodyPr vertOverflow="clip" rtlCol="0" anchor="ctr"/>
        <a:lstStyle/>
        <a:p>
          <a:pPr algn="ctr"/>
          <a:endParaRPr lang="en-US" sz="1400" b="1"/>
        </a:p>
      </xdr:txBody>
    </xdr:sp>
    <xdr:clientData/>
  </xdr:twoCellAnchor>
  <xdr:twoCellAnchor>
    <xdr:from>
      <xdr:col>2</xdr:col>
      <xdr:colOff>0</xdr:colOff>
      <xdr:row>12</xdr:row>
      <xdr:rowOff>28575</xdr:rowOff>
    </xdr:from>
    <xdr:to>
      <xdr:col>2</xdr:col>
      <xdr:colOff>2352675</xdr:colOff>
      <xdr:row>13</xdr:row>
      <xdr:rowOff>0</xdr:rowOff>
    </xdr:to>
    <xdr:sp macro="" textlink="">
      <xdr:nvSpPr>
        <xdr:cNvPr id="42" name="Rounded Rectangle 41"/>
        <xdr:cNvSpPr/>
      </xdr:nvSpPr>
      <xdr:spPr>
        <a:xfrm>
          <a:off x="8791575" y="4981575"/>
          <a:ext cx="2333625" cy="381000"/>
        </a:xfrm>
        <a:prstGeom prst="roundRect">
          <a:avLst/>
        </a:prstGeom>
      </xdr:spPr>
      <xdr:style>
        <a:lnRef idx="0">
          <a:schemeClr val="accent2"/>
        </a:lnRef>
        <a:fillRef idx="3">
          <a:schemeClr val="accent2"/>
        </a:fillRef>
        <a:effectRef idx="3">
          <a:schemeClr val="accent2"/>
        </a:effectRef>
        <a:fontRef idx="minor">
          <a:schemeClr val="lt1"/>
        </a:fontRef>
      </xdr:style>
      <xdr:txBody>
        <a:bodyPr vertOverflow="clip" rtlCol="0" anchor="ctr"/>
        <a:lstStyle/>
        <a:p>
          <a:pPr algn="ctr"/>
          <a:r>
            <a:rPr lang="en-US" sz="1400" b="1"/>
            <a:t>A</a:t>
          </a:r>
        </a:p>
      </xdr:txBody>
    </xdr:sp>
    <xdr:clientData/>
  </xdr:twoCellAnchor>
  <xdr:twoCellAnchor>
    <xdr:from>
      <xdr:col>2</xdr:col>
      <xdr:colOff>0</xdr:colOff>
      <xdr:row>12</xdr:row>
      <xdr:rowOff>28575</xdr:rowOff>
    </xdr:from>
    <xdr:to>
      <xdr:col>2</xdr:col>
      <xdr:colOff>2352675</xdr:colOff>
      <xdr:row>13</xdr:row>
      <xdr:rowOff>0</xdr:rowOff>
    </xdr:to>
    <xdr:sp macro="" textlink="">
      <xdr:nvSpPr>
        <xdr:cNvPr id="43" name="Rounded Rectangle 42"/>
        <xdr:cNvSpPr/>
      </xdr:nvSpPr>
      <xdr:spPr>
        <a:xfrm>
          <a:off x="8791575" y="4981575"/>
          <a:ext cx="2333625" cy="381000"/>
        </a:xfrm>
        <a:prstGeom prst="roundRect">
          <a:avLst/>
        </a:prstGeom>
      </xdr:spPr>
      <xdr:style>
        <a:lnRef idx="0">
          <a:schemeClr val="accent2"/>
        </a:lnRef>
        <a:fillRef idx="3">
          <a:schemeClr val="accent2"/>
        </a:fillRef>
        <a:effectRef idx="3">
          <a:schemeClr val="accent2"/>
        </a:effectRef>
        <a:fontRef idx="minor">
          <a:schemeClr val="lt1"/>
        </a:fontRef>
      </xdr:style>
      <xdr:txBody>
        <a:bodyPr vertOverflow="clip" rtlCol="0" anchor="ctr"/>
        <a:lstStyle/>
        <a:p>
          <a:pPr algn="ctr"/>
          <a:endParaRPr lang="en-US" sz="1400" b="1"/>
        </a:p>
      </xdr:txBody>
    </xdr:sp>
    <xdr:clientData/>
  </xdr:twoCellAnchor>
</xdr:wsDr>
</file>

<file path=xl/drawings/drawing159.xml><?xml version="1.0" encoding="utf-8"?>
<xdr:wsDr xmlns:xdr="http://schemas.openxmlformats.org/drawingml/2006/spreadsheetDrawing" xmlns:a="http://schemas.openxmlformats.org/drawingml/2006/main">
  <xdr:twoCellAnchor>
    <xdr:from>
      <xdr:col>2</xdr:col>
      <xdr:colOff>123825</xdr:colOff>
      <xdr:row>0</xdr:row>
      <xdr:rowOff>57150</xdr:rowOff>
    </xdr:from>
    <xdr:to>
      <xdr:col>3</xdr:col>
      <xdr:colOff>514350</xdr:colOff>
      <xdr:row>1</xdr:row>
      <xdr:rowOff>47625</xdr:rowOff>
    </xdr:to>
    <xdr:sp macro="[0]!PrbFix_RoundedRectangle1_Click" textlink="">
      <xdr:nvSpPr>
        <xdr:cNvPr id="2" name="Rounded Rectangle 1"/>
        <xdr:cNvSpPr/>
      </xdr:nvSpPr>
      <xdr:spPr>
        <a:xfrm>
          <a:off x="10525125" y="57150"/>
          <a:ext cx="1000125" cy="323850"/>
        </a:xfrm>
        <a:prstGeom prst="roundRect">
          <a:avLst/>
        </a:prstGeom>
      </xdr:spPr>
      <xdr:style>
        <a:lnRef idx="0">
          <a:schemeClr val="accent5"/>
        </a:lnRef>
        <a:fillRef idx="3">
          <a:schemeClr val="accent5"/>
        </a:fillRef>
        <a:effectRef idx="3">
          <a:schemeClr val="accent5"/>
        </a:effectRef>
        <a:fontRef idx="minor">
          <a:schemeClr val="lt1"/>
        </a:fontRef>
      </xdr:style>
      <xdr:txBody>
        <a:bodyPr vertOverflow="clip" rtlCol="0" anchor="ctr"/>
        <a:lstStyle/>
        <a:p>
          <a:pPr algn="ctr"/>
          <a:r>
            <a:rPr lang="en-US" sz="1600" b="1"/>
            <a:t>Home</a:t>
          </a:r>
        </a:p>
      </xdr:txBody>
    </xdr:sp>
    <xdr:clientData/>
  </xdr:twoCellAnchor>
  <xdr:twoCellAnchor>
    <xdr:from>
      <xdr:col>2</xdr:col>
      <xdr:colOff>114300</xdr:colOff>
      <xdr:row>1</xdr:row>
      <xdr:rowOff>95250</xdr:rowOff>
    </xdr:from>
    <xdr:to>
      <xdr:col>3</xdr:col>
      <xdr:colOff>504825</xdr:colOff>
      <xdr:row>1</xdr:row>
      <xdr:rowOff>419100</xdr:rowOff>
    </xdr:to>
    <xdr:sp macro="[0]!PrbFix_RoundedRectangle2_Click" textlink="">
      <xdr:nvSpPr>
        <xdr:cNvPr id="3" name="Rounded Rectangle 2"/>
        <xdr:cNvSpPr/>
      </xdr:nvSpPr>
      <xdr:spPr>
        <a:xfrm>
          <a:off x="10515600" y="428625"/>
          <a:ext cx="1000125" cy="323850"/>
        </a:xfrm>
        <a:prstGeom prst="roundRect">
          <a:avLst/>
        </a:prstGeom>
      </xdr:spPr>
      <xdr:style>
        <a:lnRef idx="0">
          <a:schemeClr val="accent5"/>
        </a:lnRef>
        <a:fillRef idx="3">
          <a:schemeClr val="accent5"/>
        </a:fillRef>
        <a:effectRef idx="3">
          <a:schemeClr val="accent5"/>
        </a:effectRef>
        <a:fontRef idx="minor">
          <a:schemeClr val="lt1"/>
        </a:fontRef>
      </xdr:style>
      <xdr:txBody>
        <a:bodyPr vertOverflow="clip" rtlCol="0" anchor="ctr"/>
        <a:lstStyle/>
        <a:p>
          <a:pPr algn="ctr"/>
          <a:r>
            <a:rPr lang="en-US" sz="1600" b="1"/>
            <a:t>Content</a:t>
          </a:r>
        </a:p>
      </xdr:txBody>
    </xdr:sp>
    <xdr:clientData/>
  </xdr:twoCellAnchor>
</xdr:wsDr>
</file>

<file path=xl/drawings/drawing160.xml><?xml version="1.0" encoding="utf-8"?>
<xdr:wsDr xmlns:xdr="http://schemas.openxmlformats.org/drawingml/2006/spreadsheetDrawing" xmlns:a="http://schemas.openxmlformats.org/drawingml/2006/main">
  <xdr:twoCellAnchor>
    <xdr:from>
      <xdr:col>2</xdr:col>
      <xdr:colOff>123825</xdr:colOff>
      <xdr:row>0</xdr:row>
      <xdr:rowOff>57150</xdr:rowOff>
    </xdr:from>
    <xdr:to>
      <xdr:col>3</xdr:col>
      <xdr:colOff>514350</xdr:colOff>
      <xdr:row>1</xdr:row>
      <xdr:rowOff>47625</xdr:rowOff>
    </xdr:to>
    <xdr:sp macro="[0]!ACPFix_RoundedRectangle1_Click" textlink="">
      <xdr:nvSpPr>
        <xdr:cNvPr id="2" name="Rounded Rectangle 1"/>
        <xdr:cNvSpPr/>
      </xdr:nvSpPr>
      <xdr:spPr>
        <a:xfrm>
          <a:off x="11144250" y="57150"/>
          <a:ext cx="1000125" cy="323850"/>
        </a:xfrm>
        <a:prstGeom prst="roundRect">
          <a:avLst/>
        </a:prstGeom>
      </xdr:spPr>
      <xdr:style>
        <a:lnRef idx="0">
          <a:schemeClr val="accent5"/>
        </a:lnRef>
        <a:fillRef idx="3">
          <a:schemeClr val="accent5"/>
        </a:fillRef>
        <a:effectRef idx="3">
          <a:schemeClr val="accent5"/>
        </a:effectRef>
        <a:fontRef idx="minor">
          <a:schemeClr val="lt1"/>
        </a:fontRef>
      </xdr:style>
      <xdr:txBody>
        <a:bodyPr vertOverflow="clip" rtlCol="0" anchor="ctr"/>
        <a:lstStyle/>
        <a:p>
          <a:pPr algn="ctr"/>
          <a:r>
            <a:rPr lang="en-US" sz="1600" b="1"/>
            <a:t>Home</a:t>
          </a:r>
        </a:p>
      </xdr:txBody>
    </xdr:sp>
    <xdr:clientData/>
  </xdr:twoCellAnchor>
  <xdr:twoCellAnchor>
    <xdr:from>
      <xdr:col>2</xdr:col>
      <xdr:colOff>114300</xdr:colOff>
      <xdr:row>1</xdr:row>
      <xdr:rowOff>95250</xdr:rowOff>
    </xdr:from>
    <xdr:to>
      <xdr:col>3</xdr:col>
      <xdr:colOff>504825</xdr:colOff>
      <xdr:row>1</xdr:row>
      <xdr:rowOff>419100</xdr:rowOff>
    </xdr:to>
    <xdr:sp macro="[0]!ACPFix_RoundedRectangle2_Click" textlink="">
      <xdr:nvSpPr>
        <xdr:cNvPr id="3" name="Rounded Rectangle 2"/>
        <xdr:cNvSpPr/>
      </xdr:nvSpPr>
      <xdr:spPr>
        <a:xfrm>
          <a:off x="11134725" y="428625"/>
          <a:ext cx="1000125" cy="323850"/>
        </a:xfrm>
        <a:prstGeom prst="roundRect">
          <a:avLst/>
        </a:prstGeom>
      </xdr:spPr>
      <xdr:style>
        <a:lnRef idx="0">
          <a:schemeClr val="accent5"/>
        </a:lnRef>
        <a:fillRef idx="3">
          <a:schemeClr val="accent5"/>
        </a:fillRef>
        <a:effectRef idx="3">
          <a:schemeClr val="accent5"/>
        </a:effectRef>
        <a:fontRef idx="minor">
          <a:schemeClr val="lt1"/>
        </a:fontRef>
      </xdr:style>
      <xdr:txBody>
        <a:bodyPr vertOverflow="clip" rtlCol="0" anchor="ctr"/>
        <a:lstStyle/>
        <a:p>
          <a:pPr algn="ctr"/>
          <a:r>
            <a:rPr lang="en-US" sz="1600" b="1"/>
            <a:t>Content</a:t>
          </a:r>
        </a:p>
      </xdr:txBody>
    </xdr:sp>
    <xdr:clientData/>
  </xdr:twoCellAnchor>
</xdr:wsDr>
</file>

<file path=xl/drawings/drawing161.xml><?xml version="1.0" encoding="utf-8"?>
<xdr:wsDr xmlns:xdr="http://schemas.openxmlformats.org/drawingml/2006/spreadsheetDrawing" xmlns:a="http://schemas.openxmlformats.org/drawingml/2006/main">
  <xdr:twoCellAnchor>
    <xdr:from>
      <xdr:col>2</xdr:col>
      <xdr:colOff>123825</xdr:colOff>
      <xdr:row>0</xdr:row>
      <xdr:rowOff>57150</xdr:rowOff>
    </xdr:from>
    <xdr:to>
      <xdr:col>3</xdr:col>
      <xdr:colOff>514350</xdr:colOff>
      <xdr:row>1</xdr:row>
      <xdr:rowOff>47625</xdr:rowOff>
    </xdr:to>
    <xdr:sp macro="[0]!DPCFix_RoundedRectangle1_Click" textlink="">
      <xdr:nvSpPr>
        <xdr:cNvPr id="2" name="Rounded Rectangle 1"/>
        <xdr:cNvSpPr/>
      </xdr:nvSpPr>
      <xdr:spPr>
        <a:xfrm>
          <a:off x="10515600" y="57150"/>
          <a:ext cx="1000125" cy="323850"/>
        </a:xfrm>
        <a:prstGeom prst="roundRect">
          <a:avLst/>
        </a:prstGeom>
      </xdr:spPr>
      <xdr:style>
        <a:lnRef idx="0">
          <a:schemeClr val="accent5"/>
        </a:lnRef>
        <a:fillRef idx="3">
          <a:schemeClr val="accent5"/>
        </a:fillRef>
        <a:effectRef idx="3">
          <a:schemeClr val="accent5"/>
        </a:effectRef>
        <a:fontRef idx="minor">
          <a:schemeClr val="lt1"/>
        </a:fontRef>
      </xdr:style>
      <xdr:txBody>
        <a:bodyPr vertOverflow="clip" rtlCol="0" anchor="ctr"/>
        <a:lstStyle/>
        <a:p>
          <a:pPr algn="ctr"/>
          <a:r>
            <a:rPr lang="en-US" sz="1600" b="1"/>
            <a:t>Home</a:t>
          </a:r>
        </a:p>
      </xdr:txBody>
    </xdr:sp>
    <xdr:clientData/>
  </xdr:twoCellAnchor>
  <xdr:twoCellAnchor>
    <xdr:from>
      <xdr:col>2</xdr:col>
      <xdr:colOff>114300</xdr:colOff>
      <xdr:row>1</xdr:row>
      <xdr:rowOff>95250</xdr:rowOff>
    </xdr:from>
    <xdr:to>
      <xdr:col>3</xdr:col>
      <xdr:colOff>504825</xdr:colOff>
      <xdr:row>1</xdr:row>
      <xdr:rowOff>419100</xdr:rowOff>
    </xdr:to>
    <xdr:sp macro="[0]!DPCFix_RoundedRectangle2_Click" textlink="">
      <xdr:nvSpPr>
        <xdr:cNvPr id="3" name="Rounded Rectangle 2"/>
        <xdr:cNvSpPr/>
      </xdr:nvSpPr>
      <xdr:spPr>
        <a:xfrm>
          <a:off x="10506075" y="428625"/>
          <a:ext cx="1000125" cy="323850"/>
        </a:xfrm>
        <a:prstGeom prst="roundRect">
          <a:avLst/>
        </a:prstGeom>
      </xdr:spPr>
      <xdr:style>
        <a:lnRef idx="0">
          <a:schemeClr val="accent5"/>
        </a:lnRef>
        <a:fillRef idx="3">
          <a:schemeClr val="accent5"/>
        </a:fillRef>
        <a:effectRef idx="3">
          <a:schemeClr val="accent5"/>
        </a:effectRef>
        <a:fontRef idx="minor">
          <a:schemeClr val="lt1"/>
        </a:fontRef>
      </xdr:style>
      <xdr:txBody>
        <a:bodyPr vertOverflow="clip" rtlCol="0" anchor="ctr"/>
        <a:lstStyle/>
        <a:p>
          <a:pPr algn="ctr"/>
          <a:r>
            <a:rPr lang="en-US" sz="1600" b="1"/>
            <a:t>Content</a:t>
          </a:r>
        </a:p>
      </xdr:txBody>
    </xdr:sp>
    <xdr:clientData/>
  </xdr:twoCellAnchor>
</xdr:wsDr>
</file>

<file path=xl/drawings/drawing162.xml><?xml version="1.0" encoding="utf-8"?>
<xdr:wsDr xmlns:xdr="http://schemas.openxmlformats.org/drawingml/2006/spreadsheetDrawing" xmlns:a="http://schemas.openxmlformats.org/drawingml/2006/main">
  <xdr:twoCellAnchor>
    <xdr:from>
      <xdr:col>2</xdr:col>
      <xdr:colOff>123825</xdr:colOff>
      <xdr:row>0</xdr:row>
      <xdr:rowOff>57150</xdr:rowOff>
    </xdr:from>
    <xdr:to>
      <xdr:col>3</xdr:col>
      <xdr:colOff>514350</xdr:colOff>
      <xdr:row>1</xdr:row>
      <xdr:rowOff>47625</xdr:rowOff>
    </xdr:to>
    <xdr:sp macro="[0]!AGIFix_RoundedRectangle1_Click" textlink="">
      <xdr:nvSpPr>
        <xdr:cNvPr id="2" name="Rounded Rectangle 1"/>
        <xdr:cNvSpPr/>
      </xdr:nvSpPr>
      <xdr:spPr>
        <a:xfrm>
          <a:off x="10248900" y="57150"/>
          <a:ext cx="1000125" cy="323850"/>
        </a:xfrm>
        <a:prstGeom prst="roundRect">
          <a:avLst/>
        </a:prstGeom>
      </xdr:spPr>
      <xdr:style>
        <a:lnRef idx="0">
          <a:schemeClr val="accent5"/>
        </a:lnRef>
        <a:fillRef idx="3">
          <a:schemeClr val="accent5"/>
        </a:fillRef>
        <a:effectRef idx="3">
          <a:schemeClr val="accent5"/>
        </a:effectRef>
        <a:fontRef idx="minor">
          <a:schemeClr val="lt1"/>
        </a:fontRef>
      </xdr:style>
      <xdr:txBody>
        <a:bodyPr vertOverflow="clip" rtlCol="0" anchor="ctr"/>
        <a:lstStyle/>
        <a:p>
          <a:pPr algn="ctr"/>
          <a:r>
            <a:rPr lang="en-US" sz="1600" b="1"/>
            <a:t>Home</a:t>
          </a:r>
        </a:p>
      </xdr:txBody>
    </xdr:sp>
    <xdr:clientData/>
  </xdr:twoCellAnchor>
  <xdr:twoCellAnchor>
    <xdr:from>
      <xdr:col>2</xdr:col>
      <xdr:colOff>114300</xdr:colOff>
      <xdr:row>1</xdr:row>
      <xdr:rowOff>95250</xdr:rowOff>
    </xdr:from>
    <xdr:to>
      <xdr:col>3</xdr:col>
      <xdr:colOff>504825</xdr:colOff>
      <xdr:row>1</xdr:row>
      <xdr:rowOff>419100</xdr:rowOff>
    </xdr:to>
    <xdr:sp macro="[0]!AGIFix_RoundedRectangle2_Click" textlink="">
      <xdr:nvSpPr>
        <xdr:cNvPr id="3" name="Rounded Rectangle 2"/>
        <xdr:cNvSpPr/>
      </xdr:nvSpPr>
      <xdr:spPr>
        <a:xfrm>
          <a:off x="10239375" y="428625"/>
          <a:ext cx="1000125" cy="323850"/>
        </a:xfrm>
        <a:prstGeom prst="roundRect">
          <a:avLst/>
        </a:prstGeom>
      </xdr:spPr>
      <xdr:style>
        <a:lnRef idx="0">
          <a:schemeClr val="accent5"/>
        </a:lnRef>
        <a:fillRef idx="3">
          <a:schemeClr val="accent5"/>
        </a:fillRef>
        <a:effectRef idx="3">
          <a:schemeClr val="accent5"/>
        </a:effectRef>
        <a:fontRef idx="minor">
          <a:schemeClr val="lt1"/>
        </a:fontRef>
      </xdr:style>
      <xdr:txBody>
        <a:bodyPr vertOverflow="clip" rtlCol="0" anchor="ctr"/>
        <a:lstStyle/>
        <a:p>
          <a:pPr algn="ctr"/>
          <a:r>
            <a:rPr lang="en-US" sz="1600" b="1"/>
            <a:t>Content</a:t>
          </a:r>
        </a:p>
      </xdr:txBody>
    </xdr:sp>
    <xdr:clientData/>
  </xdr:twoCellAnchor>
</xdr:wsDr>
</file>

<file path=xl/drawings/drawing163.xml><?xml version="1.0" encoding="utf-8"?>
<xdr:wsDr xmlns:xdr="http://schemas.openxmlformats.org/drawingml/2006/spreadsheetDrawing" xmlns:a="http://schemas.openxmlformats.org/drawingml/2006/main">
  <xdr:twoCellAnchor>
    <xdr:from>
      <xdr:col>20</xdr:col>
      <xdr:colOff>123825</xdr:colOff>
      <xdr:row>0</xdr:row>
      <xdr:rowOff>57150</xdr:rowOff>
    </xdr:from>
    <xdr:to>
      <xdr:col>21</xdr:col>
      <xdr:colOff>514350</xdr:colOff>
      <xdr:row>1</xdr:row>
      <xdr:rowOff>38100</xdr:rowOff>
    </xdr:to>
    <xdr:sp macro="[0]!DeffrShet_RoundedRectangle1_Click" textlink="">
      <xdr:nvSpPr>
        <xdr:cNvPr id="2" name="Rounded Rectangle 1"/>
        <xdr:cNvSpPr/>
      </xdr:nvSpPr>
      <xdr:spPr>
        <a:xfrm>
          <a:off x="12144375" y="57150"/>
          <a:ext cx="1000125" cy="314325"/>
        </a:xfrm>
        <a:prstGeom prst="roundRect">
          <a:avLst/>
        </a:prstGeom>
      </xdr:spPr>
      <xdr:style>
        <a:lnRef idx="0">
          <a:schemeClr val="accent5"/>
        </a:lnRef>
        <a:fillRef idx="3">
          <a:schemeClr val="accent5"/>
        </a:fillRef>
        <a:effectRef idx="3">
          <a:schemeClr val="accent5"/>
        </a:effectRef>
        <a:fontRef idx="minor">
          <a:schemeClr val="lt1"/>
        </a:fontRef>
      </xdr:style>
      <xdr:txBody>
        <a:bodyPr vertOverflow="clip" rtlCol="0" anchor="ctr"/>
        <a:lstStyle/>
        <a:p>
          <a:pPr algn="ctr"/>
          <a:r>
            <a:rPr lang="en-US" sz="1600" b="1"/>
            <a:t>Home</a:t>
          </a:r>
        </a:p>
      </xdr:txBody>
    </xdr:sp>
    <xdr:clientData/>
  </xdr:twoCellAnchor>
  <xdr:twoCellAnchor>
    <xdr:from>
      <xdr:col>20</xdr:col>
      <xdr:colOff>114300</xdr:colOff>
      <xdr:row>1</xdr:row>
      <xdr:rowOff>95250</xdr:rowOff>
    </xdr:from>
    <xdr:to>
      <xdr:col>21</xdr:col>
      <xdr:colOff>504825</xdr:colOff>
      <xdr:row>2</xdr:row>
      <xdr:rowOff>171450</xdr:rowOff>
    </xdr:to>
    <xdr:sp macro="[0]!DeffrShet_RoundedRectangle2_Click" textlink="">
      <xdr:nvSpPr>
        <xdr:cNvPr id="3" name="Rounded Rectangle 2"/>
        <xdr:cNvSpPr/>
      </xdr:nvSpPr>
      <xdr:spPr>
        <a:xfrm>
          <a:off x="12134850" y="428625"/>
          <a:ext cx="1000125" cy="314325"/>
        </a:xfrm>
        <a:prstGeom prst="roundRect">
          <a:avLst/>
        </a:prstGeom>
      </xdr:spPr>
      <xdr:style>
        <a:lnRef idx="0">
          <a:schemeClr val="accent5"/>
        </a:lnRef>
        <a:fillRef idx="3">
          <a:schemeClr val="accent5"/>
        </a:fillRef>
        <a:effectRef idx="3">
          <a:schemeClr val="accent5"/>
        </a:effectRef>
        <a:fontRef idx="minor">
          <a:schemeClr val="lt1"/>
        </a:fontRef>
      </xdr:style>
      <xdr:txBody>
        <a:bodyPr vertOverflow="clip" rtlCol="0" anchor="ctr"/>
        <a:lstStyle/>
        <a:p>
          <a:pPr algn="ctr"/>
          <a:r>
            <a:rPr lang="en-US" sz="1600" b="1"/>
            <a:t>Content</a:t>
          </a:r>
        </a:p>
      </xdr:txBody>
    </xdr:sp>
    <xdr:clientData/>
  </xdr:twoCellAnchor>
  <xdr:twoCellAnchor>
    <xdr:from>
      <xdr:col>20</xdr:col>
      <xdr:colOff>209550</xdr:colOff>
      <xdr:row>6</xdr:row>
      <xdr:rowOff>66674</xdr:rowOff>
    </xdr:from>
    <xdr:to>
      <xdr:col>25</xdr:col>
      <xdr:colOff>523875</xdr:colOff>
      <xdr:row>15</xdr:row>
      <xdr:rowOff>28574</xdr:rowOff>
    </xdr:to>
    <xdr:sp macro="" textlink="">
      <xdr:nvSpPr>
        <xdr:cNvPr id="4" name="Oval Callout 3"/>
        <xdr:cNvSpPr/>
      </xdr:nvSpPr>
      <xdr:spPr>
        <a:xfrm>
          <a:off x="12230100" y="1619249"/>
          <a:ext cx="3362325" cy="1762125"/>
        </a:xfrm>
        <a:prstGeom prst="wedgeEllipseCallout">
          <a:avLst>
            <a:gd name="adj1" fmla="val -55812"/>
            <a:gd name="adj2" fmla="val 36029"/>
          </a:avLst>
        </a:prstGeom>
      </xdr:spPr>
      <xdr:style>
        <a:lnRef idx="1">
          <a:schemeClr val="accent2"/>
        </a:lnRef>
        <a:fillRef idx="2">
          <a:schemeClr val="accent2"/>
        </a:fillRef>
        <a:effectRef idx="1">
          <a:schemeClr val="accent2"/>
        </a:effectRef>
        <a:fontRef idx="minor">
          <a:schemeClr val="dk1"/>
        </a:fontRef>
      </xdr:style>
      <xdr:txBody>
        <a:bodyPr vertOverflow="clip" rtlCol="0" anchor="ctr"/>
        <a:lstStyle/>
        <a:p>
          <a:pPr algn="ctr"/>
          <a:r>
            <a:rPr lang="en-US" sz="1400" b="1">
              <a:solidFill>
                <a:srgbClr val="7030A0"/>
              </a:solidFill>
              <a:latin typeface="Kruti Dev 010" pitchFamily="2" charset="0"/>
            </a:rPr>
            <a:t>dsoy ihyh 'ksy esa gh jkf'k</a:t>
          </a:r>
          <a:r>
            <a:rPr lang="en-US" sz="1400" b="1" baseline="0">
              <a:solidFill>
                <a:srgbClr val="7030A0"/>
              </a:solidFill>
              <a:latin typeface="Kruti Dev 010" pitchFamily="2" charset="0"/>
            </a:rPr>
            <a:t> H</a:t>
          </a:r>
          <a:r>
            <a:rPr lang="en-US" sz="1400" b="1">
              <a:solidFill>
                <a:srgbClr val="7030A0"/>
              </a:solidFill>
              <a:latin typeface="Kruti Dev 010" pitchFamily="2" charset="0"/>
            </a:rPr>
            <a:t>kjuh gS </a:t>
          </a:r>
        </a:p>
      </xdr:txBody>
    </xdr:sp>
    <xdr:clientData fPrintsWithSheet="0"/>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Users/metro/AppData/Roaming/Microsoft/Excel/All-in-one-Arrear-By-Ashwini-Kumar/Arrear.xlsm"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E:\Pension-Master-5.8-By-Pravesh-Kumar-Sharma-rajsevak-Dt-6-3-2021%20(1)\Pension%20Master%205.8\Pensionmaster%205.8\Pension%20master(2.0).xlsm"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F:\Budget%20Soft%2021-22\Office%20Utility%20Soft\Office%20Utility%20Soft%201.27.xlsm" TargetMode="External"/></Relationships>
</file>

<file path=xl/externalLinks/externalLink1.xml><?xml version="1.0" encoding="utf-8"?>
<externalLink xmlns="http://schemas.openxmlformats.org/spreadsheetml/2006/main">
  <externalBook xmlns:r="http://schemas.openxmlformats.org/officeDocument/2006/relationships" r:id="rId1">
    <sheetNames>
      <sheetName val="Master"/>
      <sheetName val="Arrear Sheet"/>
      <sheetName val="Fixation"/>
      <sheetName val="ACP"/>
      <sheetName val="Notional"/>
      <sheetName val="Promotion"/>
      <sheetName val="HRA"/>
      <sheetName val="7th pay chart"/>
    </sheetNames>
    <sheetDataSet>
      <sheetData sheetId="0" refreshError="1"/>
      <sheetData sheetId="1" refreshError="1"/>
      <sheetData sheetId="2" refreshError="1"/>
      <sheetData sheetId="3" refreshError="1"/>
      <sheetData sheetId="4" refreshError="1"/>
      <sheetData sheetId="5" refreshError="1"/>
      <sheetData sheetId="6" refreshError="1"/>
      <sheetData sheetId="7">
        <row r="58">
          <cell r="B58" t="str">
            <v>L-1</v>
          </cell>
          <cell r="C58" t="str">
            <v>L-2</v>
          </cell>
          <cell r="D58" t="str">
            <v>L-3</v>
          </cell>
          <cell r="E58" t="str">
            <v>L-4</v>
          </cell>
          <cell r="F58" t="str">
            <v>L-5</v>
          </cell>
          <cell r="G58" t="str">
            <v>L-6</v>
          </cell>
          <cell r="H58" t="str">
            <v>L-7</v>
          </cell>
          <cell r="I58" t="str">
            <v>L-8</v>
          </cell>
          <cell r="J58" t="str">
            <v>L-9</v>
          </cell>
          <cell r="K58" t="str">
            <v>L-10</v>
          </cell>
          <cell r="L58" t="str">
            <v>L-11</v>
          </cell>
          <cell r="M58" t="str">
            <v>L-12</v>
          </cell>
          <cell r="N58" t="str">
            <v>L-13</v>
          </cell>
          <cell r="O58" t="str">
            <v>L-14</v>
          </cell>
          <cell r="P58" t="str">
            <v>L-15</v>
          </cell>
          <cell r="Q58" t="str">
            <v>L-16</v>
          </cell>
          <cell r="R58" t="str">
            <v>L-17</v>
          </cell>
          <cell r="S58" t="str">
            <v>L-18</v>
          </cell>
          <cell r="T58" t="str">
            <v>L-19</v>
          </cell>
          <cell r="U58" t="str">
            <v>L-20</v>
          </cell>
          <cell r="V58" t="str">
            <v>L-21</v>
          </cell>
          <cell r="W58" t="str">
            <v>L-22</v>
          </cell>
          <cell r="X58" t="str">
            <v>L-23</v>
          </cell>
          <cell r="Y58" t="str">
            <v>L-24</v>
          </cell>
        </row>
      </sheetData>
    </sheetDataSet>
  </externalBook>
</externalLink>
</file>

<file path=xl/externalLinks/externalLink2.xml><?xml version="1.0" encoding="utf-8"?>
<externalLink xmlns="http://schemas.openxmlformats.org/spreadsheetml/2006/main">
  <externalBook xmlns:r="http://schemas.openxmlformats.org/officeDocument/2006/relationships" r:id="rId1">
    <sheetNames>
      <sheetName val="Home"/>
      <sheetName val="CheckList"/>
      <sheetName val="Data"/>
      <sheetName val="Add"/>
      <sheetName val="NPS Amt"/>
      <sheetName val="Q.S."/>
      <sheetName val="Pension 107(2)"/>
      <sheetName val="Mastersheet"/>
      <sheetName val="Form List"/>
      <sheetName val="Family data"/>
      <sheetName val="Pravesh"/>
      <sheetName val="Pension Information"/>
      <sheetName val="Table(info)"/>
      <sheetName val="Recovery"/>
      <sheetName val="LTA"/>
      <sheetName val="CEOL"/>
      <sheetName val="F218"/>
      <sheetName val="Service History"/>
      <sheetName val="DA Rate"/>
      <sheetName val="F20"/>
      <sheetName val="F21"/>
      <sheetName val="Table(R)"/>
      <sheetName val="Instant Cal"/>
      <sheetName val="Table(Inst)"/>
      <sheetName val="CFront"/>
      <sheetName val="NPS FORMAT"/>
      <sheetName val="GPF SI"/>
      <sheetName val="CIFMS"/>
      <sheetName val="PROV"/>
      <sheetName val="R8"/>
      <sheetName val="R5"/>
      <sheetName val="R7"/>
      <sheetName val="R5A"/>
      <sheetName val="EOL"/>
      <sheetName val="C 6"/>
      <sheetName val="C31"/>
      <sheetName val="C9 "/>
      <sheetName val="C28"/>
      <sheetName val="28A"/>
      <sheetName val="C27"/>
      <sheetName val="R1"/>
      <sheetName val="C270"/>
      <sheetName val="RI0"/>
      <sheetName val="C3"/>
      <sheetName val="R2O"/>
      <sheetName val="R2"/>
      <sheetName val="RComm"/>
      <sheetName val="C5"/>
      <sheetName val="f18"/>
      <sheetName val="f14"/>
      <sheetName val="F22"/>
      <sheetName val="f14a"/>
      <sheetName val="f12"/>
      <sheetName val="f11"/>
      <sheetName val="f10"/>
      <sheetName val="OPT. FORM"/>
      <sheetName val="Statement"/>
      <sheetName val="PL"/>
      <sheetName val="Leave Table"/>
    </sheetNames>
    <sheetDataSet>
      <sheetData sheetId="0"/>
      <sheetData sheetId="1"/>
      <sheetData sheetId="2"/>
      <sheetData sheetId="3"/>
      <sheetData sheetId="4"/>
      <sheetData sheetId="5"/>
      <sheetData sheetId="6"/>
      <sheetData sheetId="7">
        <row r="34">
          <cell r="H34" t="str">
            <v>NO</v>
          </cell>
        </row>
      </sheetData>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row r="23">
          <cell r="A23" t="str">
            <v/>
          </cell>
          <cell r="B23" t="str">
            <v/>
          </cell>
        </row>
      </sheetData>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Set>
  </externalBook>
</externalLink>
</file>

<file path=xl/externalLinks/externalLink3.xml><?xml version="1.0" encoding="utf-8"?>
<externalLink xmlns="http://schemas.openxmlformats.org/spreadsheetml/2006/main">
  <externalBook xmlns:r="http://schemas.openxmlformats.org/officeDocument/2006/relationships" r:id="rId1">
    <sheetNames>
      <sheetName val="Instructions"/>
      <sheetName val="Welcome"/>
      <sheetName val="Master"/>
      <sheetName val="EmpDetail"/>
      <sheetName val="Leave Sanction"/>
      <sheetName val="PL on Joining"/>
      <sheetName val="PL on Duty"/>
      <sheetName val="Surrendar"/>
      <sheetName val="Bonus"/>
      <sheetName val="AGI"/>
      <sheetName val="ACP Pay"/>
      <sheetName val="Pay Fixation"/>
      <sheetName val="DPC Pay"/>
      <sheetName val="PL on Retirement"/>
      <sheetName val="Releave Letter"/>
      <sheetName val="Duty Cert I"/>
      <sheetName val="Duty Cert II"/>
      <sheetName val="Annual Result"/>
      <sheetName val="ChargeHandover"/>
      <sheetName val="HRA"/>
      <sheetName val="Charge List"/>
      <sheetName val="Sansthapan"/>
      <sheetName val="Time Table"/>
      <sheetName val="Leveries Sanction"/>
      <sheetName val="GA 141"/>
      <sheetName val="NOC"/>
      <sheetName val="LPC"/>
      <sheetName val="SB PB Receipt"/>
      <sheetName val="Physical Verify Report"/>
      <sheetName val="GA 79"/>
      <sheetName val="Handover List"/>
      <sheetName val="Pension Link"/>
      <sheetName val="Pension Case"/>
      <sheetName val="Before Pension"/>
      <sheetName val="After Pension"/>
      <sheetName val="Office Forwrd"/>
      <sheetName val="Deprt Enqr"/>
      <sheetName val="CPF Cert"/>
      <sheetName val="SB Cutting"/>
      <sheetName val="EOL Comp"/>
      <sheetName val="Govt Quart"/>
      <sheetName val="Long Term"/>
      <sheetName val="No Pension"/>
      <sheetName val="GA 126"/>
      <sheetName val="GA 46"/>
      <sheetName val="Capital Letter"/>
      <sheetName val="Formate 6"/>
      <sheetName val="Checklist"/>
      <sheetName val="SB Rules"/>
      <sheetName val="Apendix K"/>
      <sheetName val="Indemnity Bond"/>
      <sheetName val="PL Demand"/>
      <sheetName val="Loan Cert"/>
      <sheetName val="GA 55A"/>
      <sheetName val="SI Forwrd"/>
      <sheetName val="GPF Forwrd"/>
      <sheetName val="SI Maturity"/>
      <sheetName val="GPF Maturity"/>
      <sheetName val="Demand Mail"/>
      <sheetName val="Treasury Affaid"/>
      <sheetName val="Treasury Doc"/>
      <sheetName val="Medical Diary"/>
      <sheetName val="Voluntry Retire"/>
      <sheetName val="Leave Rules"/>
      <sheetName val="Formates"/>
      <sheetName val="Applications"/>
      <sheetName val="Stock"/>
      <sheetName val="PL"/>
      <sheetName val="Commuted"/>
      <sheetName val="HPL"/>
      <sheetName val="EOL"/>
      <sheetName val="MPL"/>
      <sheetName val="LND"/>
      <sheetName val="CL"/>
      <sheetName val="SCL"/>
      <sheetName val="Probation"/>
      <sheetName val="ChildAdL"/>
      <sheetName val="Quaranteen"/>
      <sheetName val="Disabl Leave"/>
      <sheetName val="Companstr"/>
      <sheetName val="Study Leave"/>
      <sheetName val="Hospital Leave"/>
      <sheetName val="Terminal"/>
      <sheetName val="Death Case"/>
      <sheetName val="Compassnt Rule"/>
      <sheetName val="Benefit"/>
      <sheetName val="Procedure"/>
      <sheetName val="App Form"/>
      <sheetName val="DongleActiv"/>
      <sheetName val="Deactiv"/>
      <sheetName val="YogkalApl"/>
      <sheetName val="CCLApl"/>
      <sheetName val="HandiAll"/>
      <sheetName val="HitkariECS"/>
      <sheetName val="NonPaymentCert"/>
      <sheetName val="FVCLevr"/>
      <sheetName val="FVCOthr"/>
      <sheetName val="ChildDeclr"/>
      <sheetName val="VacantPost"/>
      <sheetName val="VerifyListP1"/>
      <sheetName val="SR5"/>
      <sheetName val="SR6"/>
      <sheetName val="SR7"/>
      <sheetName val="ReleaveLetr"/>
      <sheetName val="FrwrdServEnd"/>
      <sheetName val="FrwrdDeathCase"/>
      <sheetName val="Open"/>
      <sheetName val="F6FrwrdLtr"/>
      <sheetName val="LetrHead"/>
      <sheetName val="AppFrm"/>
      <sheetName val="CompansantRule"/>
    </sheetNames>
    <sheetDataSet>
      <sheetData sheetId="0"/>
      <sheetData sheetId="1"/>
      <sheetData sheetId="2">
        <row r="2">
          <cell r="B2" t="str">
            <v>प्रधानाचार्य</v>
          </cell>
          <cell r="G2" t="str">
            <v>कार्यालय&amp;</v>
          </cell>
          <cell r="H2" t="str">
            <v>राजकीय उच्च माध्यमिक विद्यालय ]चौगाई]टोंक</v>
          </cell>
        </row>
        <row r="3">
          <cell r="B3" t="str">
            <v xml:space="preserve">राजकीय उच्च माध्यमिक विद्यालय </v>
          </cell>
          <cell r="E3" t="str">
            <v>2021-22</v>
          </cell>
          <cell r="H3" t="str">
            <v>राउमावि/</v>
          </cell>
          <cell r="I3" t="str">
            <v>चौगाई</v>
          </cell>
          <cell r="J3" t="str">
            <v>/संस्था/</v>
          </cell>
        </row>
        <row r="4">
          <cell r="B4" t="str">
            <v>चौगाई]टोंक</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hyperlink" Target="https://drive.google.com/file/d/1iyIGVy2gziLJxz_aF1srrYiZNqyPSjhX/view?usp=sharing" TargetMode="External"/><Relationship Id="rId2" Type="http://schemas.openxmlformats.org/officeDocument/2006/relationships/hyperlink" Target="https://drive.google.com/file/d/17u8rEEv8ywj5Z6chXXAzqt37Y6AWzddc/view?usp=sharing" TargetMode="External"/><Relationship Id="rId1" Type="http://schemas.openxmlformats.org/officeDocument/2006/relationships/hyperlink" Target="https://drive.google.com/file/d/1iyIGVy2gziLJxz_aF1srrYiZNqyPSjhX/view?usp=sharing" TargetMode="External"/><Relationship Id="rId5" Type="http://schemas.openxmlformats.org/officeDocument/2006/relationships/drawing" Target="../drawings/drawing1.xml"/><Relationship Id="rId4"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3.xml"/><Relationship Id="rId1" Type="http://schemas.openxmlformats.org/officeDocument/2006/relationships/printerSettings" Target="../printerSettings/printerSettings3.bin"/><Relationship Id="rId4" Type="http://schemas.openxmlformats.org/officeDocument/2006/relationships/comments" Target="../comments1.xml"/></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4.xml"/><Relationship Id="rId1" Type="http://schemas.openxmlformats.org/officeDocument/2006/relationships/printerSettings" Target="../printerSettings/printerSettings4.bin"/><Relationship Id="rId4" Type="http://schemas.openxmlformats.org/officeDocument/2006/relationships/comments" Target="../comments2.xml"/></Relationships>
</file>

<file path=xl/worksheets/_rels/sheet5.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5.xml"/><Relationship Id="rId1" Type="http://schemas.openxmlformats.org/officeDocument/2006/relationships/printerSettings" Target="../printerSettings/printerSettings5.bin"/><Relationship Id="rId4" Type="http://schemas.openxmlformats.org/officeDocument/2006/relationships/comments" Target="../comments3.xml"/></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3" Type="http://schemas.openxmlformats.org/officeDocument/2006/relationships/vmlDrawing" Target="../drawings/vmlDrawing4.vml"/><Relationship Id="rId2" Type="http://schemas.openxmlformats.org/officeDocument/2006/relationships/drawing" Target="../drawings/drawing9.xml"/><Relationship Id="rId1" Type="http://schemas.openxmlformats.org/officeDocument/2006/relationships/printerSettings" Target="../printerSettings/printerSettings9.bin"/><Relationship Id="rId4" Type="http://schemas.openxmlformats.org/officeDocument/2006/relationships/comments" Target="../comments4.xml"/></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3" Type="http://schemas.openxmlformats.org/officeDocument/2006/relationships/vmlDrawing" Target="../drawings/vmlDrawing5.vml"/><Relationship Id="rId2" Type="http://schemas.openxmlformats.org/officeDocument/2006/relationships/drawing" Target="../drawings/drawing11.xml"/><Relationship Id="rId1" Type="http://schemas.openxmlformats.org/officeDocument/2006/relationships/printerSettings" Target="../printerSettings/printerSettings11.bin"/><Relationship Id="rId4" Type="http://schemas.openxmlformats.org/officeDocument/2006/relationships/comments" Target="../comments5.xml"/></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13.xml"/><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14.xml"/><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2" Type="http://schemas.openxmlformats.org/officeDocument/2006/relationships/drawing" Target="../drawings/drawing15.xml"/><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3" Type="http://schemas.openxmlformats.org/officeDocument/2006/relationships/vmlDrawing" Target="../drawings/vmlDrawing6.vml"/><Relationship Id="rId2" Type="http://schemas.openxmlformats.org/officeDocument/2006/relationships/drawing" Target="../drawings/drawing16.xml"/><Relationship Id="rId1" Type="http://schemas.openxmlformats.org/officeDocument/2006/relationships/printerSettings" Target="../printerSettings/printerSettings16.bin"/><Relationship Id="rId4" Type="http://schemas.openxmlformats.org/officeDocument/2006/relationships/comments" Target="../comments6.xml"/></Relationships>
</file>

<file path=xl/worksheets/_rels/sheet17.xml.rels><?xml version="1.0" encoding="UTF-8" standalone="yes"?>
<Relationships xmlns="http://schemas.openxmlformats.org/package/2006/relationships"><Relationship Id="rId3" Type="http://schemas.openxmlformats.org/officeDocument/2006/relationships/vmlDrawing" Target="../drawings/vmlDrawing7.vml"/><Relationship Id="rId2" Type="http://schemas.openxmlformats.org/officeDocument/2006/relationships/drawing" Target="../drawings/drawing17.xml"/><Relationship Id="rId1" Type="http://schemas.openxmlformats.org/officeDocument/2006/relationships/printerSettings" Target="../printerSettings/printerSettings17.bin"/><Relationship Id="rId4" Type="http://schemas.openxmlformats.org/officeDocument/2006/relationships/comments" Target="../comments7.xml"/></Relationships>
</file>

<file path=xl/worksheets/_rels/sheet18.xml.rels><?xml version="1.0" encoding="UTF-8" standalone="yes"?>
<Relationships xmlns="http://schemas.openxmlformats.org/package/2006/relationships"><Relationship Id="rId2" Type="http://schemas.openxmlformats.org/officeDocument/2006/relationships/drawing" Target="../drawings/drawing18.xml"/><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3" Type="http://schemas.openxmlformats.org/officeDocument/2006/relationships/vmlDrawing" Target="../drawings/vmlDrawing8.vml"/><Relationship Id="rId2" Type="http://schemas.openxmlformats.org/officeDocument/2006/relationships/drawing" Target="../drawings/drawing19.xml"/><Relationship Id="rId1" Type="http://schemas.openxmlformats.org/officeDocument/2006/relationships/printerSettings" Target="../printerSettings/printerSettings19.bin"/><Relationship Id="rId4" Type="http://schemas.openxmlformats.org/officeDocument/2006/relationships/comments" Target="../comments8.xml"/></Relationships>
</file>

<file path=xl/worksheets/_rels/sheet20.xml.rels><?xml version="1.0" encoding="UTF-8" standalone="yes"?>
<Relationships xmlns="http://schemas.openxmlformats.org/package/2006/relationships"><Relationship Id="rId2" Type="http://schemas.openxmlformats.org/officeDocument/2006/relationships/drawing" Target="../drawings/drawing20.xml"/><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3" Type="http://schemas.openxmlformats.org/officeDocument/2006/relationships/vmlDrawing" Target="../drawings/vmlDrawing9.vml"/><Relationship Id="rId2" Type="http://schemas.openxmlformats.org/officeDocument/2006/relationships/drawing" Target="../drawings/drawing21.xml"/><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3" Type="http://schemas.openxmlformats.org/officeDocument/2006/relationships/vmlDrawing" Target="../drawings/vmlDrawing10.vml"/><Relationship Id="rId2" Type="http://schemas.openxmlformats.org/officeDocument/2006/relationships/drawing" Target="../drawings/drawing22.xml"/><Relationship Id="rId1" Type="http://schemas.openxmlformats.org/officeDocument/2006/relationships/printerSettings" Target="../printerSettings/printerSettings22.bin"/><Relationship Id="rId4" Type="http://schemas.openxmlformats.org/officeDocument/2006/relationships/comments" Target="../comments9.xml"/></Relationships>
</file>

<file path=xl/worksheets/_rels/sheet23.xml.rels><?xml version="1.0" encoding="UTF-8" standalone="yes"?>
<Relationships xmlns="http://schemas.openxmlformats.org/package/2006/relationships"><Relationship Id="rId2" Type="http://schemas.openxmlformats.org/officeDocument/2006/relationships/drawing" Target="../drawings/drawing23.xml"/><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2" Type="http://schemas.openxmlformats.org/officeDocument/2006/relationships/drawing" Target="../drawings/drawing24.xml"/><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3" Type="http://schemas.openxmlformats.org/officeDocument/2006/relationships/vmlDrawing" Target="../drawings/vmlDrawing11.vml"/><Relationship Id="rId2" Type="http://schemas.openxmlformats.org/officeDocument/2006/relationships/drawing" Target="../drawings/drawing25.xml"/><Relationship Id="rId1" Type="http://schemas.openxmlformats.org/officeDocument/2006/relationships/printerSettings" Target="../printerSettings/printerSettings25.bin"/><Relationship Id="rId4" Type="http://schemas.openxmlformats.org/officeDocument/2006/relationships/comments" Target="../comments10.xml"/></Relationships>
</file>

<file path=xl/worksheets/_rels/sheet26.xml.rels><?xml version="1.0" encoding="UTF-8" standalone="yes"?>
<Relationships xmlns="http://schemas.openxmlformats.org/package/2006/relationships"><Relationship Id="rId2" Type="http://schemas.openxmlformats.org/officeDocument/2006/relationships/drawing" Target="../drawings/drawing26.xml"/><Relationship Id="rId1"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3" Type="http://schemas.openxmlformats.org/officeDocument/2006/relationships/vmlDrawing" Target="../drawings/vmlDrawing12.vml"/><Relationship Id="rId2" Type="http://schemas.openxmlformats.org/officeDocument/2006/relationships/drawing" Target="../drawings/drawing27.xml"/><Relationship Id="rId1" Type="http://schemas.openxmlformats.org/officeDocument/2006/relationships/printerSettings" Target="../printerSettings/printerSettings27.bin"/><Relationship Id="rId4" Type="http://schemas.openxmlformats.org/officeDocument/2006/relationships/comments" Target="../comments11.xml"/></Relationships>
</file>

<file path=xl/worksheets/_rels/sheet28.xml.rels><?xml version="1.0" encoding="UTF-8" standalone="yes"?>
<Relationships xmlns="http://schemas.openxmlformats.org/package/2006/relationships"><Relationship Id="rId3" Type="http://schemas.openxmlformats.org/officeDocument/2006/relationships/vmlDrawing" Target="../drawings/vmlDrawing13.vml"/><Relationship Id="rId2" Type="http://schemas.openxmlformats.org/officeDocument/2006/relationships/drawing" Target="../drawings/drawing28.xml"/><Relationship Id="rId1" Type="http://schemas.openxmlformats.org/officeDocument/2006/relationships/printerSettings" Target="../printerSettings/printerSettings28.bin"/><Relationship Id="rId4" Type="http://schemas.openxmlformats.org/officeDocument/2006/relationships/comments" Target="../comments12.xml"/></Relationships>
</file>

<file path=xl/worksheets/_rels/sheet29.xml.rels><?xml version="1.0" encoding="UTF-8" standalone="yes"?>
<Relationships xmlns="http://schemas.openxmlformats.org/package/2006/relationships"><Relationship Id="rId3" Type="http://schemas.openxmlformats.org/officeDocument/2006/relationships/vmlDrawing" Target="../drawings/vmlDrawing14.vml"/><Relationship Id="rId2" Type="http://schemas.openxmlformats.org/officeDocument/2006/relationships/drawing" Target="../drawings/drawing29.xml"/><Relationship Id="rId1" Type="http://schemas.openxmlformats.org/officeDocument/2006/relationships/printerSettings" Target="../printerSettings/printerSettings29.bin"/><Relationship Id="rId4" Type="http://schemas.openxmlformats.org/officeDocument/2006/relationships/comments" Target="../comments13.xml"/></Relationships>
</file>

<file path=xl/worksheets/_rels/sheet30.xml.rels><?xml version="1.0" encoding="UTF-8" standalone="yes"?>
<Relationships xmlns="http://schemas.openxmlformats.org/package/2006/relationships"><Relationship Id="rId2" Type="http://schemas.openxmlformats.org/officeDocument/2006/relationships/drawing" Target="../drawings/drawing30.xml"/><Relationship Id="rId1" Type="http://schemas.openxmlformats.org/officeDocument/2006/relationships/printerSettings" Target="../printerSettings/printerSettings30.bin"/></Relationships>
</file>

<file path=xl/worksheets/_rels/sheet31.xml.rels><?xml version="1.0" encoding="UTF-8" standalone="yes"?>
<Relationships xmlns="http://schemas.openxmlformats.org/package/2006/relationships"><Relationship Id="rId3" Type="http://schemas.openxmlformats.org/officeDocument/2006/relationships/vmlDrawing" Target="../drawings/vmlDrawing15.vml"/><Relationship Id="rId2" Type="http://schemas.openxmlformats.org/officeDocument/2006/relationships/drawing" Target="../drawings/drawing31.xml"/><Relationship Id="rId1" Type="http://schemas.openxmlformats.org/officeDocument/2006/relationships/printerSettings" Target="../printerSettings/printerSettings31.bin"/><Relationship Id="rId4" Type="http://schemas.openxmlformats.org/officeDocument/2006/relationships/comments" Target="../comments14.xml"/></Relationships>
</file>

<file path=xl/worksheets/_rels/sheet32.xml.rels><?xml version="1.0" encoding="UTF-8" standalone="yes"?>
<Relationships xmlns="http://schemas.openxmlformats.org/package/2006/relationships"><Relationship Id="rId3" Type="http://schemas.openxmlformats.org/officeDocument/2006/relationships/drawing" Target="../drawings/drawing32.xml"/><Relationship Id="rId2" Type="http://schemas.openxmlformats.org/officeDocument/2006/relationships/printerSettings" Target="../printerSettings/printerSettings32.bin"/><Relationship Id="rId1" Type="http://schemas.openxmlformats.org/officeDocument/2006/relationships/hyperlink" Target="https://pension.raj.nic.in/Account/PublicView" TargetMode="External"/><Relationship Id="rId5" Type="http://schemas.openxmlformats.org/officeDocument/2006/relationships/comments" Target="../comments15.xml"/><Relationship Id="rId4" Type="http://schemas.openxmlformats.org/officeDocument/2006/relationships/vmlDrawing" Target="../drawings/vmlDrawing16.vml"/></Relationships>
</file>

<file path=xl/worksheets/_rels/sheet33.xml.rels><?xml version="1.0" encoding="UTF-8" standalone="yes"?>
<Relationships xmlns="http://schemas.openxmlformats.org/package/2006/relationships"><Relationship Id="rId2" Type="http://schemas.openxmlformats.org/officeDocument/2006/relationships/drawing" Target="../drawings/drawing33.xml"/><Relationship Id="rId1" Type="http://schemas.openxmlformats.org/officeDocument/2006/relationships/printerSettings" Target="../printerSettings/printerSettings33.bin"/></Relationships>
</file>

<file path=xl/worksheets/_rels/sheet34.xml.rels><?xml version="1.0" encoding="UTF-8" standalone="yes"?>
<Relationships xmlns="http://schemas.openxmlformats.org/package/2006/relationships"><Relationship Id="rId2" Type="http://schemas.openxmlformats.org/officeDocument/2006/relationships/drawing" Target="../drawings/drawing34.xml"/><Relationship Id="rId1" Type="http://schemas.openxmlformats.org/officeDocument/2006/relationships/printerSettings" Target="../printerSettings/printerSettings34.bin"/></Relationships>
</file>

<file path=xl/worksheets/_rels/sheet35.xml.rels><?xml version="1.0" encoding="UTF-8" standalone="yes"?>
<Relationships xmlns="http://schemas.openxmlformats.org/package/2006/relationships"><Relationship Id="rId2" Type="http://schemas.openxmlformats.org/officeDocument/2006/relationships/drawing" Target="../drawings/drawing35.xml"/><Relationship Id="rId1" Type="http://schemas.openxmlformats.org/officeDocument/2006/relationships/printerSettings" Target="../printerSettings/printerSettings35.bin"/></Relationships>
</file>

<file path=xl/worksheets/_rels/sheet36.xml.rels><?xml version="1.0" encoding="UTF-8" standalone="yes"?>
<Relationships xmlns="http://schemas.openxmlformats.org/package/2006/relationships"><Relationship Id="rId2" Type="http://schemas.openxmlformats.org/officeDocument/2006/relationships/drawing" Target="../drawings/drawing36.xml"/><Relationship Id="rId1" Type="http://schemas.openxmlformats.org/officeDocument/2006/relationships/printerSettings" Target="../printerSettings/printerSettings36.bin"/></Relationships>
</file>

<file path=xl/worksheets/_rels/sheet37.xml.rels><?xml version="1.0" encoding="UTF-8" standalone="yes"?>
<Relationships xmlns="http://schemas.openxmlformats.org/package/2006/relationships"><Relationship Id="rId2" Type="http://schemas.openxmlformats.org/officeDocument/2006/relationships/drawing" Target="../drawings/drawing37.xml"/><Relationship Id="rId1" Type="http://schemas.openxmlformats.org/officeDocument/2006/relationships/printerSettings" Target="../printerSettings/printerSettings37.bin"/></Relationships>
</file>

<file path=xl/worksheets/_rels/sheet38.xml.rels><?xml version="1.0" encoding="UTF-8" standalone="yes"?>
<Relationships xmlns="http://schemas.openxmlformats.org/package/2006/relationships"><Relationship Id="rId2" Type="http://schemas.openxmlformats.org/officeDocument/2006/relationships/drawing" Target="../drawings/drawing38.xml"/><Relationship Id="rId1" Type="http://schemas.openxmlformats.org/officeDocument/2006/relationships/printerSettings" Target="../printerSettings/printerSettings38.bin"/></Relationships>
</file>

<file path=xl/worksheets/_rels/sheet39.xml.rels><?xml version="1.0" encoding="UTF-8" standalone="yes"?>
<Relationships xmlns="http://schemas.openxmlformats.org/package/2006/relationships"><Relationship Id="rId2" Type="http://schemas.openxmlformats.org/officeDocument/2006/relationships/drawing" Target="../drawings/drawing39.xml"/><Relationship Id="rId1" Type="http://schemas.openxmlformats.org/officeDocument/2006/relationships/printerSettings" Target="../printerSettings/printerSettings39.bin"/></Relationships>
</file>

<file path=xl/worksheets/_rels/sheet40.xml.rels><?xml version="1.0" encoding="UTF-8" standalone="yes"?>
<Relationships xmlns="http://schemas.openxmlformats.org/package/2006/relationships"><Relationship Id="rId2" Type="http://schemas.openxmlformats.org/officeDocument/2006/relationships/drawing" Target="../drawings/drawing40.xml"/><Relationship Id="rId1" Type="http://schemas.openxmlformats.org/officeDocument/2006/relationships/printerSettings" Target="../printerSettings/printerSettings40.bin"/></Relationships>
</file>

<file path=xl/worksheets/_rels/sheet41.xml.rels><?xml version="1.0" encoding="UTF-8" standalone="yes"?>
<Relationships xmlns="http://schemas.openxmlformats.org/package/2006/relationships"><Relationship Id="rId2" Type="http://schemas.openxmlformats.org/officeDocument/2006/relationships/drawing" Target="../drawings/drawing41.xml"/><Relationship Id="rId1" Type="http://schemas.openxmlformats.org/officeDocument/2006/relationships/printerSettings" Target="../printerSettings/printerSettings41.bin"/></Relationships>
</file>

<file path=xl/worksheets/_rels/sheet42.xml.rels><?xml version="1.0" encoding="UTF-8" standalone="yes"?>
<Relationships xmlns="http://schemas.openxmlformats.org/package/2006/relationships"><Relationship Id="rId2" Type="http://schemas.openxmlformats.org/officeDocument/2006/relationships/drawing" Target="../drawings/drawing42.xml"/><Relationship Id="rId1" Type="http://schemas.openxmlformats.org/officeDocument/2006/relationships/printerSettings" Target="../printerSettings/printerSettings42.bin"/></Relationships>
</file>

<file path=xl/worksheets/_rels/sheet43.xml.rels><?xml version="1.0" encoding="UTF-8" standalone="yes"?>
<Relationships xmlns="http://schemas.openxmlformats.org/package/2006/relationships"><Relationship Id="rId2" Type="http://schemas.openxmlformats.org/officeDocument/2006/relationships/drawing" Target="../drawings/drawing43.xml"/><Relationship Id="rId1" Type="http://schemas.openxmlformats.org/officeDocument/2006/relationships/printerSettings" Target="../printerSettings/printerSettings43.bin"/></Relationships>
</file>

<file path=xl/worksheets/_rels/sheet44.xml.rels><?xml version="1.0" encoding="UTF-8" standalone="yes"?>
<Relationships xmlns="http://schemas.openxmlformats.org/package/2006/relationships"><Relationship Id="rId2" Type="http://schemas.openxmlformats.org/officeDocument/2006/relationships/drawing" Target="../drawings/drawing44.xml"/><Relationship Id="rId1" Type="http://schemas.openxmlformats.org/officeDocument/2006/relationships/printerSettings" Target="../printerSettings/printerSettings44.bin"/></Relationships>
</file>

<file path=xl/worksheets/_rels/sheet45.xml.rels><?xml version="1.0" encoding="UTF-8" standalone="yes"?>
<Relationships xmlns="http://schemas.openxmlformats.org/package/2006/relationships"><Relationship Id="rId2" Type="http://schemas.openxmlformats.org/officeDocument/2006/relationships/drawing" Target="../drawings/drawing45.xml"/><Relationship Id="rId1" Type="http://schemas.openxmlformats.org/officeDocument/2006/relationships/printerSettings" Target="../printerSettings/printerSettings45.bin"/></Relationships>
</file>

<file path=xl/worksheets/_rels/sheet46.xml.rels><?xml version="1.0" encoding="UTF-8" standalone="yes"?>
<Relationships xmlns="http://schemas.openxmlformats.org/package/2006/relationships"><Relationship Id="rId2" Type="http://schemas.openxmlformats.org/officeDocument/2006/relationships/drawing" Target="../drawings/drawing46.xml"/><Relationship Id="rId1" Type="http://schemas.openxmlformats.org/officeDocument/2006/relationships/printerSettings" Target="../printerSettings/printerSettings46.bin"/></Relationships>
</file>

<file path=xl/worksheets/_rels/sheet47.xml.rels><?xml version="1.0" encoding="UTF-8" standalone="yes"?>
<Relationships xmlns="http://schemas.openxmlformats.org/package/2006/relationships"><Relationship Id="rId2" Type="http://schemas.openxmlformats.org/officeDocument/2006/relationships/drawing" Target="../drawings/drawing47.xml"/><Relationship Id="rId1" Type="http://schemas.openxmlformats.org/officeDocument/2006/relationships/printerSettings" Target="../printerSettings/printerSettings47.bin"/></Relationships>
</file>

<file path=xl/worksheets/_rels/sheet48.xml.rels><?xml version="1.0" encoding="UTF-8" standalone="yes"?>
<Relationships xmlns="http://schemas.openxmlformats.org/package/2006/relationships"><Relationship Id="rId2" Type="http://schemas.openxmlformats.org/officeDocument/2006/relationships/drawing" Target="../drawings/drawing48.xml"/><Relationship Id="rId1" Type="http://schemas.openxmlformats.org/officeDocument/2006/relationships/printerSettings" Target="../printerSettings/printerSettings48.bin"/></Relationships>
</file>

<file path=xl/worksheets/_rels/sheet49.xml.rels><?xml version="1.0" encoding="UTF-8" standalone="yes"?>
<Relationships xmlns="http://schemas.openxmlformats.org/package/2006/relationships"><Relationship Id="rId2" Type="http://schemas.openxmlformats.org/officeDocument/2006/relationships/drawing" Target="../drawings/drawing49.xml"/><Relationship Id="rId1" Type="http://schemas.openxmlformats.org/officeDocument/2006/relationships/printerSettings" Target="../printerSettings/printerSettings49.bin"/></Relationships>
</file>

<file path=xl/worksheets/_rels/sheet50.xml.rels><?xml version="1.0" encoding="UTF-8" standalone="yes"?>
<Relationships xmlns="http://schemas.openxmlformats.org/package/2006/relationships"><Relationship Id="rId2" Type="http://schemas.openxmlformats.org/officeDocument/2006/relationships/drawing" Target="../drawings/drawing50.xml"/><Relationship Id="rId1" Type="http://schemas.openxmlformats.org/officeDocument/2006/relationships/printerSettings" Target="../printerSettings/printerSettings50.bin"/></Relationships>
</file>

<file path=xl/worksheets/_rels/sheet51.xml.rels><?xml version="1.0" encoding="UTF-8" standalone="yes"?>
<Relationships xmlns="http://schemas.openxmlformats.org/package/2006/relationships"><Relationship Id="rId2" Type="http://schemas.openxmlformats.org/officeDocument/2006/relationships/drawing" Target="../drawings/drawing51.xml"/><Relationship Id="rId1" Type="http://schemas.openxmlformats.org/officeDocument/2006/relationships/printerSettings" Target="../printerSettings/printerSettings51.bin"/></Relationships>
</file>

<file path=xl/worksheets/_rels/sheet52.xml.rels><?xml version="1.0" encoding="UTF-8" standalone="yes"?>
<Relationships xmlns="http://schemas.openxmlformats.org/package/2006/relationships"><Relationship Id="rId2" Type="http://schemas.openxmlformats.org/officeDocument/2006/relationships/drawing" Target="../drawings/drawing52.xml"/><Relationship Id="rId1" Type="http://schemas.openxmlformats.org/officeDocument/2006/relationships/printerSettings" Target="../printerSettings/printerSettings52.bin"/></Relationships>
</file>

<file path=xl/worksheets/_rels/sheet53.xml.rels><?xml version="1.0" encoding="UTF-8" standalone="yes"?>
<Relationships xmlns="http://schemas.openxmlformats.org/package/2006/relationships"><Relationship Id="rId2" Type="http://schemas.openxmlformats.org/officeDocument/2006/relationships/drawing" Target="../drawings/drawing53.xml"/><Relationship Id="rId1" Type="http://schemas.openxmlformats.org/officeDocument/2006/relationships/printerSettings" Target="../printerSettings/printerSettings53.bin"/></Relationships>
</file>

<file path=xl/worksheets/_rels/sheet54.xml.rels><?xml version="1.0" encoding="UTF-8" standalone="yes"?>
<Relationships xmlns="http://schemas.openxmlformats.org/package/2006/relationships"><Relationship Id="rId2" Type="http://schemas.openxmlformats.org/officeDocument/2006/relationships/drawing" Target="../drawings/drawing54.xml"/><Relationship Id="rId1" Type="http://schemas.openxmlformats.org/officeDocument/2006/relationships/printerSettings" Target="../printerSettings/printerSettings54.bin"/></Relationships>
</file>

<file path=xl/worksheets/_rels/sheet55.xml.rels><?xml version="1.0" encoding="UTF-8" standalone="yes"?>
<Relationships xmlns="http://schemas.openxmlformats.org/package/2006/relationships"><Relationship Id="rId2" Type="http://schemas.openxmlformats.org/officeDocument/2006/relationships/drawing" Target="../drawings/drawing55.xml"/><Relationship Id="rId1" Type="http://schemas.openxmlformats.org/officeDocument/2006/relationships/printerSettings" Target="../printerSettings/printerSettings55.bin"/></Relationships>
</file>

<file path=xl/worksheets/_rels/sheet56.xml.rels><?xml version="1.0" encoding="UTF-8" standalone="yes"?>
<Relationships xmlns="http://schemas.openxmlformats.org/package/2006/relationships"><Relationship Id="rId2" Type="http://schemas.openxmlformats.org/officeDocument/2006/relationships/drawing" Target="../drawings/drawing56.xml"/><Relationship Id="rId1" Type="http://schemas.openxmlformats.org/officeDocument/2006/relationships/printerSettings" Target="../printerSettings/printerSettings56.bin"/></Relationships>
</file>

<file path=xl/worksheets/_rels/sheet57.xml.rels><?xml version="1.0" encoding="UTF-8" standalone="yes"?>
<Relationships xmlns="http://schemas.openxmlformats.org/package/2006/relationships"><Relationship Id="rId2" Type="http://schemas.openxmlformats.org/officeDocument/2006/relationships/drawing" Target="../drawings/drawing57.xml"/><Relationship Id="rId1" Type="http://schemas.openxmlformats.org/officeDocument/2006/relationships/printerSettings" Target="../printerSettings/printerSettings57.bin"/></Relationships>
</file>

<file path=xl/worksheets/_rels/sheet58.xml.rels><?xml version="1.0" encoding="UTF-8" standalone="yes"?>
<Relationships xmlns="http://schemas.openxmlformats.org/package/2006/relationships"><Relationship Id="rId2" Type="http://schemas.openxmlformats.org/officeDocument/2006/relationships/drawing" Target="../drawings/drawing58.xml"/><Relationship Id="rId1" Type="http://schemas.openxmlformats.org/officeDocument/2006/relationships/printerSettings" Target="../printerSettings/printerSettings58.bin"/></Relationships>
</file>

<file path=xl/worksheets/_rels/sheet59.xml.rels><?xml version="1.0" encoding="UTF-8" standalone="yes"?>
<Relationships xmlns="http://schemas.openxmlformats.org/package/2006/relationships"><Relationship Id="rId2" Type="http://schemas.openxmlformats.org/officeDocument/2006/relationships/drawing" Target="../drawings/drawing59.xml"/><Relationship Id="rId1" Type="http://schemas.openxmlformats.org/officeDocument/2006/relationships/printerSettings" Target="../printerSettings/printerSettings59.bin"/></Relationships>
</file>

<file path=xl/worksheets/_rels/sheet60.xml.rels><?xml version="1.0" encoding="UTF-8" standalone="yes"?>
<Relationships xmlns="http://schemas.openxmlformats.org/package/2006/relationships"><Relationship Id="rId2" Type="http://schemas.openxmlformats.org/officeDocument/2006/relationships/drawing" Target="../drawings/drawing60.xml"/><Relationship Id="rId1" Type="http://schemas.openxmlformats.org/officeDocument/2006/relationships/printerSettings" Target="../printerSettings/printerSettings60.bin"/></Relationships>
</file>

<file path=xl/worksheets/_rels/sheet61.xml.rels><?xml version="1.0" encoding="UTF-8" standalone="yes"?>
<Relationships xmlns="http://schemas.openxmlformats.org/package/2006/relationships"><Relationship Id="rId2" Type="http://schemas.openxmlformats.org/officeDocument/2006/relationships/drawing" Target="../drawings/drawing61.xml"/><Relationship Id="rId1" Type="http://schemas.openxmlformats.org/officeDocument/2006/relationships/printerSettings" Target="../printerSettings/printerSettings61.bin"/></Relationships>
</file>

<file path=xl/worksheets/_rels/sheet62.xml.rels><?xml version="1.0" encoding="UTF-8" standalone="yes"?>
<Relationships xmlns="http://schemas.openxmlformats.org/package/2006/relationships"><Relationship Id="rId2" Type="http://schemas.openxmlformats.org/officeDocument/2006/relationships/drawing" Target="../drawings/drawing62.xml"/><Relationship Id="rId1" Type="http://schemas.openxmlformats.org/officeDocument/2006/relationships/printerSettings" Target="../printerSettings/printerSettings62.bin"/></Relationships>
</file>

<file path=xl/worksheets/_rels/sheet63.xml.rels><?xml version="1.0" encoding="UTF-8" standalone="yes"?>
<Relationships xmlns="http://schemas.openxmlformats.org/package/2006/relationships"><Relationship Id="rId2" Type="http://schemas.openxmlformats.org/officeDocument/2006/relationships/drawing" Target="../drawings/drawing63.xml"/><Relationship Id="rId1" Type="http://schemas.openxmlformats.org/officeDocument/2006/relationships/printerSettings" Target="../printerSettings/printerSettings63.bin"/></Relationships>
</file>

<file path=xl/worksheets/_rels/sheet64.xml.rels><?xml version="1.0" encoding="UTF-8" standalone="yes"?>
<Relationships xmlns="http://schemas.openxmlformats.org/package/2006/relationships"><Relationship Id="rId1" Type="http://schemas.openxmlformats.org/officeDocument/2006/relationships/drawing" Target="../drawings/drawing64.xml"/></Relationships>
</file>

<file path=xl/worksheets/_rels/sheet65.xml.rels><?xml version="1.0" encoding="UTF-8" standalone="yes"?>
<Relationships xmlns="http://schemas.openxmlformats.org/package/2006/relationships"><Relationship Id="rId1" Type="http://schemas.openxmlformats.org/officeDocument/2006/relationships/drawing" Target="../drawings/drawing65.xml"/></Relationships>
</file>

<file path=xl/worksheets/_rels/sheet66.xml.rels><?xml version="1.0" encoding="UTF-8" standalone="yes"?>
<Relationships xmlns="http://schemas.openxmlformats.org/package/2006/relationships"><Relationship Id="rId1" Type="http://schemas.openxmlformats.org/officeDocument/2006/relationships/drawing" Target="../drawings/drawing66.xml"/></Relationships>
</file>

<file path=xl/worksheets/_rels/sheet67.xml.rels><?xml version="1.0" encoding="UTF-8" standalone="yes"?>
<Relationships xmlns="http://schemas.openxmlformats.org/package/2006/relationships"><Relationship Id="rId1" Type="http://schemas.openxmlformats.org/officeDocument/2006/relationships/drawing" Target="../drawings/drawing67.xml"/></Relationships>
</file>

<file path=xl/worksheets/_rels/sheet68.xml.rels><?xml version="1.0" encoding="UTF-8" standalone="yes"?>
<Relationships xmlns="http://schemas.openxmlformats.org/package/2006/relationships"><Relationship Id="rId2" Type="http://schemas.openxmlformats.org/officeDocument/2006/relationships/drawing" Target="../drawings/drawing68.xml"/><Relationship Id="rId1" Type="http://schemas.openxmlformats.org/officeDocument/2006/relationships/printerSettings" Target="../printerSettings/printerSettings64.bin"/></Relationships>
</file>

<file path=xl/worksheets/_rels/sheet69.xml.rels><?xml version="1.0" encoding="UTF-8" standalone="yes"?>
<Relationships xmlns="http://schemas.openxmlformats.org/package/2006/relationships"><Relationship Id="rId2" Type="http://schemas.openxmlformats.org/officeDocument/2006/relationships/drawing" Target="../drawings/drawing69.xml"/><Relationship Id="rId1" Type="http://schemas.openxmlformats.org/officeDocument/2006/relationships/printerSettings" Target="../printerSettings/printerSettings65.bin"/></Relationships>
</file>

<file path=xl/worksheets/_rels/sheet70.xml.rels><?xml version="1.0" encoding="UTF-8" standalone="yes"?>
<Relationships xmlns="http://schemas.openxmlformats.org/package/2006/relationships"><Relationship Id="rId2" Type="http://schemas.openxmlformats.org/officeDocument/2006/relationships/drawing" Target="../drawings/drawing70.xml"/><Relationship Id="rId1" Type="http://schemas.openxmlformats.org/officeDocument/2006/relationships/printerSettings" Target="../printerSettings/printerSettings66.bin"/></Relationships>
</file>

<file path=xl/worksheets/_rels/sheet71.xml.rels><?xml version="1.0" encoding="UTF-8" standalone="yes"?>
<Relationships xmlns="http://schemas.openxmlformats.org/package/2006/relationships"><Relationship Id="rId2" Type="http://schemas.openxmlformats.org/officeDocument/2006/relationships/drawing" Target="../drawings/drawing71.xml"/><Relationship Id="rId1" Type="http://schemas.openxmlformats.org/officeDocument/2006/relationships/printerSettings" Target="../printerSettings/printerSettings67.bin"/></Relationships>
</file>

<file path=xl/worksheets/_rels/sheet72.xml.rels><?xml version="1.0" encoding="UTF-8" standalone="yes"?>
<Relationships xmlns="http://schemas.openxmlformats.org/package/2006/relationships"><Relationship Id="rId2" Type="http://schemas.openxmlformats.org/officeDocument/2006/relationships/drawing" Target="../drawings/drawing72.xml"/><Relationship Id="rId1" Type="http://schemas.openxmlformats.org/officeDocument/2006/relationships/printerSettings" Target="../printerSettings/printerSettings68.bin"/></Relationships>
</file>

<file path=xl/worksheets/_rels/sheet73.xml.rels><?xml version="1.0" encoding="UTF-8" standalone="yes"?>
<Relationships xmlns="http://schemas.openxmlformats.org/package/2006/relationships"><Relationship Id="rId2" Type="http://schemas.openxmlformats.org/officeDocument/2006/relationships/drawing" Target="../drawings/drawing73.xml"/><Relationship Id="rId1" Type="http://schemas.openxmlformats.org/officeDocument/2006/relationships/printerSettings" Target="../printerSettings/printerSettings69.bin"/></Relationships>
</file>

<file path=xl/worksheets/_rels/sheet74.xml.rels><?xml version="1.0" encoding="UTF-8" standalone="yes"?>
<Relationships xmlns="http://schemas.openxmlformats.org/package/2006/relationships"><Relationship Id="rId2" Type="http://schemas.openxmlformats.org/officeDocument/2006/relationships/drawing" Target="../drawings/drawing74.xml"/><Relationship Id="rId1" Type="http://schemas.openxmlformats.org/officeDocument/2006/relationships/printerSettings" Target="../printerSettings/printerSettings70.bin"/></Relationships>
</file>

<file path=xl/worksheets/_rels/sheet75.xml.rels><?xml version="1.0" encoding="UTF-8" standalone="yes"?>
<Relationships xmlns="http://schemas.openxmlformats.org/package/2006/relationships"><Relationship Id="rId2" Type="http://schemas.openxmlformats.org/officeDocument/2006/relationships/drawing" Target="../drawings/drawing75.xml"/><Relationship Id="rId1" Type="http://schemas.openxmlformats.org/officeDocument/2006/relationships/printerSettings" Target="../printerSettings/printerSettings71.bin"/></Relationships>
</file>

<file path=xl/worksheets/_rels/sheet76.xml.rels><?xml version="1.0" encoding="UTF-8" standalone="yes"?>
<Relationships xmlns="http://schemas.openxmlformats.org/package/2006/relationships"><Relationship Id="rId2" Type="http://schemas.openxmlformats.org/officeDocument/2006/relationships/drawing" Target="../drawings/drawing76.xml"/><Relationship Id="rId1" Type="http://schemas.openxmlformats.org/officeDocument/2006/relationships/printerSettings" Target="../printerSettings/printerSettings72.bin"/></Relationships>
</file>

<file path=xl/worksheets/_rels/sheet77.xml.rels><?xml version="1.0" encoding="UTF-8" standalone="yes"?>
<Relationships xmlns="http://schemas.openxmlformats.org/package/2006/relationships"><Relationship Id="rId2" Type="http://schemas.openxmlformats.org/officeDocument/2006/relationships/drawing" Target="../drawings/drawing77.xml"/><Relationship Id="rId1" Type="http://schemas.openxmlformats.org/officeDocument/2006/relationships/printerSettings" Target="../printerSettings/printerSettings73.bin"/></Relationships>
</file>

<file path=xl/worksheets/_rels/sheet78.xml.rels><?xml version="1.0" encoding="UTF-8" standalone="yes"?>
<Relationships xmlns="http://schemas.openxmlformats.org/package/2006/relationships"><Relationship Id="rId2" Type="http://schemas.openxmlformats.org/officeDocument/2006/relationships/drawing" Target="../drawings/drawing78.xml"/><Relationship Id="rId1" Type="http://schemas.openxmlformats.org/officeDocument/2006/relationships/printerSettings" Target="../printerSettings/printerSettings74.bin"/></Relationships>
</file>

<file path=xl/worksheets/_rels/sheet79.xml.rels><?xml version="1.0" encoding="UTF-8" standalone="yes"?>
<Relationships xmlns="http://schemas.openxmlformats.org/package/2006/relationships"><Relationship Id="rId2" Type="http://schemas.openxmlformats.org/officeDocument/2006/relationships/drawing" Target="../drawings/drawing79.xml"/><Relationship Id="rId1" Type="http://schemas.openxmlformats.org/officeDocument/2006/relationships/printerSettings" Target="../printerSettings/printerSettings75.bin"/></Relationships>
</file>

<file path=xl/worksheets/_rels/sheet80.xml.rels><?xml version="1.0" encoding="UTF-8" standalone="yes"?>
<Relationships xmlns="http://schemas.openxmlformats.org/package/2006/relationships"><Relationship Id="rId2" Type="http://schemas.openxmlformats.org/officeDocument/2006/relationships/drawing" Target="../drawings/drawing80.xml"/><Relationship Id="rId1" Type="http://schemas.openxmlformats.org/officeDocument/2006/relationships/printerSettings" Target="../printerSettings/printerSettings76.bin"/></Relationships>
</file>

<file path=xl/worksheets/_rels/sheet81.xml.rels><?xml version="1.0" encoding="UTF-8" standalone="yes"?>
<Relationships xmlns="http://schemas.openxmlformats.org/package/2006/relationships"><Relationship Id="rId2" Type="http://schemas.openxmlformats.org/officeDocument/2006/relationships/drawing" Target="../drawings/drawing81.xml"/><Relationship Id="rId1" Type="http://schemas.openxmlformats.org/officeDocument/2006/relationships/printerSettings" Target="../printerSettings/printerSettings77.bin"/></Relationships>
</file>

<file path=xl/worksheets/_rels/sheet82.xml.rels><?xml version="1.0" encoding="UTF-8" standalone="yes"?>
<Relationships xmlns="http://schemas.openxmlformats.org/package/2006/relationships"><Relationship Id="rId2" Type="http://schemas.openxmlformats.org/officeDocument/2006/relationships/drawing" Target="../drawings/drawing82.xml"/><Relationship Id="rId1" Type="http://schemas.openxmlformats.org/officeDocument/2006/relationships/printerSettings" Target="../printerSettings/printerSettings78.bin"/></Relationships>
</file>

<file path=xl/worksheets/_rels/sheet83.xml.rels><?xml version="1.0" encoding="UTF-8" standalone="yes"?>
<Relationships xmlns="http://schemas.openxmlformats.org/package/2006/relationships"><Relationship Id="rId2" Type="http://schemas.openxmlformats.org/officeDocument/2006/relationships/drawing" Target="../drawings/drawing83.xml"/><Relationship Id="rId1" Type="http://schemas.openxmlformats.org/officeDocument/2006/relationships/printerSettings" Target="../printerSettings/printerSettings79.bin"/></Relationships>
</file>

<file path=xl/worksheets/_rels/sheet84.xml.rels><?xml version="1.0" encoding="UTF-8" standalone="yes"?>
<Relationships xmlns="http://schemas.openxmlformats.org/package/2006/relationships"><Relationship Id="rId1" Type="http://schemas.openxmlformats.org/officeDocument/2006/relationships/drawing" Target="../drawings/drawing84.xml"/></Relationships>
</file>

<file path=xl/worksheets/_rels/sheet85.xml.rels><?xml version="1.0" encoding="UTF-8" standalone="yes"?>
<Relationships xmlns="http://schemas.openxmlformats.org/package/2006/relationships"><Relationship Id="rId2" Type="http://schemas.openxmlformats.org/officeDocument/2006/relationships/drawing" Target="../drawings/drawing85.xml"/><Relationship Id="rId1" Type="http://schemas.openxmlformats.org/officeDocument/2006/relationships/printerSettings" Target="../printerSettings/printerSettings80.bin"/></Relationships>
</file>

<file path=xl/worksheets/_rels/sheet86.xml.rels><?xml version="1.0" encoding="UTF-8" standalone="yes"?>
<Relationships xmlns="http://schemas.openxmlformats.org/package/2006/relationships"><Relationship Id="rId2" Type="http://schemas.openxmlformats.org/officeDocument/2006/relationships/drawing" Target="../drawings/drawing86.xml"/><Relationship Id="rId1" Type="http://schemas.openxmlformats.org/officeDocument/2006/relationships/printerSettings" Target="../printerSettings/printerSettings81.bin"/></Relationships>
</file>

<file path=xl/worksheets/_rels/sheet87.xml.rels><?xml version="1.0" encoding="UTF-8" standalone="yes"?>
<Relationships xmlns="http://schemas.openxmlformats.org/package/2006/relationships"><Relationship Id="rId2" Type="http://schemas.openxmlformats.org/officeDocument/2006/relationships/drawing" Target="../drawings/drawing87.xml"/><Relationship Id="rId1" Type="http://schemas.openxmlformats.org/officeDocument/2006/relationships/printerSettings" Target="../printerSettings/printerSettings82.bin"/></Relationships>
</file>

<file path=xl/worksheets/_rels/sheet88.xml.rels><?xml version="1.0" encoding="UTF-8" standalone="yes"?>
<Relationships xmlns="http://schemas.openxmlformats.org/package/2006/relationships"><Relationship Id="rId2" Type="http://schemas.openxmlformats.org/officeDocument/2006/relationships/drawing" Target="../drawings/drawing88.xml"/><Relationship Id="rId1" Type="http://schemas.openxmlformats.org/officeDocument/2006/relationships/printerSettings" Target="../printerSettings/printerSettings83.bin"/></Relationships>
</file>

<file path=xl/worksheets/_rels/sheet89.xml.rels><?xml version="1.0" encoding="UTF-8" standalone="yes"?>
<Relationships xmlns="http://schemas.openxmlformats.org/package/2006/relationships"><Relationship Id="rId2" Type="http://schemas.openxmlformats.org/officeDocument/2006/relationships/drawing" Target="../drawings/drawing89.xml"/><Relationship Id="rId1" Type="http://schemas.openxmlformats.org/officeDocument/2006/relationships/printerSettings" Target="../printerSettings/printerSettings84.bin"/></Relationships>
</file>

<file path=xl/worksheets/_rels/sheet90.xml.rels><?xml version="1.0" encoding="UTF-8" standalone="yes"?>
<Relationships xmlns="http://schemas.openxmlformats.org/package/2006/relationships"><Relationship Id="rId2" Type="http://schemas.openxmlformats.org/officeDocument/2006/relationships/drawing" Target="../drawings/drawing90.xml"/><Relationship Id="rId1" Type="http://schemas.openxmlformats.org/officeDocument/2006/relationships/printerSettings" Target="../printerSettings/printerSettings85.bin"/></Relationships>
</file>

<file path=xl/worksheets/_rels/sheet91.xml.rels><?xml version="1.0" encoding="UTF-8" standalone="yes"?>
<Relationships xmlns="http://schemas.openxmlformats.org/package/2006/relationships"><Relationship Id="rId2" Type="http://schemas.openxmlformats.org/officeDocument/2006/relationships/drawing" Target="../drawings/drawing91.xml"/><Relationship Id="rId1" Type="http://schemas.openxmlformats.org/officeDocument/2006/relationships/printerSettings" Target="../printerSettings/printerSettings86.bin"/></Relationships>
</file>

<file path=xl/worksheets/_rels/sheet92.xml.rels><?xml version="1.0" encoding="UTF-8" standalone="yes"?>
<Relationships xmlns="http://schemas.openxmlformats.org/package/2006/relationships"><Relationship Id="rId2" Type="http://schemas.openxmlformats.org/officeDocument/2006/relationships/drawing" Target="../drawings/drawing92.xml"/><Relationship Id="rId1" Type="http://schemas.openxmlformats.org/officeDocument/2006/relationships/printerSettings" Target="../printerSettings/printerSettings87.bin"/></Relationships>
</file>

<file path=xl/worksheets/_rels/sheet93.xml.rels><?xml version="1.0" encoding="UTF-8" standalone="yes"?>
<Relationships xmlns="http://schemas.openxmlformats.org/package/2006/relationships"><Relationship Id="rId2" Type="http://schemas.openxmlformats.org/officeDocument/2006/relationships/drawing" Target="../drawings/drawing93.xml"/><Relationship Id="rId1" Type="http://schemas.openxmlformats.org/officeDocument/2006/relationships/printerSettings" Target="../printerSettings/printerSettings88.bin"/></Relationships>
</file>

<file path=xl/worksheets/_rels/sheet94.xml.rels><?xml version="1.0" encoding="UTF-8" standalone="yes"?>
<Relationships xmlns="http://schemas.openxmlformats.org/package/2006/relationships"><Relationship Id="rId3" Type="http://schemas.openxmlformats.org/officeDocument/2006/relationships/vmlDrawing" Target="../drawings/vmlDrawing17.vml"/><Relationship Id="rId2" Type="http://schemas.openxmlformats.org/officeDocument/2006/relationships/drawing" Target="../drawings/drawing94.xml"/><Relationship Id="rId1" Type="http://schemas.openxmlformats.org/officeDocument/2006/relationships/printerSettings" Target="../printerSettings/printerSettings89.bin"/><Relationship Id="rId4" Type="http://schemas.openxmlformats.org/officeDocument/2006/relationships/comments" Target="../comments16.xml"/></Relationships>
</file>

<file path=xl/worksheets/_rels/sheet95.xml.rels><?xml version="1.0" encoding="UTF-8" standalone="yes"?>
<Relationships xmlns="http://schemas.openxmlformats.org/package/2006/relationships"><Relationship Id="rId3" Type="http://schemas.openxmlformats.org/officeDocument/2006/relationships/vmlDrawing" Target="../drawings/vmlDrawing18.vml"/><Relationship Id="rId2" Type="http://schemas.openxmlformats.org/officeDocument/2006/relationships/drawing" Target="../drawings/drawing95.xml"/><Relationship Id="rId1" Type="http://schemas.openxmlformats.org/officeDocument/2006/relationships/printerSettings" Target="../printerSettings/printerSettings90.bin"/><Relationship Id="rId4" Type="http://schemas.openxmlformats.org/officeDocument/2006/relationships/comments" Target="../comments17.xml"/></Relationships>
</file>

<file path=xl/worksheets/_rels/sheet96.xml.rels><?xml version="1.0" encoding="UTF-8" standalone="yes"?>
<Relationships xmlns="http://schemas.openxmlformats.org/package/2006/relationships"><Relationship Id="rId2" Type="http://schemas.openxmlformats.org/officeDocument/2006/relationships/drawing" Target="../drawings/drawing96.xml"/><Relationship Id="rId1" Type="http://schemas.openxmlformats.org/officeDocument/2006/relationships/printerSettings" Target="../printerSettings/printerSettings91.bin"/></Relationships>
</file>

<file path=xl/worksheets/_rels/sheet97.xml.rels><?xml version="1.0" encoding="UTF-8" standalone="yes"?>
<Relationships xmlns="http://schemas.openxmlformats.org/package/2006/relationships"><Relationship Id="rId3" Type="http://schemas.openxmlformats.org/officeDocument/2006/relationships/vmlDrawing" Target="../drawings/vmlDrawing19.vml"/><Relationship Id="rId2" Type="http://schemas.openxmlformats.org/officeDocument/2006/relationships/drawing" Target="../drawings/drawing97.xml"/><Relationship Id="rId1" Type="http://schemas.openxmlformats.org/officeDocument/2006/relationships/printerSettings" Target="../printerSettings/printerSettings92.bin"/><Relationship Id="rId4" Type="http://schemas.openxmlformats.org/officeDocument/2006/relationships/comments" Target="../comments18.xml"/></Relationships>
</file>

<file path=xl/worksheets/_rels/sheet98.xml.rels><?xml version="1.0" encoding="UTF-8" standalone="yes"?>
<Relationships xmlns="http://schemas.openxmlformats.org/package/2006/relationships"><Relationship Id="rId2" Type="http://schemas.openxmlformats.org/officeDocument/2006/relationships/drawing" Target="../drawings/drawing98.xml"/><Relationship Id="rId1" Type="http://schemas.openxmlformats.org/officeDocument/2006/relationships/printerSettings" Target="../printerSettings/printerSettings93.bin"/></Relationships>
</file>

<file path=xl/worksheets/_rels/sheet99.xml.rels><?xml version="1.0" encoding="UTF-8" standalone="yes"?>
<Relationships xmlns="http://schemas.openxmlformats.org/package/2006/relationships"><Relationship Id="rId2" Type="http://schemas.openxmlformats.org/officeDocument/2006/relationships/drawing" Target="../drawings/drawing99.xml"/><Relationship Id="rId1" Type="http://schemas.openxmlformats.org/officeDocument/2006/relationships/printerSettings" Target="../printerSettings/printerSettings94.bin"/></Relationships>
</file>

<file path=xl/worksheets/_rels/sheet100.xml.rels><?xml version="1.0" encoding="UTF-8" standalone="yes"?>
<Relationships xmlns="http://schemas.openxmlformats.org/package/2006/relationships"><Relationship Id="rId2" Type="http://schemas.openxmlformats.org/officeDocument/2006/relationships/drawing" Target="../drawings/drawing100.xml"/><Relationship Id="rId1" Type="http://schemas.openxmlformats.org/officeDocument/2006/relationships/printerSettings" Target="../printerSettings/printerSettings95.bin"/></Relationships>
</file>

<file path=xl/worksheets/_rels/sheet101.xml.rels><?xml version="1.0" encoding="UTF-8" standalone="yes"?>
<Relationships xmlns="http://schemas.openxmlformats.org/package/2006/relationships"><Relationship Id="rId2" Type="http://schemas.openxmlformats.org/officeDocument/2006/relationships/drawing" Target="../drawings/drawing101.xml"/><Relationship Id="rId1" Type="http://schemas.openxmlformats.org/officeDocument/2006/relationships/printerSettings" Target="../printerSettings/printerSettings96.bin"/></Relationships>
</file>

<file path=xl/worksheets/_rels/sheet102.xml.rels><?xml version="1.0" encoding="UTF-8" standalone="yes"?>
<Relationships xmlns="http://schemas.openxmlformats.org/package/2006/relationships"><Relationship Id="rId2" Type="http://schemas.openxmlformats.org/officeDocument/2006/relationships/drawing" Target="../drawings/drawing102.xml"/><Relationship Id="rId1" Type="http://schemas.openxmlformats.org/officeDocument/2006/relationships/printerSettings" Target="../printerSettings/printerSettings97.bin"/></Relationships>
</file>

<file path=xl/worksheets/_rels/sheet103.xml.rels><?xml version="1.0" encoding="UTF-8" standalone="yes"?>
<Relationships xmlns="http://schemas.openxmlformats.org/package/2006/relationships"><Relationship Id="rId2" Type="http://schemas.openxmlformats.org/officeDocument/2006/relationships/drawing" Target="../drawings/drawing103.xml"/><Relationship Id="rId1" Type="http://schemas.openxmlformats.org/officeDocument/2006/relationships/printerSettings" Target="../printerSettings/printerSettings98.bin"/></Relationships>
</file>

<file path=xl/worksheets/_rels/sheet104.xml.rels><?xml version="1.0" encoding="UTF-8" standalone="yes"?>
<Relationships xmlns="http://schemas.openxmlformats.org/package/2006/relationships"><Relationship Id="rId2" Type="http://schemas.openxmlformats.org/officeDocument/2006/relationships/drawing" Target="../drawings/drawing104.xml"/><Relationship Id="rId1" Type="http://schemas.openxmlformats.org/officeDocument/2006/relationships/printerSettings" Target="../printerSettings/printerSettings99.bin"/></Relationships>
</file>

<file path=xl/worksheets/_rels/sheet105.xml.rels><?xml version="1.0" encoding="UTF-8" standalone="yes"?>
<Relationships xmlns="http://schemas.openxmlformats.org/package/2006/relationships"><Relationship Id="rId2" Type="http://schemas.openxmlformats.org/officeDocument/2006/relationships/drawing" Target="../drawings/drawing105.xml"/><Relationship Id="rId1" Type="http://schemas.openxmlformats.org/officeDocument/2006/relationships/printerSettings" Target="../printerSettings/printerSettings100.bin"/></Relationships>
</file>

<file path=xl/worksheets/_rels/sheet106.xml.rels><?xml version="1.0" encoding="UTF-8" standalone="yes"?>
<Relationships xmlns="http://schemas.openxmlformats.org/package/2006/relationships"><Relationship Id="rId2" Type="http://schemas.openxmlformats.org/officeDocument/2006/relationships/drawing" Target="../drawings/drawing106.xml"/><Relationship Id="rId1" Type="http://schemas.openxmlformats.org/officeDocument/2006/relationships/printerSettings" Target="../printerSettings/printerSettings101.bin"/></Relationships>
</file>

<file path=xl/worksheets/_rels/sheet107.xml.rels><?xml version="1.0" encoding="UTF-8" standalone="yes"?>
<Relationships xmlns="http://schemas.openxmlformats.org/package/2006/relationships"><Relationship Id="rId2" Type="http://schemas.openxmlformats.org/officeDocument/2006/relationships/drawing" Target="../drawings/drawing107.xml"/><Relationship Id="rId1" Type="http://schemas.openxmlformats.org/officeDocument/2006/relationships/printerSettings" Target="../printerSettings/printerSettings102.bin"/></Relationships>
</file>

<file path=xl/worksheets/_rels/sheet108.xml.rels><?xml version="1.0" encoding="UTF-8" standalone="yes"?>
<Relationships xmlns="http://schemas.openxmlformats.org/package/2006/relationships"><Relationship Id="rId2" Type="http://schemas.openxmlformats.org/officeDocument/2006/relationships/drawing" Target="../drawings/drawing108.xml"/><Relationship Id="rId1" Type="http://schemas.openxmlformats.org/officeDocument/2006/relationships/printerSettings" Target="../printerSettings/printerSettings103.bin"/></Relationships>
</file>

<file path=xl/worksheets/_rels/sheet109.xml.rels><?xml version="1.0" encoding="UTF-8" standalone="yes"?>
<Relationships xmlns="http://schemas.openxmlformats.org/package/2006/relationships"><Relationship Id="rId2" Type="http://schemas.openxmlformats.org/officeDocument/2006/relationships/drawing" Target="../drawings/drawing109.xml"/><Relationship Id="rId1" Type="http://schemas.openxmlformats.org/officeDocument/2006/relationships/printerSettings" Target="../printerSettings/printerSettings104.bin"/></Relationships>
</file>

<file path=xl/worksheets/_rels/sheet110.xml.rels><?xml version="1.0" encoding="UTF-8" standalone="yes"?>
<Relationships xmlns="http://schemas.openxmlformats.org/package/2006/relationships"><Relationship Id="rId3" Type="http://schemas.openxmlformats.org/officeDocument/2006/relationships/comments" Target="../comments19.xml"/><Relationship Id="rId2" Type="http://schemas.openxmlformats.org/officeDocument/2006/relationships/vmlDrawing" Target="../drawings/vmlDrawing20.vml"/><Relationship Id="rId1" Type="http://schemas.openxmlformats.org/officeDocument/2006/relationships/drawing" Target="../drawings/drawing110.xml"/></Relationships>
</file>

<file path=xl/worksheets/_rels/sheet111.xml.rels><?xml version="1.0" encoding="UTF-8" standalone="yes"?>
<Relationships xmlns="http://schemas.openxmlformats.org/package/2006/relationships"><Relationship Id="rId2" Type="http://schemas.openxmlformats.org/officeDocument/2006/relationships/drawing" Target="../drawings/drawing111.xml"/><Relationship Id="rId1" Type="http://schemas.openxmlformats.org/officeDocument/2006/relationships/printerSettings" Target="../printerSettings/printerSettings105.bin"/></Relationships>
</file>

<file path=xl/worksheets/_rels/sheet112.xml.rels><?xml version="1.0" encoding="UTF-8" standalone="yes"?>
<Relationships xmlns="http://schemas.openxmlformats.org/package/2006/relationships"><Relationship Id="rId2" Type="http://schemas.openxmlformats.org/officeDocument/2006/relationships/drawing" Target="../drawings/drawing112.xml"/><Relationship Id="rId1" Type="http://schemas.openxmlformats.org/officeDocument/2006/relationships/printerSettings" Target="../printerSettings/printerSettings106.bin"/></Relationships>
</file>

<file path=xl/worksheets/_rels/sheet113.xml.rels><?xml version="1.0" encoding="UTF-8" standalone="yes"?>
<Relationships xmlns="http://schemas.openxmlformats.org/package/2006/relationships"><Relationship Id="rId2" Type="http://schemas.openxmlformats.org/officeDocument/2006/relationships/drawing" Target="../drawings/drawing113.xml"/><Relationship Id="rId1" Type="http://schemas.openxmlformats.org/officeDocument/2006/relationships/printerSettings" Target="../printerSettings/printerSettings107.bin"/></Relationships>
</file>

<file path=xl/worksheets/_rels/sheet114.xml.rels><?xml version="1.0" encoding="UTF-8" standalone="yes"?>
<Relationships xmlns="http://schemas.openxmlformats.org/package/2006/relationships"><Relationship Id="rId2" Type="http://schemas.openxmlformats.org/officeDocument/2006/relationships/drawing" Target="../drawings/drawing114.xml"/><Relationship Id="rId1" Type="http://schemas.openxmlformats.org/officeDocument/2006/relationships/printerSettings" Target="../printerSettings/printerSettings108.bin"/></Relationships>
</file>

<file path=xl/worksheets/_rels/sheet115.xml.rels><?xml version="1.0" encoding="UTF-8" standalone="yes"?>
<Relationships xmlns="http://schemas.openxmlformats.org/package/2006/relationships"><Relationship Id="rId2" Type="http://schemas.openxmlformats.org/officeDocument/2006/relationships/drawing" Target="../drawings/drawing115.xml"/><Relationship Id="rId1" Type="http://schemas.openxmlformats.org/officeDocument/2006/relationships/printerSettings" Target="../printerSettings/printerSettings109.bin"/></Relationships>
</file>

<file path=xl/worksheets/_rels/sheet116.xml.rels><?xml version="1.0" encoding="UTF-8" standalone="yes"?>
<Relationships xmlns="http://schemas.openxmlformats.org/package/2006/relationships"><Relationship Id="rId2" Type="http://schemas.openxmlformats.org/officeDocument/2006/relationships/drawing" Target="../drawings/drawing116.xml"/><Relationship Id="rId1" Type="http://schemas.openxmlformats.org/officeDocument/2006/relationships/printerSettings" Target="../printerSettings/printerSettings110.bin"/></Relationships>
</file>

<file path=xl/worksheets/_rels/sheet117.xml.rels><?xml version="1.0" encoding="UTF-8" standalone="yes"?>
<Relationships xmlns="http://schemas.openxmlformats.org/package/2006/relationships"><Relationship Id="rId2" Type="http://schemas.openxmlformats.org/officeDocument/2006/relationships/drawing" Target="../drawings/drawing117.xml"/><Relationship Id="rId1" Type="http://schemas.openxmlformats.org/officeDocument/2006/relationships/printerSettings" Target="../printerSettings/printerSettings111.bin"/></Relationships>
</file>

<file path=xl/worksheets/_rels/sheet118.xml.rels><?xml version="1.0" encoding="UTF-8" standalone="yes"?>
<Relationships xmlns="http://schemas.openxmlformats.org/package/2006/relationships"><Relationship Id="rId2" Type="http://schemas.openxmlformats.org/officeDocument/2006/relationships/drawing" Target="../drawings/drawing118.xml"/><Relationship Id="rId1" Type="http://schemas.openxmlformats.org/officeDocument/2006/relationships/printerSettings" Target="../printerSettings/printerSettings112.bin"/></Relationships>
</file>

<file path=xl/worksheets/_rels/sheet119.xml.rels><?xml version="1.0" encoding="UTF-8" standalone="yes"?>
<Relationships xmlns="http://schemas.openxmlformats.org/package/2006/relationships"><Relationship Id="rId2" Type="http://schemas.openxmlformats.org/officeDocument/2006/relationships/drawing" Target="../drawings/drawing119.xml"/><Relationship Id="rId1" Type="http://schemas.openxmlformats.org/officeDocument/2006/relationships/printerSettings" Target="../printerSettings/printerSettings113.bin"/></Relationships>
</file>

<file path=xl/worksheets/_rels/sheet120.xml.rels><?xml version="1.0" encoding="UTF-8" standalone="yes"?>
<Relationships xmlns="http://schemas.openxmlformats.org/package/2006/relationships"><Relationship Id="rId2" Type="http://schemas.openxmlformats.org/officeDocument/2006/relationships/drawing" Target="../drawings/drawing120.xml"/><Relationship Id="rId1" Type="http://schemas.openxmlformats.org/officeDocument/2006/relationships/printerSettings" Target="../printerSettings/printerSettings114.bin"/></Relationships>
</file>

<file path=xl/worksheets/_rels/sheet121.xml.rels><?xml version="1.0" encoding="UTF-8" standalone="yes"?>
<Relationships xmlns="http://schemas.openxmlformats.org/package/2006/relationships"><Relationship Id="rId2" Type="http://schemas.openxmlformats.org/officeDocument/2006/relationships/drawing" Target="../drawings/drawing121.xml"/><Relationship Id="rId1" Type="http://schemas.openxmlformats.org/officeDocument/2006/relationships/printerSettings" Target="../printerSettings/printerSettings115.bin"/></Relationships>
</file>

<file path=xl/worksheets/_rels/sheet122.xml.rels><?xml version="1.0" encoding="UTF-8" standalone="yes"?>
<Relationships xmlns="http://schemas.openxmlformats.org/package/2006/relationships"><Relationship Id="rId1" Type="http://schemas.openxmlformats.org/officeDocument/2006/relationships/drawing" Target="../drawings/drawing122.xml"/></Relationships>
</file>

<file path=xl/worksheets/_rels/sheet123.xml.rels><?xml version="1.0" encoding="UTF-8" standalone="yes"?>
<Relationships xmlns="http://schemas.openxmlformats.org/package/2006/relationships"><Relationship Id="rId2" Type="http://schemas.openxmlformats.org/officeDocument/2006/relationships/drawing" Target="../drawings/drawing123.xml"/><Relationship Id="rId1" Type="http://schemas.openxmlformats.org/officeDocument/2006/relationships/printerSettings" Target="../printerSettings/printerSettings116.bin"/></Relationships>
</file>

<file path=xl/worksheets/_rels/sheet124.xml.rels><?xml version="1.0" encoding="UTF-8" standalone="yes"?>
<Relationships xmlns="http://schemas.openxmlformats.org/package/2006/relationships"><Relationship Id="rId2" Type="http://schemas.openxmlformats.org/officeDocument/2006/relationships/drawing" Target="../drawings/drawing124.xml"/><Relationship Id="rId1" Type="http://schemas.openxmlformats.org/officeDocument/2006/relationships/printerSettings" Target="../printerSettings/printerSettings117.bin"/></Relationships>
</file>

<file path=xl/worksheets/_rels/sheet125.xml.rels><?xml version="1.0" encoding="UTF-8" standalone="yes"?>
<Relationships xmlns="http://schemas.openxmlformats.org/package/2006/relationships"><Relationship Id="rId2" Type="http://schemas.openxmlformats.org/officeDocument/2006/relationships/drawing" Target="../drawings/drawing125.xml"/><Relationship Id="rId1" Type="http://schemas.openxmlformats.org/officeDocument/2006/relationships/printerSettings" Target="../printerSettings/printerSettings118.bin"/></Relationships>
</file>

<file path=xl/worksheets/_rels/sheet126.xml.rels><?xml version="1.0" encoding="UTF-8" standalone="yes"?>
<Relationships xmlns="http://schemas.openxmlformats.org/package/2006/relationships"><Relationship Id="rId2" Type="http://schemas.openxmlformats.org/officeDocument/2006/relationships/drawing" Target="../drawings/drawing126.xml"/><Relationship Id="rId1" Type="http://schemas.openxmlformats.org/officeDocument/2006/relationships/printerSettings" Target="../printerSettings/printerSettings119.bin"/></Relationships>
</file>

<file path=xl/worksheets/_rels/sheet127.xml.rels><?xml version="1.0" encoding="UTF-8" standalone="yes"?>
<Relationships xmlns="http://schemas.openxmlformats.org/package/2006/relationships"><Relationship Id="rId2" Type="http://schemas.openxmlformats.org/officeDocument/2006/relationships/drawing" Target="../drawings/drawing127.xml"/><Relationship Id="rId1" Type="http://schemas.openxmlformats.org/officeDocument/2006/relationships/printerSettings" Target="../printerSettings/printerSettings120.bin"/></Relationships>
</file>

<file path=xl/worksheets/_rels/sheet128.xml.rels><?xml version="1.0" encoding="UTF-8" standalone="yes"?>
<Relationships xmlns="http://schemas.openxmlformats.org/package/2006/relationships"><Relationship Id="rId2" Type="http://schemas.openxmlformats.org/officeDocument/2006/relationships/drawing" Target="../drawings/drawing128.xml"/><Relationship Id="rId1" Type="http://schemas.openxmlformats.org/officeDocument/2006/relationships/printerSettings" Target="../printerSettings/printerSettings121.bin"/></Relationships>
</file>

<file path=xl/worksheets/_rels/sheet129.xml.rels><?xml version="1.0" encoding="UTF-8" standalone="yes"?>
<Relationships xmlns="http://schemas.openxmlformats.org/package/2006/relationships"><Relationship Id="rId2" Type="http://schemas.openxmlformats.org/officeDocument/2006/relationships/drawing" Target="../drawings/drawing129.xml"/><Relationship Id="rId1" Type="http://schemas.openxmlformats.org/officeDocument/2006/relationships/printerSettings" Target="../printerSettings/printerSettings122.bin"/></Relationships>
</file>

<file path=xl/worksheets/_rels/sheet130.xml.rels><?xml version="1.0" encoding="UTF-8" standalone="yes"?>
<Relationships xmlns="http://schemas.openxmlformats.org/package/2006/relationships"><Relationship Id="rId2" Type="http://schemas.openxmlformats.org/officeDocument/2006/relationships/drawing" Target="../drawings/drawing130.xml"/><Relationship Id="rId1" Type="http://schemas.openxmlformats.org/officeDocument/2006/relationships/printerSettings" Target="../printerSettings/printerSettings123.bin"/></Relationships>
</file>

<file path=xl/worksheets/_rels/sheet131.xml.rels><?xml version="1.0" encoding="UTF-8" standalone="yes"?>
<Relationships xmlns="http://schemas.openxmlformats.org/package/2006/relationships"><Relationship Id="rId2" Type="http://schemas.openxmlformats.org/officeDocument/2006/relationships/drawing" Target="../drawings/drawing131.xml"/><Relationship Id="rId1" Type="http://schemas.openxmlformats.org/officeDocument/2006/relationships/printerSettings" Target="../printerSettings/printerSettings124.bin"/></Relationships>
</file>

<file path=xl/worksheets/_rels/sheet132.xml.rels><?xml version="1.0" encoding="UTF-8" standalone="yes"?>
<Relationships xmlns="http://schemas.openxmlformats.org/package/2006/relationships"><Relationship Id="rId2" Type="http://schemas.openxmlformats.org/officeDocument/2006/relationships/drawing" Target="../drawings/drawing132.xml"/><Relationship Id="rId1" Type="http://schemas.openxmlformats.org/officeDocument/2006/relationships/printerSettings" Target="../printerSettings/printerSettings125.bin"/></Relationships>
</file>

<file path=xl/worksheets/_rels/sheet133.xml.rels><?xml version="1.0" encoding="UTF-8" standalone="yes"?>
<Relationships xmlns="http://schemas.openxmlformats.org/package/2006/relationships"><Relationship Id="rId2" Type="http://schemas.openxmlformats.org/officeDocument/2006/relationships/drawing" Target="../drawings/drawing133.xml"/><Relationship Id="rId1" Type="http://schemas.openxmlformats.org/officeDocument/2006/relationships/printerSettings" Target="../printerSettings/printerSettings126.bin"/></Relationships>
</file>

<file path=xl/worksheets/_rels/sheet134.xml.rels><?xml version="1.0" encoding="UTF-8" standalone="yes"?>
<Relationships xmlns="http://schemas.openxmlformats.org/package/2006/relationships"><Relationship Id="rId2" Type="http://schemas.openxmlformats.org/officeDocument/2006/relationships/drawing" Target="../drawings/drawing134.xml"/><Relationship Id="rId1" Type="http://schemas.openxmlformats.org/officeDocument/2006/relationships/printerSettings" Target="../printerSettings/printerSettings127.bin"/></Relationships>
</file>

<file path=xl/worksheets/_rels/sheet135.xml.rels><?xml version="1.0" encoding="UTF-8" standalone="yes"?>
<Relationships xmlns="http://schemas.openxmlformats.org/package/2006/relationships"><Relationship Id="rId2" Type="http://schemas.openxmlformats.org/officeDocument/2006/relationships/drawing" Target="../drawings/drawing135.xml"/><Relationship Id="rId1" Type="http://schemas.openxmlformats.org/officeDocument/2006/relationships/printerSettings" Target="../printerSettings/printerSettings128.bin"/></Relationships>
</file>

<file path=xl/worksheets/_rels/sheet136.xml.rels><?xml version="1.0" encoding="UTF-8" standalone="yes"?>
<Relationships xmlns="http://schemas.openxmlformats.org/package/2006/relationships"><Relationship Id="rId2" Type="http://schemas.openxmlformats.org/officeDocument/2006/relationships/drawing" Target="../drawings/drawing136.xml"/><Relationship Id="rId1" Type="http://schemas.openxmlformats.org/officeDocument/2006/relationships/printerSettings" Target="../printerSettings/printerSettings129.bin"/></Relationships>
</file>

<file path=xl/worksheets/_rels/sheet137.xml.rels><?xml version="1.0" encoding="UTF-8" standalone="yes"?>
<Relationships xmlns="http://schemas.openxmlformats.org/package/2006/relationships"><Relationship Id="rId2" Type="http://schemas.openxmlformats.org/officeDocument/2006/relationships/drawing" Target="../drawings/drawing137.xml"/><Relationship Id="rId1" Type="http://schemas.openxmlformats.org/officeDocument/2006/relationships/printerSettings" Target="../printerSettings/printerSettings130.bin"/></Relationships>
</file>

<file path=xl/worksheets/_rels/sheet138.xml.rels><?xml version="1.0" encoding="UTF-8" standalone="yes"?>
<Relationships xmlns="http://schemas.openxmlformats.org/package/2006/relationships"><Relationship Id="rId2" Type="http://schemas.openxmlformats.org/officeDocument/2006/relationships/drawing" Target="../drawings/drawing138.xml"/><Relationship Id="rId1" Type="http://schemas.openxmlformats.org/officeDocument/2006/relationships/printerSettings" Target="../printerSettings/printerSettings131.bin"/></Relationships>
</file>

<file path=xl/worksheets/_rels/sheet139.xml.rels><?xml version="1.0" encoding="UTF-8" standalone="yes"?>
<Relationships xmlns="http://schemas.openxmlformats.org/package/2006/relationships"><Relationship Id="rId2" Type="http://schemas.openxmlformats.org/officeDocument/2006/relationships/drawing" Target="../drawings/drawing139.xml"/><Relationship Id="rId1" Type="http://schemas.openxmlformats.org/officeDocument/2006/relationships/printerSettings" Target="../printerSettings/printerSettings132.bin"/></Relationships>
</file>

<file path=xl/worksheets/_rels/sheet140.xml.rels><?xml version="1.0" encoding="UTF-8" standalone="yes"?>
<Relationships xmlns="http://schemas.openxmlformats.org/package/2006/relationships"><Relationship Id="rId2" Type="http://schemas.openxmlformats.org/officeDocument/2006/relationships/drawing" Target="../drawings/drawing140.xml"/><Relationship Id="rId1" Type="http://schemas.openxmlformats.org/officeDocument/2006/relationships/printerSettings" Target="../printerSettings/printerSettings133.bin"/></Relationships>
</file>

<file path=xl/worksheets/_rels/sheet141.xml.rels><?xml version="1.0" encoding="UTF-8" standalone="yes"?>
<Relationships xmlns="http://schemas.openxmlformats.org/package/2006/relationships"><Relationship Id="rId2" Type="http://schemas.openxmlformats.org/officeDocument/2006/relationships/drawing" Target="../drawings/drawing141.xml"/><Relationship Id="rId1" Type="http://schemas.openxmlformats.org/officeDocument/2006/relationships/printerSettings" Target="../printerSettings/printerSettings134.bin"/></Relationships>
</file>

<file path=xl/worksheets/_rels/sheet142.xml.rels><?xml version="1.0" encoding="UTF-8" standalone="yes"?>
<Relationships xmlns="http://schemas.openxmlformats.org/package/2006/relationships"><Relationship Id="rId2" Type="http://schemas.openxmlformats.org/officeDocument/2006/relationships/drawing" Target="../drawings/drawing142.xml"/><Relationship Id="rId1" Type="http://schemas.openxmlformats.org/officeDocument/2006/relationships/printerSettings" Target="../printerSettings/printerSettings135.bin"/></Relationships>
</file>

<file path=xl/worksheets/_rels/sheet143.xml.rels><?xml version="1.0" encoding="UTF-8" standalone="yes"?>
<Relationships xmlns="http://schemas.openxmlformats.org/package/2006/relationships"><Relationship Id="rId2" Type="http://schemas.openxmlformats.org/officeDocument/2006/relationships/drawing" Target="../drawings/drawing143.xml"/><Relationship Id="rId1" Type="http://schemas.openxmlformats.org/officeDocument/2006/relationships/printerSettings" Target="../printerSettings/printerSettings136.bin"/></Relationships>
</file>

<file path=xl/worksheets/_rels/sheet144.xml.rels><?xml version="1.0" encoding="UTF-8" standalone="yes"?>
<Relationships xmlns="http://schemas.openxmlformats.org/package/2006/relationships"><Relationship Id="rId2" Type="http://schemas.openxmlformats.org/officeDocument/2006/relationships/drawing" Target="../drawings/drawing144.xml"/><Relationship Id="rId1" Type="http://schemas.openxmlformats.org/officeDocument/2006/relationships/printerSettings" Target="../printerSettings/printerSettings137.bin"/></Relationships>
</file>

<file path=xl/worksheets/_rels/sheet145.xml.rels><?xml version="1.0" encoding="UTF-8" standalone="yes"?>
<Relationships xmlns="http://schemas.openxmlformats.org/package/2006/relationships"><Relationship Id="rId2" Type="http://schemas.openxmlformats.org/officeDocument/2006/relationships/drawing" Target="../drawings/drawing145.xml"/><Relationship Id="rId1" Type="http://schemas.openxmlformats.org/officeDocument/2006/relationships/printerSettings" Target="../printerSettings/printerSettings138.bin"/></Relationships>
</file>

<file path=xl/worksheets/_rels/sheet146.xml.rels><?xml version="1.0" encoding="UTF-8" standalone="yes"?>
<Relationships xmlns="http://schemas.openxmlformats.org/package/2006/relationships"><Relationship Id="rId2" Type="http://schemas.openxmlformats.org/officeDocument/2006/relationships/drawing" Target="../drawings/drawing146.xml"/><Relationship Id="rId1" Type="http://schemas.openxmlformats.org/officeDocument/2006/relationships/printerSettings" Target="../printerSettings/printerSettings139.bin"/></Relationships>
</file>

<file path=xl/worksheets/_rels/sheet147.xml.rels><?xml version="1.0" encoding="UTF-8" standalone="yes"?>
<Relationships xmlns="http://schemas.openxmlformats.org/package/2006/relationships"><Relationship Id="rId2" Type="http://schemas.openxmlformats.org/officeDocument/2006/relationships/drawing" Target="../drawings/drawing147.xml"/><Relationship Id="rId1" Type="http://schemas.openxmlformats.org/officeDocument/2006/relationships/printerSettings" Target="../printerSettings/printerSettings140.bin"/></Relationships>
</file>

<file path=xl/worksheets/_rels/sheet148.xml.rels><?xml version="1.0" encoding="UTF-8" standalone="yes"?>
<Relationships xmlns="http://schemas.openxmlformats.org/package/2006/relationships"><Relationship Id="rId2" Type="http://schemas.openxmlformats.org/officeDocument/2006/relationships/drawing" Target="../drawings/drawing148.xml"/><Relationship Id="rId1" Type="http://schemas.openxmlformats.org/officeDocument/2006/relationships/printerSettings" Target="../printerSettings/printerSettings141.bin"/></Relationships>
</file>

<file path=xl/worksheets/_rels/sheet149.xml.rels><?xml version="1.0" encoding="UTF-8" standalone="yes"?>
<Relationships xmlns="http://schemas.openxmlformats.org/package/2006/relationships"><Relationship Id="rId2" Type="http://schemas.openxmlformats.org/officeDocument/2006/relationships/drawing" Target="../drawings/drawing149.xml"/><Relationship Id="rId1" Type="http://schemas.openxmlformats.org/officeDocument/2006/relationships/printerSettings" Target="../printerSettings/printerSettings142.bin"/></Relationships>
</file>

<file path=xl/worksheets/_rels/sheet150.xml.rels><?xml version="1.0" encoding="UTF-8" standalone="yes"?>
<Relationships xmlns="http://schemas.openxmlformats.org/package/2006/relationships"><Relationship Id="rId2" Type="http://schemas.openxmlformats.org/officeDocument/2006/relationships/drawing" Target="../drawings/drawing150.xml"/><Relationship Id="rId1" Type="http://schemas.openxmlformats.org/officeDocument/2006/relationships/printerSettings" Target="../printerSettings/printerSettings143.bin"/></Relationships>
</file>

<file path=xl/worksheets/_rels/sheet151.xml.rels><?xml version="1.0" encoding="UTF-8" standalone="yes"?>
<Relationships xmlns="http://schemas.openxmlformats.org/package/2006/relationships"><Relationship Id="rId2" Type="http://schemas.openxmlformats.org/officeDocument/2006/relationships/drawing" Target="../drawings/drawing151.xml"/><Relationship Id="rId1" Type="http://schemas.openxmlformats.org/officeDocument/2006/relationships/printerSettings" Target="../printerSettings/printerSettings144.bin"/></Relationships>
</file>

<file path=xl/worksheets/_rels/sheet152.xml.rels><?xml version="1.0" encoding="UTF-8" standalone="yes"?>
<Relationships xmlns="http://schemas.openxmlformats.org/package/2006/relationships"><Relationship Id="rId2" Type="http://schemas.openxmlformats.org/officeDocument/2006/relationships/drawing" Target="../drawings/drawing152.xml"/><Relationship Id="rId1" Type="http://schemas.openxmlformats.org/officeDocument/2006/relationships/printerSettings" Target="../printerSettings/printerSettings145.bin"/></Relationships>
</file>

<file path=xl/worksheets/_rels/sheet153.xml.rels><?xml version="1.0" encoding="UTF-8" standalone="yes"?>
<Relationships xmlns="http://schemas.openxmlformats.org/package/2006/relationships"><Relationship Id="rId2" Type="http://schemas.openxmlformats.org/officeDocument/2006/relationships/drawing" Target="../drawings/drawing153.xml"/><Relationship Id="rId1" Type="http://schemas.openxmlformats.org/officeDocument/2006/relationships/printerSettings" Target="../printerSettings/printerSettings146.bin"/></Relationships>
</file>

<file path=xl/worksheets/_rels/sheet154.xml.rels><?xml version="1.0" encoding="UTF-8" standalone="yes"?>
<Relationships xmlns="http://schemas.openxmlformats.org/package/2006/relationships"><Relationship Id="rId2" Type="http://schemas.openxmlformats.org/officeDocument/2006/relationships/drawing" Target="../drawings/drawing154.xml"/><Relationship Id="rId1" Type="http://schemas.openxmlformats.org/officeDocument/2006/relationships/printerSettings" Target="../printerSettings/printerSettings147.bin"/></Relationships>
</file>

<file path=xl/worksheets/_rels/sheet155.xml.rels><?xml version="1.0" encoding="UTF-8" standalone="yes"?>
<Relationships xmlns="http://schemas.openxmlformats.org/package/2006/relationships"><Relationship Id="rId2" Type="http://schemas.openxmlformats.org/officeDocument/2006/relationships/drawing" Target="../drawings/drawing155.xml"/><Relationship Id="rId1" Type="http://schemas.openxmlformats.org/officeDocument/2006/relationships/printerSettings" Target="../printerSettings/printerSettings148.bin"/></Relationships>
</file>

<file path=xl/worksheets/_rels/sheet156.xml.rels><?xml version="1.0" encoding="UTF-8" standalone="yes"?>
<Relationships xmlns="http://schemas.openxmlformats.org/package/2006/relationships"><Relationship Id="rId2" Type="http://schemas.openxmlformats.org/officeDocument/2006/relationships/drawing" Target="../drawings/drawing156.xml"/><Relationship Id="rId1" Type="http://schemas.openxmlformats.org/officeDocument/2006/relationships/printerSettings" Target="../printerSettings/printerSettings149.bin"/></Relationships>
</file>

<file path=xl/worksheets/_rels/sheet157.xml.rels><?xml version="1.0" encoding="UTF-8" standalone="yes"?>
<Relationships xmlns="http://schemas.openxmlformats.org/package/2006/relationships"><Relationship Id="rId2" Type="http://schemas.openxmlformats.org/officeDocument/2006/relationships/drawing" Target="../drawings/drawing157.xml"/><Relationship Id="rId1" Type="http://schemas.openxmlformats.org/officeDocument/2006/relationships/printerSettings" Target="../printerSettings/printerSettings150.bin"/></Relationships>
</file>

<file path=xl/worksheets/_rels/sheet158.xml.rels><?xml version="1.0" encoding="UTF-8" standalone="yes"?>
<Relationships xmlns="http://schemas.openxmlformats.org/package/2006/relationships"><Relationship Id="rId1" Type="http://schemas.openxmlformats.org/officeDocument/2006/relationships/drawing" Target="../drawings/drawing158.xml"/></Relationships>
</file>

<file path=xl/worksheets/_rels/sheet159.xml.rels><?xml version="1.0" encoding="UTF-8" standalone="yes"?>
<Relationships xmlns="http://schemas.openxmlformats.org/package/2006/relationships"><Relationship Id="rId2" Type="http://schemas.openxmlformats.org/officeDocument/2006/relationships/drawing" Target="../drawings/drawing159.xml"/><Relationship Id="rId1" Type="http://schemas.openxmlformats.org/officeDocument/2006/relationships/printerSettings" Target="../printerSettings/printerSettings151.bin"/></Relationships>
</file>

<file path=xl/worksheets/_rels/sheet160.xml.rels><?xml version="1.0" encoding="UTF-8" standalone="yes"?>
<Relationships xmlns="http://schemas.openxmlformats.org/package/2006/relationships"><Relationship Id="rId2" Type="http://schemas.openxmlformats.org/officeDocument/2006/relationships/drawing" Target="../drawings/drawing160.xml"/><Relationship Id="rId1" Type="http://schemas.openxmlformats.org/officeDocument/2006/relationships/printerSettings" Target="../printerSettings/printerSettings152.bin"/></Relationships>
</file>

<file path=xl/worksheets/_rels/sheet161.xml.rels><?xml version="1.0" encoding="UTF-8" standalone="yes"?>
<Relationships xmlns="http://schemas.openxmlformats.org/package/2006/relationships"><Relationship Id="rId2" Type="http://schemas.openxmlformats.org/officeDocument/2006/relationships/drawing" Target="../drawings/drawing161.xml"/><Relationship Id="rId1" Type="http://schemas.openxmlformats.org/officeDocument/2006/relationships/printerSettings" Target="../printerSettings/printerSettings153.bin"/></Relationships>
</file>

<file path=xl/worksheets/_rels/sheet162.xml.rels><?xml version="1.0" encoding="UTF-8" standalone="yes"?>
<Relationships xmlns="http://schemas.openxmlformats.org/package/2006/relationships"><Relationship Id="rId2" Type="http://schemas.openxmlformats.org/officeDocument/2006/relationships/drawing" Target="../drawings/drawing162.xml"/><Relationship Id="rId1" Type="http://schemas.openxmlformats.org/officeDocument/2006/relationships/printerSettings" Target="../printerSettings/printerSettings154.bin"/></Relationships>
</file>

<file path=xl/worksheets/_rels/sheet163.xml.rels><?xml version="1.0" encoding="UTF-8" standalone="yes"?>
<Relationships xmlns="http://schemas.openxmlformats.org/package/2006/relationships"><Relationship Id="rId3" Type="http://schemas.openxmlformats.org/officeDocument/2006/relationships/vmlDrawing" Target="../drawings/vmlDrawing21.vml"/><Relationship Id="rId2" Type="http://schemas.openxmlformats.org/officeDocument/2006/relationships/drawing" Target="../drawings/drawing163.xml"/><Relationship Id="rId1" Type="http://schemas.openxmlformats.org/officeDocument/2006/relationships/printerSettings" Target="../printerSettings/printerSettings155.bin"/><Relationship Id="rId4" Type="http://schemas.openxmlformats.org/officeDocument/2006/relationships/comments" Target="../comments20.xml"/></Relationships>
</file>

<file path=xl/worksheets/sheet1.xml><?xml version="1.0" encoding="utf-8"?>
<worksheet xmlns="http://schemas.openxmlformats.org/spreadsheetml/2006/main" xmlns:r="http://schemas.openxmlformats.org/officeDocument/2006/relationships">
  <sheetPr codeName="Sheet2">
    <tabColor rgb="FF00B0F0"/>
    <pageSetUpPr fitToPage="1"/>
  </sheetPr>
  <dimension ref="A1:U34"/>
  <sheetViews>
    <sheetView showGridLines="0" tabSelected="1" zoomScale="82" zoomScaleNormal="82" workbookViewId="0">
      <selection activeCell="B3" sqref="B3:S3"/>
    </sheetView>
  </sheetViews>
  <sheetFormatPr defaultRowHeight="14.4"/>
  <cols>
    <col min="18" max="18" width="10.44140625" customWidth="1"/>
    <col min="19" max="19" width="12.88671875" customWidth="1"/>
  </cols>
  <sheetData>
    <row r="1" spans="1:20" ht="29.25" customHeight="1" thickBot="1">
      <c r="A1" s="1056"/>
      <c r="B1" s="1534"/>
      <c r="C1" s="1534"/>
      <c r="D1" s="1534"/>
      <c r="E1" s="1534"/>
      <c r="F1" s="1534"/>
      <c r="G1" s="1534"/>
      <c r="H1" s="1534"/>
      <c r="I1" s="1534"/>
      <c r="J1" s="1534"/>
      <c r="K1" s="1534"/>
      <c r="L1" s="1534"/>
      <c r="M1" s="1534"/>
      <c r="N1" s="1534"/>
      <c r="O1" s="1534"/>
      <c r="P1" s="1534"/>
      <c r="Q1" s="1534"/>
      <c r="R1" s="1534"/>
      <c r="S1" s="1534"/>
      <c r="T1" s="1056"/>
    </row>
    <row r="2" spans="1:20" ht="24" customHeight="1" thickBot="1">
      <c r="A2" s="1425"/>
      <c r="B2" s="1540" t="s">
        <v>2662</v>
      </c>
      <c r="C2" s="1540"/>
      <c r="D2" s="1540"/>
      <c r="E2" s="1540"/>
      <c r="F2" s="1540"/>
      <c r="G2" s="1540"/>
      <c r="H2" s="1540"/>
      <c r="I2" s="1540"/>
      <c r="J2" s="1540"/>
      <c r="K2" s="1540"/>
      <c r="L2" s="1540"/>
      <c r="M2" s="1540"/>
      <c r="N2" s="1540"/>
      <c r="O2" s="1540"/>
      <c r="P2" s="1540"/>
      <c r="Q2" s="1540"/>
      <c r="R2" s="1540"/>
      <c r="S2" s="1540"/>
      <c r="T2" s="1421"/>
    </row>
    <row r="3" spans="1:20" ht="57.75" customHeight="1" thickBot="1">
      <c r="A3" s="1432">
        <v>1</v>
      </c>
      <c r="B3" s="1536" t="s">
        <v>3904</v>
      </c>
      <c r="C3" s="1536"/>
      <c r="D3" s="1536"/>
      <c r="E3" s="1536"/>
      <c r="F3" s="1536"/>
      <c r="G3" s="1536"/>
      <c r="H3" s="1536"/>
      <c r="I3" s="1536"/>
      <c r="J3" s="1536"/>
      <c r="K3" s="1536"/>
      <c r="L3" s="1536"/>
      <c r="M3" s="1536"/>
      <c r="N3" s="1536"/>
      <c r="O3" s="1536"/>
      <c r="P3" s="1536"/>
      <c r="Q3" s="1536"/>
      <c r="R3" s="1536"/>
      <c r="S3" s="1536"/>
      <c r="T3" s="1422"/>
    </row>
    <row r="4" spans="1:20" s="986" customFormat="1" ht="23.25" customHeight="1" thickBot="1">
      <c r="A4" s="1434">
        <v>2</v>
      </c>
      <c r="B4" s="1537" t="s">
        <v>2524</v>
      </c>
      <c r="C4" s="1537"/>
      <c r="D4" s="1537"/>
      <c r="E4" s="1537"/>
      <c r="F4" s="1537"/>
      <c r="G4" s="1537"/>
      <c r="H4" s="1537"/>
      <c r="I4" s="1537"/>
      <c r="J4" s="1537"/>
      <c r="K4" s="1537"/>
      <c r="L4" s="1537"/>
      <c r="M4" s="1537"/>
      <c r="N4" s="1537"/>
      <c r="O4" s="1537"/>
      <c r="P4" s="1537"/>
      <c r="Q4" s="1537"/>
      <c r="R4" s="1537"/>
      <c r="S4" s="1537"/>
      <c r="T4" s="1422"/>
    </row>
    <row r="5" spans="1:20" s="1055" customFormat="1" ht="33" customHeight="1" thickBot="1">
      <c r="A5" s="1428" t="s">
        <v>2523</v>
      </c>
      <c r="B5" s="1542" t="s">
        <v>2522</v>
      </c>
      <c r="C5" s="1543"/>
      <c r="D5" s="1543"/>
      <c r="E5" s="1543"/>
      <c r="F5" s="1543"/>
      <c r="G5" s="1543"/>
      <c r="H5" s="1543"/>
      <c r="I5" s="1543"/>
      <c r="J5" s="1429"/>
      <c r="K5" s="1539"/>
      <c r="L5" s="1539"/>
      <c r="M5" s="1539"/>
      <c r="N5" s="1430"/>
      <c r="O5" s="1430"/>
      <c r="P5" s="1430"/>
      <c r="Q5" s="1430"/>
      <c r="R5" s="1430"/>
      <c r="S5" s="1431"/>
      <c r="T5" s="1422"/>
    </row>
    <row r="6" spans="1:20" s="1055" customFormat="1" ht="21.75" customHeight="1" thickBot="1">
      <c r="A6" s="1426" t="s">
        <v>690</v>
      </c>
      <c r="B6" s="1541" t="s">
        <v>2875</v>
      </c>
      <c r="C6" s="1541"/>
      <c r="D6" s="1541"/>
      <c r="E6" s="1541"/>
      <c r="F6" s="1541"/>
      <c r="G6" s="1541"/>
      <c r="H6" s="1541"/>
      <c r="I6" s="1541"/>
      <c r="J6" s="1541"/>
      <c r="K6" s="1541"/>
      <c r="L6" s="1541"/>
      <c r="M6" s="1541"/>
      <c r="N6" s="1541"/>
      <c r="O6" s="1541"/>
      <c r="P6" s="1541"/>
      <c r="Q6" s="1541"/>
      <c r="R6" s="1541"/>
      <c r="S6" s="1541"/>
      <c r="T6" s="1423"/>
    </row>
    <row r="7" spans="1:20" s="986" customFormat="1" ht="21.75" customHeight="1" thickBot="1">
      <c r="A7" s="1432">
        <v>3</v>
      </c>
      <c r="B7" s="1538" t="s">
        <v>2336</v>
      </c>
      <c r="C7" s="1538"/>
      <c r="D7" s="1538"/>
      <c r="E7" s="1538"/>
      <c r="F7" s="1538"/>
      <c r="G7" s="1538"/>
      <c r="H7" s="1538"/>
      <c r="I7" s="1538"/>
      <c r="J7" s="1538"/>
      <c r="K7" s="1538"/>
      <c r="L7" s="1538"/>
      <c r="M7" s="1538"/>
      <c r="N7" s="1538"/>
      <c r="O7" s="1538"/>
      <c r="P7" s="1538"/>
      <c r="Q7" s="1538"/>
      <c r="R7" s="1538"/>
      <c r="S7" s="1538"/>
      <c r="T7" s="1422"/>
    </row>
    <row r="8" spans="1:20" ht="15" thickBot="1">
      <c r="A8" s="1433">
        <v>4</v>
      </c>
      <c r="B8" s="1526" t="s">
        <v>2518</v>
      </c>
      <c r="C8" s="1526"/>
      <c r="D8" s="1526"/>
      <c r="E8" s="1526"/>
      <c r="F8" s="1526"/>
      <c r="G8" s="1526"/>
      <c r="H8" s="1526"/>
      <c r="I8" s="1526"/>
      <c r="J8" s="1526"/>
      <c r="K8" s="1526"/>
      <c r="L8" s="1526"/>
      <c r="M8" s="1526"/>
      <c r="N8" s="1526"/>
      <c r="O8" s="1526"/>
      <c r="P8" s="1526"/>
      <c r="Q8" s="1526"/>
      <c r="R8" s="1526"/>
      <c r="S8" s="1526"/>
      <c r="T8" s="1424"/>
    </row>
    <row r="9" spans="1:20" ht="15" thickBot="1">
      <c r="A9" s="1433">
        <v>5</v>
      </c>
      <c r="B9" s="1523" t="s">
        <v>832</v>
      </c>
      <c r="C9" s="1524"/>
      <c r="D9" s="1524"/>
      <c r="E9" s="1524"/>
      <c r="F9" s="1524"/>
      <c r="G9" s="1524"/>
      <c r="H9" s="1524"/>
      <c r="I9" s="1524"/>
      <c r="J9" s="1524"/>
      <c r="K9" s="1524"/>
      <c r="L9" s="1524"/>
      <c r="M9" s="1524"/>
      <c r="N9" s="1524"/>
      <c r="O9" s="1524"/>
      <c r="P9" s="1524"/>
      <c r="Q9" s="1524"/>
      <c r="R9" s="1524"/>
      <c r="S9" s="1525"/>
      <c r="T9" s="1424"/>
    </row>
    <row r="10" spans="1:20" ht="18.600000000000001" thickBot="1">
      <c r="A10" s="1433">
        <v>6</v>
      </c>
      <c r="B10" s="1523" t="s">
        <v>851</v>
      </c>
      <c r="C10" s="1524"/>
      <c r="D10" s="1524"/>
      <c r="E10" s="1524"/>
      <c r="F10" s="1524"/>
      <c r="G10" s="1524"/>
      <c r="H10" s="1524"/>
      <c r="I10" s="1524"/>
      <c r="J10" s="1524"/>
      <c r="K10" s="1524"/>
      <c r="L10" s="1524"/>
      <c r="M10" s="1524"/>
      <c r="N10" s="1524"/>
      <c r="O10" s="1524"/>
      <c r="P10" s="1524"/>
      <c r="Q10" s="1524"/>
      <c r="R10" s="1524"/>
      <c r="S10" s="1525"/>
      <c r="T10" s="1424"/>
    </row>
    <row r="11" spans="1:20" ht="16.2" thickBot="1">
      <c r="A11" s="1433"/>
      <c r="B11" s="1523" t="s">
        <v>852</v>
      </c>
      <c r="C11" s="1524"/>
      <c r="D11" s="1524"/>
      <c r="E11" s="1524"/>
      <c r="F11" s="1524"/>
      <c r="G11" s="1524"/>
      <c r="H11" s="1524"/>
      <c r="I11" s="1524"/>
      <c r="J11" s="1524"/>
      <c r="K11" s="1524"/>
      <c r="L11" s="1524"/>
      <c r="M11" s="1524"/>
      <c r="N11" s="1524"/>
      <c r="O11" s="1524"/>
      <c r="P11" s="1524"/>
      <c r="Q11" s="1524"/>
      <c r="R11" s="1524"/>
      <c r="S11" s="1525"/>
      <c r="T11" s="1424"/>
    </row>
    <row r="12" spans="1:20" ht="15" thickBot="1">
      <c r="A12" s="1433">
        <v>7</v>
      </c>
      <c r="B12" s="1523" t="s">
        <v>442</v>
      </c>
      <c r="C12" s="1524"/>
      <c r="D12" s="1524"/>
      <c r="E12" s="1524"/>
      <c r="F12" s="1524"/>
      <c r="G12" s="1524"/>
      <c r="H12" s="1524"/>
      <c r="I12" s="1524"/>
      <c r="J12" s="1524"/>
      <c r="K12" s="1524"/>
      <c r="L12" s="1524"/>
      <c r="M12" s="1524"/>
      <c r="N12" s="1524"/>
      <c r="O12" s="1524"/>
      <c r="P12" s="1524"/>
      <c r="Q12" s="1524"/>
      <c r="R12" s="1524"/>
      <c r="S12" s="1525"/>
      <c r="T12" s="1424"/>
    </row>
    <row r="13" spans="1:20" ht="15" thickBot="1">
      <c r="A13" s="1433"/>
      <c r="B13" s="1535" t="s">
        <v>454</v>
      </c>
      <c r="C13" s="1535"/>
      <c r="D13" s="1535"/>
      <c r="E13" s="1535"/>
      <c r="F13" s="1523" t="s">
        <v>561</v>
      </c>
      <c r="G13" s="1524"/>
      <c r="H13" s="1524"/>
      <c r="I13" s="1524"/>
      <c r="J13" s="1524"/>
      <c r="K13" s="1524"/>
      <c r="L13" s="1524"/>
      <c r="M13" s="1524"/>
      <c r="N13" s="1524"/>
      <c r="O13" s="1524"/>
      <c r="P13" s="1524"/>
      <c r="Q13" s="1524"/>
      <c r="R13" s="1524"/>
      <c r="S13" s="1525"/>
      <c r="T13" s="1424"/>
    </row>
    <row r="14" spans="1:20" ht="15" thickBot="1">
      <c r="A14" s="1433"/>
      <c r="B14" s="1526" t="s">
        <v>2334</v>
      </c>
      <c r="C14" s="1526"/>
      <c r="D14" s="1526"/>
      <c r="E14" s="1526"/>
      <c r="F14" s="1526"/>
      <c r="G14" s="1526"/>
      <c r="H14" s="1526"/>
      <c r="I14" s="1526"/>
      <c r="J14" s="1526"/>
      <c r="K14" s="1526"/>
      <c r="L14" s="1526"/>
      <c r="M14" s="1526"/>
      <c r="N14" s="1526"/>
      <c r="O14" s="1526"/>
      <c r="P14" s="1526"/>
      <c r="Q14" s="1526"/>
      <c r="R14" s="1526"/>
      <c r="S14" s="1526"/>
      <c r="T14" s="1424"/>
    </row>
    <row r="15" spans="1:20" ht="15" thickBot="1">
      <c r="A15" s="1433"/>
      <c r="B15" s="1526" t="s">
        <v>2335</v>
      </c>
      <c r="C15" s="1526"/>
      <c r="D15" s="1526"/>
      <c r="E15" s="1526"/>
      <c r="F15" s="1526"/>
      <c r="G15" s="1526"/>
      <c r="H15" s="1526"/>
      <c r="I15" s="1526"/>
      <c r="J15" s="1526"/>
      <c r="K15" s="1526"/>
      <c r="L15" s="1526"/>
      <c r="M15" s="1526"/>
      <c r="N15" s="1526"/>
      <c r="O15" s="1526"/>
      <c r="P15" s="1526"/>
      <c r="Q15" s="1526"/>
      <c r="R15" s="1526"/>
      <c r="S15" s="1526"/>
      <c r="T15" s="1424"/>
    </row>
    <row r="16" spans="1:20" ht="15" thickBot="1">
      <c r="A16" s="1433">
        <v>8</v>
      </c>
      <c r="B16" s="1523" t="s">
        <v>837</v>
      </c>
      <c r="C16" s="1524"/>
      <c r="D16" s="1524"/>
      <c r="E16" s="1524"/>
      <c r="F16" s="1524"/>
      <c r="G16" s="1524"/>
      <c r="H16" s="1524"/>
      <c r="I16" s="1524"/>
      <c r="J16" s="1524"/>
      <c r="K16" s="1524"/>
      <c r="L16" s="1524"/>
      <c r="M16" s="1524"/>
      <c r="N16" s="1524"/>
      <c r="O16" s="1524"/>
      <c r="P16" s="1524"/>
      <c r="Q16" s="1524"/>
      <c r="R16" s="1524"/>
      <c r="S16" s="1525"/>
      <c r="T16" s="1424"/>
    </row>
    <row r="17" spans="1:20" ht="15" thickBot="1">
      <c r="A17" s="1433">
        <v>9</v>
      </c>
      <c r="B17" s="1523" t="s">
        <v>466</v>
      </c>
      <c r="C17" s="1524"/>
      <c r="D17" s="1524"/>
      <c r="E17" s="1524"/>
      <c r="F17" s="1524"/>
      <c r="G17" s="1524"/>
      <c r="H17" s="1524"/>
      <c r="I17" s="1524"/>
      <c r="J17" s="1524"/>
      <c r="K17" s="1524"/>
      <c r="L17" s="1524"/>
      <c r="M17" s="1524"/>
      <c r="N17" s="1524"/>
      <c r="O17" s="1524"/>
      <c r="P17" s="1524"/>
      <c r="Q17" s="1524"/>
      <c r="R17" s="1524"/>
      <c r="S17" s="1525"/>
      <c r="T17" s="1424"/>
    </row>
    <row r="18" spans="1:20" ht="15" thickBot="1">
      <c r="A18" s="1433"/>
      <c r="B18" s="1523" t="s">
        <v>468</v>
      </c>
      <c r="C18" s="1524"/>
      <c r="D18" s="1524"/>
      <c r="E18" s="1524"/>
      <c r="F18" s="1524"/>
      <c r="G18" s="1525"/>
      <c r="H18" s="1526" t="s">
        <v>845</v>
      </c>
      <c r="I18" s="1526"/>
      <c r="J18" s="1526"/>
      <c r="K18" s="1526"/>
      <c r="L18" s="1526"/>
      <c r="M18" s="1526"/>
      <c r="N18" s="1526"/>
      <c r="O18" s="1526"/>
      <c r="P18" s="1526"/>
      <c r="Q18" s="1526"/>
      <c r="R18" s="1526"/>
      <c r="S18" s="1526"/>
      <c r="T18" s="1424"/>
    </row>
    <row r="19" spans="1:20" ht="15" thickBot="1">
      <c r="A19" s="1433">
        <v>10</v>
      </c>
      <c r="B19" s="1427" t="s">
        <v>2519</v>
      </c>
      <c r="C19" s="1427"/>
      <c r="D19" s="1427"/>
      <c r="E19" s="1427"/>
      <c r="F19" s="1427"/>
      <c r="G19" s="1427"/>
      <c r="H19" s="1427"/>
      <c r="I19" s="1427"/>
      <c r="J19" s="1427"/>
      <c r="K19" s="1427"/>
      <c r="L19" s="1427"/>
      <c r="M19" s="1427"/>
      <c r="N19" s="1427"/>
      <c r="O19" s="1427"/>
      <c r="P19" s="1427"/>
      <c r="Q19" s="1427"/>
      <c r="R19" s="1427"/>
      <c r="S19" s="1427"/>
      <c r="T19" s="1424"/>
    </row>
    <row r="20" spans="1:20" ht="16.2" thickBot="1">
      <c r="A20" s="1433">
        <v>11</v>
      </c>
      <c r="B20" s="1523" t="s">
        <v>820</v>
      </c>
      <c r="C20" s="1524"/>
      <c r="D20" s="1524"/>
      <c r="E20" s="1524"/>
      <c r="F20" s="1524"/>
      <c r="G20" s="1525"/>
      <c r="H20" s="1527" t="s">
        <v>835</v>
      </c>
      <c r="I20" s="1528"/>
      <c r="J20" s="1528"/>
      <c r="K20" s="1528"/>
      <c r="L20" s="1528"/>
      <c r="M20" s="1528"/>
      <c r="N20" s="1528"/>
      <c r="O20" s="1528"/>
      <c r="P20" s="1528"/>
      <c r="Q20" s="1528"/>
      <c r="R20" s="1528"/>
      <c r="S20" s="1529"/>
      <c r="T20" s="1424"/>
    </row>
    <row r="21" spans="1:20" ht="16.2" thickBot="1">
      <c r="A21" s="1433">
        <v>12</v>
      </c>
      <c r="B21" s="1523" t="s">
        <v>821</v>
      </c>
      <c r="C21" s="1524"/>
      <c r="D21" s="1524"/>
      <c r="E21" s="1524"/>
      <c r="F21" s="1524"/>
      <c r="G21" s="1525"/>
      <c r="H21" s="1527" t="s">
        <v>836</v>
      </c>
      <c r="I21" s="1528"/>
      <c r="J21" s="1528"/>
      <c r="K21" s="1528"/>
      <c r="L21" s="1528"/>
      <c r="M21" s="1528"/>
      <c r="N21" s="1528"/>
      <c r="O21" s="1528"/>
      <c r="P21" s="1528"/>
      <c r="Q21" s="1528"/>
      <c r="R21" s="1528"/>
      <c r="S21" s="1529"/>
      <c r="T21" s="1424"/>
    </row>
    <row r="22" spans="1:20" ht="15" thickBot="1">
      <c r="A22" s="1433">
        <v>13</v>
      </c>
      <c r="B22" s="1523" t="s">
        <v>838</v>
      </c>
      <c r="C22" s="1524"/>
      <c r="D22" s="1524"/>
      <c r="E22" s="1524"/>
      <c r="F22" s="1524"/>
      <c r="G22" s="1524"/>
      <c r="H22" s="1524"/>
      <c r="I22" s="1524"/>
      <c r="J22" s="1524"/>
      <c r="K22" s="1524"/>
      <c r="L22" s="1524"/>
      <c r="M22" s="1524"/>
      <c r="N22" s="1524"/>
      <c r="O22" s="1524"/>
      <c r="P22" s="1524"/>
      <c r="Q22" s="1524"/>
      <c r="R22" s="1524"/>
      <c r="S22" s="1525"/>
      <c r="T22" s="1422"/>
    </row>
    <row r="23" spans="1:20" ht="15" thickBot="1">
      <c r="A23" s="1433">
        <v>14</v>
      </c>
      <c r="B23" s="1523" t="s">
        <v>3408</v>
      </c>
      <c r="C23" s="1524"/>
      <c r="D23" s="1524"/>
      <c r="E23" s="1524"/>
      <c r="F23" s="1524"/>
      <c r="G23" s="1524"/>
      <c r="H23" s="1524"/>
      <c r="I23" s="1524"/>
      <c r="J23" s="1524"/>
      <c r="K23" s="1524"/>
      <c r="L23" s="1524"/>
      <c r="M23" s="1524"/>
      <c r="N23" s="1524"/>
      <c r="O23" s="1524"/>
      <c r="P23" s="1524"/>
      <c r="Q23" s="1524"/>
      <c r="R23" s="1524"/>
      <c r="S23" s="1525"/>
      <c r="T23" s="1424"/>
    </row>
    <row r="24" spans="1:20" ht="15" thickBot="1">
      <c r="A24" s="1433">
        <v>15</v>
      </c>
      <c r="B24" s="1523" t="s">
        <v>833</v>
      </c>
      <c r="C24" s="1524"/>
      <c r="D24" s="1524"/>
      <c r="E24" s="1524"/>
      <c r="F24" s="1524"/>
      <c r="G24" s="1524"/>
      <c r="H24" s="1524"/>
      <c r="I24" s="1524"/>
      <c r="J24" s="1524"/>
      <c r="K24" s="1524"/>
      <c r="L24" s="1524"/>
      <c r="M24" s="1524"/>
      <c r="N24" s="1524"/>
      <c r="O24" s="1524"/>
      <c r="P24" s="1524"/>
      <c r="Q24" s="1524"/>
      <c r="R24" s="1524"/>
      <c r="S24" s="1525"/>
      <c r="T24" s="1424"/>
    </row>
    <row r="25" spans="1:20" ht="15" thickBot="1">
      <c r="A25" s="1433">
        <v>16</v>
      </c>
      <c r="B25" s="1523" t="s">
        <v>834</v>
      </c>
      <c r="C25" s="1524"/>
      <c r="D25" s="1524"/>
      <c r="E25" s="1524"/>
      <c r="F25" s="1524"/>
      <c r="G25" s="1524"/>
      <c r="H25" s="1524"/>
      <c r="I25" s="1524"/>
      <c r="J25" s="1524"/>
      <c r="K25" s="1524"/>
      <c r="L25" s="1524"/>
      <c r="M25" s="1524"/>
      <c r="N25" s="1524"/>
      <c r="O25" s="1524"/>
      <c r="P25" s="1524"/>
      <c r="Q25" s="1524"/>
      <c r="R25" s="1524"/>
      <c r="S25" s="1525"/>
      <c r="T25" s="1424"/>
    </row>
    <row r="26" spans="1:20" ht="36" customHeight="1">
      <c r="A26" s="1420"/>
      <c r="B26" s="1532"/>
      <c r="C26" s="1532"/>
      <c r="D26" s="1532"/>
      <c r="E26" s="1532"/>
      <c r="F26" s="1532"/>
      <c r="G26" s="1532"/>
      <c r="H26" s="1532"/>
      <c r="I26" s="1532"/>
      <c r="J26" s="1532"/>
      <c r="K26" s="1532"/>
      <c r="L26" s="1532"/>
      <c r="M26" s="1532"/>
      <c r="N26" s="1532"/>
      <c r="O26" s="1532"/>
      <c r="P26" s="1532"/>
      <c r="Q26" s="1532"/>
      <c r="R26" s="1532"/>
      <c r="S26" s="1532"/>
      <c r="T26" s="1056"/>
    </row>
    <row r="27" spans="1:20" ht="24.75" customHeight="1">
      <c r="A27" s="1420"/>
      <c r="B27" s="1418"/>
      <c r="C27" s="1418"/>
      <c r="D27" s="1418"/>
      <c r="E27" s="1418"/>
      <c r="F27" s="1418"/>
      <c r="G27" s="1418"/>
      <c r="H27" s="1533" t="s">
        <v>841</v>
      </c>
      <c r="I27" s="1533"/>
      <c r="J27" s="1533"/>
      <c r="K27" s="1533"/>
      <c r="L27" s="1418"/>
      <c r="M27" s="1418"/>
      <c r="N27" s="1418"/>
      <c r="O27" s="1418"/>
      <c r="P27" s="1418"/>
      <c r="Q27" s="1418"/>
      <c r="R27" s="1418"/>
      <c r="S27" s="1418"/>
      <c r="T27" s="1056"/>
    </row>
    <row r="28" spans="1:20" ht="15.6">
      <c r="A28" s="1420"/>
      <c r="B28" s="1418"/>
      <c r="C28" s="1418"/>
      <c r="D28" s="1418"/>
      <c r="E28" s="1418"/>
      <c r="F28" s="1418"/>
      <c r="G28" s="1418"/>
      <c r="H28" s="1530" t="s">
        <v>254</v>
      </c>
      <c r="I28" s="1530"/>
      <c r="J28" s="1530"/>
      <c r="K28" s="1530"/>
      <c r="L28" s="1418"/>
      <c r="M28" s="1418"/>
      <c r="N28" s="1418"/>
      <c r="O28" s="1418"/>
      <c r="P28" s="1418"/>
      <c r="Q28" s="1418"/>
      <c r="R28" s="1418"/>
      <c r="S28" s="1418"/>
      <c r="T28" s="1056"/>
    </row>
    <row r="29" spans="1:20" ht="15.6">
      <c r="A29" s="1420"/>
      <c r="B29" s="1418"/>
      <c r="C29" s="1418"/>
      <c r="D29" s="1418"/>
      <c r="E29" s="1418"/>
      <c r="F29" s="1418"/>
      <c r="G29" s="1418"/>
      <c r="H29" s="1419"/>
      <c r="I29" s="1530" t="s">
        <v>839</v>
      </c>
      <c r="J29" s="1530"/>
      <c r="K29" s="1419"/>
      <c r="L29" s="1418"/>
      <c r="M29" s="1418"/>
      <c r="N29" s="1418"/>
      <c r="O29" s="1418"/>
      <c r="P29" s="1418"/>
      <c r="Q29" s="1418"/>
      <c r="R29" s="1418"/>
      <c r="S29" s="1418"/>
      <c r="T29" s="1056"/>
    </row>
    <row r="30" spans="1:20" ht="15.6">
      <c r="A30" s="1420"/>
      <c r="B30" s="1418"/>
      <c r="C30" s="1418"/>
      <c r="D30" s="1418"/>
      <c r="E30" s="1418"/>
      <c r="F30" s="1418"/>
      <c r="G30" s="1418"/>
      <c r="H30" s="1530" t="s">
        <v>840</v>
      </c>
      <c r="I30" s="1530"/>
      <c r="J30" s="1530"/>
      <c r="K30" s="1530"/>
      <c r="L30" s="1418"/>
      <c r="M30" s="1418"/>
      <c r="N30" s="1418"/>
      <c r="O30" s="1418"/>
      <c r="P30" s="1418"/>
      <c r="Q30" s="1418"/>
      <c r="R30" s="1418"/>
      <c r="S30" s="1418"/>
      <c r="T30" s="1056"/>
    </row>
    <row r="31" spans="1:20" ht="20.25" customHeight="1">
      <c r="A31" s="1420"/>
      <c r="B31" s="1418"/>
      <c r="C31" s="1418"/>
      <c r="D31" s="1418"/>
      <c r="E31" s="1418"/>
      <c r="F31" s="1418"/>
      <c r="G31" s="1418"/>
      <c r="H31" s="1531" t="s">
        <v>3417</v>
      </c>
      <c r="I31" s="1531"/>
      <c r="J31" s="1531"/>
      <c r="K31" s="1531"/>
      <c r="L31" s="1418"/>
      <c r="M31" s="1418"/>
      <c r="N31" s="1418"/>
      <c r="O31" s="1418"/>
      <c r="P31" s="1418"/>
      <c r="Q31" s="1418"/>
      <c r="R31" s="1418"/>
      <c r="S31" s="1418"/>
      <c r="T31" s="1056"/>
    </row>
    <row r="32" spans="1:20" ht="15.6">
      <c r="A32" s="1420"/>
      <c r="B32" s="1418"/>
      <c r="C32" s="1418"/>
      <c r="D32" s="1418"/>
      <c r="E32" s="1418"/>
      <c r="F32" s="1418"/>
      <c r="G32" s="1530" t="s">
        <v>842</v>
      </c>
      <c r="H32" s="1530"/>
      <c r="I32" s="1530"/>
      <c r="J32" s="1530"/>
      <c r="K32" s="1530"/>
      <c r="L32" s="1530"/>
      <c r="M32" s="1418"/>
      <c r="N32" s="1418"/>
      <c r="O32" s="1418"/>
      <c r="P32" s="1418"/>
      <c r="Q32" s="1418"/>
      <c r="R32" s="1418"/>
      <c r="S32" s="1418"/>
      <c r="T32" s="1056"/>
    </row>
    <row r="33" spans="1:21">
      <c r="A33" s="1420"/>
      <c r="B33" s="1056"/>
      <c r="C33" s="1056"/>
      <c r="D33" s="1056"/>
      <c r="E33" s="1056"/>
      <c r="F33" s="1056"/>
      <c r="G33" s="1056"/>
      <c r="H33" s="1056"/>
      <c r="I33" s="1056"/>
      <c r="J33" s="1056"/>
      <c r="K33" s="1056"/>
      <c r="L33" s="1056"/>
      <c r="M33" s="1056"/>
      <c r="N33" s="1056"/>
      <c r="O33" s="1056"/>
      <c r="P33" s="1056"/>
      <c r="Q33" s="1056"/>
      <c r="R33" s="1056"/>
      <c r="S33" s="1056"/>
      <c r="T33" s="1056"/>
      <c r="U33" s="77"/>
    </row>
    <row r="34" spans="1:21">
      <c r="B34" s="1246"/>
    </row>
  </sheetData>
  <sheetProtection password="87C9" sheet="1" objects="1" scenarios="1" selectLockedCells="1"/>
  <protectedRanges>
    <protectedRange sqref="H20:J21" name="Range1"/>
  </protectedRanges>
  <mergeCells count="36">
    <mergeCell ref="B1:S1"/>
    <mergeCell ref="B8:S8"/>
    <mergeCell ref="B13:E13"/>
    <mergeCell ref="B3:S3"/>
    <mergeCell ref="B4:S4"/>
    <mergeCell ref="B7:S7"/>
    <mergeCell ref="K5:M5"/>
    <mergeCell ref="B2:S2"/>
    <mergeCell ref="B6:S6"/>
    <mergeCell ref="B5:I5"/>
    <mergeCell ref="B9:S9"/>
    <mergeCell ref="B10:S10"/>
    <mergeCell ref="B11:S11"/>
    <mergeCell ref="B12:S12"/>
    <mergeCell ref="F13:S13"/>
    <mergeCell ref="H30:K30"/>
    <mergeCell ref="H31:K31"/>
    <mergeCell ref="G32:L32"/>
    <mergeCell ref="B18:G18"/>
    <mergeCell ref="B24:S24"/>
    <mergeCell ref="B25:S25"/>
    <mergeCell ref="B26:S26"/>
    <mergeCell ref="H18:S18"/>
    <mergeCell ref="H27:K27"/>
    <mergeCell ref="H28:K28"/>
    <mergeCell ref="I29:J29"/>
    <mergeCell ref="B23:S23"/>
    <mergeCell ref="B16:S16"/>
    <mergeCell ref="B14:S14"/>
    <mergeCell ref="B15:S15"/>
    <mergeCell ref="B17:S17"/>
    <mergeCell ref="B22:S22"/>
    <mergeCell ref="B20:G20"/>
    <mergeCell ref="B21:G21"/>
    <mergeCell ref="H20:S20"/>
    <mergeCell ref="H21:S21"/>
  </mergeCells>
  <hyperlinks>
    <hyperlink ref="H20" r:id="rId1"/>
    <hyperlink ref="H21" r:id="rId2"/>
    <hyperlink ref="H20:J20" r:id="rId3" display="Google Hindi Input Tools"/>
  </hyperlinks>
  <pageMargins left="0.17" right="0.18" top="0.23" bottom="0.75" header="0.17" footer="0.3"/>
  <pageSetup paperSize="9" scale="80" orientation="landscape" blackAndWhite="1" verticalDpi="200" r:id="rId4"/>
  <drawing r:id="rId5"/>
</worksheet>
</file>

<file path=xl/worksheets/sheet2.xml><?xml version="1.0" encoding="utf-8"?>
<worksheet xmlns="http://schemas.openxmlformats.org/spreadsheetml/2006/main" xmlns:r="http://schemas.openxmlformats.org/officeDocument/2006/relationships">
  <sheetPr codeName="Sheet1">
    <tabColor rgb="FFFF0000"/>
  </sheetPr>
  <dimension ref="A1:P23"/>
  <sheetViews>
    <sheetView showGridLines="0" showRowColHeaders="0" zoomScale="114" zoomScaleNormal="114" workbookViewId="0">
      <selection activeCell="N19" sqref="N19"/>
    </sheetView>
  </sheetViews>
  <sheetFormatPr defaultRowHeight="14.4"/>
  <cols>
    <col min="1" max="1" width="6.44140625" customWidth="1"/>
    <col min="2" max="2" width="6.109375" customWidth="1"/>
    <col min="3" max="3" width="21.6640625" customWidth="1"/>
    <col min="9" max="9" width="10.44140625" customWidth="1"/>
    <col min="11" max="11" width="10.33203125" customWidth="1"/>
    <col min="12" max="12" width="12.109375" customWidth="1"/>
    <col min="14" max="14" width="19.88671875" customWidth="1"/>
    <col min="15" max="15" width="5.33203125" customWidth="1"/>
    <col min="16" max="16" width="10.5546875" customWidth="1"/>
  </cols>
  <sheetData>
    <row r="1" spans="1:16" ht="34.5" customHeight="1">
      <c r="A1" s="1546" t="s">
        <v>846</v>
      </c>
      <c r="B1" s="1547"/>
      <c r="C1" s="1547"/>
      <c r="D1" s="1547"/>
      <c r="E1" s="1547"/>
      <c r="F1" s="1547"/>
      <c r="G1" s="1547"/>
      <c r="H1" s="1547"/>
      <c r="I1" s="1545" t="s">
        <v>3409</v>
      </c>
      <c r="J1" s="1545"/>
      <c r="K1" s="1545"/>
      <c r="L1" s="1545"/>
      <c r="M1" s="1545"/>
      <c r="N1" s="1545"/>
      <c r="O1" s="37"/>
      <c r="P1" s="37"/>
    </row>
    <row r="2" spans="1:16">
      <c r="A2" s="1053"/>
      <c r="B2" s="184"/>
      <c r="C2" s="185"/>
      <c r="D2" s="185"/>
      <c r="E2" s="185"/>
      <c r="F2" s="185"/>
      <c r="G2" s="185"/>
      <c r="H2" s="185"/>
      <c r="I2" s="185"/>
      <c r="J2" s="185"/>
      <c r="K2" s="185"/>
      <c r="L2" s="185"/>
      <c r="M2" s="185"/>
      <c r="N2" s="1054"/>
      <c r="O2" s="1053"/>
      <c r="P2" s="1053"/>
    </row>
    <row r="3" spans="1:16" ht="24.75" customHeight="1">
      <c r="A3" s="1254"/>
      <c r="B3" s="1549"/>
      <c r="C3" s="1549"/>
      <c r="D3" s="1549"/>
      <c r="E3" s="1549"/>
      <c r="F3" s="1549"/>
      <c r="G3" s="1549"/>
      <c r="H3" s="1549"/>
      <c r="I3" s="1549"/>
      <c r="J3" s="1549"/>
      <c r="K3" s="1549"/>
      <c r="L3" s="1549"/>
      <c r="M3" s="1417"/>
      <c r="N3" s="1417"/>
      <c r="O3" s="1053"/>
      <c r="P3" s="1053"/>
    </row>
    <row r="4" spans="1:16" ht="10.5" customHeight="1">
      <c r="A4" s="1053"/>
      <c r="B4" s="1052"/>
      <c r="C4" s="1548"/>
      <c r="D4" s="1252"/>
      <c r="E4" s="1252"/>
      <c r="F4" s="1252"/>
      <c r="G4" s="1252"/>
      <c r="H4" s="1548"/>
      <c r="I4" s="1548"/>
      <c r="J4" s="1252"/>
      <c r="K4" s="1548"/>
      <c r="L4" s="1548"/>
      <c r="M4" s="1544"/>
      <c r="N4" s="1544"/>
      <c r="O4" s="1053"/>
      <c r="P4" s="1053"/>
    </row>
    <row r="5" spans="1:16" ht="3" customHeight="1">
      <c r="A5" s="1053"/>
      <c r="B5" s="1052"/>
      <c r="C5" s="1548"/>
      <c r="D5" s="1252"/>
      <c r="E5" s="1252"/>
      <c r="F5" s="1252"/>
      <c r="G5" s="1252"/>
      <c r="H5" s="1548"/>
      <c r="I5" s="1548"/>
      <c r="J5" s="1252"/>
      <c r="K5" s="1548"/>
      <c r="L5" s="1548"/>
      <c r="M5" s="1544"/>
      <c r="N5" s="1544"/>
      <c r="O5" s="1053"/>
      <c r="P5" s="1053"/>
    </row>
    <row r="6" spans="1:16" ht="28.5" customHeight="1">
      <c r="A6" s="1053"/>
      <c r="B6" s="1052"/>
      <c r="C6" s="1053"/>
      <c r="D6" s="1053"/>
      <c r="E6" s="1544"/>
      <c r="F6" s="1544"/>
      <c r="G6" s="1053"/>
      <c r="H6" s="1544"/>
      <c r="I6" s="1544"/>
      <c r="J6" s="1053"/>
      <c r="K6" s="1544"/>
      <c r="L6" s="1544"/>
      <c r="M6" s="1544"/>
      <c r="N6" s="1544"/>
      <c r="O6" s="1053"/>
      <c r="P6" s="1053"/>
    </row>
    <row r="7" spans="1:16" ht="8.25" customHeight="1">
      <c r="A7" s="1053"/>
      <c r="B7" s="1052"/>
      <c r="C7" s="1253"/>
      <c r="D7" s="1253"/>
      <c r="E7" s="1253"/>
      <c r="F7" s="1253"/>
      <c r="G7" s="1253"/>
      <c r="H7" s="1253"/>
      <c r="I7" s="1253"/>
      <c r="J7" s="1253"/>
      <c r="K7" s="1253"/>
      <c r="L7" s="1253"/>
      <c r="M7" s="1544"/>
      <c r="N7" s="1544"/>
      <c r="O7" s="1053"/>
      <c r="P7" s="1053"/>
    </row>
    <row r="8" spans="1:16" ht="6" customHeight="1">
      <c r="A8" s="1053"/>
      <c r="B8" s="1052"/>
      <c r="C8" s="1253"/>
      <c r="D8" s="1253"/>
      <c r="E8" s="1253"/>
      <c r="F8" s="1253"/>
      <c r="G8" s="1253"/>
      <c r="H8" s="1253"/>
      <c r="I8" s="1253"/>
      <c r="J8" s="1253"/>
      <c r="K8" s="1253"/>
      <c r="L8" s="1253"/>
      <c r="M8" s="1544"/>
      <c r="N8" s="1544"/>
      <c r="O8" s="1053"/>
      <c r="P8" s="1053"/>
    </row>
    <row r="9" spans="1:16" ht="30" customHeight="1">
      <c r="A9" s="1053"/>
      <c r="B9" s="1052"/>
      <c r="C9" s="1053"/>
      <c r="D9" s="1053"/>
      <c r="E9" s="1544"/>
      <c r="F9" s="1544"/>
      <c r="G9" s="1053"/>
      <c r="H9" s="1544"/>
      <c r="I9" s="1544"/>
      <c r="J9" s="1053"/>
      <c r="K9" s="1544"/>
      <c r="L9" s="1544"/>
      <c r="M9" s="1544"/>
      <c r="N9" s="1544"/>
      <c r="O9" s="1053"/>
      <c r="P9" s="1053"/>
    </row>
    <row r="10" spans="1:16" ht="6" customHeight="1">
      <c r="A10" s="1053"/>
      <c r="B10" s="1052"/>
      <c r="C10" s="1253"/>
      <c r="D10" s="1253"/>
      <c r="E10" s="1253"/>
      <c r="F10" s="1253"/>
      <c r="G10" s="1253"/>
      <c r="H10" s="1253"/>
      <c r="I10" s="1253"/>
      <c r="J10" s="1253"/>
      <c r="K10" s="1253"/>
      <c r="L10" s="1253"/>
      <c r="M10" s="1544"/>
      <c r="N10" s="1544"/>
      <c r="O10" s="1053"/>
      <c r="P10" s="1053"/>
    </row>
    <row r="11" spans="1:16" ht="7.5" customHeight="1">
      <c r="A11" s="1053"/>
      <c r="B11" s="1052"/>
      <c r="C11" s="1253"/>
      <c r="D11" s="1253"/>
      <c r="E11" s="1253"/>
      <c r="F11" s="1253"/>
      <c r="G11" s="1253"/>
      <c r="H11" s="1253"/>
      <c r="I11" s="1253"/>
      <c r="J11" s="1253"/>
      <c r="K11" s="1253"/>
      <c r="L11" s="1253"/>
      <c r="M11" s="1544"/>
      <c r="N11" s="1544"/>
      <c r="O11" s="1053"/>
      <c r="P11" s="1053"/>
    </row>
    <row r="12" spans="1:16" ht="23.25" customHeight="1">
      <c r="A12" s="1053"/>
      <c r="B12" s="1052"/>
      <c r="C12" s="1053"/>
      <c r="D12" s="1053"/>
      <c r="E12" s="1544"/>
      <c r="F12" s="1544"/>
      <c r="G12" s="1053"/>
      <c r="H12" s="1544"/>
      <c r="I12" s="1544"/>
      <c r="J12" s="1053"/>
      <c r="K12" s="1544"/>
      <c r="L12" s="1544"/>
      <c r="M12" s="1544"/>
      <c r="N12" s="1544"/>
      <c r="O12" s="1053"/>
      <c r="P12" s="1053"/>
    </row>
    <row r="13" spans="1:16">
      <c r="A13" s="1053"/>
      <c r="B13" s="1052"/>
      <c r="C13" s="1549"/>
      <c r="D13" s="1549"/>
      <c r="E13" s="1549"/>
      <c r="F13" s="1549"/>
      <c r="G13" s="1549"/>
      <c r="H13" s="1549"/>
      <c r="I13" s="1549"/>
      <c r="J13" s="1549"/>
      <c r="K13" s="1549"/>
      <c r="L13" s="1549"/>
      <c r="M13" s="1549"/>
      <c r="N13" s="1549"/>
      <c r="O13" s="1053"/>
      <c r="P13" s="1053"/>
    </row>
    <row r="14" spans="1:16" ht="28.5" customHeight="1">
      <c r="A14" s="1053"/>
      <c r="B14" s="1052"/>
      <c r="C14" s="1053"/>
      <c r="D14" s="1053"/>
      <c r="E14" s="1544"/>
      <c r="F14" s="1544"/>
      <c r="G14" s="1053"/>
      <c r="H14" s="1544"/>
      <c r="I14" s="1544"/>
      <c r="J14" s="1053"/>
      <c r="K14" s="1544"/>
      <c r="L14" s="1544"/>
      <c r="M14" s="1544"/>
      <c r="N14" s="1544"/>
      <c r="O14" s="1053"/>
      <c r="P14" s="1053"/>
    </row>
    <row r="15" spans="1:16" ht="12.75" customHeight="1">
      <c r="A15" s="1053"/>
      <c r="B15" s="1052"/>
      <c r="C15" s="1053"/>
      <c r="D15" s="1053"/>
      <c r="E15" s="1053"/>
      <c r="F15" s="1053"/>
      <c r="G15" s="1053"/>
      <c r="H15" s="1053"/>
      <c r="I15" s="1053"/>
      <c r="J15" s="1053"/>
      <c r="K15" s="1053"/>
      <c r="L15" s="1053"/>
      <c r="M15" s="1053"/>
      <c r="N15" s="1053"/>
      <c r="O15" s="1053"/>
      <c r="P15" s="1053"/>
    </row>
    <row r="16" spans="1:16" ht="26.25" customHeight="1">
      <c r="A16" s="1053"/>
      <c r="B16" s="1052"/>
      <c r="C16" s="1053"/>
      <c r="D16" s="1053"/>
      <c r="E16" s="1053"/>
      <c r="F16" s="1053"/>
      <c r="G16" s="1053"/>
      <c r="H16" s="1053"/>
      <c r="I16" s="1053"/>
      <c r="J16" s="1053"/>
      <c r="K16" s="1053"/>
      <c r="L16" s="1053"/>
      <c r="M16" s="1053"/>
      <c r="N16" s="1053"/>
      <c r="O16" s="1053"/>
      <c r="P16" s="1053"/>
    </row>
    <row r="17" spans="1:16" ht="6" customHeight="1">
      <c r="A17" s="37"/>
      <c r="B17" s="37"/>
      <c r="C17" s="37"/>
      <c r="D17" s="37"/>
      <c r="E17" s="37"/>
      <c r="F17" s="37"/>
      <c r="G17" s="37"/>
      <c r="H17" s="37"/>
      <c r="I17" s="37"/>
      <c r="J17" s="37"/>
      <c r="K17" s="37"/>
      <c r="L17" s="37"/>
      <c r="M17" s="37"/>
      <c r="N17" s="37"/>
      <c r="O17" s="37"/>
      <c r="P17" s="37"/>
    </row>
    <row r="18" spans="1:16" ht="4.5" customHeight="1">
      <c r="A18" s="37"/>
      <c r="B18" s="37"/>
      <c r="C18" s="37"/>
      <c r="D18" s="37"/>
      <c r="E18" s="37"/>
      <c r="F18" s="37"/>
      <c r="G18" s="37"/>
      <c r="H18" s="37"/>
      <c r="I18" s="37"/>
      <c r="J18" s="37"/>
      <c r="K18" s="37"/>
      <c r="L18" s="37"/>
      <c r="M18" s="37"/>
      <c r="N18" s="37"/>
      <c r="O18" s="37"/>
      <c r="P18" s="37"/>
    </row>
    <row r="19" spans="1:16" ht="9" customHeight="1">
      <c r="A19" s="1551" t="s">
        <v>3411</v>
      </c>
      <c r="B19" s="1551"/>
      <c r="C19" s="1551"/>
      <c r="D19" s="19"/>
      <c r="E19" s="19"/>
      <c r="F19" s="345"/>
      <c r="G19" s="345"/>
      <c r="H19" s="345"/>
      <c r="I19" s="19"/>
      <c r="J19" s="19"/>
      <c r="K19" s="19"/>
      <c r="L19" s="19"/>
      <c r="M19" s="19"/>
      <c r="N19" s="19"/>
      <c r="O19" s="19"/>
      <c r="P19" s="348"/>
    </row>
    <row r="20" spans="1:16" ht="15" customHeight="1">
      <c r="A20" s="1551"/>
      <c r="B20" s="1551"/>
      <c r="C20" s="1551"/>
      <c r="D20" s="19"/>
      <c r="E20" s="19"/>
      <c r="F20" s="345"/>
      <c r="G20" s="345"/>
      <c r="H20" s="1552" t="s">
        <v>2125</v>
      </c>
      <c r="I20" s="1552"/>
      <c r="J20" s="1552"/>
      <c r="K20" s="19"/>
      <c r="L20" s="19"/>
      <c r="M20" s="1250" t="s">
        <v>853</v>
      </c>
      <c r="N20" s="1049"/>
      <c r="O20" s="19"/>
      <c r="P20" s="348"/>
    </row>
    <row r="21" spans="1:16" ht="15" customHeight="1">
      <c r="A21" s="1048"/>
      <c r="B21" s="1550" t="s">
        <v>254</v>
      </c>
      <c r="C21" s="1550"/>
      <c r="D21" s="19"/>
      <c r="E21" s="19"/>
      <c r="F21" s="348"/>
      <c r="G21" s="348"/>
      <c r="H21" s="348"/>
      <c r="I21" s="19"/>
      <c r="J21" s="19"/>
      <c r="K21" s="19"/>
      <c r="L21" s="19"/>
      <c r="M21" s="1251" t="s">
        <v>854</v>
      </c>
      <c r="N21" s="1051">
        <v>9829303549</v>
      </c>
      <c r="O21" s="19"/>
      <c r="P21" s="348"/>
    </row>
    <row r="22" spans="1:16" ht="15" customHeight="1">
      <c r="A22" s="1048"/>
      <c r="B22" s="1550" t="s">
        <v>2520</v>
      </c>
      <c r="C22" s="1550"/>
      <c r="D22" s="19"/>
      <c r="E22" s="19"/>
      <c r="F22" s="348"/>
      <c r="G22" s="348"/>
      <c r="H22" s="348"/>
      <c r="I22" s="19"/>
      <c r="J22" s="19"/>
      <c r="K22" s="19"/>
      <c r="L22" s="19"/>
      <c r="M22" s="1249" t="s">
        <v>855</v>
      </c>
      <c r="N22" s="1050" t="s">
        <v>856</v>
      </c>
      <c r="O22" s="19"/>
      <c r="P22" s="348"/>
    </row>
    <row r="23" spans="1:16" ht="18">
      <c r="A23" s="1048"/>
      <c r="B23" s="1550" t="s">
        <v>2521</v>
      </c>
      <c r="C23" s="1550"/>
      <c r="D23" s="19"/>
      <c r="E23" s="19"/>
      <c r="F23" s="19"/>
      <c r="G23" s="19"/>
      <c r="H23" s="19"/>
      <c r="I23" s="19"/>
      <c r="J23" s="19"/>
      <c r="K23" s="19"/>
      <c r="L23" s="19"/>
      <c r="M23" s="19"/>
      <c r="N23" s="19"/>
      <c r="O23" s="19"/>
      <c r="P23" s="348"/>
    </row>
  </sheetData>
  <sheetProtection password="87C9" sheet="1" objects="1" scenarios="1" selectLockedCells="1" selectUnlockedCells="1"/>
  <dataConsolidate/>
  <mergeCells count="34">
    <mergeCell ref="M14:N14"/>
    <mergeCell ref="C13:N13"/>
    <mergeCell ref="K12:L12"/>
    <mergeCell ref="H20:J20"/>
    <mergeCell ref="H12:I12"/>
    <mergeCell ref="H14:I14"/>
    <mergeCell ref="K14:L14"/>
    <mergeCell ref="M12:N12"/>
    <mergeCell ref="B22:C22"/>
    <mergeCell ref="A19:C20"/>
    <mergeCell ref="B23:C23"/>
    <mergeCell ref="B21:C21"/>
    <mergeCell ref="E14:F14"/>
    <mergeCell ref="I1:N1"/>
    <mergeCell ref="A1:H1"/>
    <mergeCell ref="M6:N6"/>
    <mergeCell ref="M4:N5"/>
    <mergeCell ref="C4:C5"/>
    <mergeCell ref="K6:L6"/>
    <mergeCell ref="B3:C3"/>
    <mergeCell ref="D3:F3"/>
    <mergeCell ref="G3:I3"/>
    <mergeCell ref="J3:L3"/>
    <mergeCell ref="K4:L5"/>
    <mergeCell ref="H4:I5"/>
    <mergeCell ref="M7:N8"/>
    <mergeCell ref="M10:N11"/>
    <mergeCell ref="E12:F12"/>
    <mergeCell ref="E6:F6"/>
    <mergeCell ref="H6:I6"/>
    <mergeCell ref="K9:L9"/>
    <mergeCell ref="E9:F9"/>
    <mergeCell ref="M9:N9"/>
    <mergeCell ref="H9:I9"/>
  </mergeCells>
  <pageMargins left="0.7" right="0.7" top="0.75" bottom="0.75" header="0.3" footer="0.3"/>
  <pageSetup orientation="portrait" verticalDpi="200" r:id="rId1"/>
  <drawing r:id="rId2"/>
</worksheet>
</file>

<file path=xl/worksheets/sheet3.xml><?xml version="1.0" encoding="utf-8"?>
<worksheet xmlns="http://schemas.openxmlformats.org/spreadsheetml/2006/main" xmlns:r="http://schemas.openxmlformats.org/officeDocument/2006/relationships">
  <sheetPr codeName="Sheet3">
    <tabColor rgb="FF00B0F0"/>
  </sheetPr>
  <dimension ref="A1:Y101"/>
  <sheetViews>
    <sheetView showGridLines="0" showRowColHeaders="0" zoomScale="90" zoomScaleNormal="90" workbookViewId="0">
      <pane xSplit="5" ySplit="6" topLeftCell="F7" activePane="bottomRight" state="frozen"/>
      <selection activeCell="R9" sqref="R9"/>
      <selection pane="topRight" activeCell="R9" sqref="R9"/>
      <selection pane="bottomLeft" activeCell="R9" sqref="R9"/>
      <selection pane="bottomRight" activeCell="B5" sqref="B5"/>
    </sheetView>
  </sheetViews>
  <sheetFormatPr defaultRowHeight="14.4"/>
  <cols>
    <col min="1" max="1" width="12.88671875" customWidth="1"/>
    <col min="2" max="2" width="27.6640625" customWidth="1"/>
    <col min="3" max="3" width="11.33203125" customWidth="1"/>
    <col min="4" max="4" width="42.44140625" customWidth="1"/>
    <col min="5" max="5" width="18.6640625" customWidth="1"/>
    <col min="6" max="6" width="10.109375" customWidth="1"/>
    <col min="7" max="7" width="27.6640625" customWidth="1"/>
    <col min="8" max="8" width="18.109375" customWidth="1"/>
    <col min="9" max="9" width="14.109375" customWidth="1"/>
    <col min="10" max="10" width="16.33203125" customWidth="1"/>
    <col min="12" max="12" width="29" customWidth="1"/>
  </cols>
  <sheetData>
    <row r="1" spans="1:21" ht="36.75" customHeight="1">
      <c r="A1" s="1270"/>
      <c r="B1" s="1271" t="s">
        <v>197</v>
      </c>
      <c r="C1" s="160"/>
      <c r="D1" s="1554" t="s">
        <v>3415</v>
      </c>
      <c r="E1" s="1555"/>
      <c r="F1" s="1553" t="s">
        <v>98</v>
      </c>
      <c r="G1" s="1553"/>
      <c r="H1" s="1553"/>
      <c r="I1" s="1553"/>
      <c r="J1" s="1553"/>
      <c r="K1" s="1553"/>
      <c r="L1" s="749"/>
      <c r="M1" s="749"/>
      <c r="N1" s="749"/>
      <c r="O1" s="750"/>
      <c r="P1" s="161"/>
      <c r="Q1" s="161"/>
      <c r="R1" s="161"/>
      <c r="S1" s="18"/>
      <c r="T1" s="18"/>
      <c r="U1" s="18"/>
    </row>
    <row r="2" spans="1:21" ht="36">
      <c r="A2" s="165" t="s">
        <v>198</v>
      </c>
      <c r="B2" s="162" t="s">
        <v>20</v>
      </c>
      <c r="C2" s="163" t="s">
        <v>201</v>
      </c>
      <c r="D2" s="164" t="s">
        <v>533</v>
      </c>
      <c r="E2" s="165" t="s">
        <v>204</v>
      </c>
      <c r="F2" s="1558" t="s">
        <v>273</v>
      </c>
      <c r="G2" s="166" t="s">
        <v>222</v>
      </c>
      <c r="H2" s="1557" t="str">
        <f>B3&amp;"]"&amp;D2&amp;"]"&amp;D3</f>
        <v>राजकीय उच्च माध्यमिक विद्यालय ]चौगाई]टोंक</v>
      </c>
      <c r="I2" s="1557"/>
      <c r="J2" s="1557"/>
      <c r="K2" s="1557"/>
      <c r="L2" s="1557"/>
      <c r="M2" s="1557"/>
      <c r="N2" s="1557"/>
      <c r="O2" s="1557"/>
      <c r="P2" s="1557"/>
      <c r="Q2" s="1557"/>
      <c r="R2" s="1557"/>
      <c r="S2" s="17"/>
      <c r="T2" s="17"/>
      <c r="U2" s="17"/>
    </row>
    <row r="3" spans="1:21" ht="33.6">
      <c r="A3" s="165" t="s">
        <v>199</v>
      </c>
      <c r="B3" s="167" t="s">
        <v>33</v>
      </c>
      <c r="C3" s="168" t="s">
        <v>202</v>
      </c>
      <c r="D3" s="164" t="s">
        <v>214</v>
      </c>
      <c r="E3" s="169" t="s">
        <v>205</v>
      </c>
      <c r="F3" s="1558"/>
      <c r="G3" s="165" t="s">
        <v>224</v>
      </c>
      <c r="H3" s="169" t="s">
        <v>189</v>
      </c>
      <c r="I3" s="170" t="str">
        <f>D2</f>
        <v>चौगाई</v>
      </c>
      <c r="J3" s="169" t="s">
        <v>195</v>
      </c>
      <c r="K3" s="165"/>
      <c r="L3" s="748" t="s">
        <v>1980</v>
      </c>
      <c r="M3" s="1559">
        <v>27306</v>
      </c>
      <c r="N3" s="1560"/>
      <c r="O3" s="171"/>
      <c r="P3" s="171"/>
      <c r="Q3" s="171"/>
      <c r="R3" s="171"/>
      <c r="S3" s="17"/>
      <c r="T3" s="17"/>
      <c r="U3" s="17"/>
    </row>
    <row r="4" spans="1:21" ht="25.8">
      <c r="A4" s="165" t="s">
        <v>200</v>
      </c>
      <c r="B4" s="240" t="str">
        <f>D2&amp;"]"&amp;D4</f>
        <v>चौगाई]टोंक</v>
      </c>
      <c r="C4" s="160" t="s">
        <v>203</v>
      </c>
      <c r="D4" s="164" t="s">
        <v>214</v>
      </c>
      <c r="E4" s="172"/>
      <c r="F4" s="173" t="s">
        <v>274</v>
      </c>
      <c r="G4" s="174" t="s">
        <v>223</v>
      </c>
      <c r="H4" s="175" t="s">
        <v>478</v>
      </c>
      <c r="I4" s="176" t="s">
        <v>277</v>
      </c>
      <c r="J4" s="177">
        <v>6774</v>
      </c>
      <c r="K4" s="178"/>
      <c r="L4" s="747" t="s">
        <v>1979</v>
      </c>
      <c r="M4" s="1559">
        <v>27306</v>
      </c>
      <c r="N4" s="1560"/>
      <c r="O4" s="178"/>
      <c r="P4" s="178"/>
      <c r="Q4" s="178"/>
      <c r="R4" s="178"/>
    </row>
    <row r="5" spans="1:21" ht="46.8">
      <c r="A5" s="149" t="s">
        <v>100</v>
      </c>
      <c r="B5" s="150" t="s">
        <v>216</v>
      </c>
      <c r="C5" s="150" t="s">
        <v>99</v>
      </c>
      <c r="D5" s="150" t="s">
        <v>215</v>
      </c>
      <c r="E5" s="149" t="s">
        <v>180</v>
      </c>
      <c r="F5" s="151" t="s">
        <v>181</v>
      </c>
      <c r="G5" s="149" t="s">
        <v>443</v>
      </c>
      <c r="H5" s="152" t="s">
        <v>186</v>
      </c>
      <c r="I5" s="153" t="s">
        <v>187</v>
      </c>
      <c r="J5" s="1556" t="s">
        <v>225</v>
      </c>
      <c r="K5" s="1556"/>
      <c r="L5" s="154" t="s">
        <v>227</v>
      </c>
      <c r="M5" s="155"/>
      <c r="N5" s="155"/>
      <c r="O5" s="155"/>
      <c r="P5" s="155"/>
      <c r="Q5" s="156"/>
      <c r="R5" s="155"/>
    </row>
    <row r="6" spans="1:21" ht="15.6">
      <c r="A6" s="157">
        <v>1</v>
      </c>
      <c r="B6" s="247" t="s">
        <v>20</v>
      </c>
      <c r="C6" s="248" t="s">
        <v>125</v>
      </c>
      <c r="D6" s="249" t="s">
        <v>33</v>
      </c>
      <c r="E6" s="250" t="s">
        <v>398</v>
      </c>
      <c r="F6" s="148" t="s">
        <v>182</v>
      </c>
      <c r="G6" s="251" t="s">
        <v>444</v>
      </c>
      <c r="H6" s="252" t="s">
        <v>345</v>
      </c>
      <c r="I6" s="253" t="s">
        <v>464</v>
      </c>
      <c r="J6" s="158" t="s">
        <v>189</v>
      </c>
      <c r="K6" s="158" t="s">
        <v>195</v>
      </c>
      <c r="L6" s="251" t="s">
        <v>228</v>
      </c>
      <c r="M6" s="249"/>
      <c r="N6" s="249"/>
      <c r="O6" s="249"/>
      <c r="P6" s="249"/>
      <c r="Q6" s="254"/>
      <c r="R6" s="249"/>
    </row>
    <row r="7" spans="1:21" ht="15.6">
      <c r="A7" s="157">
        <v>2</v>
      </c>
      <c r="B7" s="247" t="s">
        <v>102</v>
      </c>
      <c r="C7" s="248" t="s">
        <v>143</v>
      </c>
      <c r="D7" s="141" t="s">
        <v>170</v>
      </c>
      <c r="E7" s="250" t="s">
        <v>399</v>
      </c>
      <c r="F7" s="148" t="s">
        <v>182</v>
      </c>
      <c r="G7" s="251" t="s">
        <v>445</v>
      </c>
      <c r="H7" s="252" t="s">
        <v>346</v>
      </c>
      <c r="I7" s="253" t="s">
        <v>463</v>
      </c>
      <c r="J7" s="158" t="s">
        <v>190</v>
      </c>
      <c r="K7" s="158" t="s">
        <v>196</v>
      </c>
      <c r="L7" s="251" t="s">
        <v>229</v>
      </c>
      <c r="M7" s="249"/>
      <c r="N7" s="249"/>
      <c r="O7" s="249"/>
      <c r="P7" s="249"/>
      <c r="Q7" s="158"/>
      <c r="R7" s="249"/>
    </row>
    <row r="8" spans="1:21" ht="15.6">
      <c r="A8" s="157">
        <v>3</v>
      </c>
      <c r="B8" s="247" t="s">
        <v>59</v>
      </c>
      <c r="C8" s="248" t="s">
        <v>47</v>
      </c>
      <c r="D8" s="141" t="s">
        <v>171</v>
      </c>
      <c r="E8" s="250" t="s">
        <v>400</v>
      </c>
      <c r="F8" s="148" t="s">
        <v>182</v>
      </c>
      <c r="G8" s="251" t="s">
        <v>446</v>
      </c>
      <c r="H8" s="252" t="s">
        <v>347</v>
      </c>
      <c r="I8" s="253" t="s">
        <v>462</v>
      </c>
      <c r="J8" s="158" t="s">
        <v>191</v>
      </c>
      <c r="K8" s="249" t="s">
        <v>344</v>
      </c>
      <c r="L8" s="251" t="s">
        <v>230</v>
      </c>
      <c r="M8" s="249"/>
      <c r="N8" s="249"/>
      <c r="O8" s="249"/>
      <c r="P8" s="249"/>
      <c r="Q8" s="249"/>
      <c r="R8" s="249"/>
    </row>
    <row r="9" spans="1:21" ht="15.6">
      <c r="A9" s="157">
        <v>4</v>
      </c>
      <c r="B9" s="247" t="s">
        <v>104</v>
      </c>
      <c r="C9" s="248" t="s">
        <v>144</v>
      </c>
      <c r="D9" s="141" t="s">
        <v>172</v>
      </c>
      <c r="E9" s="250" t="s">
        <v>401</v>
      </c>
      <c r="F9" s="148" t="s">
        <v>183</v>
      </c>
      <c r="G9" s="251" t="s">
        <v>447</v>
      </c>
      <c r="H9" s="252" t="s">
        <v>348</v>
      </c>
      <c r="I9" s="253" t="s">
        <v>461</v>
      </c>
      <c r="J9" s="158" t="s">
        <v>192</v>
      </c>
      <c r="K9" s="249" t="s">
        <v>2687</v>
      </c>
      <c r="L9" s="251" t="s">
        <v>231</v>
      </c>
      <c r="M9" s="249"/>
      <c r="N9" s="249"/>
      <c r="O9" s="249"/>
      <c r="P9" s="249"/>
      <c r="Q9" s="249"/>
      <c r="R9" s="249"/>
    </row>
    <row r="10" spans="1:21" ht="15.6">
      <c r="A10" s="157">
        <v>5</v>
      </c>
      <c r="B10" s="247" t="s">
        <v>105</v>
      </c>
      <c r="C10" s="248" t="s">
        <v>122</v>
      </c>
      <c r="D10" s="141" t="s">
        <v>173</v>
      </c>
      <c r="E10" s="250" t="s">
        <v>402</v>
      </c>
      <c r="F10" s="148" t="s">
        <v>184</v>
      </c>
      <c r="G10" s="255" t="s">
        <v>453</v>
      </c>
      <c r="H10" s="252" t="s">
        <v>349</v>
      </c>
      <c r="I10" s="253" t="s">
        <v>460</v>
      </c>
      <c r="J10" s="158" t="s">
        <v>193</v>
      </c>
      <c r="K10" s="249" t="s">
        <v>2688</v>
      </c>
      <c r="L10" s="251" t="s">
        <v>232</v>
      </c>
      <c r="M10" s="249"/>
      <c r="N10" s="249"/>
      <c r="O10" s="249"/>
      <c r="P10" s="249"/>
      <c r="Q10" s="249"/>
      <c r="R10" s="249"/>
    </row>
    <row r="11" spans="1:21" ht="15.6">
      <c r="A11" s="157">
        <v>6</v>
      </c>
      <c r="B11" s="247" t="s">
        <v>106</v>
      </c>
      <c r="C11" s="248" t="s">
        <v>145</v>
      </c>
      <c r="D11" s="141" t="s">
        <v>174</v>
      </c>
      <c r="E11" s="250" t="s">
        <v>403</v>
      </c>
      <c r="F11" s="148" t="s">
        <v>185</v>
      </c>
      <c r="G11" s="255" t="s">
        <v>448</v>
      </c>
      <c r="H11" s="252" t="s">
        <v>350</v>
      </c>
      <c r="I11" s="253" t="s">
        <v>459</v>
      </c>
      <c r="J11" s="158" t="s">
        <v>194</v>
      </c>
      <c r="K11" s="249" t="s">
        <v>2689</v>
      </c>
      <c r="L11" s="251" t="s">
        <v>233</v>
      </c>
      <c r="M11" s="249"/>
      <c r="N11" s="249"/>
      <c r="O11" s="249"/>
      <c r="P11" s="249"/>
      <c r="Q11" s="249"/>
      <c r="R11" s="249"/>
    </row>
    <row r="12" spans="1:21" ht="15.6">
      <c r="A12" s="157">
        <v>7</v>
      </c>
      <c r="B12" s="247" t="s">
        <v>107</v>
      </c>
      <c r="C12" s="248" t="s">
        <v>146</v>
      </c>
      <c r="D12" s="141" t="s">
        <v>175</v>
      </c>
      <c r="E12" s="250" t="s">
        <v>404</v>
      </c>
      <c r="F12" s="148" t="s">
        <v>182</v>
      </c>
      <c r="G12" s="255" t="s">
        <v>449</v>
      </c>
      <c r="H12" s="252" t="s">
        <v>351</v>
      </c>
      <c r="I12" s="253" t="s">
        <v>188</v>
      </c>
      <c r="J12" s="158" t="s">
        <v>434</v>
      </c>
      <c r="K12" s="249"/>
      <c r="L12" s="251" t="s">
        <v>234</v>
      </c>
      <c r="M12" s="249"/>
      <c r="N12" s="249"/>
      <c r="O12" s="249"/>
      <c r="P12" s="249"/>
      <c r="Q12" s="249"/>
      <c r="R12" s="249"/>
    </row>
    <row r="13" spans="1:21" ht="15.6">
      <c r="A13" s="157">
        <v>8</v>
      </c>
      <c r="B13" s="247" t="s">
        <v>108</v>
      </c>
      <c r="C13" s="248" t="s">
        <v>120</v>
      </c>
      <c r="D13" s="141" t="s">
        <v>176</v>
      </c>
      <c r="E13" s="250" t="s">
        <v>405</v>
      </c>
      <c r="F13" s="148" t="s">
        <v>183</v>
      </c>
      <c r="G13" s="255" t="s">
        <v>450</v>
      </c>
      <c r="H13" s="252" t="s">
        <v>352</v>
      </c>
      <c r="I13" s="253" t="s">
        <v>205</v>
      </c>
      <c r="J13" s="158" t="s">
        <v>435</v>
      </c>
      <c r="K13" s="249"/>
      <c r="L13" s="251" t="s">
        <v>235</v>
      </c>
      <c r="M13" s="249"/>
      <c r="N13" s="249"/>
      <c r="O13" s="249"/>
      <c r="P13" s="249"/>
      <c r="Q13" s="249"/>
      <c r="R13" s="249"/>
    </row>
    <row r="14" spans="1:21" ht="15.6">
      <c r="A14" s="157">
        <v>9</v>
      </c>
      <c r="B14" s="247" t="s">
        <v>109</v>
      </c>
      <c r="C14" s="248" t="s">
        <v>147</v>
      </c>
      <c r="D14" s="249" t="s">
        <v>252</v>
      </c>
      <c r="E14" s="250" t="s">
        <v>406</v>
      </c>
      <c r="F14" s="148" t="s">
        <v>184</v>
      </c>
      <c r="G14" s="255" t="s">
        <v>451</v>
      </c>
      <c r="H14" s="252" t="s">
        <v>353</v>
      </c>
      <c r="I14" s="253" t="s">
        <v>206</v>
      </c>
      <c r="J14" s="256" t="s">
        <v>436</v>
      </c>
      <c r="K14" s="249"/>
      <c r="L14" s="251" t="s">
        <v>236</v>
      </c>
      <c r="M14" s="249"/>
      <c r="N14" s="249"/>
      <c r="O14" s="249"/>
      <c r="P14" s="249"/>
      <c r="Q14" s="249"/>
      <c r="R14" s="249"/>
    </row>
    <row r="15" spans="1:21" ht="15.6">
      <c r="A15" s="157">
        <v>10</v>
      </c>
      <c r="B15" s="247" t="s">
        <v>110</v>
      </c>
      <c r="C15" s="248" t="s">
        <v>46</v>
      </c>
      <c r="D15" s="249" t="s">
        <v>253</v>
      </c>
      <c r="E15" s="250" t="s">
        <v>407</v>
      </c>
      <c r="F15" s="148" t="s">
        <v>185</v>
      </c>
      <c r="G15" s="255" t="s">
        <v>452</v>
      </c>
      <c r="H15" s="252" t="s">
        <v>355</v>
      </c>
      <c r="I15" s="253" t="s">
        <v>207</v>
      </c>
      <c r="J15" s="257" t="s">
        <v>437</v>
      </c>
      <c r="K15" s="249"/>
      <c r="L15" s="251" t="s">
        <v>477</v>
      </c>
      <c r="M15" s="249"/>
      <c r="N15" s="249"/>
      <c r="O15" s="249"/>
      <c r="P15" s="249"/>
      <c r="Q15" s="249"/>
      <c r="R15" s="249"/>
    </row>
    <row r="16" spans="1:21" ht="15.6">
      <c r="A16" s="157">
        <v>11</v>
      </c>
      <c r="B16" s="247" t="s">
        <v>111</v>
      </c>
      <c r="C16" s="248" t="s">
        <v>44</v>
      </c>
      <c r="D16" s="141" t="s">
        <v>157</v>
      </c>
      <c r="E16" s="250" t="s">
        <v>408</v>
      </c>
      <c r="F16" s="148" t="s">
        <v>182</v>
      </c>
      <c r="G16" s="255"/>
      <c r="H16" s="252" t="s">
        <v>354</v>
      </c>
      <c r="I16" s="253" t="s">
        <v>208</v>
      </c>
      <c r="J16" s="257" t="s">
        <v>471</v>
      </c>
      <c r="K16" s="249"/>
      <c r="L16" s="251" t="s">
        <v>515</v>
      </c>
      <c r="M16" s="249"/>
      <c r="N16" s="249"/>
      <c r="O16" s="249"/>
      <c r="P16" s="249"/>
      <c r="Q16" s="249"/>
      <c r="R16" s="249"/>
    </row>
    <row r="17" spans="1:18" ht="15.6">
      <c r="A17" s="157">
        <v>12</v>
      </c>
      <c r="B17" s="247" t="s">
        <v>48</v>
      </c>
      <c r="C17" s="248" t="s">
        <v>45</v>
      </c>
      <c r="D17" s="141" t="s">
        <v>131</v>
      </c>
      <c r="E17" s="250" t="s">
        <v>409</v>
      </c>
      <c r="F17" s="148" t="s">
        <v>183</v>
      </c>
      <c r="G17" s="255"/>
      <c r="H17" s="252" t="s">
        <v>356</v>
      </c>
      <c r="I17" s="253" t="s">
        <v>209</v>
      </c>
      <c r="J17" s="256"/>
      <c r="K17" s="249"/>
      <c r="L17" s="251" t="s">
        <v>516</v>
      </c>
      <c r="M17" s="249"/>
      <c r="N17" s="249"/>
      <c r="O17" s="249"/>
      <c r="P17" s="249"/>
      <c r="Q17" s="249"/>
      <c r="R17" s="249"/>
    </row>
    <row r="18" spans="1:18" ht="15.6">
      <c r="A18" s="157">
        <v>13</v>
      </c>
      <c r="B18" s="247" t="s">
        <v>112</v>
      </c>
      <c r="C18" s="248" t="s">
        <v>60</v>
      </c>
      <c r="D18" s="141" t="s">
        <v>135</v>
      </c>
      <c r="E18" s="250" t="s">
        <v>410</v>
      </c>
      <c r="F18" s="148" t="s">
        <v>184</v>
      </c>
      <c r="G18" s="255"/>
      <c r="H18" s="252" t="s">
        <v>357</v>
      </c>
      <c r="I18" s="253" t="s">
        <v>210</v>
      </c>
      <c r="J18" s="256"/>
      <c r="K18" s="249"/>
      <c r="L18" s="251" t="s">
        <v>529</v>
      </c>
      <c r="M18" s="249"/>
      <c r="N18" s="249"/>
      <c r="O18" s="249"/>
      <c r="P18" s="249"/>
      <c r="Q18" s="249"/>
      <c r="R18" s="249"/>
    </row>
    <row r="19" spans="1:18" ht="15.6">
      <c r="A19" s="157">
        <v>14</v>
      </c>
      <c r="B19" s="247" t="s">
        <v>113</v>
      </c>
      <c r="C19" s="248" t="s">
        <v>103</v>
      </c>
      <c r="D19" s="258" t="s">
        <v>2686</v>
      </c>
      <c r="E19" s="250" t="s">
        <v>412</v>
      </c>
      <c r="F19" s="148" t="s">
        <v>185</v>
      </c>
      <c r="G19" s="255"/>
      <c r="H19" s="252" t="s">
        <v>358</v>
      </c>
      <c r="I19" s="253" t="s">
        <v>211</v>
      </c>
      <c r="J19" s="256"/>
      <c r="K19" s="249"/>
      <c r="L19" s="251" t="s">
        <v>560</v>
      </c>
      <c r="M19" s="249"/>
      <c r="N19" s="249"/>
      <c r="O19" s="249"/>
      <c r="P19" s="249"/>
      <c r="Q19" s="249"/>
      <c r="R19" s="249"/>
    </row>
    <row r="20" spans="1:18" ht="15.6">
      <c r="A20" s="157">
        <v>15</v>
      </c>
      <c r="B20" s="247" t="s">
        <v>114</v>
      </c>
      <c r="C20" s="248" t="s">
        <v>148</v>
      </c>
      <c r="D20" s="258" t="s">
        <v>179</v>
      </c>
      <c r="E20" s="250" t="s">
        <v>413</v>
      </c>
      <c r="F20" s="148" t="s">
        <v>182</v>
      </c>
      <c r="G20" s="255"/>
      <c r="H20" s="252" t="s">
        <v>359</v>
      </c>
      <c r="I20" s="253" t="s">
        <v>212</v>
      </c>
      <c r="J20" s="256"/>
      <c r="K20" s="249"/>
      <c r="L20" s="251"/>
      <c r="M20" s="249"/>
      <c r="N20" s="249"/>
      <c r="O20" s="249"/>
      <c r="P20" s="249"/>
      <c r="Q20" s="249"/>
      <c r="R20" s="249"/>
    </row>
    <row r="21" spans="1:18" ht="15.6">
      <c r="A21" s="157">
        <v>16</v>
      </c>
      <c r="B21" s="247" t="s">
        <v>115</v>
      </c>
      <c r="C21" s="248" t="s">
        <v>101</v>
      </c>
      <c r="D21" s="258" t="s">
        <v>177</v>
      </c>
      <c r="E21" s="250" t="s">
        <v>414</v>
      </c>
      <c r="F21" s="148" t="s">
        <v>183</v>
      </c>
      <c r="G21" s="255"/>
      <c r="H21" s="252" t="s">
        <v>360</v>
      </c>
      <c r="I21" s="253" t="s">
        <v>213</v>
      </c>
      <c r="J21" s="256"/>
      <c r="K21" s="249"/>
      <c r="L21" s="251"/>
      <c r="M21" s="249"/>
      <c r="N21" s="249"/>
      <c r="O21" s="249"/>
      <c r="P21" s="249"/>
      <c r="Q21" s="249"/>
      <c r="R21" s="249"/>
    </row>
    <row r="22" spans="1:18" ht="15.6">
      <c r="A22" s="157">
        <v>17</v>
      </c>
      <c r="B22" s="247" t="s">
        <v>116</v>
      </c>
      <c r="C22" s="248" t="s">
        <v>136</v>
      </c>
      <c r="D22" s="258" t="s">
        <v>178</v>
      </c>
      <c r="E22" s="250" t="s">
        <v>411</v>
      </c>
      <c r="F22" s="148" t="s">
        <v>184</v>
      </c>
      <c r="G22" s="255"/>
      <c r="H22" s="252" t="s">
        <v>361</v>
      </c>
      <c r="I22" s="249"/>
      <c r="J22" s="256"/>
      <c r="K22" s="249"/>
      <c r="L22" s="251"/>
      <c r="M22" s="249"/>
      <c r="N22" s="249"/>
      <c r="O22" s="249"/>
      <c r="P22" s="249"/>
      <c r="Q22" s="249"/>
      <c r="R22" s="249"/>
    </row>
    <row r="23" spans="1:18" ht="15.6">
      <c r="A23" s="157">
        <v>18</v>
      </c>
      <c r="B23" s="247" t="s">
        <v>117</v>
      </c>
      <c r="C23" s="248" t="s">
        <v>149</v>
      </c>
      <c r="D23" s="258" t="s">
        <v>475</v>
      </c>
      <c r="E23" s="250" t="s">
        <v>415</v>
      </c>
      <c r="F23" s="148" t="s">
        <v>185</v>
      </c>
      <c r="G23" s="255"/>
      <c r="H23" s="252" t="s">
        <v>362</v>
      </c>
      <c r="I23" s="249"/>
      <c r="J23" s="256"/>
      <c r="K23" s="249"/>
      <c r="L23" s="251"/>
      <c r="M23" s="249"/>
      <c r="N23" s="249"/>
      <c r="O23" s="249"/>
      <c r="P23" s="249"/>
      <c r="Q23" s="249"/>
      <c r="R23" s="249"/>
    </row>
    <row r="24" spans="1:18" ht="15.6">
      <c r="A24" s="157">
        <v>19</v>
      </c>
      <c r="B24" s="247" t="s">
        <v>118</v>
      </c>
      <c r="C24" s="248" t="s">
        <v>150</v>
      </c>
      <c r="D24" s="141"/>
      <c r="E24" s="248" t="s">
        <v>507</v>
      </c>
      <c r="F24" s="148"/>
      <c r="G24" s="255"/>
      <c r="H24" s="252" t="s">
        <v>363</v>
      </c>
      <c r="I24" s="249"/>
      <c r="J24" s="141"/>
      <c r="K24" s="249"/>
      <c r="L24" s="251"/>
      <c r="M24" s="249"/>
      <c r="N24" s="249"/>
      <c r="O24" s="249"/>
      <c r="P24" s="249"/>
      <c r="Q24" s="249"/>
      <c r="R24" s="249"/>
    </row>
    <row r="25" spans="1:18" ht="15.6">
      <c r="A25" s="157">
        <v>20</v>
      </c>
      <c r="B25" s="247" t="s">
        <v>119</v>
      </c>
      <c r="C25" s="248" t="s">
        <v>151</v>
      </c>
      <c r="D25" s="141"/>
      <c r="E25" s="248" t="s">
        <v>508</v>
      </c>
      <c r="F25" s="148"/>
      <c r="G25" s="255"/>
      <c r="H25" s="252" t="s">
        <v>364</v>
      </c>
      <c r="I25" s="249"/>
      <c r="J25" s="141"/>
      <c r="K25" s="249"/>
      <c r="L25" s="251"/>
      <c r="M25" s="249"/>
      <c r="N25" s="249"/>
      <c r="O25" s="249"/>
      <c r="P25" s="249"/>
      <c r="Q25" s="249"/>
      <c r="R25" s="249"/>
    </row>
    <row r="26" spans="1:18" ht="15.6">
      <c r="A26" s="157">
        <v>21</v>
      </c>
      <c r="B26" s="247" t="s">
        <v>121</v>
      </c>
      <c r="C26" s="248" t="s">
        <v>152</v>
      </c>
      <c r="D26" s="141"/>
      <c r="E26" s="263"/>
      <c r="F26" s="148"/>
      <c r="G26" s="255"/>
      <c r="H26" s="252" t="s">
        <v>365</v>
      </c>
      <c r="I26" s="249"/>
      <c r="J26" s="141"/>
      <c r="K26" s="249"/>
      <c r="L26" s="251"/>
      <c r="M26" s="249"/>
      <c r="N26" s="249"/>
      <c r="O26" s="249"/>
      <c r="P26" s="249"/>
      <c r="Q26" s="249"/>
      <c r="R26" s="249"/>
    </row>
    <row r="27" spans="1:18" ht="15.6">
      <c r="A27" s="157">
        <v>22</v>
      </c>
      <c r="B27" s="247" t="s">
        <v>123</v>
      </c>
      <c r="C27" s="248" t="s">
        <v>153</v>
      </c>
      <c r="D27" s="141"/>
      <c r="E27" s="249"/>
      <c r="F27" s="148"/>
      <c r="G27" s="255"/>
      <c r="H27" s="252" t="s">
        <v>366</v>
      </c>
      <c r="I27" s="249"/>
      <c r="J27" s="141"/>
      <c r="K27" s="249"/>
      <c r="L27" s="251"/>
      <c r="M27" s="249"/>
      <c r="N27" s="249"/>
      <c r="O27" s="249"/>
      <c r="P27" s="249"/>
      <c r="Q27" s="249"/>
      <c r="R27" s="249"/>
    </row>
    <row r="28" spans="1:18" ht="15.6">
      <c r="A28" s="157">
        <v>23</v>
      </c>
      <c r="B28" s="247" t="s">
        <v>124</v>
      </c>
      <c r="C28" s="248" t="s">
        <v>154</v>
      </c>
      <c r="D28" s="141"/>
      <c r="E28" s="249"/>
      <c r="F28" s="148"/>
      <c r="G28" s="255"/>
      <c r="H28" s="252" t="s">
        <v>367</v>
      </c>
      <c r="I28" s="249"/>
      <c r="J28" s="141"/>
      <c r="K28" s="249"/>
      <c r="L28" s="251"/>
      <c r="M28" s="249"/>
      <c r="N28" s="249"/>
      <c r="O28" s="249"/>
      <c r="P28" s="249"/>
      <c r="Q28" s="249"/>
      <c r="R28" s="249"/>
    </row>
    <row r="29" spans="1:18" ht="15.6">
      <c r="A29" s="157">
        <v>24</v>
      </c>
      <c r="B29" s="247" t="s">
        <v>126</v>
      </c>
      <c r="C29" s="248" t="s">
        <v>155</v>
      </c>
      <c r="D29" s="141"/>
      <c r="E29" s="249"/>
      <c r="F29" s="148"/>
      <c r="G29" s="255"/>
      <c r="H29" s="252" t="s">
        <v>502</v>
      </c>
      <c r="I29" s="249"/>
      <c r="J29" s="141"/>
      <c r="K29" s="249"/>
      <c r="L29" s="251"/>
      <c r="M29" s="249"/>
      <c r="N29" s="249"/>
      <c r="O29" s="249"/>
      <c r="P29" s="249"/>
      <c r="Q29" s="249"/>
      <c r="R29" s="249"/>
    </row>
    <row r="30" spans="1:18" ht="15.6">
      <c r="A30" s="157">
        <v>25</v>
      </c>
      <c r="B30" s="247" t="s">
        <v>127</v>
      </c>
      <c r="C30" s="249"/>
      <c r="D30" s="141"/>
      <c r="E30" s="249"/>
      <c r="F30" s="148"/>
      <c r="G30" s="255"/>
      <c r="H30" s="252" t="s">
        <v>503</v>
      </c>
      <c r="I30" s="249"/>
      <c r="J30" s="141"/>
      <c r="K30" s="249"/>
      <c r="L30" s="251"/>
      <c r="M30" s="249"/>
      <c r="N30" s="249"/>
      <c r="O30" s="249"/>
      <c r="P30" s="249"/>
      <c r="Q30" s="249"/>
      <c r="R30" s="249"/>
    </row>
    <row r="31" spans="1:18" ht="15.6">
      <c r="A31" s="157">
        <v>26</v>
      </c>
      <c r="B31" s="247" t="s">
        <v>128</v>
      </c>
      <c r="C31" s="249"/>
      <c r="D31" s="141"/>
      <c r="E31" s="249"/>
      <c r="F31" s="148"/>
      <c r="G31" s="255"/>
      <c r="H31" s="252" t="s">
        <v>504</v>
      </c>
      <c r="I31" s="249"/>
      <c r="J31" s="141"/>
      <c r="K31" s="249"/>
      <c r="L31" s="251"/>
      <c r="M31" s="249"/>
      <c r="N31" s="249"/>
      <c r="O31" s="249"/>
      <c r="P31" s="249"/>
      <c r="Q31" s="249"/>
      <c r="R31" s="249"/>
    </row>
    <row r="32" spans="1:18" ht="15.6">
      <c r="A32" s="157">
        <v>27</v>
      </c>
      <c r="B32" s="247" t="s">
        <v>129</v>
      </c>
      <c r="C32" s="249"/>
      <c r="D32" s="141"/>
      <c r="E32" s="249"/>
      <c r="F32" s="148"/>
      <c r="G32" s="255"/>
      <c r="H32" s="252" t="s">
        <v>505</v>
      </c>
      <c r="I32" s="249"/>
      <c r="J32" s="141"/>
      <c r="K32" s="249"/>
      <c r="L32" s="251"/>
      <c r="M32" s="249"/>
      <c r="N32" s="249"/>
      <c r="O32" s="249"/>
      <c r="P32" s="249"/>
      <c r="Q32" s="249"/>
      <c r="R32" s="249"/>
    </row>
    <row r="33" spans="1:18" ht="15.6">
      <c r="A33" s="157">
        <v>28</v>
      </c>
      <c r="B33" s="247" t="s">
        <v>130</v>
      </c>
      <c r="C33" s="249"/>
      <c r="D33" s="141"/>
      <c r="E33" s="249"/>
      <c r="F33" s="148"/>
      <c r="G33" s="255"/>
      <c r="H33" s="252" t="s">
        <v>506</v>
      </c>
      <c r="I33" s="249"/>
      <c r="J33" s="141"/>
      <c r="K33" s="249"/>
      <c r="L33" s="251"/>
      <c r="M33" s="249"/>
      <c r="N33" s="249"/>
      <c r="O33" s="249"/>
      <c r="P33" s="249"/>
      <c r="Q33" s="249"/>
      <c r="R33" s="249"/>
    </row>
    <row r="34" spans="1:18" ht="15.6">
      <c r="A34" s="157">
        <v>29</v>
      </c>
      <c r="B34" s="247" t="s">
        <v>131</v>
      </c>
      <c r="C34" s="249"/>
      <c r="D34" s="141"/>
      <c r="E34" s="249"/>
      <c r="F34" s="148"/>
      <c r="G34" s="255"/>
      <c r="H34" s="252" t="s">
        <v>510</v>
      </c>
      <c r="I34" s="249"/>
      <c r="J34" s="141"/>
      <c r="K34" s="249"/>
      <c r="L34" s="251"/>
      <c r="M34" s="249"/>
      <c r="N34" s="249"/>
      <c r="O34" s="249"/>
      <c r="P34" s="249"/>
      <c r="Q34" s="249"/>
      <c r="R34" s="249"/>
    </row>
    <row r="35" spans="1:18" ht="15.6">
      <c r="A35" s="157">
        <v>30</v>
      </c>
      <c r="B35" s="247" t="s">
        <v>132</v>
      </c>
      <c r="C35" s="249"/>
      <c r="D35" s="141"/>
      <c r="E35" s="249"/>
      <c r="F35" s="148"/>
      <c r="G35" s="255"/>
      <c r="H35" s="252"/>
      <c r="I35" s="249"/>
      <c r="J35" s="141"/>
      <c r="K35" s="249"/>
      <c r="L35" s="251"/>
      <c r="M35" s="249"/>
      <c r="N35" s="249"/>
      <c r="O35" s="249"/>
      <c r="P35" s="249"/>
      <c r="Q35" s="249"/>
      <c r="R35" s="249"/>
    </row>
    <row r="36" spans="1:18" ht="15.6">
      <c r="A36" s="157">
        <v>31</v>
      </c>
      <c r="B36" s="259" t="s">
        <v>157</v>
      </c>
      <c r="C36" s="249"/>
      <c r="D36" s="141"/>
      <c r="E36" s="249"/>
      <c r="F36" s="148"/>
      <c r="G36" s="255"/>
      <c r="H36" s="252"/>
      <c r="I36" s="249"/>
      <c r="J36" s="141"/>
      <c r="K36" s="249"/>
      <c r="L36" s="251"/>
      <c r="M36" s="249"/>
      <c r="N36" s="249"/>
      <c r="O36" s="249"/>
      <c r="P36" s="249"/>
      <c r="Q36" s="249"/>
      <c r="R36" s="249"/>
    </row>
    <row r="37" spans="1:18" ht="15.6">
      <c r="A37" s="157">
        <v>32</v>
      </c>
      <c r="B37" s="247" t="s">
        <v>133</v>
      </c>
      <c r="C37" s="249"/>
      <c r="D37" s="141"/>
      <c r="E37" s="249"/>
      <c r="F37" s="148"/>
      <c r="G37" s="260"/>
      <c r="H37" s="252"/>
      <c r="I37" s="249"/>
      <c r="J37" s="141"/>
      <c r="K37" s="249"/>
      <c r="L37" s="251"/>
      <c r="M37" s="249"/>
      <c r="N37" s="249"/>
      <c r="O37" s="249"/>
      <c r="P37" s="249"/>
      <c r="Q37" s="249"/>
      <c r="R37" s="249"/>
    </row>
    <row r="38" spans="1:18" ht="15.6">
      <c r="A38" s="157">
        <v>33</v>
      </c>
      <c r="B38" s="247" t="s">
        <v>134</v>
      </c>
      <c r="C38" s="249"/>
      <c r="D38" s="141"/>
      <c r="E38" s="249"/>
      <c r="F38" s="248"/>
      <c r="G38" s="260"/>
      <c r="H38" s="252"/>
      <c r="I38" s="249"/>
      <c r="J38" s="141"/>
      <c r="K38" s="249"/>
      <c r="L38" s="251"/>
      <c r="M38" s="249"/>
      <c r="N38" s="249"/>
      <c r="O38" s="249"/>
      <c r="P38" s="249"/>
      <c r="Q38" s="249"/>
      <c r="R38" s="249"/>
    </row>
    <row r="39" spans="1:18" ht="15.6">
      <c r="A39" s="157">
        <v>34</v>
      </c>
      <c r="B39" s="247" t="s">
        <v>135</v>
      </c>
      <c r="C39" s="249"/>
      <c r="D39" s="141"/>
      <c r="E39" s="249"/>
      <c r="F39" s="248"/>
      <c r="G39" s="260"/>
      <c r="H39" s="148"/>
      <c r="I39" s="249"/>
      <c r="J39" s="141"/>
      <c r="K39" s="249"/>
      <c r="L39" s="251"/>
      <c r="M39" s="249"/>
      <c r="N39" s="249"/>
      <c r="O39" s="249"/>
      <c r="P39" s="249"/>
      <c r="Q39" s="249"/>
      <c r="R39" s="249"/>
    </row>
    <row r="40" spans="1:18" ht="15.6">
      <c r="A40" s="157">
        <v>35</v>
      </c>
      <c r="B40" s="247" t="s">
        <v>137</v>
      </c>
      <c r="C40" s="249"/>
      <c r="D40" s="141"/>
      <c r="E40" s="249"/>
      <c r="F40" s="248"/>
      <c r="G40" s="260"/>
      <c r="H40" s="148"/>
      <c r="I40" s="249"/>
      <c r="J40" s="141"/>
      <c r="K40" s="249"/>
      <c r="L40" s="251"/>
      <c r="M40" s="249"/>
      <c r="N40" s="249"/>
      <c r="O40" s="249"/>
      <c r="P40" s="249"/>
      <c r="Q40" s="249"/>
      <c r="R40" s="249"/>
    </row>
    <row r="41" spans="1:18" ht="15.6">
      <c r="A41" s="157">
        <v>36</v>
      </c>
      <c r="B41" s="247" t="s">
        <v>138</v>
      </c>
      <c r="C41" s="249"/>
      <c r="D41" s="141"/>
      <c r="E41" s="249"/>
      <c r="F41" s="248"/>
      <c r="G41" s="260"/>
      <c r="H41" s="248"/>
      <c r="I41" s="249"/>
      <c r="J41" s="141"/>
      <c r="K41" s="249"/>
      <c r="L41" s="251"/>
      <c r="M41" s="249"/>
      <c r="N41" s="249"/>
      <c r="O41" s="249"/>
      <c r="P41" s="249"/>
      <c r="Q41" s="249"/>
      <c r="R41" s="249"/>
    </row>
    <row r="42" spans="1:18" ht="15.6">
      <c r="A42" s="157">
        <v>37</v>
      </c>
      <c r="B42" s="247" t="s">
        <v>139</v>
      </c>
      <c r="C42" s="249"/>
      <c r="D42" s="141"/>
      <c r="E42" s="249"/>
      <c r="F42" s="248"/>
      <c r="G42" s="260"/>
      <c r="H42" s="248"/>
      <c r="I42" s="249"/>
      <c r="J42" s="141"/>
      <c r="K42" s="249"/>
      <c r="L42" s="251"/>
      <c r="M42" s="249"/>
      <c r="N42" s="249"/>
      <c r="O42" s="249"/>
      <c r="P42" s="249"/>
      <c r="Q42" s="249"/>
      <c r="R42" s="249"/>
    </row>
    <row r="43" spans="1:18" ht="15.6">
      <c r="A43" s="157">
        <v>38</v>
      </c>
      <c r="B43" s="247" t="s">
        <v>140</v>
      </c>
      <c r="C43" s="249"/>
      <c r="D43" s="141"/>
      <c r="E43" s="249"/>
      <c r="F43" s="249"/>
      <c r="G43" s="260"/>
      <c r="H43" s="248"/>
      <c r="I43" s="249"/>
      <c r="J43" s="141"/>
      <c r="K43" s="249"/>
      <c r="L43" s="251"/>
      <c r="M43" s="249"/>
      <c r="N43" s="249"/>
      <c r="O43" s="249"/>
      <c r="P43" s="249"/>
      <c r="Q43" s="249"/>
      <c r="R43" s="249"/>
    </row>
    <row r="44" spans="1:18" ht="15.6">
      <c r="A44" s="157">
        <v>39</v>
      </c>
      <c r="B44" s="247" t="s">
        <v>141</v>
      </c>
      <c r="C44" s="249"/>
      <c r="D44" s="141"/>
      <c r="E44" s="249"/>
      <c r="F44" s="249"/>
      <c r="G44" s="260"/>
      <c r="H44" s="248"/>
      <c r="I44" s="249"/>
      <c r="J44" s="141"/>
      <c r="K44" s="249"/>
      <c r="L44" s="251"/>
      <c r="M44" s="249"/>
      <c r="N44" s="249"/>
      <c r="O44" s="249"/>
      <c r="P44" s="249"/>
      <c r="Q44" s="249"/>
      <c r="R44" s="249"/>
    </row>
    <row r="45" spans="1:18" ht="15.6">
      <c r="A45" s="157">
        <v>40</v>
      </c>
      <c r="B45" s="247" t="s">
        <v>142</v>
      </c>
      <c r="C45" s="249"/>
      <c r="D45" s="141"/>
      <c r="E45" s="249"/>
      <c r="F45" s="249"/>
      <c r="G45" s="260"/>
      <c r="H45" s="249"/>
      <c r="I45" s="249"/>
      <c r="J45" s="141"/>
      <c r="K45" s="249"/>
      <c r="L45" s="251"/>
      <c r="M45" s="249"/>
      <c r="N45" s="249"/>
      <c r="O45" s="249"/>
      <c r="P45" s="249"/>
      <c r="Q45" s="249"/>
      <c r="R45" s="249"/>
    </row>
    <row r="46" spans="1:18" ht="15.6">
      <c r="A46" s="157">
        <v>41</v>
      </c>
      <c r="B46" s="247" t="s">
        <v>156</v>
      </c>
      <c r="C46" s="249"/>
      <c r="D46" s="141"/>
      <c r="E46" s="249"/>
      <c r="F46" s="249"/>
      <c r="G46" s="260"/>
      <c r="H46" s="249"/>
      <c r="I46" s="249"/>
      <c r="J46" s="141"/>
      <c r="K46" s="249"/>
      <c r="L46" s="251"/>
      <c r="M46" s="249"/>
      <c r="N46" s="249"/>
      <c r="O46" s="249"/>
      <c r="P46" s="249"/>
      <c r="Q46" s="249"/>
      <c r="R46" s="249"/>
    </row>
    <row r="47" spans="1:18" ht="15.6">
      <c r="A47" s="159"/>
      <c r="B47" s="247" t="s">
        <v>470</v>
      </c>
      <c r="C47" s="249"/>
      <c r="D47" s="141"/>
      <c r="E47" s="249"/>
      <c r="F47" s="249"/>
      <c r="G47" s="260"/>
      <c r="H47" s="249"/>
      <c r="I47" s="249"/>
      <c r="J47" s="141"/>
      <c r="K47" s="249"/>
      <c r="L47" s="251"/>
      <c r="M47" s="249"/>
      <c r="N47" s="249"/>
      <c r="O47" s="249"/>
      <c r="P47" s="249"/>
      <c r="Q47" s="249"/>
      <c r="R47" s="249"/>
    </row>
    <row r="48" spans="1:18" ht="15.6">
      <c r="A48" s="159"/>
      <c r="B48" s="247" t="s">
        <v>472</v>
      </c>
      <c r="C48" s="249"/>
      <c r="D48" s="141"/>
      <c r="E48" s="249"/>
      <c r="F48" s="249"/>
      <c r="G48" s="260"/>
      <c r="H48" s="249"/>
      <c r="I48" s="249"/>
      <c r="J48" s="141"/>
      <c r="K48" s="249"/>
      <c r="L48" s="251"/>
      <c r="M48" s="249"/>
      <c r="N48" s="249"/>
      <c r="O48" s="249"/>
      <c r="P48" s="249"/>
      <c r="Q48" s="249"/>
      <c r="R48" s="249"/>
    </row>
    <row r="49" spans="1:25" ht="15.6">
      <c r="A49" s="159"/>
      <c r="B49" s="247" t="s">
        <v>473</v>
      </c>
      <c r="C49" s="249"/>
      <c r="D49" s="141"/>
      <c r="E49" s="249"/>
      <c r="F49" s="249"/>
      <c r="G49" s="260"/>
      <c r="H49" s="249"/>
      <c r="I49" s="249"/>
      <c r="J49" s="249"/>
      <c r="K49" s="249"/>
      <c r="L49" s="251"/>
      <c r="M49" s="249"/>
      <c r="N49" s="249"/>
      <c r="O49" s="249"/>
      <c r="P49" s="249"/>
      <c r="Q49" s="249"/>
      <c r="R49" s="249"/>
    </row>
    <row r="50" spans="1:25" ht="15.6">
      <c r="A50" s="159"/>
      <c r="B50" s="247"/>
      <c r="C50" s="249"/>
      <c r="D50" s="141"/>
      <c r="E50" s="249"/>
      <c r="F50" s="249"/>
      <c r="G50" s="260"/>
      <c r="H50" s="249"/>
      <c r="I50" s="249"/>
      <c r="J50" s="249"/>
      <c r="K50" s="249"/>
      <c r="L50" s="251"/>
      <c r="M50" s="249"/>
      <c r="N50" s="249"/>
      <c r="O50" s="249"/>
      <c r="P50" s="249"/>
      <c r="Q50" s="249"/>
      <c r="R50" s="249"/>
    </row>
    <row r="51" spans="1:25" ht="15.6">
      <c r="A51" s="159"/>
      <c r="B51" s="247"/>
      <c r="C51" s="249"/>
      <c r="D51" s="141"/>
      <c r="E51" s="249"/>
      <c r="F51" s="249"/>
      <c r="G51" s="260"/>
      <c r="H51" s="249"/>
      <c r="I51" s="249"/>
      <c r="J51" s="249"/>
      <c r="K51" s="249"/>
      <c r="L51" s="251"/>
      <c r="M51" s="249"/>
      <c r="N51" s="249"/>
      <c r="O51" s="249"/>
      <c r="P51" s="249"/>
      <c r="Q51" s="249"/>
      <c r="R51" s="249"/>
    </row>
    <row r="52" spans="1:25" ht="15.6">
      <c r="A52" s="159"/>
      <c r="B52" s="247"/>
      <c r="C52" s="249"/>
      <c r="D52" s="141"/>
      <c r="E52" s="249"/>
      <c r="F52" s="249"/>
      <c r="G52" s="260"/>
      <c r="H52" s="249"/>
      <c r="I52" s="249"/>
      <c r="J52" s="249"/>
      <c r="K52" s="249"/>
      <c r="L52" s="251"/>
      <c r="M52" s="249"/>
      <c r="N52" s="249"/>
      <c r="O52" s="249"/>
      <c r="P52" s="249"/>
      <c r="Q52" s="249"/>
      <c r="R52" s="249"/>
    </row>
    <row r="53" spans="1:25" ht="15.6">
      <c r="A53" s="159"/>
      <c r="B53" s="247"/>
      <c r="C53" s="249"/>
      <c r="D53" s="141"/>
      <c r="E53" s="249"/>
      <c r="F53" s="249"/>
      <c r="G53" s="260"/>
      <c r="H53" s="249"/>
      <c r="I53" s="249"/>
      <c r="J53" s="249"/>
      <c r="K53" s="249"/>
      <c r="L53" s="251"/>
      <c r="M53" s="249"/>
      <c r="N53" s="249"/>
      <c r="O53" s="249"/>
      <c r="P53" s="249"/>
      <c r="Q53" s="249"/>
      <c r="R53" s="249"/>
    </row>
    <row r="54" spans="1:25" ht="15.6">
      <c r="A54" s="159"/>
      <c r="B54" s="247"/>
      <c r="C54" s="249"/>
      <c r="D54" s="141"/>
      <c r="E54" s="249"/>
      <c r="F54" s="249"/>
      <c r="G54" s="260"/>
      <c r="H54" s="249"/>
      <c r="I54" s="249"/>
      <c r="J54" s="249"/>
      <c r="K54" s="249"/>
      <c r="L54" s="251"/>
      <c r="M54" s="249"/>
      <c r="N54" s="249"/>
      <c r="O54" s="249"/>
      <c r="P54" s="249"/>
      <c r="Q54" s="249"/>
      <c r="R54" s="249"/>
    </row>
    <row r="55" spans="1:25" ht="15.6">
      <c r="A55" s="159"/>
      <c r="B55" s="247"/>
      <c r="C55" s="249"/>
      <c r="D55" s="141"/>
      <c r="E55" s="249"/>
      <c r="F55" s="249"/>
      <c r="G55" s="260"/>
      <c r="H55" s="249"/>
      <c r="I55" s="249"/>
      <c r="J55" s="249"/>
      <c r="K55" s="249"/>
      <c r="L55" s="251"/>
      <c r="M55" s="249"/>
      <c r="N55" s="249"/>
      <c r="O55" s="249"/>
      <c r="P55" s="249"/>
      <c r="Q55" s="249"/>
      <c r="R55" s="249"/>
    </row>
    <row r="56" spans="1:25" ht="15.6">
      <c r="A56" s="159"/>
      <c r="B56" s="247"/>
      <c r="C56" s="249"/>
      <c r="D56" s="141"/>
      <c r="E56" s="249"/>
      <c r="F56" s="249"/>
      <c r="G56" s="260"/>
      <c r="H56" s="249"/>
      <c r="I56" s="249"/>
      <c r="J56" s="249"/>
      <c r="K56" s="249"/>
      <c r="L56" s="251"/>
      <c r="M56" s="249"/>
      <c r="N56" s="249"/>
      <c r="O56" s="249"/>
      <c r="P56" s="249"/>
      <c r="Q56" s="249"/>
      <c r="R56" s="249"/>
    </row>
    <row r="57" spans="1:25">
      <c r="A57" s="3"/>
      <c r="B57" s="3"/>
      <c r="C57" s="3"/>
      <c r="D57" s="3"/>
      <c r="E57" s="3"/>
      <c r="F57" s="3"/>
      <c r="G57" s="16"/>
      <c r="H57" s="3"/>
      <c r="I57" s="3"/>
      <c r="J57" s="3"/>
      <c r="K57" s="3"/>
      <c r="L57" s="3"/>
      <c r="M57" s="3"/>
      <c r="N57" s="3"/>
      <c r="O57" s="3"/>
      <c r="P57" s="3"/>
      <c r="Q57" s="3"/>
      <c r="R57" s="3"/>
      <c r="S57" s="3"/>
      <c r="T57" s="3"/>
      <c r="U57" s="3"/>
      <c r="V57" s="3"/>
      <c r="W57" s="3"/>
      <c r="X57" s="3"/>
      <c r="Y57" s="3"/>
    </row>
    <row r="58" spans="1:25" ht="21.6">
      <c r="A58" s="179" t="s">
        <v>158</v>
      </c>
      <c r="B58" s="140"/>
      <c r="C58" s="140"/>
      <c r="D58" s="140"/>
      <c r="E58" s="140"/>
      <c r="F58" s="180" t="s">
        <v>159</v>
      </c>
      <c r="G58" s="140"/>
      <c r="H58" s="140"/>
      <c r="I58" s="140"/>
      <c r="J58" s="140"/>
      <c r="K58" s="140"/>
      <c r="L58" s="140"/>
      <c r="M58" s="180" t="s">
        <v>160</v>
      </c>
      <c r="N58" s="140"/>
      <c r="O58" s="140"/>
      <c r="P58" s="140"/>
      <c r="Q58" s="140"/>
      <c r="R58" s="140"/>
      <c r="S58" s="180" t="s">
        <v>161</v>
      </c>
      <c r="T58" s="140"/>
      <c r="U58" s="140"/>
      <c r="V58" s="140"/>
      <c r="W58" s="140"/>
      <c r="X58" s="180" t="s">
        <v>162</v>
      </c>
      <c r="Y58" s="140"/>
    </row>
    <row r="59" spans="1:25">
      <c r="A59" s="181" t="s">
        <v>163</v>
      </c>
      <c r="B59" s="180">
        <v>1700</v>
      </c>
      <c r="C59" s="180">
        <v>1750</v>
      </c>
      <c r="D59" s="180">
        <v>1900</v>
      </c>
      <c r="E59" s="180">
        <v>2000</v>
      </c>
      <c r="F59" s="180">
        <v>2400</v>
      </c>
      <c r="G59" s="180">
        <v>2400</v>
      </c>
      <c r="H59" s="180">
        <v>2400</v>
      </c>
      <c r="I59" s="180">
        <v>2800</v>
      </c>
      <c r="J59" s="180">
        <v>2800</v>
      </c>
      <c r="K59" s="180">
        <v>3600</v>
      </c>
      <c r="L59" s="180">
        <v>4200</v>
      </c>
      <c r="M59" s="180">
        <v>4800</v>
      </c>
      <c r="N59" s="180">
        <v>5400</v>
      </c>
      <c r="O59" s="180">
        <v>5400</v>
      </c>
      <c r="P59" s="180">
        <v>6000</v>
      </c>
      <c r="Q59" s="180">
        <v>6600</v>
      </c>
      <c r="R59" s="180">
        <v>6800</v>
      </c>
      <c r="S59" s="180">
        <v>7200</v>
      </c>
      <c r="T59" s="180">
        <v>7600</v>
      </c>
      <c r="U59" s="180">
        <v>8200</v>
      </c>
      <c r="V59" s="180">
        <v>8700</v>
      </c>
      <c r="W59" s="180">
        <v>8900</v>
      </c>
      <c r="X59" s="180">
        <v>9500</v>
      </c>
      <c r="Y59" s="180">
        <v>10000</v>
      </c>
    </row>
    <row r="60" spans="1:25">
      <c r="A60" s="181" t="s">
        <v>164</v>
      </c>
      <c r="B60" s="180">
        <v>2</v>
      </c>
      <c r="C60" s="180">
        <v>3</v>
      </c>
      <c r="D60" s="180">
        <v>4</v>
      </c>
      <c r="E60" s="180">
        <v>5</v>
      </c>
      <c r="F60" s="180">
        <v>9</v>
      </c>
      <c r="G60" s="180" t="s">
        <v>165</v>
      </c>
      <c r="H60" s="180" t="s">
        <v>166</v>
      </c>
      <c r="I60" s="180">
        <v>10</v>
      </c>
      <c r="J60" s="180" t="s">
        <v>167</v>
      </c>
      <c r="K60" s="180">
        <v>11</v>
      </c>
      <c r="L60" s="180">
        <v>12</v>
      </c>
      <c r="M60" s="180">
        <v>14</v>
      </c>
      <c r="N60" s="180">
        <v>15</v>
      </c>
      <c r="O60" s="180">
        <v>15</v>
      </c>
      <c r="P60" s="180">
        <v>16</v>
      </c>
      <c r="Q60" s="180">
        <v>17</v>
      </c>
      <c r="R60" s="180">
        <v>18</v>
      </c>
      <c r="S60" s="180">
        <v>19</v>
      </c>
      <c r="T60" s="180">
        <v>20</v>
      </c>
      <c r="U60" s="180">
        <v>21</v>
      </c>
      <c r="V60" s="180">
        <v>22</v>
      </c>
      <c r="W60" s="180">
        <v>23</v>
      </c>
      <c r="X60" s="180" t="s">
        <v>168</v>
      </c>
      <c r="Y60" s="180">
        <v>24</v>
      </c>
    </row>
    <row r="61" spans="1:25">
      <c r="A61" s="181" t="s">
        <v>169</v>
      </c>
      <c r="B61" s="180" t="s">
        <v>125</v>
      </c>
      <c r="C61" s="180" t="s">
        <v>143</v>
      </c>
      <c r="D61" s="180" t="s">
        <v>47</v>
      </c>
      <c r="E61" s="180" t="s">
        <v>144</v>
      </c>
      <c r="F61" s="180" t="s">
        <v>122</v>
      </c>
      <c r="G61" s="180" t="s">
        <v>145</v>
      </c>
      <c r="H61" s="180" t="s">
        <v>146</v>
      </c>
      <c r="I61" s="180" t="s">
        <v>120</v>
      </c>
      <c r="J61" s="180" t="s">
        <v>147</v>
      </c>
      <c r="K61" s="180" t="s">
        <v>46</v>
      </c>
      <c r="L61" s="180" t="s">
        <v>44</v>
      </c>
      <c r="M61" s="180" t="s">
        <v>45</v>
      </c>
      <c r="N61" s="180" t="s">
        <v>60</v>
      </c>
      <c r="O61" s="180" t="s">
        <v>103</v>
      </c>
      <c r="P61" s="180" t="s">
        <v>148</v>
      </c>
      <c r="Q61" s="180" t="s">
        <v>101</v>
      </c>
      <c r="R61" s="180" t="s">
        <v>136</v>
      </c>
      <c r="S61" s="180" t="s">
        <v>149</v>
      </c>
      <c r="T61" s="180" t="s">
        <v>150</v>
      </c>
      <c r="U61" s="180" t="s">
        <v>151</v>
      </c>
      <c r="V61" s="180" t="s">
        <v>152</v>
      </c>
      <c r="W61" s="180" t="s">
        <v>153</v>
      </c>
      <c r="X61" s="180" t="s">
        <v>154</v>
      </c>
      <c r="Y61" s="180" t="s">
        <v>155</v>
      </c>
    </row>
    <row r="62" spans="1:25">
      <c r="A62" s="182">
        <v>1</v>
      </c>
      <c r="B62" s="183">
        <v>17700</v>
      </c>
      <c r="C62" s="183">
        <v>17900</v>
      </c>
      <c r="D62" s="183">
        <v>18200</v>
      </c>
      <c r="E62" s="183">
        <v>19200</v>
      </c>
      <c r="F62" s="183">
        <v>20800</v>
      </c>
      <c r="G62" s="183">
        <v>21500</v>
      </c>
      <c r="H62" s="183">
        <v>22400</v>
      </c>
      <c r="I62" s="183">
        <v>26300</v>
      </c>
      <c r="J62" s="183">
        <v>28700</v>
      </c>
      <c r="K62" s="183">
        <v>33800</v>
      </c>
      <c r="L62" s="183">
        <v>37800</v>
      </c>
      <c r="M62" s="183">
        <v>44300</v>
      </c>
      <c r="N62" s="183">
        <v>53100</v>
      </c>
      <c r="O62" s="183">
        <v>56100</v>
      </c>
      <c r="P62" s="183">
        <v>60700</v>
      </c>
      <c r="Q62" s="183">
        <v>67300</v>
      </c>
      <c r="R62" s="183">
        <v>71000</v>
      </c>
      <c r="S62" s="183">
        <v>75300</v>
      </c>
      <c r="T62" s="183">
        <v>79900</v>
      </c>
      <c r="U62" s="183">
        <v>88900</v>
      </c>
      <c r="V62" s="183">
        <v>123100</v>
      </c>
      <c r="W62" s="183">
        <v>129700</v>
      </c>
      <c r="X62" s="183">
        <v>145800</v>
      </c>
      <c r="Y62" s="183">
        <v>148800</v>
      </c>
    </row>
    <row r="63" spans="1:25">
      <c r="A63" s="182">
        <v>2</v>
      </c>
      <c r="B63" s="183">
        <v>18200</v>
      </c>
      <c r="C63" s="183">
        <v>18400</v>
      </c>
      <c r="D63" s="183">
        <v>18700</v>
      </c>
      <c r="E63" s="183">
        <v>19800</v>
      </c>
      <c r="F63" s="183">
        <v>21400</v>
      </c>
      <c r="G63" s="183">
        <v>22100</v>
      </c>
      <c r="H63" s="183">
        <v>23100</v>
      </c>
      <c r="I63" s="183">
        <v>27100</v>
      </c>
      <c r="J63" s="183">
        <v>29600</v>
      </c>
      <c r="K63" s="183">
        <v>34800</v>
      </c>
      <c r="L63" s="183">
        <v>38900</v>
      </c>
      <c r="M63" s="183">
        <v>45600</v>
      </c>
      <c r="N63" s="183">
        <v>54700</v>
      </c>
      <c r="O63" s="183">
        <v>57800</v>
      </c>
      <c r="P63" s="183">
        <v>62500</v>
      </c>
      <c r="Q63" s="183">
        <v>69300</v>
      </c>
      <c r="R63" s="183">
        <v>73100</v>
      </c>
      <c r="S63" s="183">
        <v>77600</v>
      </c>
      <c r="T63" s="183">
        <v>82300</v>
      </c>
      <c r="U63" s="183">
        <v>91600</v>
      </c>
      <c r="V63" s="183">
        <v>126800</v>
      </c>
      <c r="W63" s="183">
        <v>133600</v>
      </c>
      <c r="X63" s="183">
        <v>150200</v>
      </c>
      <c r="Y63" s="183">
        <v>153300</v>
      </c>
    </row>
    <row r="64" spans="1:25">
      <c r="A64" s="182">
        <v>3</v>
      </c>
      <c r="B64" s="183">
        <v>18700</v>
      </c>
      <c r="C64" s="183">
        <v>19000</v>
      </c>
      <c r="D64" s="183">
        <v>19300</v>
      </c>
      <c r="E64" s="183">
        <v>20400</v>
      </c>
      <c r="F64" s="183">
        <v>22000</v>
      </c>
      <c r="G64" s="183">
        <v>22800</v>
      </c>
      <c r="H64" s="183">
        <v>23800</v>
      </c>
      <c r="I64" s="183">
        <v>27900</v>
      </c>
      <c r="J64" s="183">
        <v>30500</v>
      </c>
      <c r="K64" s="183">
        <v>35800</v>
      </c>
      <c r="L64" s="183">
        <v>40100</v>
      </c>
      <c r="M64" s="183">
        <v>47000</v>
      </c>
      <c r="N64" s="183">
        <v>56300</v>
      </c>
      <c r="O64" s="183">
        <v>59500</v>
      </c>
      <c r="P64" s="183">
        <v>64400</v>
      </c>
      <c r="Q64" s="183">
        <v>71400</v>
      </c>
      <c r="R64" s="183">
        <v>75300</v>
      </c>
      <c r="S64" s="183">
        <v>79900</v>
      </c>
      <c r="T64" s="183">
        <v>84800</v>
      </c>
      <c r="U64" s="183">
        <v>94300</v>
      </c>
      <c r="V64" s="183">
        <v>130600</v>
      </c>
      <c r="W64" s="183">
        <v>137600</v>
      </c>
      <c r="X64" s="183">
        <v>154700</v>
      </c>
      <c r="Y64" s="183">
        <v>157900</v>
      </c>
    </row>
    <row r="65" spans="1:25">
      <c r="A65" s="182">
        <v>4</v>
      </c>
      <c r="B65" s="183">
        <v>19300</v>
      </c>
      <c r="C65" s="183">
        <v>19600</v>
      </c>
      <c r="D65" s="183">
        <v>19900</v>
      </c>
      <c r="E65" s="183">
        <v>21000</v>
      </c>
      <c r="F65" s="183">
        <v>22700</v>
      </c>
      <c r="G65" s="183">
        <v>23500</v>
      </c>
      <c r="H65" s="183">
        <v>24500</v>
      </c>
      <c r="I65" s="183">
        <v>28700</v>
      </c>
      <c r="J65" s="183">
        <v>31400</v>
      </c>
      <c r="K65" s="183">
        <v>36900</v>
      </c>
      <c r="L65" s="183">
        <v>41300</v>
      </c>
      <c r="M65" s="183">
        <v>48400</v>
      </c>
      <c r="N65" s="183">
        <v>58000</v>
      </c>
      <c r="O65" s="183">
        <v>61300</v>
      </c>
      <c r="P65" s="183">
        <v>66300</v>
      </c>
      <c r="Q65" s="183">
        <v>73500</v>
      </c>
      <c r="R65" s="183">
        <v>77600</v>
      </c>
      <c r="S65" s="183">
        <v>82300</v>
      </c>
      <c r="T65" s="183">
        <v>87300</v>
      </c>
      <c r="U65" s="183">
        <v>97100</v>
      </c>
      <c r="V65" s="183">
        <v>134500</v>
      </c>
      <c r="W65" s="183">
        <v>141700</v>
      </c>
      <c r="X65" s="183">
        <v>159300</v>
      </c>
      <c r="Y65" s="183">
        <v>162600</v>
      </c>
    </row>
    <row r="66" spans="1:25">
      <c r="A66" s="182">
        <v>5</v>
      </c>
      <c r="B66" s="183">
        <v>19900</v>
      </c>
      <c r="C66" s="183">
        <v>20200</v>
      </c>
      <c r="D66" s="183">
        <v>20500</v>
      </c>
      <c r="E66" s="183">
        <v>21600</v>
      </c>
      <c r="F66" s="183">
        <v>23400</v>
      </c>
      <c r="G66" s="183">
        <v>24200</v>
      </c>
      <c r="H66" s="183">
        <v>25200</v>
      </c>
      <c r="I66" s="183">
        <v>29600</v>
      </c>
      <c r="J66" s="183">
        <v>32300</v>
      </c>
      <c r="K66" s="183">
        <v>38000</v>
      </c>
      <c r="L66" s="183">
        <v>42500</v>
      </c>
      <c r="M66" s="183">
        <v>49900</v>
      </c>
      <c r="N66" s="183">
        <v>59700</v>
      </c>
      <c r="O66" s="183">
        <v>63100</v>
      </c>
      <c r="P66" s="183">
        <v>68300</v>
      </c>
      <c r="Q66" s="183">
        <v>75700</v>
      </c>
      <c r="R66" s="183">
        <v>79900</v>
      </c>
      <c r="S66" s="183">
        <v>84800</v>
      </c>
      <c r="T66" s="183">
        <v>89900</v>
      </c>
      <c r="U66" s="183">
        <v>100000</v>
      </c>
      <c r="V66" s="183">
        <v>138500</v>
      </c>
      <c r="W66" s="183">
        <v>146000</v>
      </c>
      <c r="X66" s="183">
        <v>164100</v>
      </c>
      <c r="Y66" s="183">
        <v>167500</v>
      </c>
    </row>
    <row r="67" spans="1:25">
      <c r="A67" s="182">
        <v>6</v>
      </c>
      <c r="B67" s="183">
        <v>20500</v>
      </c>
      <c r="C67" s="183">
        <v>20800</v>
      </c>
      <c r="D67" s="183">
        <v>21200</v>
      </c>
      <c r="E67" s="183">
        <v>22200</v>
      </c>
      <c r="F67" s="183">
        <v>24100</v>
      </c>
      <c r="G67" s="183">
        <v>24900</v>
      </c>
      <c r="H67" s="183">
        <v>26000</v>
      </c>
      <c r="I67" s="183">
        <v>30500</v>
      </c>
      <c r="J67" s="183">
        <v>33300</v>
      </c>
      <c r="K67" s="183">
        <v>39100</v>
      </c>
      <c r="L67" s="183">
        <v>43800</v>
      </c>
      <c r="M67" s="183">
        <v>51400</v>
      </c>
      <c r="N67" s="183">
        <v>61500</v>
      </c>
      <c r="O67" s="183">
        <v>65000</v>
      </c>
      <c r="P67" s="183">
        <v>70300</v>
      </c>
      <c r="Q67" s="183">
        <v>78000</v>
      </c>
      <c r="R67" s="183">
        <v>82300</v>
      </c>
      <c r="S67" s="183">
        <v>87300</v>
      </c>
      <c r="T67" s="183">
        <v>92600</v>
      </c>
      <c r="U67" s="183">
        <v>103000</v>
      </c>
      <c r="V67" s="183">
        <v>142700</v>
      </c>
      <c r="W67" s="183">
        <v>150400</v>
      </c>
      <c r="X67" s="183">
        <v>169000</v>
      </c>
      <c r="Y67" s="183">
        <v>172500</v>
      </c>
    </row>
    <row r="68" spans="1:25">
      <c r="A68" s="182">
        <v>7</v>
      </c>
      <c r="B68" s="183">
        <v>21100</v>
      </c>
      <c r="C68" s="183">
        <v>21400</v>
      </c>
      <c r="D68" s="183">
        <v>21700</v>
      </c>
      <c r="E68" s="183">
        <v>22900</v>
      </c>
      <c r="F68" s="183">
        <v>24800</v>
      </c>
      <c r="G68" s="183">
        <v>25600</v>
      </c>
      <c r="H68" s="183">
        <v>26800</v>
      </c>
      <c r="I68" s="183">
        <v>31400</v>
      </c>
      <c r="J68" s="183">
        <v>34300</v>
      </c>
      <c r="K68" s="183">
        <v>40300</v>
      </c>
      <c r="L68" s="183">
        <v>45100</v>
      </c>
      <c r="M68" s="183">
        <v>52900</v>
      </c>
      <c r="N68" s="183">
        <v>63300</v>
      </c>
      <c r="O68" s="183">
        <v>67000</v>
      </c>
      <c r="P68" s="183">
        <v>72400</v>
      </c>
      <c r="Q68" s="183">
        <v>80300</v>
      </c>
      <c r="R68" s="183">
        <v>84800</v>
      </c>
      <c r="S68" s="183">
        <v>89900</v>
      </c>
      <c r="T68" s="183">
        <v>95400</v>
      </c>
      <c r="U68" s="183">
        <v>106100</v>
      </c>
      <c r="V68" s="183">
        <v>147000</v>
      </c>
      <c r="W68" s="183">
        <v>154900</v>
      </c>
      <c r="X68" s="183">
        <v>174100</v>
      </c>
      <c r="Y68" s="183">
        <v>177700</v>
      </c>
    </row>
    <row r="69" spans="1:25">
      <c r="A69" s="182">
        <v>8</v>
      </c>
      <c r="B69" s="183">
        <v>21700</v>
      </c>
      <c r="C69" s="183">
        <v>22000</v>
      </c>
      <c r="D69" s="183">
        <v>22400</v>
      </c>
      <c r="E69" s="183">
        <v>23600</v>
      </c>
      <c r="F69" s="183">
        <v>25500</v>
      </c>
      <c r="G69" s="183">
        <v>26400</v>
      </c>
      <c r="H69" s="183">
        <v>27600</v>
      </c>
      <c r="I69" s="183">
        <v>32300</v>
      </c>
      <c r="J69" s="183">
        <v>35300</v>
      </c>
      <c r="K69" s="183">
        <v>41500</v>
      </c>
      <c r="L69" s="183">
        <v>46500</v>
      </c>
      <c r="M69" s="183">
        <v>54500</v>
      </c>
      <c r="N69" s="183">
        <v>65200</v>
      </c>
      <c r="O69" s="183">
        <v>69000</v>
      </c>
      <c r="P69" s="183">
        <v>74600</v>
      </c>
      <c r="Q69" s="183">
        <v>82700</v>
      </c>
      <c r="R69" s="183">
        <v>87300</v>
      </c>
      <c r="S69" s="183">
        <v>92600</v>
      </c>
      <c r="T69" s="183">
        <v>98300</v>
      </c>
      <c r="U69" s="183">
        <v>109300</v>
      </c>
      <c r="V69" s="183">
        <v>151400</v>
      </c>
      <c r="W69" s="183">
        <v>159500</v>
      </c>
      <c r="X69" s="183">
        <v>179300</v>
      </c>
      <c r="Y69" s="183">
        <v>183000</v>
      </c>
    </row>
    <row r="70" spans="1:25">
      <c r="A70" s="182">
        <v>9</v>
      </c>
      <c r="B70" s="183">
        <v>22400</v>
      </c>
      <c r="C70" s="183">
        <v>22700</v>
      </c>
      <c r="D70" s="183">
        <v>23100</v>
      </c>
      <c r="E70" s="183">
        <v>24300</v>
      </c>
      <c r="F70" s="183">
        <v>26300</v>
      </c>
      <c r="G70" s="183">
        <v>27200</v>
      </c>
      <c r="H70" s="183">
        <v>28400</v>
      </c>
      <c r="I70" s="183">
        <v>33300</v>
      </c>
      <c r="J70" s="183">
        <v>36400</v>
      </c>
      <c r="K70" s="183">
        <v>42700</v>
      </c>
      <c r="L70" s="183">
        <v>47900</v>
      </c>
      <c r="M70" s="183">
        <v>56100</v>
      </c>
      <c r="N70" s="183">
        <v>67200</v>
      </c>
      <c r="O70" s="183">
        <v>71100</v>
      </c>
      <c r="P70" s="183">
        <v>76800</v>
      </c>
      <c r="Q70" s="183">
        <v>85200</v>
      </c>
      <c r="R70" s="183">
        <v>89900</v>
      </c>
      <c r="S70" s="183">
        <v>95400</v>
      </c>
      <c r="T70" s="183">
        <v>101200</v>
      </c>
      <c r="U70" s="183">
        <v>112600</v>
      </c>
      <c r="V70" s="183">
        <v>155900</v>
      </c>
      <c r="W70" s="183">
        <v>164300</v>
      </c>
      <c r="X70" s="183">
        <v>184700</v>
      </c>
      <c r="Y70" s="183">
        <v>188500</v>
      </c>
    </row>
    <row r="71" spans="1:25">
      <c r="A71" s="182">
        <v>10</v>
      </c>
      <c r="B71" s="183">
        <v>23100</v>
      </c>
      <c r="C71" s="183">
        <v>23400</v>
      </c>
      <c r="D71" s="183">
        <v>23800</v>
      </c>
      <c r="E71" s="183">
        <v>25000</v>
      </c>
      <c r="F71" s="183">
        <v>27100</v>
      </c>
      <c r="G71" s="183">
        <v>28000</v>
      </c>
      <c r="H71" s="183">
        <v>29300</v>
      </c>
      <c r="I71" s="183">
        <v>34300</v>
      </c>
      <c r="J71" s="183">
        <v>37500</v>
      </c>
      <c r="K71" s="183">
        <v>44000</v>
      </c>
      <c r="L71" s="183">
        <v>49300</v>
      </c>
      <c r="M71" s="183">
        <v>57800</v>
      </c>
      <c r="N71" s="183">
        <v>69200</v>
      </c>
      <c r="O71" s="183">
        <v>73200</v>
      </c>
      <c r="P71" s="183">
        <v>79100</v>
      </c>
      <c r="Q71" s="183">
        <v>87800</v>
      </c>
      <c r="R71" s="183">
        <v>92600</v>
      </c>
      <c r="S71" s="183">
        <v>98300</v>
      </c>
      <c r="T71" s="183">
        <v>104200</v>
      </c>
      <c r="U71" s="183">
        <v>116000</v>
      </c>
      <c r="V71" s="183">
        <v>160600</v>
      </c>
      <c r="W71" s="183">
        <v>169200</v>
      </c>
      <c r="X71" s="183">
        <v>190200</v>
      </c>
      <c r="Y71" s="183">
        <v>194200</v>
      </c>
    </row>
    <row r="72" spans="1:25">
      <c r="A72" s="182">
        <v>11</v>
      </c>
      <c r="B72" s="183">
        <v>23800</v>
      </c>
      <c r="C72" s="183">
        <v>24100</v>
      </c>
      <c r="D72" s="183">
        <v>24500</v>
      </c>
      <c r="E72" s="183">
        <v>25800</v>
      </c>
      <c r="F72" s="183">
        <v>27900</v>
      </c>
      <c r="G72" s="183">
        <v>28800</v>
      </c>
      <c r="H72" s="183">
        <v>30200</v>
      </c>
      <c r="I72" s="183">
        <v>35300</v>
      </c>
      <c r="J72" s="183">
        <v>38600</v>
      </c>
      <c r="K72" s="183">
        <v>45300</v>
      </c>
      <c r="L72" s="183">
        <v>50800</v>
      </c>
      <c r="M72" s="183">
        <v>59500</v>
      </c>
      <c r="N72" s="183">
        <v>71300</v>
      </c>
      <c r="O72" s="183">
        <v>75400</v>
      </c>
      <c r="P72" s="183">
        <v>81500</v>
      </c>
      <c r="Q72" s="183">
        <v>90400</v>
      </c>
      <c r="R72" s="183">
        <v>95400</v>
      </c>
      <c r="S72" s="183">
        <v>101200</v>
      </c>
      <c r="T72" s="183">
        <v>107300</v>
      </c>
      <c r="U72" s="183">
        <v>119500</v>
      </c>
      <c r="V72" s="183">
        <v>165400</v>
      </c>
      <c r="W72" s="183">
        <v>174300</v>
      </c>
      <c r="X72" s="183">
        <v>195900</v>
      </c>
      <c r="Y72" s="183">
        <v>200000</v>
      </c>
    </row>
    <row r="73" spans="1:25">
      <c r="A73" s="182">
        <v>12</v>
      </c>
      <c r="B73" s="183">
        <v>24500</v>
      </c>
      <c r="C73" s="183">
        <v>24800</v>
      </c>
      <c r="D73" s="183">
        <v>25200</v>
      </c>
      <c r="E73" s="183">
        <v>26600</v>
      </c>
      <c r="F73" s="183">
        <v>28700</v>
      </c>
      <c r="G73" s="183">
        <v>29700</v>
      </c>
      <c r="H73" s="183">
        <v>31100</v>
      </c>
      <c r="I73" s="183">
        <v>36400</v>
      </c>
      <c r="J73" s="183">
        <v>39800</v>
      </c>
      <c r="K73" s="183">
        <v>46700</v>
      </c>
      <c r="L73" s="183">
        <v>52300</v>
      </c>
      <c r="M73" s="183">
        <v>61300</v>
      </c>
      <c r="N73" s="183">
        <v>73400</v>
      </c>
      <c r="O73" s="183">
        <v>77700</v>
      </c>
      <c r="P73" s="183">
        <v>83900</v>
      </c>
      <c r="Q73" s="183">
        <v>93100</v>
      </c>
      <c r="R73" s="183">
        <v>98300</v>
      </c>
      <c r="S73" s="183">
        <v>104200</v>
      </c>
      <c r="T73" s="183">
        <v>110500</v>
      </c>
      <c r="U73" s="183">
        <v>123100</v>
      </c>
      <c r="V73" s="183">
        <v>170400</v>
      </c>
      <c r="W73" s="183">
        <v>179500</v>
      </c>
      <c r="X73" s="183">
        <v>201800</v>
      </c>
      <c r="Y73" s="183">
        <v>206000</v>
      </c>
    </row>
    <row r="74" spans="1:25">
      <c r="A74" s="182">
        <v>13</v>
      </c>
      <c r="B74" s="183">
        <v>25200</v>
      </c>
      <c r="C74" s="183">
        <v>25500</v>
      </c>
      <c r="D74" s="183">
        <v>26000</v>
      </c>
      <c r="E74" s="183">
        <v>27400</v>
      </c>
      <c r="F74" s="183">
        <v>29600</v>
      </c>
      <c r="G74" s="183">
        <v>30600</v>
      </c>
      <c r="H74" s="183">
        <v>32000</v>
      </c>
      <c r="I74" s="183">
        <v>37500</v>
      </c>
      <c r="J74" s="183">
        <v>41000</v>
      </c>
      <c r="K74" s="183">
        <v>48100</v>
      </c>
      <c r="L74" s="183">
        <v>53900</v>
      </c>
      <c r="M74" s="183">
        <v>63100</v>
      </c>
      <c r="N74" s="183">
        <v>75600</v>
      </c>
      <c r="O74" s="183">
        <v>80000</v>
      </c>
      <c r="P74" s="183">
        <v>86400</v>
      </c>
      <c r="Q74" s="183">
        <v>95900</v>
      </c>
      <c r="R74" s="183">
        <v>101200</v>
      </c>
      <c r="S74" s="183">
        <v>107300</v>
      </c>
      <c r="T74" s="183">
        <v>113800</v>
      </c>
      <c r="U74" s="183">
        <v>126800</v>
      </c>
      <c r="V74" s="183">
        <v>175500</v>
      </c>
      <c r="W74" s="183">
        <v>184900</v>
      </c>
      <c r="X74" s="183">
        <v>207900</v>
      </c>
      <c r="Y74" s="183">
        <v>212200</v>
      </c>
    </row>
    <row r="75" spans="1:25">
      <c r="A75" s="182">
        <v>14</v>
      </c>
      <c r="B75" s="183">
        <v>26000</v>
      </c>
      <c r="C75" s="183">
        <v>26300</v>
      </c>
      <c r="D75" s="183">
        <v>26800</v>
      </c>
      <c r="E75" s="183">
        <v>28200</v>
      </c>
      <c r="F75" s="183">
        <v>30500</v>
      </c>
      <c r="G75" s="183">
        <v>31500</v>
      </c>
      <c r="H75" s="183">
        <v>33000</v>
      </c>
      <c r="I75" s="183">
        <v>38600</v>
      </c>
      <c r="J75" s="183">
        <v>42200</v>
      </c>
      <c r="K75" s="183">
        <v>49500</v>
      </c>
      <c r="L75" s="183">
        <v>55500</v>
      </c>
      <c r="M75" s="183">
        <v>65000</v>
      </c>
      <c r="N75" s="183">
        <v>77900</v>
      </c>
      <c r="O75" s="183">
        <v>82400</v>
      </c>
      <c r="P75" s="183">
        <v>89000</v>
      </c>
      <c r="Q75" s="183">
        <v>98800</v>
      </c>
      <c r="R75" s="183">
        <v>104200</v>
      </c>
      <c r="S75" s="183">
        <v>110500</v>
      </c>
      <c r="T75" s="183">
        <v>117200</v>
      </c>
      <c r="U75" s="183">
        <v>130600</v>
      </c>
      <c r="V75" s="183">
        <v>180800</v>
      </c>
      <c r="W75" s="183">
        <v>190400</v>
      </c>
      <c r="X75" s="183">
        <v>214100</v>
      </c>
      <c r="Y75" s="183">
        <v>218600</v>
      </c>
    </row>
    <row r="76" spans="1:25">
      <c r="A76" s="182">
        <v>15</v>
      </c>
      <c r="B76" s="183">
        <v>26800</v>
      </c>
      <c r="C76" s="183">
        <v>27100</v>
      </c>
      <c r="D76" s="183">
        <v>27600</v>
      </c>
      <c r="E76" s="183">
        <v>29000</v>
      </c>
      <c r="F76" s="183">
        <v>31400</v>
      </c>
      <c r="G76" s="183">
        <v>32400</v>
      </c>
      <c r="H76" s="183">
        <v>34000</v>
      </c>
      <c r="I76" s="183">
        <v>39800</v>
      </c>
      <c r="J76" s="183">
        <v>43500</v>
      </c>
      <c r="K76" s="183">
        <v>51000</v>
      </c>
      <c r="L76" s="183">
        <v>57200</v>
      </c>
      <c r="M76" s="183">
        <v>67000</v>
      </c>
      <c r="N76" s="183">
        <v>80200</v>
      </c>
      <c r="O76" s="183">
        <v>84900</v>
      </c>
      <c r="P76" s="183">
        <v>91700</v>
      </c>
      <c r="Q76" s="183">
        <v>101800</v>
      </c>
      <c r="R76" s="183">
        <v>107300</v>
      </c>
      <c r="S76" s="183">
        <v>113800</v>
      </c>
      <c r="T76" s="183">
        <v>120700</v>
      </c>
      <c r="U76" s="183">
        <v>134500</v>
      </c>
      <c r="V76" s="183">
        <v>186200</v>
      </c>
      <c r="W76" s="183">
        <v>196100</v>
      </c>
      <c r="X76" s="183"/>
      <c r="Y76" s="183"/>
    </row>
    <row r="77" spans="1:25">
      <c r="A77" s="182">
        <v>16</v>
      </c>
      <c r="B77" s="183">
        <v>27600</v>
      </c>
      <c r="C77" s="183">
        <v>27900</v>
      </c>
      <c r="D77" s="183">
        <v>28400</v>
      </c>
      <c r="E77" s="183">
        <v>29900</v>
      </c>
      <c r="F77" s="183">
        <v>32300</v>
      </c>
      <c r="G77" s="183">
        <v>33400</v>
      </c>
      <c r="H77" s="183">
        <v>35000</v>
      </c>
      <c r="I77" s="183">
        <v>41000</v>
      </c>
      <c r="J77" s="183">
        <v>44800</v>
      </c>
      <c r="K77" s="183">
        <v>52500</v>
      </c>
      <c r="L77" s="183">
        <v>58900</v>
      </c>
      <c r="M77" s="183">
        <v>69000</v>
      </c>
      <c r="N77" s="183">
        <v>82600</v>
      </c>
      <c r="O77" s="183">
        <v>87400</v>
      </c>
      <c r="P77" s="183">
        <v>94500</v>
      </c>
      <c r="Q77" s="183">
        <v>104900</v>
      </c>
      <c r="R77" s="183">
        <v>110500</v>
      </c>
      <c r="S77" s="183">
        <v>117200</v>
      </c>
      <c r="T77" s="183">
        <v>124300</v>
      </c>
      <c r="U77" s="183">
        <v>138500</v>
      </c>
      <c r="V77" s="183">
        <v>191800</v>
      </c>
      <c r="W77" s="183">
        <v>202000</v>
      </c>
      <c r="X77" s="183"/>
      <c r="Y77" s="183"/>
    </row>
    <row r="78" spans="1:25">
      <c r="A78" s="182">
        <v>17</v>
      </c>
      <c r="B78" s="183">
        <v>28400</v>
      </c>
      <c r="C78" s="183">
        <v>28700</v>
      </c>
      <c r="D78" s="183">
        <v>29300</v>
      </c>
      <c r="E78" s="183">
        <v>30800</v>
      </c>
      <c r="F78" s="183">
        <v>33300</v>
      </c>
      <c r="G78" s="183">
        <v>34400</v>
      </c>
      <c r="H78" s="183">
        <v>36100</v>
      </c>
      <c r="I78" s="183">
        <v>42200</v>
      </c>
      <c r="J78" s="183">
        <v>46100</v>
      </c>
      <c r="K78" s="183">
        <v>54100</v>
      </c>
      <c r="L78" s="183">
        <v>60700</v>
      </c>
      <c r="M78" s="183">
        <v>71100</v>
      </c>
      <c r="N78" s="183">
        <v>85100</v>
      </c>
      <c r="O78" s="183">
        <v>90000</v>
      </c>
      <c r="P78" s="183">
        <v>97300</v>
      </c>
      <c r="Q78" s="183">
        <v>108000</v>
      </c>
      <c r="R78" s="183">
        <v>113800</v>
      </c>
      <c r="S78" s="183">
        <v>120700</v>
      </c>
      <c r="T78" s="183">
        <v>128000</v>
      </c>
      <c r="U78" s="183">
        <v>142700</v>
      </c>
      <c r="V78" s="183">
        <v>197600</v>
      </c>
      <c r="W78" s="183">
        <v>208100</v>
      </c>
      <c r="X78" s="183"/>
      <c r="Y78" s="183"/>
    </row>
    <row r="79" spans="1:25">
      <c r="A79" s="182">
        <v>18</v>
      </c>
      <c r="B79" s="183">
        <v>29300</v>
      </c>
      <c r="C79" s="183">
        <v>29600</v>
      </c>
      <c r="D79" s="183">
        <v>30200</v>
      </c>
      <c r="E79" s="183">
        <v>31700</v>
      </c>
      <c r="F79" s="183">
        <v>34300</v>
      </c>
      <c r="G79" s="183">
        <v>35400</v>
      </c>
      <c r="H79" s="183">
        <v>37200</v>
      </c>
      <c r="I79" s="183">
        <v>43500</v>
      </c>
      <c r="J79" s="183">
        <v>47500</v>
      </c>
      <c r="K79" s="183">
        <v>55700</v>
      </c>
      <c r="L79" s="183">
        <v>62500</v>
      </c>
      <c r="M79" s="183">
        <v>73200</v>
      </c>
      <c r="N79" s="183">
        <v>87700</v>
      </c>
      <c r="O79" s="183">
        <v>92700</v>
      </c>
      <c r="P79" s="183">
        <v>100200</v>
      </c>
      <c r="Q79" s="183">
        <v>111200</v>
      </c>
      <c r="R79" s="183">
        <v>117200</v>
      </c>
      <c r="S79" s="183">
        <v>124300</v>
      </c>
      <c r="T79" s="183">
        <v>131800</v>
      </c>
      <c r="U79" s="183">
        <v>147000</v>
      </c>
      <c r="V79" s="183">
        <v>203500</v>
      </c>
      <c r="W79" s="183"/>
      <c r="X79" s="183"/>
      <c r="Y79" s="183"/>
    </row>
    <row r="80" spans="1:25">
      <c r="A80" s="182">
        <v>19</v>
      </c>
      <c r="B80" s="183">
        <v>30200</v>
      </c>
      <c r="C80" s="183">
        <v>30500</v>
      </c>
      <c r="D80" s="183">
        <v>31100</v>
      </c>
      <c r="E80" s="183">
        <v>32700</v>
      </c>
      <c r="F80" s="183">
        <v>35300</v>
      </c>
      <c r="G80" s="183">
        <v>36500</v>
      </c>
      <c r="H80" s="183">
        <v>38300</v>
      </c>
      <c r="I80" s="183">
        <v>44800</v>
      </c>
      <c r="J80" s="183">
        <v>48900</v>
      </c>
      <c r="K80" s="183">
        <v>57400</v>
      </c>
      <c r="L80" s="183">
        <v>64400</v>
      </c>
      <c r="M80" s="183">
        <v>75400</v>
      </c>
      <c r="N80" s="183">
        <v>90300</v>
      </c>
      <c r="O80" s="183">
        <v>95500</v>
      </c>
      <c r="P80" s="183">
        <v>103200</v>
      </c>
      <c r="Q80" s="183">
        <v>114500</v>
      </c>
      <c r="R80" s="183">
        <v>120700</v>
      </c>
      <c r="S80" s="183">
        <v>128000</v>
      </c>
      <c r="T80" s="183">
        <v>135800</v>
      </c>
      <c r="U80" s="183">
        <v>151400</v>
      </c>
      <c r="V80" s="183"/>
      <c r="W80" s="183"/>
      <c r="X80" s="183"/>
      <c r="Y80" s="183"/>
    </row>
    <row r="81" spans="1:25">
      <c r="A81" s="182">
        <v>20</v>
      </c>
      <c r="B81" s="183">
        <v>31100</v>
      </c>
      <c r="C81" s="183">
        <v>31400</v>
      </c>
      <c r="D81" s="183">
        <v>32000</v>
      </c>
      <c r="E81" s="183">
        <v>33700</v>
      </c>
      <c r="F81" s="183">
        <v>36400</v>
      </c>
      <c r="G81" s="183">
        <v>37600</v>
      </c>
      <c r="H81" s="183">
        <v>39400</v>
      </c>
      <c r="I81" s="183">
        <v>46100</v>
      </c>
      <c r="J81" s="183">
        <v>50400</v>
      </c>
      <c r="K81" s="183">
        <v>59100</v>
      </c>
      <c r="L81" s="183">
        <v>66300</v>
      </c>
      <c r="M81" s="183">
        <v>77700</v>
      </c>
      <c r="N81" s="183">
        <v>93000</v>
      </c>
      <c r="O81" s="183">
        <v>98400</v>
      </c>
      <c r="P81" s="183">
        <v>106300</v>
      </c>
      <c r="Q81" s="183">
        <v>117900</v>
      </c>
      <c r="R81" s="183">
        <v>124300</v>
      </c>
      <c r="S81" s="183">
        <v>131800</v>
      </c>
      <c r="T81" s="183">
        <v>139900</v>
      </c>
      <c r="U81" s="183">
        <v>155900</v>
      </c>
      <c r="V81" s="183"/>
      <c r="W81" s="183"/>
      <c r="X81" s="183"/>
      <c r="Y81" s="183"/>
    </row>
    <row r="82" spans="1:25">
      <c r="A82" s="182">
        <v>21</v>
      </c>
      <c r="B82" s="183">
        <v>32000</v>
      </c>
      <c r="C82" s="183">
        <v>32300</v>
      </c>
      <c r="D82" s="183">
        <v>33000</v>
      </c>
      <c r="E82" s="183">
        <v>34700</v>
      </c>
      <c r="F82" s="183">
        <v>37500</v>
      </c>
      <c r="G82" s="183">
        <v>38700</v>
      </c>
      <c r="H82" s="183">
        <v>40600</v>
      </c>
      <c r="I82" s="183">
        <v>47500</v>
      </c>
      <c r="J82" s="183">
        <v>51900</v>
      </c>
      <c r="K82" s="183">
        <v>60900</v>
      </c>
      <c r="L82" s="183">
        <v>68300</v>
      </c>
      <c r="M82" s="183">
        <v>80000</v>
      </c>
      <c r="N82" s="183">
        <v>95800</v>
      </c>
      <c r="O82" s="183">
        <v>101400</v>
      </c>
      <c r="P82" s="183">
        <v>109500</v>
      </c>
      <c r="Q82" s="183">
        <v>121400</v>
      </c>
      <c r="R82" s="183">
        <v>128000</v>
      </c>
      <c r="S82" s="183">
        <v>135800</v>
      </c>
      <c r="T82" s="183">
        <v>144100</v>
      </c>
      <c r="U82" s="183">
        <v>160600</v>
      </c>
      <c r="V82" s="183"/>
      <c r="W82" s="183"/>
      <c r="X82" s="183"/>
      <c r="Y82" s="183"/>
    </row>
    <row r="83" spans="1:25">
      <c r="A83" s="182">
        <v>22</v>
      </c>
      <c r="B83" s="183">
        <v>33000</v>
      </c>
      <c r="C83" s="183">
        <v>33300</v>
      </c>
      <c r="D83" s="183">
        <v>34000</v>
      </c>
      <c r="E83" s="183">
        <v>35700</v>
      </c>
      <c r="F83" s="183">
        <v>38600</v>
      </c>
      <c r="G83" s="183">
        <v>39900</v>
      </c>
      <c r="H83" s="183">
        <v>41800</v>
      </c>
      <c r="I83" s="183">
        <v>48900</v>
      </c>
      <c r="J83" s="183">
        <v>53500</v>
      </c>
      <c r="K83" s="183">
        <v>62700</v>
      </c>
      <c r="L83" s="183">
        <v>70300</v>
      </c>
      <c r="M83" s="183">
        <v>82400</v>
      </c>
      <c r="N83" s="183">
        <v>98700</v>
      </c>
      <c r="O83" s="183">
        <v>104400</v>
      </c>
      <c r="P83" s="183">
        <v>112800</v>
      </c>
      <c r="Q83" s="183">
        <v>125000</v>
      </c>
      <c r="R83" s="183">
        <v>131800</v>
      </c>
      <c r="S83" s="183">
        <v>139900</v>
      </c>
      <c r="T83" s="183">
        <v>148400</v>
      </c>
      <c r="U83" s="183">
        <v>165400</v>
      </c>
      <c r="V83" s="183"/>
      <c r="W83" s="183"/>
      <c r="X83" s="183"/>
      <c r="Y83" s="183"/>
    </row>
    <row r="84" spans="1:25">
      <c r="A84" s="182">
        <v>23</v>
      </c>
      <c r="B84" s="183">
        <v>34000</v>
      </c>
      <c r="C84" s="183">
        <v>34300</v>
      </c>
      <c r="D84" s="183">
        <v>35000</v>
      </c>
      <c r="E84" s="183">
        <v>36800</v>
      </c>
      <c r="F84" s="183">
        <v>39800</v>
      </c>
      <c r="G84" s="183">
        <v>41100</v>
      </c>
      <c r="H84" s="183">
        <v>43100</v>
      </c>
      <c r="I84" s="183">
        <v>50400</v>
      </c>
      <c r="J84" s="183">
        <v>55100</v>
      </c>
      <c r="K84" s="183">
        <v>64600</v>
      </c>
      <c r="L84" s="183">
        <v>72400</v>
      </c>
      <c r="M84" s="183">
        <v>84900</v>
      </c>
      <c r="N84" s="183">
        <v>101700</v>
      </c>
      <c r="O84" s="183">
        <v>107500</v>
      </c>
      <c r="P84" s="183">
        <v>116200</v>
      </c>
      <c r="Q84" s="183">
        <v>128800</v>
      </c>
      <c r="R84" s="183">
        <v>135800</v>
      </c>
      <c r="S84" s="183">
        <v>144100</v>
      </c>
      <c r="T84" s="183">
        <v>152900</v>
      </c>
      <c r="U84" s="183">
        <v>170400</v>
      </c>
      <c r="V84" s="183"/>
      <c r="W84" s="183"/>
      <c r="X84" s="183"/>
      <c r="Y84" s="183"/>
    </row>
    <row r="85" spans="1:25">
      <c r="A85" s="182">
        <v>24</v>
      </c>
      <c r="B85" s="183">
        <v>35000</v>
      </c>
      <c r="C85" s="183">
        <v>35300</v>
      </c>
      <c r="D85" s="183">
        <v>36100</v>
      </c>
      <c r="E85" s="183">
        <v>37900</v>
      </c>
      <c r="F85" s="183">
        <v>41000</v>
      </c>
      <c r="G85" s="183">
        <v>42300</v>
      </c>
      <c r="H85" s="183">
        <v>44400</v>
      </c>
      <c r="I85" s="183">
        <v>51900</v>
      </c>
      <c r="J85" s="183">
        <v>56800</v>
      </c>
      <c r="K85" s="183">
        <v>66500</v>
      </c>
      <c r="L85" s="183">
        <v>74600</v>
      </c>
      <c r="M85" s="183">
        <v>87400</v>
      </c>
      <c r="N85" s="183">
        <v>104800</v>
      </c>
      <c r="O85" s="183">
        <v>110700</v>
      </c>
      <c r="P85" s="183">
        <v>119700</v>
      </c>
      <c r="Q85" s="183">
        <v>132700</v>
      </c>
      <c r="R85" s="183">
        <v>139900</v>
      </c>
      <c r="S85" s="183">
        <v>148400</v>
      </c>
      <c r="T85" s="183">
        <v>157500</v>
      </c>
      <c r="U85" s="183">
        <v>175500</v>
      </c>
      <c r="V85" s="183"/>
      <c r="W85" s="183"/>
      <c r="X85" s="183"/>
      <c r="Y85" s="183"/>
    </row>
    <row r="86" spans="1:25">
      <c r="A86" s="182">
        <v>25</v>
      </c>
      <c r="B86" s="183">
        <v>36100</v>
      </c>
      <c r="C86" s="183">
        <v>36400</v>
      </c>
      <c r="D86" s="183">
        <v>37200</v>
      </c>
      <c r="E86" s="183">
        <v>39000</v>
      </c>
      <c r="F86" s="183">
        <v>42200</v>
      </c>
      <c r="G86" s="183">
        <v>43600</v>
      </c>
      <c r="H86" s="183">
        <v>45700</v>
      </c>
      <c r="I86" s="183">
        <v>53500</v>
      </c>
      <c r="J86" s="183">
        <v>58500</v>
      </c>
      <c r="K86" s="183">
        <v>68500</v>
      </c>
      <c r="L86" s="183">
        <v>76800</v>
      </c>
      <c r="M86" s="183">
        <v>90000</v>
      </c>
      <c r="N86" s="183">
        <v>107900</v>
      </c>
      <c r="O86" s="183">
        <v>114000</v>
      </c>
      <c r="P86" s="183">
        <v>123300</v>
      </c>
      <c r="Q86" s="183">
        <v>136700</v>
      </c>
      <c r="R86" s="183">
        <v>144100</v>
      </c>
      <c r="S86" s="183">
        <v>152900</v>
      </c>
      <c r="T86" s="183">
        <v>162200</v>
      </c>
      <c r="U86" s="183">
        <v>180800</v>
      </c>
      <c r="V86" s="183"/>
      <c r="W86" s="183"/>
      <c r="X86" s="183"/>
      <c r="Y86" s="183"/>
    </row>
    <row r="87" spans="1:25">
      <c r="A87" s="182">
        <v>26</v>
      </c>
      <c r="B87" s="183">
        <v>37200</v>
      </c>
      <c r="C87" s="183">
        <v>37500</v>
      </c>
      <c r="D87" s="183">
        <v>38300</v>
      </c>
      <c r="E87" s="183">
        <v>40200</v>
      </c>
      <c r="F87" s="183">
        <v>43500</v>
      </c>
      <c r="G87" s="183">
        <v>44900</v>
      </c>
      <c r="H87" s="183">
        <v>47100</v>
      </c>
      <c r="I87" s="183">
        <v>55100</v>
      </c>
      <c r="J87" s="183">
        <v>60300</v>
      </c>
      <c r="K87" s="183">
        <v>70600</v>
      </c>
      <c r="L87" s="183">
        <v>79100</v>
      </c>
      <c r="M87" s="183">
        <v>92700</v>
      </c>
      <c r="N87" s="183">
        <v>111100</v>
      </c>
      <c r="O87" s="183">
        <v>117400</v>
      </c>
      <c r="P87" s="183">
        <v>127000</v>
      </c>
      <c r="Q87" s="183">
        <v>140800</v>
      </c>
      <c r="R87" s="183">
        <v>148400</v>
      </c>
      <c r="S87" s="183">
        <v>157500</v>
      </c>
      <c r="T87" s="183">
        <v>167100</v>
      </c>
      <c r="U87" s="183">
        <v>186200</v>
      </c>
      <c r="V87" s="183"/>
      <c r="W87" s="183"/>
      <c r="X87" s="183"/>
      <c r="Y87" s="183"/>
    </row>
    <row r="88" spans="1:25">
      <c r="A88" s="182">
        <v>27</v>
      </c>
      <c r="B88" s="183">
        <v>38300</v>
      </c>
      <c r="C88" s="183">
        <v>38600</v>
      </c>
      <c r="D88" s="183">
        <v>39400</v>
      </c>
      <c r="E88" s="183">
        <v>41400</v>
      </c>
      <c r="F88" s="183">
        <v>44800</v>
      </c>
      <c r="G88" s="183">
        <v>46200</v>
      </c>
      <c r="H88" s="183">
        <v>48500</v>
      </c>
      <c r="I88" s="183">
        <v>56800</v>
      </c>
      <c r="J88" s="183">
        <v>62100</v>
      </c>
      <c r="K88" s="183">
        <v>72700</v>
      </c>
      <c r="L88" s="183">
        <v>81500</v>
      </c>
      <c r="M88" s="183">
        <v>95500</v>
      </c>
      <c r="N88" s="183">
        <v>114400</v>
      </c>
      <c r="O88" s="183">
        <v>120900</v>
      </c>
      <c r="P88" s="183">
        <v>130800</v>
      </c>
      <c r="Q88" s="183">
        <v>145000</v>
      </c>
      <c r="R88" s="183">
        <v>152900</v>
      </c>
      <c r="S88" s="183">
        <v>162200</v>
      </c>
      <c r="T88" s="183">
        <v>172100</v>
      </c>
      <c r="U88" s="183">
        <v>191800</v>
      </c>
      <c r="V88" s="183"/>
      <c r="W88" s="183"/>
      <c r="X88" s="183"/>
      <c r="Y88" s="183"/>
    </row>
    <row r="89" spans="1:25">
      <c r="A89" s="182">
        <v>28</v>
      </c>
      <c r="B89" s="183">
        <v>39400</v>
      </c>
      <c r="C89" s="183">
        <v>39800</v>
      </c>
      <c r="D89" s="183">
        <v>40600</v>
      </c>
      <c r="E89" s="183">
        <v>42600</v>
      </c>
      <c r="F89" s="183">
        <v>46100</v>
      </c>
      <c r="G89" s="183">
        <v>47600</v>
      </c>
      <c r="H89" s="183">
        <v>50000</v>
      </c>
      <c r="I89" s="183">
        <v>58500</v>
      </c>
      <c r="J89" s="183">
        <v>64000</v>
      </c>
      <c r="K89" s="183">
        <v>74900</v>
      </c>
      <c r="L89" s="183">
        <v>83900</v>
      </c>
      <c r="M89" s="183">
        <v>98400</v>
      </c>
      <c r="N89" s="183">
        <v>117800</v>
      </c>
      <c r="O89" s="183">
        <v>124500</v>
      </c>
      <c r="P89" s="183">
        <v>134700</v>
      </c>
      <c r="Q89" s="183">
        <v>149400</v>
      </c>
      <c r="R89" s="183">
        <v>157500</v>
      </c>
      <c r="S89" s="183">
        <v>167100</v>
      </c>
      <c r="T89" s="183">
        <v>177300</v>
      </c>
      <c r="U89" s="183">
        <v>197600</v>
      </c>
      <c r="V89" s="183"/>
      <c r="W89" s="183"/>
      <c r="X89" s="183"/>
      <c r="Y89" s="183"/>
    </row>
    <row r="90" spans="1:25">
      <c r="A90" s="182">
        <v>29</v>
      </c>
      <c r="B90" s="183">
        <v>40600</v>
      </c>
      <c r="C90" s="183">
        <v>41000</v>
      </c>
      <c r="D90" s="183">
        <v>41800</v>
      </c>
      <c r="E90" s="183">
        <v>43900</v>
      </c>
      <c r="F90" s="183">
        <v>47500</v>
      </c>
      <c r="G90" s="183">
        <v>49000</v>
      </c>
      <c r="H90" s="183">
        <v>51500</v>
      </c>
      <c r="I90" s="183">
        <v>60300</v>
      </c>
      <c r="J90" s="183">
        <v>65900</v>
      </c>
      <c r="K90" s="183">
        <v>77100</v>
      </c>
      <c r="L90" s="183">
        <v>86400</v>
      </c>
      <c r="M90" s="183">
        <v>101400</v>
      </c>
      <c r="N90" s="183">
        <v>121300</v>
      </c>
      <c r="O90" s="183">
        <v>128200</v>
      </c>
      <c r="P90" s="183">
        <v>138700</v>
      </c>
      <c r="Q90" s="183">
        <v>153900</v>
      </c>
      <c r="R90" s="183">
        <v>162200</v>
      </c>
      <c r="S90" s="183">
        <v>172100</v>
      </c>
      <c r="T90" s="183">
        <v>182600</v>
      </c>
      <c r="U90" s="183">
        <v>203500</v>
      </c>
      <c r="V90" s="183"/>
      <c r="W90" s="183"/>
      <c r="X90" s="183"/>
      <c r="Y90" s="183"/>
    </row>
    <row r="91" spans="1:25">
      <c r="A91" s="182">
        <v>30</v>
      </c>
      <c r="B91" s="183">
        <v>41800</v>
      </c>
      <c r="C91" s="183">
        <v>42200</v>
      </c>
      <c r="D91" s="183">
        <v>43100</v>
      </c>
      <c r="E91" s="183">
        <v>45200</v>
      </c>
      <c r="F91" s="183">
        <v>48900</v>
      </c>
      <c r="G91" s="183">
        <v>50500</v>
      </c>
      <c r="H91" s="183">
        <v>53000</v>
      </c>
      <c r="I91" s="183">
        <v>62100</v>
      </c>
      <c r="J91" s="183">
        <v>67900</v>
      </c>
      <c r="K91" s="183">
        <v>79400</v>
      </c>
      <c r="L91" s="183">
        <v>89000</v>
      </c>
      <c r="M91" s="183">
        <v>104400</v>
      </c>
      <c r="N91" s="183">
        <v>124900</v>
      </c>
      <c r="O91" s="183">
        <v>132000</v>
      </c>
      <c r="P91" s="183">
        <v>142900</v>
      </c>
      <c r="Q91" s="183">
        <v>158500</v>
      </c>
      <c r="R91" s="183">
        <v>147100</v>
      </c>
      <c r="S91" s="183">
        <v>177300</v>
      </c>
      <c r="T91" s="183">
        <v>188100</v>
      </c>
      <c r="U91" s="183"/>
      <c r="V91" s="183"/>
      <c r="W91" s="183"/>
      <c r="X91" s="183"/>
      <c r="Y91" s="183"/>
    </row>
    <row r="92" spans="1:25">
      <c r="A92" s="182">
        <v>31</v>
      </c>
      <c r="B92" s="183">
        <v>43100</v>
      </c>
      <c r="C92" s="183">
        <v>43500</v>
      </c>
      <c r="D92" s="183">
        <v>44400</v>
      </c>
      <c r="E92" s="183">
        <v>46600</v>
      </c>
      <c r="F92" s="183">
        <v>50400</v>
      </c>
      <c r="G92" s="183">
        <v>52000</v>
      </c>
      <c r="H92" s="183">
        <v>54600</v>
      </c>
      <c r="I92" s="183">
        <v>64000</v>
      </c>
      <c r="J92" s="183">
        <v>69900</v>
      </c>
      <c r="K92" s="183">
        <v>81800</v>
      </c>
      <c r="L92" s="183">
        <v>91700</v>
      </c>
      <c r="M92" s="183">
        <v>107500</v>
      </c>
      <c r="N92" s="183">
        <v>128600</v>
      </c>
      <c r="O92" s="183">
        <v>136000</v>
      </c>
      <c r="P92" s="183">
        <v>147200</v>
      </c>
      <c r="Q92" s="183">
        <v>163300</v>
      </c>
      <c r="R92" s="183">
        <v>172100</v>
      </c>
      <c r="S92" s="183">
        <v>182600</v>
      </c>
      <c r="T92" s="183">
        <v>193700</v>
      </c>
      <c r="U92" s="183"/>
      <c r="V92" s="183"/>
      <c r="W92" s="183"/>
      <c r="X92" s="183"/>
      <c r="Y92" s="183"/>
    </row>
    <row r="93" spans="1:25">
      <c r="A93" s="182">
        <v>32</v>
      </c>
      <c r="B93" s="183">
        <v>44400</v>
      </c>
      <c r="C93" s="183">
        <v>44800</v>
      </c>
      <c r="D93" s="183">
        <v>45700</v>
      </c>
      <c r="E93" s="183">
        <v>48000</v>
      </c>
      <c r="F93" s="183">
        <v>51900</v>
      </c>
      <c r="G93" s="183">
        <v>53600</v>
      </c>
      <c r="H93" s="183">
        <v>56200</v>
      </c>
      <c r="I93" s="183">
        <v>65900</v>
      </c>
      <c r="J93" s="183">
        <v>72000</v>
      </c>
      <c r="K93" s="183">
        <v>84300</v>
      </c>
      <c r="L93" s="183">
        <v>94500</v>
      </c>
      <c r="M93" s="183">
        <v>110700</v>
      </c>
      <c r="N93" s="183">
        <v>132500</v>
      </c>
      <c r="O93" s="183">
        <v>140100</v>
      </c>
      <c r="P93" s="183">
        <v>151600</v>
      </c>
      <c r="Q93" s="183">
        <v>168200</v>
      </c>
      <c r="R93" s="183">
        <v>177300</v>
      </c>
      <c r="S93" s="183">
        <v>188100</v>
      </c>
      <c r="T93" s="183">
        <v>199500</v>
      </c>
      <c r="U93" s="183"/>
      <c r="V93" s="183"/>
      <c r="W93" s="183"/>
      <c r="X93" s="183"/>
      <c r="Y93" s="183"/>
    </row>
    <row r="94" spans="1:25">
      <c r="A94" s="182">
        <v>33</v>
      </c>
      <c r="B94" s="183">
        <v>45700</v>
      </c>
      <c r="C94" s="183">
        <v>46100</v>
      </c>
      <c r="D94" s="183">
        <v>47100</v>
      </c>
      <c r="E94" s="183">
        <v>49400</v>
      </c>
      <c r="F94" s="183">
        <v>53500</v>
      </c>
      <c r="G94" s="183">
        <v>55200</v>
      </c>
      <c r="H94" s="183">
        <v>57900</v>
      </c>
      <c r="I94" s="183">
        <v>67900</v>
      </c>
      <c r="J94" s="183">
        <v>74200</v>
      </c>
      <c r="K94" s="183">
        <v>86800</v>
      </c>
      <c r="L94" s="183">
        <v>97300</v>
      </c>
      <c r="M94" s="183">
        <v>114000</v>
      </c>
      <c r="N94" s="183">
        <v>136600</v>
      </c>
      <c r="O94" s="183">
        <v>144300</v>
      </c>
      <c r="P94" s="183">
        <v>156100</v>
      </c>
      <c r="Q94" s="183">
        <v>173200</v>
      </c>
      <c r="R94" s="183">
        <v>182600</v>
      </c>
      <c r="S94" s="183">
        <v>193700</v>
      </c>
      <c r="T94" s="183"/>
      <c r="U94" s="183"/>
      <c r="V94" s="183"/>
      <c r="W94" s="183"/>
      <c r="X94" s="183"/>
      <c r="Y94" s="183"/>
    </row>
    <row r="95" spans="1:25">
      <c r="A95" s="182">
        <v>34</v>
      </c>
      <c r="B95" s="183">
        <v>47100</v>
      </c>
      <c r="C95" s="183">
        <v>47500</v>
      </c>
      <c r="D95" s="183">
        <v>48500</v>
      </c>
      <c r="E95" s="183">
        <v>50900</v>
      </c>
      <c r="F95" s="183">
        <v>55100</v>
      </c>
      <c r="G95" s="183">
        <v>56900</v>
      </c>
      <c r="H95" s="183">
        <v>59600</v>
      </c>
      <c r="I95" s="183">
        <v>69900</v>
      </c>
      <c r="J95" s="183">
        <v>76400</v>
      </c>
      <c r="K95" s="183">
        <v>89400</v>
      </c>
      <c r="L95" s="183">
        <v>100200</v>
      </c>
      <c r="M95" s="183">
        <v>117400</v>
      </c>
      <c r="N95" s="183">
        <v>140600</v>
      </c>
      <c r="O95" s="183">
        <v>148600</v>
      </c>
      <c r="P95" s="183">
        <v>160800</v>
      </c>
      <c r="Q95" s="183">
        <v>178400</v>
      </c>
      <c r="R95" s="183">
        <v>188100</v>
      </c>
      <c r="S95" s="183">
        <v>199500</v>
      </c>
      <c r="T95" s="183"/>
      <c r="U95" s="183"/>
      <c r="V95" s="183"/>
      <c r="W95" s="183"/>
      <c r="X95" s="183"/>
      <c r="Y95" s="183"/>
    </row>
    <row r="96" spans="1:25">
      <c r="A96" s="182">
        <v>35</v>
      </c>
      <c r="B96" s="183">
        <v>48500</v>
      </c>
      <c r="C96" s="183">
        <v>48900</v>
      </c>
      <c r="D96" s="183">
        <v>50000</v>
      </c>
      <c r="E96" s="183">
        <v>52400</v>
      </c>
      <c r="F96" s="183">
        <v>56800</v>
      </c>
      <c r="G96" s="183">
        <v>58600</v>
      </c>
      <c r="H96" s="183">
        <v>61400</v>
      </c>
      <c r="I96" s="183">
        <v>72000</v>
      </c>
      <c r="J96" s="183">
        <v>78700</v>
      </c>
      <c r="K96" s="183">
        <v>92100</v>
      </c>
      <c r="L96" s="183">
        <v>103200</v>
      </c>
      <c r="M96" s="183">
        <v>120900</v>
      </c>
      <c r="N96" s="183">
        <v>144800</v>
      </c>
      <c r="O96" s="183">
        <v>153100</v>
      </c>
      <c r="P96" s="183">
        <v>165600</v>
      </c>
      <c r="Q96" s="183">
        <v>183800</v>
      </c>
      <c r="R96" s="183">
        <v>193700</v>
      </c>
      <c r="S96" s="183"/>
      <c r="T96" s="183"/>
      <c r="U96" s="183"/>
      <c r="V96" s="183"/>
      <c r="W96" s="183"/>
      <c r="X96" s="183"/>
      <c r="Y96" s="183"/>
    </row>
    <row r="97" spans="1:25">
      <c r="A97" s="182">
        <v>36</v>
      </c>
      <c r="B97" s="183">
        <v>50000</v>
      </c>
      <c r="C97" s="183">
        <v>50400</v>
      </c>
      <c r="D97" s="183">
        <v>51500</v>
      </c>
      <c r="E97" s="183">
        <v>54000</v>
      </c>
      <c r="F97" s="183">
        <v>58500</v>
      </c>
      <c r="G97" s="183">
        <v>60400</v>
      </c>
      <c r="H97" s="183">
        <v>63200</v>
      </c>
      <c r="I97" s="183">
        <v>74200</v>
      </c>
      <c r="J97" s="183">
        <v>81100</v>
      </c>
      <c r="K97" s="183">
        <v>94900</v>
      </c>
      <c r="L97" s="183">
        <v>106300</v>
      </c>
      <c r="M97" s="183">
        <v>124500</v>
      </c>
      <c r="N97" s="183">
        <v>149100</v>
      </c>
      <c r="O97" s="183">
        <v>157700</v>
      </c>
      <c r="P97" s="183">
        <v>170600</v>
      </c>
      <c r="Q97" s="183">
        <v>189300</v>
      </c>
      <c r="R97" s="183">
        <v>199500</v>
      </c>
      <c r="S97" s="183"/>
      <c r="T97" s="183"/>
      <c r="U97" s="183"/>
      <c r="V97" s="183"/>
      <c r="W97" s="183"/>
      <c r="X97" s="183"/>
      <c r="Y97" s="183"/>
    </row>
    <row r="98" spans="1:25">
      <c r="A98" s="182">
        <v>37</v>
      </c>
      <c r="B98" s="183">
        <v>51500</v>
      </c>
      <c r="C98" s="183">
        <v>51900</v>
      </c>
      <c r="D98" s="183">
        <v>53000</v>
      </c>
      <c r="E98" s="183">
        <v>55600</v>
      </c>
      <c r="F98" s="183">
        <v>60300</v>
      </c>
      <c r="G98" s="183">
        <v>62200</v>
      </c>
      <c r="H98" s="183">
        <v>65100</v>
      </c>
      <c r="I98" s="183">
        <v>76400</v>
      </c>
      <c r="J98" s="183">
        <v>83500</v>
      </c>
      <c r="K98" s="183">
        <v>97700</v>
      </c>
      <c r="L98" s="183">
        <v>109500</v>
      </c>
      <c r="M98" s="183">
        <v>128200</v>
      </c>
      <c r="N98" s="183">
        <v>153600</v>
      </c>
      <c r="O98" s="183">
        <v>162400</v>
      </c>
      <c r="P98" s="183">
        <v>175700</v>
      </c>
      <c r="Q98" s="183">
        <v>195000</v>
      </c>
      <c r="R98" s="183"/>
      <c r="S98" s="183"/>
      <c r="T98" s="183"/>
      <c r="U98" s="183"/>
      <c r="V98" s="183"/>
      <c r="W98" s="183"/>
      <c r="X98" s="183"/>
      <c r="Y98" s="183"/>
    </row>
    <row r="99" spans="1:25">
      <c r="A99" s="182">
        <v>38</v>
      </c>
      <c r="B99" s="183">
        <v>53000</v>
      </c>
      <c r="C99" s="183">
        <v>53500</v>
      </c>
      <c r="D99" s="183">
        <v>54600</v>
      </c>
      <c r="E99" s="183">
        <v>57300</v>
      </c>
      <c r="F99" s="183">
        <v>62100</v>
      </c>
      <c r="G99" s="183">
        <v>64100</v>
      </c>
      <c r="H99" s="183">
        <v>67100</v>
      </c>
      <c r="I99" s="183">
        <v>78800</v>
      </c>
      <c r="J99" s="183">
        <v>86000</v>
      </c>
      <c r="K99" s="183">
        <v>100600</v>
      </c>
      <c r="L99" s="183">
        <v>112800</v>
      </c>
      <c r="M99" s="183">
        <v>132000</v>
      </c>
      <c r="N99" s="183">
        <v>158200</v>
      </c>
      <c r="O99" s="183">
        <v>167300</v>
      </c>
      <c r="P99" s="183">
        <v>181000</v>
      </c>
      <c r="Q99" s="183"/>
      <c r="R99" s="183"/>
      <c r="S99" s="183"/>
      <c r="T99" s="183"/>
      <c r="U99" s="183"/>
      <c r="V99" s="183"/>
      <c r="W99" s="183"/>
      <c r="X99" s="183"/>
      <c r="Y99" s="183"/>
    </row>
    <row r="100" spans="1:25">
      <c r="A100" s="182">
        <v>39</v>
      </c>
      <c r="B100" s="183">
        <v>54600</v>
      </c>
      <c r="C100" s="183">
        <v>55100</v>
      </c>
      <c r="D100" s="183">
        <v>56200</v>
      </c>
      <c r="E100" s="183">
        <v>59000</v>
      </c>
      <c r="F100" s="183">
        <v>64000</v>
      </c>
      <c r="G100" s="183">
        <v>66000</v>
      </c>
      <c r="H100" s="183">
        <v>69100</v>
      </c>
      <c r="I100" s="183">
        <v>81100</v>
      </c>
      <c r="J100" s="183">
        <v>88600</v>
      </c>
      <c r="K100" s="183">
        <v>103600</v>
      </c>
      <c r="L100" s="183">
        <v>116200</v>
      </c>
      <c r="M100" s="183">
        <v>136000</v>
      </c>
      <c r="N100" s="183">
        <v>162900</v>
      </c>
      <c r="O100" s="183">
        <v>172300</v>
      </c>
      <c r="P100" s="183">
        <v>186400</v>
      </c>
      <c r="Q100" s="183"/>
      <c r="R100" s="183"/>
      <c r="S100" s="183"/>
      <c r="T100" s="183"/>
      <c r="U100" s="183"/>
      <c r="V100" s="183"/>
      <c r="W100" s="183"/>
      <c r="X100" s="183"/>
      <c r="Y100" s="183"/>
    </row>
    <row r="101" spans="1:25">
      <c r="A101" s="182">
        <v>40</v>
      </c>
      <c r="B101" s="183">
        <v>56200</v>
      </c>
      <c r="C101" s="183">
        <v>56800</v>
      </c>
      <c r="D101" s="183">
        <v>57900</v>
      </c>
      <c r="E101" s="183">
        <v>60800</v>
      </c>
      <c r="F101" s="183">
        <v>65900</v>
      </c>
      <c r="G101" s="183">
        <v>68000</v>
      </c>
      <c r="H101" s="183">
        <v>71200</v>
      </c>
      <c r="I101" s="183">
        <v>83500</v>
      </c>
      <c r="J101" s="183">
        <v>91300</v>
      </c>
      <c r="K101" s="183">
        <v>106700</v>
      </c>
      <c r="L101" s="183">
        <v>119700</v>
      </c>
      <c r="M101" s="183">
        <v>140100</v>
      </c>
      <c r="N101" s="183">
        <v>167800</v>
      </c>
      <c r="O101" s="183">
        <v>177500</v>
      </c>
      <c r="P101" s="183">
        <v>192000</v>
      </c>
      <c r="Q101" s="183"/>
      <c r="R101" s="183"/>
      <c r="S101" s="183"/>
      <c r="T101" s="183"/>
      <c r="U101" s="183"/>
      <c r="V101" s="183"/>
      <c r="W101" s="183"/>
      <c r="X101" s="183"/>
      <c r="Y101" s="183"/>
    </row>
  </sheetData>
  <sheetProtection password="87C9" sheet="1" objects="1" scenarios="1"/>
  <protectedRanges>
    <protectedRange sqref="M3:N4" name="Range8"/>
    <protectedRange sqref="J3:J4" name="Range6"/>
    <protectedRange sqref="F4" name="Range4"/>
    <protectedRange sqref="D2:D4" name="Range2"/>
    <protectedRange sqref="B2:B3" name="Range1"/>
    <protectedRange sqref="E3" name="Range3"/>
    <protectedRange sqref="H3:H4" name="Range5"/>
    <protectedRange sqref="B6:R56" name="Range7"/>
  </protectedRanges>
  <dataConsolidate link="1"/>
  <mergeCells count="7">
    <mergeCell ref="F1:K1"/>
    <mergeCell ref="D1:E1"/>
    <mergeCell ref="J5:K5"/>
    <mergeCell ref="H2:R2"/>
    <mergeCell ref="F2:F3"/>
    <mergeCell ref="M4:N4"/>
    <mergeCell ref="M3:N3"/>
  </mergeCells>
  <dataValidations count="6">
    <dataValidation type="list" allowBlank="1" showInputMessage="1" showErrorMessage="1" sqref="B3">
      <formula1>D$6:D$45</formula1>
    </dataValidation>
    <dataValidation type="list" allowBlank="1" showInputMessage="1" showErrorMessage="1" sqref="B2">
      <formula1>B$6:B$56</formula1>
    </dataValidation>
    <dataValidation type="list" allowBlank="1" showInputMessage="1" showErrorMessage="1" sqref="E3">
      <formula1>I$6:I$25</formula1>
    </dataValidation>
    <dataValidation type="list" allowBlank="1" showInputMessage="1" showErrorMessage="1" sqref="H3">
      <formula1>J$6:J$20</formula1>
    </dataValidation>
    <dataValidation type="list" allowBlank="1" showInputMessage="1" showErrorMessage="1" sqref="J3">
      <formula1>K$6:K$15</formula1>
    </dataValidation>
    <dataValidation type="list" allowBlank="1" showInputMessage="1" showErrorMessage="1" sqref="F4">
      <formula1>$I$6:$I$30</formula1>
    </dataValidation>
  </dataValidations>
  <pageMargins left="0.7" right="0.7" top="0.75" bottom="0.75" header="0.3" footer="0.3"/>
  <pageSetup orientation="portrait" verticalDpi="200" r:id="rId1"/>
  <drawing r:id="rId2"/>
  <legacyDrawing r:id="rId3"/>
</worksheet>
</file>

<file path=xl/worksheets/sheet4.xml><?xml version="1.0" encoding="utf-8"?>
<worksheet xmlns="http://schemas.openxmlformats.org/spreadsheetml/2006/main" xmlns:r="http://schemas.openxmlformats.org/officeDocument/2006/relationships">
  <sheetPr codeName="Sheet4">
    <tabColor rgb="FF00B0F0"/>
  </sheetPr>
  <dimension ref="A1:AF103"/>
  <sheetViews>
    <sheetView showGridLines="0" workbookViewId="0">
      <pane xSplit="2" ySplit="3" topLeftCell="C4" activePane="bottomRight" state="frozen"/>
      <selection pane="topRight" activeCell="C1" sqref="C1"/>
      <selection pane="bottomLeft" activeCell="A4" sqref="A4"/>
      <selection pane="bottomRight" activeCell="K4" sqref="K4"/>
    </sheetView>
  </sheetViews>
  <sheetFormatPr defaultRowHeight="14.4"/>
  <cols>
    <col min="2" max="2" width="21.88671875" customWidth="1"/>
    <col min="3" max="3" width="15" customWidth="1"/>
    <col min="4" max="4" width="19.33203125" customWidth="1"/>
    <col min="5" max="5" width="9.6640625" bestFit="1" customWidth="1"/>
    <col min="6" max="6" width="10.109375" bestFit="1" customWidth="1"/>
    <col min="7" max="7" width="10.88671875" bestFit="1" customWidth="1"/>
    <col min="8" max="8" width="10.109375" bestFit="1" customWidth="1"/>
    <col min="9" max="9" width="9.44140625" bestFit="1" customWidth="1"/>
    <col min="11" max="12" width="9.33203125" bestFit="1" customWidth="1"/>
    <col min="14" max="17" width="9.33203125" bestFit="1" customWidth="1"/>
    <col min="20" max="20" width="28.5546875" customWidth="1"/>
    <col min="21" max="21" width="16.33203125" customWidth="1"/>
    <col min="22" max="22" width="17.6640625" customWidth="1"/>
    <col min="23" max="23" width="10.109375" customWidth="1"/>
    <col min="24" max="24" width="9.44140625" customWidth="1"/>
    <col min="26" max="26" width="12.88671875" customWidth="1"/>
    <col min="27" max="27" width="10.5546875" customWidth="1"/>
    <col min="28" max="28" width="13.44140625" customWidth="1"/>
    <col min="29" max="29" width="14.5546875" customWidth="1"/>
    <col min="30" max="30" width="27.5546875" customWidth="1"/>
    <col min="31" max="31" width="24.6640625" customWidth="1"/>
    <col min="32" max="32" width="11.6640625" customWidth="1"/>
  </cols>
  <sheetData>
    <row r="1" spans="1:32" ht="22.8">
      <c r="A1" s="84"/>
      <c r="B1" s="84"/>
      <c r="C1" s="84"/>
      <c r="D1" s="84"/>
      <c r="E1" s="84"/>
      <c r="F1" s="84"/>
      <c r="G1" s="84"/>
      <c r="H1" s="1561" t="str">
        <f>Master!G2&amp;Master!H2</f>
        <v>कार्यालय&amp;राजकीय उच्च माध्यमिक विद्यालय ]चौगाई]टोंक</v>
      </c>
      <c r="I1" s="1561"/>
      <c r="J1" s="1561"/>
      <c r="K1" s="1561"/>
      <c r="L1" s="1561"/>
      <c r="M1" s="1561"/>
      <c r="N1" s="1561"/>
      <c r="O1" s="1561"/>
      <c r="P1" s="1561"/>
      <c r="Q1" s="1561"/>
      <c r="R1" s="1561"/>
      <c r="S1" s="1561"/>
      <c r="T1" s="1561"/>
      <c r="U1" s="1561"/>
      <c r="V1" s="84"/>
      <c r="W1" s="84"/>
      <c r="X1" s="84"/>
      <c r="Y1" s="84"/>
      <c r="Z1" s="84"/>
      <c r="AA1" s="84"/>
      <c r="AB1" s="84"/>
      <c r="AC1" s="84"/>
      <c r="AD1" s="84"/>
      <c r="AE1" s="84"/>
      <c r="AF1" s="84"/>
    </row>
    <row r="2" spans="1:32" ht="23.4" thickBot="1">
      <c r="A2" s="84"/>
      <c r="B2" s="84"/>
      <c r="C2" s="84"/>
      <c r="D2" s="85" t="s">
        <v>217</v>
      </c>
      <c r="E2" s="1563" t="str">
        <f>Master!E3</f>
        <v>2021-22</v>
      </c>
      <c r="F2" s="1563"/>
      <c r="G2" s="84"/>
      <c r="H2" s="84"/>
      <c r="I2" s="84"/>
      <c r="J2" s="1562" t="s">
        <v>218</v>
      </c>
      <c r="K2" s="1562"/>
      <c r="L2" s="1562"/>
      <c r="M2" s="1562"/>
      <c r="N2" s="1562"/>
      <c r="O2" s="1562"/>
      <c r="P2" s="1562"/>
      <c r="Q2" s="84"/>
      <c r="R2" s="84"/>
      <c r="S2" s="84"/>
      <c r="T2" s="84"/>
      <c r="U2" s="84"/>
      <c r="V2" s="84"/>
      <c r="W2" s="84"/>
      <c r="X2" s="84"/>
      <c r="Y2" s="84"/>
      <c r="Z2" s="84"/>
      <c r="AA2" s="84"/>
      <c r="AB2" s="84"/>
      <c r="AC2" s="84"/>
      <c r="AD2" s="84"/>
      <c r="AE2" s="84"/>
      <c r="AF2" s="84"/>
    </row>
    <row r="3" spans="1:32" ht="90.6" thickBot="1">
      <c r="A3" s="1255" t="s">
        <v>0</v>
      </c>
      <c r="B3" s="1256" t="s">
        <v>1</v>
      </c>
      <c r="C3" s="1256" t="s">
        <v>2</v>
      </c>
      <c r="D3" s="1256" t="s">
        <v>264</v>
      </c>
      <c r="E3" s="1257" t="s">
        <v>3</v>
      </c>
      <c r="F3" s="1257" t="s">
        <v>4</v>
      </c>
      <c r="G3" s="1257" t="s">
        <v>5</v>
      </c>
      <c r="H3" s="1257" t="s">
        <v>6</v>
      </c>
      <c r="I3" s="1257" t="s">
        <v>1975</v>
      </c>
      <c r="J3" s="1255" t="s">
        <v>7</v>
      </c>
      <c r="K3" s="1256" t="s">
        <v>8</v>
      </c>
      <c r="L3" s="1256" t="s">
        <v>9</v>
      </c>
      <c r="M3" s="1256" t="s">
        <v>10</v>
      </c>
      <c r="N3" s="1256" t="s">
        <v>11</v>
      </c>
      <c r="O3" s="1256" t="s">
        <v>12</v>
      </c>
      <c r="P3" s="1256" t="s">
        <v>13</v>
      </c>
      <c r="Q3" s="1256" t="s">
        <v>14</v>
      </c>
      <c r="R3" s="1256" t="s">
        <v>1976</v>
      </c>
      <c r="S3" s="1256" t="s">
        <v>15</v>
      </c>
      <c r="T3" s="1258" t="s">
        <v>2505</v>
      </c>
      <c r="U3" s="1258" t="s">
        <v>2506</v>
      </c>
      <c r="V3" s="1258" t="s">
        <v>1977</v>
      </c>
      <c r="W3" s="1258" t="s">
        <v>1978</v>
      </c>
      <c r="X3" s="1258" t="s">
        <v>2507</v>
      </c>
      <c r="Y3" s="1258" t="s">
        <v>2508</v>
      </c>
      <c r="Z3" s="1258" t="s">
        <v>2509</v>
      </c>
      <c r="AA3" s="1258" t="s">
        <v>16</v>
      </c>
      <c r="AB3" s="1258" t="s">
        <v>2511</v>
      </c>
      <c r="AC3" s="1258"/>
      <c r="AD3" s="1258" t="s">
        <v>18</v>
      </c>
      <c r="AE3" s="1258" t="s">
        <v>2510</v>
      </c>
      <c r="AF3" s="1258" t="s">
        <v>19</v>
      </c>
    </row>
    <row r="4" spans="1:32" ht="18.600000000000001" thickBot="1">
      <c r="A4" s="1259">
        <v>1</v>
      </c>
      <c r="B4" s="1260" t="s">
        <v>244</v>
      </c>
      <c r="C4" s="1261" t="s">
        <v>20</v>
      </c>
      <c r="D4" s="1261" t="s">
        <v>228</v>
      </c>
      <c r="E4" s="1262">
        <v>22656</v>
      </c>
      <c r="F4" s="1262"/>
      <c r="G4" s="1262"/>
      <c r="H4" s="1262"/>
      <c r="I4" s="1262"/>
      <c r="J4" s="1263" t="s">
        <v>101</v>
      </c>
      <c r="K4" s="1263">
        <v>95900</v>
      </c>
      <c r="L4" s="1263">
        <v>0</v>
      </c>
      <c r="M4" s="1266" t="s">
        <v>453</v>
      </c>
      <c r="N4" s="1263"/>
      <c r="O4" s="1263"/>
      <c r="P4" s="1263"/>
      <c r="Q4" s="1263"/>
      <c r="R4" s="1263" t="s">
        <v>2745</v>
      </c>
      <c r="S4" s="1263"/>
      <c r="T4" s="1263" t="s">
        <v>2746</v>
      </c>
      <c r="U4" s="1267">
        <v>61096187775</v>
      </c>
      <c r="V4" s="1263" t="s">
        <v>2747</v>
      </c>
      <c r="W4" s="1265">
        <f>IF(E4="","",DATE(YEAR(E4-1)+60,(MONTH(E4-1))+1,0))</f>
        <v>44592</v>
      </c>
      <c r="X4" s="1263">
        <v>650878</v>
      </c>
      <c r="Y4" s="1263">
        <v>683687</v>
      </c>
      <c r="Z4" s="1267">
        <v>0</v>
      </c>
      <c r="AA4" s="1263"/>
      <c r="AB4" s="1263" t="s">
        <v>2798</v>
      </c>
      <c r="AC4" s="1263"/>
      <c r="AD4" s="1268" t="s">
        <v>2873</v>
      </c>
      <c r="AE4" s="1269"/>
      <c r="AF4" s="1263">
        <v>9414912440</v>
      </c>
    </row>
    <row r="5" spans="1:32" ht="18.600000000000001" thickBot="1">
      <c r="A5" s="1259">
        <v>2</v>
      </c>
      <c r="B5" s="1260" t="s">
        <v>237</v>
      </c>
      <c r="C5" s="1261" t="s">
        <v>59</v>
      </c>
      <c r="D5" s="1261" t="s">
        <v>228</v>
      </c>
      <c r="E5" s="1262">
        <v>26122</v>
      </c>
      <c r="F5" s="1262"/>
      <c r="G5" s="1262"/>
      <c r="H5" s="1262"/>
      <c r="I5" s="1262"/>
      <c r="J5" s="1263" t="s">
        <v>45</v>
      </c>
      <c r="K5" s="1263">
        <v>56100</v>
      </c>
      <c r="L5" s="1263">
        <v>0</v>
      </c>
      <c r="M5" s="1266" t="s">
        <v>453</v>
      </c>
      <c r="N5" s="1263"/>
      <c r="O5" s="1263"/>
      <c r="P5" s="1263"/>
      <c r="Q5" s="1263"/>
      <c r="R5" s="1263" t="s">
        <v>2745</v>
      </c>
      <c r="S5" s="1263"/>
      <c r="T5" s="1263" t="s">
        <v>2748</v>
      </c>
      <c r="U5" s="1267">
        <v>5166051766</v>
      </c>
      <c r="V5" s="1263" t="s">
        <v>2749</v>
      </c>
      <c r="W5" s="1265">
        <f t="shared" ref="W5:W68" si="0">IF(E5="","",DATE(YEAR(E5-1)+60,(MONTH(E5-1))+1,0))</f>
        <v>48060</v>
      </c>
      <c r="X5" s="1263">
        <v>1013612</v>
      </c>
      <c r="Y5" s="1263">
        <v>0</v>
      </c>
      <c r="Z5" s="1267">
        <v>110081614411</v>
      </c>
      <c r="AA5" s="1263"/>
      <c r="AB5" s="1263" t="s">
        <v>2799</v>
      </c>
      <c r="AC5" s="1263"/>
      <c r="AD5" s="1268" t="s">
        <v>2800</v>
      </c>
      <c r="AE5" s="1269"/>
      <c r="AF5" s="1263">
        <v>9928579257</v>
      </c>
    </row>
    <row r="6" spans="1:32" ht="18.600000000000001" thickBot="1">
      <c r="A6" s="1259">
        <v>3</v>
      </c>
      <c r="B6" s="1260" t="s">
        <v>238</v>
      </c>
      <c r="C6" s="1261" t="s">
        <v>59</v>
      </c>
      <c r="D6" s="1261" t="s">
        <v>228</v>
      </c>
      <c r="E6" s="1262">
        <v>25095</v>
      </c>
      <c r="F6" s="1262"/>
      <c r="G6" s="1262"/>
      <c r="H6" s="1262"/>
      <c r="I6" s="1262"/>
      <c r="J6" s="1263" t="s">
        <v>45</v>
      </c>
      <c r="K6" s="1263">
        <v>63100</v>
      </c>
      <c r="L6" s="1263">
        <v>0</v>
      </c>
      <c r="M6" s="1266" t="s">
        <v>453</v>
      </c>
      <c r="N6" s="1263"/>
      <c r="O6" s="1263"/>
      <c r="P6" s="1263"/>
      <c r="Q6" s="1263"/>
      <c r="R6" s="1263" t="s">
        <v>2745</v>
      </c>
      <c r="S6" s="1263"/>
      <c r="T6" s="1263" t="s">
        <v>2750</v>
      </c>
      <c r="U6" s="1267">
        <v>1210100009311</v>
      </c>
      <c r="V6" s="1263" t="s">
        <v>2751</v>
      </c>
      <c r="W6" s="1265">
        <f t="shared" si="0"/>
        <v>47026</v>
      </c>
      <c r="X6" s="1263">
        <v>718827</v>
      </c>
      <c r="Y6" s="1263">
        <v>635130</v>
      </c>
      <c r="Z6" s="1267">
        <v>0</v>
      </c>
      <c r="AA6" s="1263"/>
      <c r="AB6" s="1263" t="s">
        <v>2801</v>
      </c>
      <c r="AC6" s="1263"/>
      <c r="AD6" s="1268" t="s">
        <v>2802</v>
      </c>
      <c r="AE6" s="1269"/>
      <c r="AF6" s="1263">
        <v>9252619438</v>
      </c>
    </row>
    <row r="7" spans="1:32" ht="28.2" thickBot="1">
      <c r="A7" s="1259">
        <v>4</v>
      </c>
      <c r="B7" s="1260" t="s">
        <v>244</v>
      </c>
      <c r="C7" s="1261" t="s">
        <v>59</v>
      </c>
      <c r="D7" s="1261" t="s">
        <v>228</v>
      </c>
      <c r="E7" s="1262">
        <v>27217</v>
      </c>
      <c r="F7" s="1262"/>
      <c r="G7" s="1262"/>
      <c r="H7" s="1262"/>
      <c r="I7" s="1262"/>
      <c r="J7" s="1263" t="s">
        <v>45</v>
      </c>
      <c r="K7" s="1263">
        <v>54500</v>
      </c>
      <c r="L7" s="1263">
        <v>0</v>
      </c>
      <c r="M7" s="1266" t="s">
        <v>453</v>
      </c>
      <c r="N7" s="1263"/>
      <c r="O7" s="1263"/>
      <c r="P7" s="1263"/>
      <c r="Q7" s="1263"/>
      <c r="R7" s="1263" t="s">
        <v>2745</v>
      </c>
      <c r="S7" s="1263"/>
      <c r="T7" s="1263" t="s">
        <v>2748</v>
      </c>
      <c r="U7" s="1267">
        <v>51066051608</v>
      </c>
      <c r="V7" s="1263" t="s">
        <v>2752</v>
      </c>
      <c r="W7" s="1265">
        <f t="shared" si="0"/>
        <v>49156</v>
      </c>
      <c r="X7" s="1263">
        <v>1054537</v>
      </c>
      <c r="Y7" s="1263">
        <v>0</v>
      </c>
      <c r="Z7" s="1267">
        <v>110021866597</v>
      </c>
      <c r="AA7" s="1263"/>
      <c r="AB7" s="1263" t="s">
        <v>2803</v>
      </c>
      <c r="AC7" s="1263"/>
      <c r="AD7" s="1268" t="s">
        <v>2804</v>
      </c>
      <c r="AE7" s="1269"/>
      <c r="AF7" s="1263">
        <v>9829216208</v>
      </c>
    </row>
    <row r="8" spans="1:32" ht="18.600000000000001" thickBot="1">
      <c r="A8" s="1259">
        <v>5</v>
      </c>
      <c r="B8" s="1260" t="s">
        <v>239</v>
      </c>
      <c r="C8" s="1261" t="s">
        <v>108</v>
      </c>
      <c r="D8" s="1261" t="s">
        <v>228</v>
      </c>
      <c r="E8" s="1262">
        <v>22828</v>
      </c>
      <c r="F8" s="1262"/>
      <c r="G8" s="1262"/>
      <c r="H8" s="1262"/>
      <c r="I8" s="1262"/>
      <c r="J8" s="1263" t="s">
        <v>60</v>
      </c>
      <c r="K8" s="1263">
        <v>71300</v>
      </c>
      <c r="L8" s="1263">
        <v>0</v>
      </c>
      <c r="M8" s="1266" t="s">
        <v>453</v>
      </c>
      <c r="N8" s="1263"/>
      <c r="O8" s="1263"/>
      <c r="P8" s="1263"/>
      <c r="Q8" s="1263"/>
      <c r="R8" s="1263" t="s">
        <v>2745</v>
      </c>
      <c r="S8" s="1263"/>
      <c r="T8" s="1263" t="s">
        <v>2748</v>
      </c>
      <c r="U8" s="1267">
        <v>61073161492</v>
      </c>
      <c r="V8" s="1263" t="s">
        <v>2753</v>
      </c>
      <c r="W8" s="1265">
        <f t="shared" si="0"/>
        <v>44742</v>
      </c>
      <c r="X8" s="1263">
        <v>747349</v>
      </c>
      <c r="Y8" s="1263">
        <v>579955</v>
      </c>
      <c r="Z8" s="1267">
        <v>0</v>
      </c>
      <c r="AA8" s="1263"/>
      <c r="AB8" s="1263" t="s">
        <v>2805</v>
      </c>
      <c r="AC8" s="1263"/>
      <c r="AD8" s="1268" t="s">
        <v>2800</v>
      </c>
      <c r="AE8" s="1269"/>
      <c r="AF8" s="1263">
        <v>9784023094</v>
      </c>
    </row>
    <row r="9" spans="1:32" ht="18.600000000000001" thickBot="1">
      <c r="A9" s="1259">
        <v>6</v>
      </c>
      <c r="B9" s="1260" t="s">
        <v>240</v>
      </c>
      <c r="C9" s="1261" t="s">
        <v>108</v>
      </c>
      <c r="D9" s="1261" t="s">
        <v>228</v>
      </c>
      <c r="E9" s="1262">
        <v>23477</v>
      </c>
      <c r="F9" s="1262"/>
      <c r="G9" s="1262"/>
      <c r="H9" s="1262"/>
      <c r="I9" s="1262"/>
      <c r="J9" s="1263" t="s">
        <v>60</v>
      </c>
      <c r="K9" s="1263">
        <v>73400</v>
      </c>
      <c r="L9" s="1263">
        <v>0</v>
      </c>
      <c r="M9" s="1266" t="s">
        <v>453</v>
      </c>
      <c r="N9" s="1263"/>
      <c r="O9" s="1263"/>
      <c r="P9" s="1263"/>
      <c r="Q9" s="1263"/>
      <c r="R9" s="1263" t="s">
        <v>2745</v>
      </c>
      <c r="S9" s="1263"/>
      <c r="T9" s="1263" t="s">
        <v>2748</v>
      </c>
      <c r="U9" s="1267">
        <v>51066027835</v>
      </c>
      <c r="V9" s="1263" t="s">
        <v>2754</v>
      </c>
      <c r="W9" s="1265">
        <f t="shared" si="0"/>
        <v>45412</v>
      </c>
      <c r="X9" s="1263">
        <v>718827</v>
      </c>
      <c r="Y9" s="1263">
        <v>602011</v>
      </c>
      <c r="Z9" s="1267">
        <v>0</v>
      </c>
      <c r="AA9" s="1263"/>
      <c r="AB9" s="1263" t="s">
        <v>2806</v>
      </c>
      <c r="AC9" s="1263"/>
      <c r="AD9" s="1268" t="s">
        <v>2807</v>
      </c>
      <c r="AE9" s="1269"/>
      <c r="AF9" s="1263">
        <v>9460133496</v>
      </c>
    </row>
    <row r="10" spans="1:32" ht="18.600000000000001" thickBot="1">
      <c r="A10" s="1259">
        <v>7</v>
      </c>
      <c r="B10" s="1260" t="s">
        <v>241</v>
      </c>
      <c r="C10" s="1261" t="s">
        <v>108</v>
      </c>
      <c r="D10" s="1261" t="s">
        <v>228</v>
      </c>
      <c r="E10" s="1262">
        <v>28652</v>
      </c>
      <c r="F10" s="1262"/>
      <c r="G10" s="1262"/>
      <c r="H10" s="1262"/>
      <c r="I10" s="1262"/>
      <c r="J10" s="1263" t="s">
        <v>44</v>
      </c>
      <c r="K10" s="1263">
        <v>52300</v>
      </c>
      <c r="L10" s="1263">
        <v>0</v>
      </c>
      <c r="M10" s="1266" t="s">
        <v>453</v>
      </c>
      <c r="N10" s="1263"/>
      <c r="O10" s="1263"/>
      <c r="P10" s="1263"/>
      <c r="Q10" s="1263"/>
      <c r="R10" s="1263" t="s">
        <v>2745</v>
      </c>
      <c r="S10" s="1263"/>
      <c r="T10" s="1263" t="s">
        <v>2755</v>
      </c>
      <c r="U10" s="1267">
        <v>61006465900</v>
      </c>
      <c r="V10" s="1263" t="s">
        <v>2756</v>
      </c>
      <c r="W10" s="1265">
        <f t="shared" si="0"/>
        <v>50586</v>
      </c>
      <c r="X10" s="1263">
        <v>962396</v>
      </c>
      <c r="Y10" s="1263">
        <v>0</v>
      </c>
      <c r="Z10" s="1267">
        <v>110061749020</v>
      </c>
      <c r="AA10" s="1263"/>
      <c r="AB10" s="1263" t="s">
        <v>2808</v>
      </c>
      <c r="AC10" s="1263"/>
      <c r="AD10" s="1268" t="s">
        <v>2809</v>
      </c>
      <c r="AE10" s="1269"/>
      <c r="AF10" s="1263">
        <v>8290677300</v>
      </c>
    </row>
    <row r="11" spans="1:32" ht="18.600000000000001" thickBot="1">
      <c r="A11" s="1259">
        <v>8</v>
      </c>
      <c r="B11" s="1260" t="s">
        <v>2757</v>
      </c>
      <c r="C11" s="1261" t="s">
        <v>108</v>
      </c>
      <c r="D11" s="1261" t="s">
        <v>228</v>
      </c>
      <c r="E11" s="1262">
        <v>26331</v>
      </c>
      <c r="F11" s="1262"/>
      <c r="G11" s="1262"/>
      <c r="H11" s="1262"/>
      <c r="I11" s="1262"/>
      <c r="J11" s="1263" t="s">
        <v>45</v>
      </c>
      <c r="K11" s="1263">
        <v>63100</v>
      </c>
      <c r="L11" s="1263">
        <v>0</v>
      </c>
      <c r="M11" s="1266" t="s">
        <v>453</v>
      </c>
      <c r="N11" s="1263"/>
      <c r="O11" s="1263"/>
      <c r="P11" s="1263"/>
      <c r="Q11" s="1263"/>
      <c r="R11" s="1263" t="s">
        <v>2745</v>
      </c>
      <c r="S11" s="1263"/>
      <c r="T11" s="1263" t="s">
        <v>2758</v>
      </c>
      <c r="U11" s="1267">
        <v>41640100005500</v>
      </c>
      <c r="V11" s="1263" t="s">
        <v>2759</v>
      </c>
      <c r="W11" s="1265">
        <f t="shared" si="0"/>
        <v>48273</v>
      </c>
      <c r="X11" s="1263">
        <v>941874</v>
      </c>
      <c r="Y11" s="1263">
        <v>849803</v>
      </c>
      <c r="Z11" s="1267">
        <v>0</v>
      </c>
      <c r="AA11" s="1263"/>
      <c r="AB11" s="1263" t="s">
        <v>2810</v>
      </c>
      <c r="AC11" s="1263"/>
      <c r="AD11" s="1268" t="s">
        <v>2811</v>
      </c>
      <c r="AE11" s="1269"/>
      <c r="AF11" s="1263">
        <v>9772579009</v>
      </c>
    </row>
    <row r="12" spans="1:32" ht="18.600000000000001" thickBot="1">
      <c r="A12" s="1259">
        <v>9</v>
      </c>
      <c r="B12" s="1260" t="s">
        <v>242</v>
      </c>
      <c r="C12" s="1261" t="s">
        <v>108</v>
      </c>
      <c r="D12" s="1261" t="s">
        <v>228</v>
      </c>
      <c r="E12" s="1262">
        <v>28642</v>
      </c>
      <c r="F12" s="1262"/>
      <c r="G12" s="1262"/>
      <c r="H12" s="1262"/>
      <c r="I12" s="1262"/>
      <c r="J12" s="1263" t="s">
        <v>44</v>
      </c>
      <c r="K12" s="1263">
        <v>46500</v>
      </c>
      <c r="L12" s="1263">
        <v>0</v>
      </c>
      <c r="M12" s="1266" t="s">
        <v>453</v>
      </c>
      <c r="N12" s="1263"/>
      <c r="O12" s="1263"/>
      <c r="P12" s="1263"/>
      <c r="Q12" s="1263"/>
      <c r="R12" s="1263" t="s">
        <v>2745</v>
      </c>
      <c r="S12" s="1263"/>
      <c r="T12" s="1263" t="s">
        <v>2760</v>
      </c>
      <c r="U12" s="1267">
        <v>61141039012</v>
      </c>
      <c r="V12" s="1263" t="s">
        <v>2761</v>
      </c>
      <c r="W12" s="1265">
        <f t="shared" si="0"/>
        <v>50556</v>
      </c>
      <c r="X12" s="1263">
        <v>1089365</v>
      </c>
      <c r="Y12" s="1263">
        <v>0</v>
      </c>
      <c r="Z12" s="1267">
        <v>110041614234</v>
      </c>
      <c r="AA12" s="1263"/>
      <c r="AB12" s="1263" t="s">
        <v>2812</v>
      </c>
      <c r="AC12" s="1263"/>
      <c r="AD12" s="1268" t="s">
        <v>2813</v>
      </c>
      <c r="AE12" s="1269"/>
      <c r="AF12" s="1263">
        <v>9252189004</v>
      </c>
    </row>
    <row r="13" spans="1:32" ht="29.4" thickBot="1">
      <c r="A13" s="1259">
        <v>10</v>
      </c>
      <c r="B13" s="1260" t="s">
        <v>243</v>
      </c>
      <c r="C13" s="1261" t="s">
        <v>113</v>
      </c>
      <c r="D13" s="1261" t="s">
        <v>228</v>
      </c>
      <c r="E13" s="1262">
        <v>27789</v>
      </c>
      <c r="F13" s="1262"/>
      <c r="G13" s="1262"/>
      <c r="H13" s="1262"/>
      <c r="I13" s="1262"/>
      <c r="J13" s="1263" t="s">
        <v>45</v>
      </c>
      <c r="K13" s="1263">
        <v>61300</v>
      </c>
      <c r="L13" s="1263">
        <v>0</v>
      </c>
      <c r="M13" s="1266" t="s">
        <v>444</v>
      </c>
      <c r="N13" s="1263"/>
      <c r="O13" s="1263"/>
      <c r="P13" s="1263"/>
      <c r="Q13" s="1263"/>
      <c r="R13" s="1263" t="s">
        <v>2745</v>
      </c>
      <c r="S13" s="1263"/>
      <c r="T13" s="1263" t="s">
        <v>2762</v>
      </c>
      <c r="U13" s="1267">
        <v>61018235247</v>
      </c>
      <c r="V13" s="1263" t="s">
        <v>2763</v>
      </c>
      <c r="W13" s="1265">
        <f t="shared" si="0"/>
        <v>49705</v>
      </c>
      <c r="X13" s="1263">
        <v>941203</v>
      </c>
      <c r="Y13" s="1263">
        <v>847557</v>
      </c>
      <c r="Z13" s="1267">
        <v>0</v>
      </c>
      <c r="AA13" s="1263"/>
      <c r="AB13" s="1263" t="s">
        <v>2814</v>
      </c>
      <c r="AC13" s="1263"/>
      <c r="AD13" s="1268" t="s">
        <v>2815</v>
      </c>
      <c r="AE13" s="1269" t="s">
        <v>2816</v>
      </c>
      <c r="AF13" s="1263">
        <v>9929234523</v>
      </c>
    </row>
    <row r="14" spans="1:32" ht="18.600000000000001" thickBot="1">
      <c r="A14" s="1259">
        <v>11</v>
      </c>
      <c r="B14" s="1260" t="s">
        <v>245</v>
      </c>
      <c r="C14" s="1261" t="s">
        <v>48</v>
      </c>
      <c r="D14" s="1261" t="s">
        <v>228</v>
      </c>
      <c r="E14" s="1262">
        <v>24663</v>
      </c>
      <c r="F14" s="1262"/>
      <c r="G14" s="1262"/>
      <c r="H14" s="1262"/>
      <c r="I14" s="1262"/>
      <c r="J14" s="1263" t="s">
        <v>60</v>
      </c>
      <c r="K14" s="1263">
        <v>65200</v>
      </c>
      <c r="L14" s="1263">
        <v>0</v>
      </c>
      <c r="M14" s="1266" t="s">
        <v>447</v>
      </c>
      <c r="N14" s="1263"/>
      <c r="O14" s="1263"/>
      <c r="P14" s="1263"/>
      <c r="Q14" s="1263"/>
      <c r="R14" s="1263" t="s">
        <v>2745</v>
      </c>
      <c r="S14" s="1263"/>
      <c r="T14" s="1263" t="s">
        <v>2762</v>
      </c>
      <c r="U14" s="1267">
        <v>61018235269</v>
      </c>
      <c r="V14" s="1263" t="s">
        <v>2764</v>
      </c>
      <c r="W14" s="1265">
        <f t="shared" si="0"/>
        <v>46599</v>
      </c>
      <c r="X14" s="1263">
        <v>770325</v>
      </c>
      <c r="Y14" s="1263">
        <v>781753</v>
      </c>
      <c r="Z14" s="1267">
        <v>0</v>
      </c>
      <c r="AA14" s="1263"/>
      <c r="AB14" s="1263" t="s">
        <v>2817</v>
      </c>
      <c r="AC14" s="1263"/>
      <c r="AD14" s="1268" t="s">
        <v>2818</v>
      </c>
      <c r="AE14" s="1269"/>
      <c r="AF14" s="1263">
        <v>9928053215</v>
      </c>
    </row>
    <row r="15" spans="1:32" ht="18.600000000000001" thickBot="1">
      <c r="A15" s="1259">
        <v>12</v>
      </c>
      <c r="B15" s="1260" t="s">
        <v>246</v>
      </c>
      <c r="C15" s="1261" t="s">
        <v>48</v>
      </c>
      <c r="D15" s="1261" t="s">
        <v>228</v>
      </c>
      <c r="E15" s="1262">
        <v>22741</v>
      </c>
      <c r="F15" s="1262"/>
      <c r="G15" s="1262"/>
      <c r="H15" s="1262"/>
      <c r="I15" s="1262"/>
      <c r="J15" s="1263" t="s">
        <v>60</v>
      </c>
      <c r="K15" s="1263">
        <v>65200</v>
      </c>
      <c r="L15" s="1263">
        <v>0</v>
      </c>
      <c r="M15" s="1266" t="s">
        <v>447</v>
      </c>
      <c r="N15" s="1263"/>
      <c r="O15" s="1263"/>
      <c r="P15" s="1263"/>
      <c r="Q15" s="1263"/>
      <c r="R15" s="1263" t="s">
        <v>2745</v>
      </c>
      <c r="S15" s="1263"/>
      <c r="T15" s="1263" t="s">
        <v>2762</v>
      </c>
      <c r="U15" s="1267">
        <v>61017388885</v>
      </c>
      <c r="V15" s="1263" t="s">
        <v>2765</v>
      </c>
      <c r="W15" s="1265">
        <f t="shared" si="0"/>
        <v>44681</v>
      </c>
      <c r="X15" s="1263">
        <v>870219</v>
      </c>
      <c r="Y15" s="1263">
        <v>847233</v>
      </c>
      <c r="Z15" s="1267">
        <v>0</v>
      </c>
      <c r="AA15" s="1263"/>
      <c r="AB15" s="1263" t="s">
        <v>2819</v>
      </c>
      <c r="AC15" s="1263"/>
      <c r="AD15" s="1268" t="s">
        <v>2800</v>
      </c>
      <c r="AE15" s="1269"/>
      <c r="AF15" s="1263">
        <v>6377180556</v>
      </c>
    </row>
    <row r="16" spans="1:32" ht="18.600000000000001" thickBot="1">
      <c r="A16" s="1259">
        <v>13</v>
      </c>
      <c r="B16" s="1260" t="s">
        <v>247</v>
      </c>
      <c r="C16" s="1261" t="s">
        <v>48</v>
      </c>
      <c r="D16" s="1261" t="s">
        <v>228</v>
      </c>
      <c r="E16" s="1262">
        <v>27854</v>
      </c>
      <c r="F16" s="1262">
        <v>38455</v>
      </c>
      <c r="G16" s="1262">
        <v>38455</v>
      </c>
      <c r="H16" s="1262">
        <v>38455</v>
      </c>
      <c r="I16" s="1262">
        <v>39631</v>
      </c>
      <c r="J16" s="1263" t="s">
        <v>44</v>
      </c>
      <c r="K16" s="1263">
        <v>52300</v>
      </c>
      <c r="L16" s="1263">
        <v>0</v>
      </c>
      <c r="M16" s="1266" t="s">
        <v>445</v>
      </c>
      <c r="N16" s="1263">
        <v>1992</v>
      </c>
      <c r="O16" s="1263">
        <v>1994</v>
      </c>
      <c r="P16" s="1263">
        <v>1997</v>
      </c>
      <c r="Q16" s="1263">
        <v>2008</v>
      </c>
      <c r="R16" s="1263" t="s">
        <v>2745</v>
      </c>
      <c r="S16" s="1263">
        <v>1999</v>
      </c>
      <c r="T16" s="1263" t="s">
        <v>2762</v>
      </c>
      <c r="U16" s="1267">
        <v>51077382140</v>
      </c>
      <c r="V16" s="1263" t="s">
        <v>2766</v>
      </c>
      <c r="W16" s="1265">
        <f t="shared" si="0"/>
        <v>49795</v>
      </c>
      <c r="X16" s="1263">
        <v>868676</v>
      </c>
      <c r="Y16" s="1263">
        <v>0</v>
      </c>
      <c r="Z16" s="1267">
        <v>110011864700</v>
      </c>
      <c r="AA16" s="1263"/>
      <c r="AB16" s="1263" t="s">
        <v>785</v>
      </c>
      <c r="AC16" s="1263"/>
      <c r="AD16" s="1268" t="s">
        <v>2820</v>
      </c>
      <c r="AE16" s="1269" t="s">
        <v>856</v>
      </c>
      <c r="AF16" s="1263">
        <v>9829303549</v>
      </c>
    </row>
    <row r="17" spans="1:32" ht="18.600000000000001" thickBot="1">
      <c r="A17" s="1259">
        <v>14</v>
      </c>
      <c r="B17" s="1260" t="s">
        <v>248</v>
      </c>
      <c r="C17" s="1261" t="s">
        <v>48</v>
      </c>
      <c r="D17" s="1261" t="s">
        <v>228</v>
      </c>
      <c r="E17" s="1262">
        <v>25943</v>
      </c>
      <c r="F17" s="1262"/>
      <c r="G17" s="1262"/>
      <c r="H17" s="1262"/>
      <c r="I17" s="1262"/>
      <c r="J17" s="1263" t="s">
        <v>44</v>
      </c>
      <c r="K17" s="1263">
        <v>52300</v>
      </c>
      <c r="L17" s="1263">
        <v>0</v>
      </c>
      <c r="M17" s="1266" t="s">
        <v>447</v>
      </c>
      <c r="N17" s="1263"/>
      <c r="O17" s="1263"/>
      <c r="P17" s="1263"/>
      <c r="Q17" s="1263"/>
      <c r="R17" s="1263" t="s">
        <v>2745</v>
      </c>
      <c r="S17" s="1263"/>
      <c r="T17" s="1263" t="s">
        <v>2755</v>
      </c>
      <c r="U17" s="1267">
        <v>61075470544</v>
      </c>
      <c r="V17" s="1263" t="s">
        <v>2767</v>
      </c>
      <c r="W17" s="1265">
        <f t="shared" si="0"/>
        <v>47879</v>
      </c>
      <c r="X17" s="1263">
        <v>1016167</v>
      </c>
      <c r="Y17" s="1263">
        <v>0</v>
      </c>
      <c r="Z17" s="1267">
        <v>110061924124</v>
      </c>
      <c r="AA17" s="1263"/>
      <c r="AB17" s="1263" t="s">
        <v>2821</v>
      </c>
      <c r="AC17" s="1263"/>
      <c r="AD17" s="1268" t="s">
        <v>2822</v>
      </c>
      <c r="AE17" s="1269"/>
      <c r="AF17" s="1263">
        <v>8233194038</v>
      </c>
    </row>
    <row r="18" spans="1:32" ht="28.2" thickBot="1">
      <c r="A18" s="1259">
        <v>15</v>
      </c>
      <c r="B18" s="1260" t="s">
        <v>249</v>
      </c>
      <c r="C18" s="1261" t="s">
        <v>121</v>
      </c>
      <c r="D18" s="1261" t="s">
        <v>228</v>
      </c>
      <c r="E18" s="1262">
        <v>34700</v>
      </c>
      <c r="F18" s="1262"/>
      <c r="G18" s="1262"/>
      <c r="H18" s="1262"/>
      <c r="I18" s="1262"/>
      <c r="J18" s="1263" t="s">
        <v>122</v>
      </c>
      <c r="K18" s="1263">
        <v>14600</v>
      </c>
      <c r="L18" s="1263">
        <v>0</v>
      </c>
      <c r="M18" s="1266" t="s">
        <v>446</v>
      </c>
      <c r="N18" s="1263"/>
      <c r="O18" s="1263"/>
      <c r="P18" s="1263"/>
      <c r="Q18" s="1263"/>
      <c r="R18" s="1263" t="s">
        <v>2745</v>
      </c>
      <c r="S18" s="1263"/>
      <c r="T18" s="1263" t="s">
        <v>2746</v>
      </c>
      <c r="U18" s="1267">
        <v>61126184286</v>
      </c>
      <c r="V18" s="1263" t="s">
        <v>2768</v>
      </c>
      <c r="W18" s="1265">
        <f t="shared" si="0"/>
        <v>56614</v>
      </c>
      <c r="X18" s="1263">
        <v>0</v>
      </c>
      <c r="Y18" s="1263">
        <v>0</v>
      </c>
      <c r="Z18" s="1267">
        <v>110184890667</v>
      </c>
      <c r="AA18" s="1263" t="s">
        <v>2823</v>
      </c>
      <c r="AB18" s="1263" t="s">
        <v>2824</v>
      </c>
      <c r="AC18" s="1263"/>
      <c r="AD18" s="1268" t="s">
        <v>2825</v>
      </c>
      <c r="AE18" s="1269"/>
      <c r="AF18" s="1263">
        <v>9166343031</v>
      </c>
    </row>
    <row r="19" spans="1:32" ht="18.600000000000001" thickBot="1">
      <c r="A19" s="1259">
        <v>16</v>
      </c>
      <c r="B19" s="1260" t="s">
        <v>250</v>
      </c>
      <c r="C19" s="1261" t="s">
        <v>127</v>
      </c>
      <c r="D19" s="1261" t="s">
        <v>228</v>
      </c>
      <c r="E19" s="1262">
        <v>22801</v>
      </c>
      <c r="F19" s="1262"/>
      <c r="G19" s="1262"/>
      <c r="H19" s="1262"/>
      <c r="I19" s="1262"/>
      <c r="J19" s="1263" t="s">
        <v>122</v>
      </c>
      <c r="K19" s="1263">
        <v>34700</v>
      </c>
      <c r="L19" s="1263">
        <v>0</v>
      </c>
      <c r="M19" s="1266" t="s">
        <v>444</v>
      </c>
      <c r="N19" s="1263"/>
      <c r="O19" s="1263"/>
      <c r="P19" s="1263"/>
      <c r="Q19" s="1263"/>
      <c r="R19" s="1263" t="s">
        <v>2745</v>
      </c>
      <c r="S19" s="1263"/>
      <c r="T19" s="1263" t="s">
        <v>2769</v>
      </c>
      <c r="U19" s="1267">
        <v>12880100005699</v>
      </c>
      <c r="V19" s="1263" t="s">
        <v>2770</v>
      </c>
      <c r="W19" s="1265">
        <f t="shared" si="0"/>
        <v>44742</v>
      </c>
      <c r="X19" s="1263">
        <v>654004</v>
      </c>
      <c r="Y19" s="1263">
        <v>680993</v>
      </c>
      <c r="Z19" s="1267">
        <v>0</v>
      </c>
      <c r="AA19" s="1263"/>
      <c r="AB19" s="1263" t="s">
        <v>2826</v>
      </c>
      <c r="AC19" s="1263"/>
      <c r="AD19" s="1268" t="s">
        <v>2827</v>
      </c>
      <c r="AE19" s="1269"/>
      <c r="AF19" s="1263">
        <v>9680761111</v>
      </c>
    </row>
    <row r="20" spans="1:32" ht="18.600000000000001" thickBot="1">
      <c r="A20" s="1259">
        <v>17</v>
      </c>
      <c r="B20" s="1260" t="s">
        <v>479</v>
      </c>
      <c r="C20" s="1261" t="s">
        <v>48</v>
      </c>
      <c r="D20" s="1261" t="s">
        <v>229</v>
      </c>
      <c r="E20" s="1262">
        <v>24708</v>
      </c>
      <c r="F20" s="1262"/>
      <c r="G20" s="1262"/>
      <c r="H20" s="1262"/>
      <c r="I20" s="1262"/>
      <c r="J20" s="1263" t="s">
        <v>45</v>
      </c>
      <c r="K20" s="1263">
        <v>65200</v>
      </c>
      <c r="L20" s="1263">
        <v>0</v>
      </c>
      <c r="M20" s="1266" t="s">
        <v>447</v>
      </c>
      <c r="N20" s="1263"/>
      <c r="O20" s="1263"/>
      <c r="P20" s="1263"/>
      <c r="Q20" s="1263"/>
      <c r="R20" s="1263" t="s">
        <v>2745</v>
      </c>
      <c r="S20" s="1263"/>
      <c r="T20" s="1263" t="s">
        <v>2762</v>
      </c>
      <c r="U20" s="1267">
        <v>61018112167</v>
      </c>
      <c r="V20" s="1263" t="s">
        <v>2771</v>
      </c>
      <c r="W20" s="1265">
        <f t="shared" si="0"/>
        <v>46630</v>
      </c>
      <c r="X20" s="1263">
        <v>747869</v>
      </c>
      <c r="Y20" s="1263">
        <v>846397</v>
      </c>
      <c r="Z20" s="1267">
        <v>0</v>
      </c>
      <c r="AA20" s="1263"/>
      <c r="AB20" s="1263" t="s">
        <v>2828</v>
      </c>
      <c r="AC20" s="1263"/>
      <c r="AD20" s="1268" t="s">
        <v>2829</v>
      </c>
      <c r="AE20" s="1269"/>
      <c r="AF20" s="1263">
        <v>9610704779</v>
      </c>
    </row>
    <row r="21" spans="1:32" ht="18.600000000000001" thickBot="1">
      <c r="A21" s="1259">
        <v>18</v>
      </c>
      <c r="B21" s="1260" t="s">
        <v>480</v>
      </c>
      <c r="C21" s="1261" t="s">
        <v>48</v>
      </c>
      <c r="D21" s="1261" t="s">
        <v>229</v>
      </c>
      <c r="E21" s="1262">
        <v>30538</v>
      </c>
      <c r="F21" s="1262"/>
      <c r="G21" s="1262"/>
      <c r="H21" s="1262"/>
      <c r="I21" s="1262"/>
      <c r="J21" s="1263" t="s">
        <v>46</v>
      </c>
      <c r="K21" s="1263">
        <v>40300</v>
      </c>
      <c r="L21" s="1263">
        <v>0</v>
      </c>
      <c r="M21" s="1266" t="s">
        <v>445</v>
      </c>
      <c r="N21" s="1263"/>
      <c r="O21" s="1263"/>
      <c r="P21" s="1263"/>
      <c r="Q21" s="1263"/>
      <c r="R21" s="1263" t="s">
        <v>2745</v>
      </c>
      <c r="S21" s="1263"/>
      <c r="T21" s="1263" t="s">
        <v>2762</v>
      </c>
      <c r="U21" s="1267">
        <v>61089447521</v>
      </c>
      <c r="V21" s="1263" t="s">
        <v>2772</v>
      </c>
      <c r="W21" s="1265">
        <f t="shared" si="0"/>
        <v>52474</v>
      </c>
      <c r="X21" s="1263">
        <v>1268061</v>
      </c>
      <c r="Y21" s="1263">
        <v>0</v>
      </c>
      <c r="Z21" s="1267">
        <v>110044207450</v>
      </c>
      <c r="AA21" s="1263"/>
      <c r="AB21" s="1263" t="s">
        <v>2830</v>
      </c>
      <c r="AC21" s="1263"/>
      <c r="AD21" s="1268" t="s">
        <v>2831</v>
      </c>
      <c r="AE21" s="1269"/>
      <c r="AF21" s="1263">
        <v>9887950370</v>
      </c>
    </row>
    <row r="22" spans="1:32" ht="28.2" thickBot="1">
      <c r="A22" s="1259">
        <v>19</v>
      </c>
      <c r="B22" s="1260" t="s">
        <v>481</v>
      </c>
      <c r="C22" s="1261" t="s">
        <v>112</v>
      </c>
      <c r="D22" s="1261" t="s">
        <v>229</v>
      </c>
      <c r="E22" s="1262">
        <v>26517</v>
      </c>
      <c r="F22" s="1262"/>
      <c r="G22" s="1262"/>
      <c r="H22" s="1262"/>
      <c r="I22" s="1262"/>
      <c r="J22" s="1263" t="s">
        <v>44</v>
      </c>
      <c r="K22" s="1263">
        <v>45100</v>
      </c>
      <c r="L22" s="1263">
        <v>0</v>
      </c>
      <c r="M22" s="1266" t="s">
        <v>447</v>
      </c>
      <c r="N22" s="1263"/>
      <c r="O22" s="1263"/>
      <c r="P22" s="1263"/>
      <c r="Q22" s="1263"/>
      <c r="R22" s="1263" t="s">
        <v>2745</v>
      </c>
      <c r="S22" s="1263"/>
      <c r="T22" s="1263" t="s">
        <v>2762</v>
      </c>
      <c r="U22" s="1267">
        <v>61121720121</v>
      </c>
      <c r="V22" s="1263" t="s">
        <v>2773</v>
      </c>
      <c r="W22" s="1265">
        <f t="shared" si="0"/>
        <v>48457</v>
      </c>
      <c r="X22" s="1263">
        <v>1140336</v>
      </c>
      <c r="Y22" s="1263">
        <v>0</v>
      </c>
      <c r="Z22" s="1267">
        <v>110061626026</v>
      </c>
      <c r="AA22" s="1263"/>
      <c r="AB22" s="1263" t="s">
        <v>2832</v>
      </c>
      <c r="AC22" s="1263"/>
      <c r="AD22" s="1268" t="s">
        <v>2833</v>
      </c>
      <c r="AE22" s="1269"/>
      <c r="AF22" s="1263">
        <v>9414664595</v>
      </c>
    </row>
    <row r="23" spans="1:32" ht="28.2" thickBot="1">
      <c r="A23" s="1259">
        <v>20</v>
      </c>
      <c r="B23" s="1260" t="s">
        <v>482</v>
      </c>
      <c r="C23" s="1261" t="s">
        <v>48</v>
      </c>
      <c r="D23" s="1261" t="s">
        <v>231</v>
      </c>
      <c r="E23" s="1262">
        <v>32937</v>
      </c>
      <c r="F23" s="1262"/>
      <c r="G23" s="1262"/>
      <c r="H23" s="1262"/>
      <c r="I23" s="1262"/>
      <c r="J23" s="1263" t="s">
        <v>46</v>
      </c>
      <c r="K23" s="1263">
        <v>40300</v>
      </c>
      <c r="L23" s="1263">
        <v>0</v>
      </c>
      <c r="M23" s="1266" t="s">
        <v>445</v>
      </c>
      <c r="N23" s="1263"/>
      <c r="O23" s="1263"/>
      <c r="P23" s="1263"/>
      <c r="Q23" s="1263"/>
      <c r="R23" s="1263" t="s">
        <v>2745</v>
      </c>
      <c r="S23" s="1263"/>
      <c r="T23" s="1263" t="s">
        <v>2762</v>
      </c>
      <c r="U23" s="1267">
        <v>61167150655</v>
      </c>
      <c r="V23" s="1263" t="s">
        <v>2774</v>
      </c>
      <c r="W23" s="1265">
        <f t="shared" si="0"/>
        <v>54878</v>
      </c>
      <c r="X23" s="1263">
        <v>1324303</v>
      </c>
      <c r="Y23" s="1263">
        <v>0</v>
      </c>
      <c r="Z23" s="1267">
        <v>110037612389</v>
      </c>
      <c r="AA23" s="1263"/>
      <c r="AB23" s="1263" t="s">
        <v>2834</v>
      </c>
      <c r="AC23" s="1263"/>
      <c r="AD23" s="1268" t="s">
        <v>2835</v>
      </c>
      <c r="AE23" s="1269"/>
      <c r="AF23" s="1263">
        <v>9667545462</v>
      </c>
    </row>
    <row r="24" spans="1:32" ht="18.600000000000001" thickBot="1">
      <c r="A24" s="1259">
        <v>21</v>
      </c>
      <c r="B24" s="1260" t="s">
        <v>483</v>
      </c>
      <c r="C24" s="1261" t="s">
        <v>112</v>
      </c>
      <c r="D24" s="1261" t="s">
        <v>231</v>
      </c>
      <c r="E24" s="1262">
        <v>27248</v>
      </c>
      <c r="F24" s="1262"/>
      <c r="G24" s="1262"/>
      <c r="H24" s="1262"/>
      <c r="I24" s="1262"/>
      <c r="J24" s="1263" t="s">
        <v>44</v>
      </c>
      <c r="K24" s="1263">
        <v>46500</v>
      </c>
      <c r="L24" s="1263">
        <v>0</v>
      </c>
      <c r="M24" s="1266" t="s">
        <v>447</v>
      </c>
      <c r="N24" s="1263"/>
      <c r="O24" s="1263"/>
      <c r="P24" s="1263"/>
      <c r="Q24" s="1263"/>
      <c r="R24" s="1263" t="s">
        <v>2745</v>
      </c>
      <c r="S24" s="1263"/>
      <c r="T24" s="1263" t="s">
        <v>2762</v>
      </c>
      <c r="U24" s="1267">
        <v>61017389141</v>
      </c>
      <c r="V24" s="1263" t="s">
        <v>2775</v>
      </c>
      <c r="W24" s="1265">
        <f t="shared" si="0"/>
        <v>49187</v>
      </c>
      <c r="X24" s="1263">
        <v>1140023</v>
      </c>
      <c r="Y24" s="1263">
        <v>0</v>
      </c>
      <c r="Z24" s="1267">
        <v>110091621432</v>
      </c>
      <c r="AA24" s="1263"/>
      <c r="AB24" s="1263" t="s">
        <v>2836</v>
      </c>
      <c r="AC24" s="1263"/>
      <c r="AD24" s="1268" t="s">
        <v>2831</v>
      </c>
      <c r="AE24" s="1269"/>
      <c r="AF24" s="1263">
        <v>7568066321</v>
      </c>
    </row>
    <row r="25" spans="1:32" ht="28.2" thickBot="1">
      <c r="A25" s="1259">
        <v>22</v>
      </c>
      <c r="B25" s="1260" t="s">
        <v>484</v>
      </c>
      <c r="C25" s="1261" t="s">
        <v>112</v>
      </c>
      <c r="D25" s="1261" t="s">
        <v>230</v>
      </c>
      <c r="E25" s="1262">
        <v>28355</v>
      </c>
      <c r="F25" s="1262"/>
      <c r="G25" s="1262"/>
      <c r="H25" s="1262"/>
      <c r="I25" s="1262"/>
      <c r="J25" s="1263" t="s">
        <v>44</v>
      </c>
      <c r="K25" s="1263">
        <v>45100</v>
      </c>
      <c r="L25" s="1263">
        <v>0</v>
      </c>
      <c r="M25" s="1266" t="s">
        <v>447</v>
      </c>
      <c r="N25" s="1263"/>
      <c r="O25" s="1263"/>
      <c r="P25" s="1263"/>
      <c r="Q25" s="1263"/>
      <c r="R25" s="1263" t="s">
        <v>2745</v>
      </c>
      <c r="S25" s="1263"/>
      <c r="T25" s="1263" t="s">
        <v>2762</v>
      </c>
      <c r="U25" s="1267">
        <v>61055845962</v>
      </c>
      <c r="V25" s="1263" t="s">
        <v>2776</v>
      </c>
      <c r="W25" s="1265">
        <f t="shared" si="0"/>
        <v>50283</v>
      </c>
      <c r="X25" s="1263">
        <v>1089892</v>
      </c>
      <c r="Y25" s="1263">
        <v>0</v>
      </c>
      <c r="Z25" s="1267">
        <v>110051615567</v>
      </c>
      <c r="AA25" s="1263"/>
      <c r="AB25" s="1263" t="s">
        <v>2837</v>
      </c>
      <c r="AC25" s="1263"/>
      <c r="AD25" s="1268" t="s">
        <v>2838</v>
      </c>
      <c r="AE25" s="1269"/>
      <c r="AF25" s="1263">
        <v>9950586769</v>
      </c>
    </row>
    <row r="26" spans="1:32" ht="18.600000000000001" thickBot="1">
      <c r="A26" s="1259">
        <v>23</v>
      </c>
      <c r="B26" s="1260" t="s">
        <v>485</v>
      </c>
      <c r="C26" s="1261" t="s">
        <v>48</v>
      </c>
      <c r="D26" s="1261" t="s">
        <v>230</v>
      </c>
      <c r="E26" s="1262">
        <v>30255</v>
      </c>
      <c r="F26" s="1262"/>
      <c r="G26" s="1262"/>
      <c r="H26" s="1262"/>
      <c r="I26" s="1262"/>
      <c r="J26" s="1263" t="s">
        <v>44</v>
      </c>
      <c r="K26" s="1263">
        <v>45100</v>
      </c>
      <c r="L26" s="1263">
        <v>0</v>
      </c>
      <c r="M26" s="1266" t="s">
        <v>445</v>
      </c>
      <c r="N26" s="1263"/>
      <c r="O26" s="1263"/>
      <c r="P26" s="1263"/>
      <c r="Q26" s="1263"/>
      <c r="R26" s="1263" t="s">
        <v>2745</v>
      </c>
      <c r="S26" s="1263"/>
      <c r="T26" s="1263" t="s">
        <v>2762</v>
      </c>
      <c r="U26" s="1267">
        <v>61041958358</v>
      </c>
      <c r="V26" s="1263" t="s">
        <v>2777</v>
      </c>
      <c r="W26" s="1265">
        <f t="shared" si="0"/>
        <v>52170</v>
      </c>
      <c r="X26" s="1263">
        <v>1089403</v>
      </c>
      <c r="Y26" s="1263">
        <v>0</v>
      </c>
      <c r="Z26" s="1267">
        <v>110031626358</v>
      </c>
      <c r="AA26" s="1263"/>
      <c r="AB26" s="1263" t="s">
        <v>2839</v>
      </c>
      <c r="AC26" s="1263"/>
      <c r="AD26" s="1268" t="s">
        <v>2840</v>
      </c>
      <c r="AE26" s="1269"/>
      <c r="AF26" s="1263">
        <v>9001835498</v>
      </c>
    </row>
    <row r="27" spans="1:32" ht="18.600000000000001" thickBot="1">
      <c r="A27" s="1259">
        <v>24</v>
      </c>
      <c r="B27" s="1260" t="s">
        <v>486</v>
      </c>
      <c r="C27" s="1261" t="s">
        <v>48</v>
      </c>
      <c r="D27" s="1261" t="s">
        <v>234</v>
      </c>
      <c r="E27" s="1262">
        <v>31997</v>
      </c>
      <c r="F27" s="1262"/>
      <c r="G27" s="1262"/>
      <c r="H27" s="1262"/>
      <c r="I27" s="1262"/>
      <c r="J27" s="1263" t="s">
        <v>46</v>
      </c>
      <c r="K27" s="1263">
        <v>40300</v>
      </c>
      <c r="L27" s="1263">
        <v>0</v>
      </c>
      <c r="M27" s="1266" t="s">
        <v>445</v>
      </c>
      <c r="N27" s="1263"/>
      <c r="O27" s="1263"/>
      <c r="P27" s="1263"/>
      <c r="Q27" s="1263"/>
      <c r="R27" s="1263" t="s">
        <v>2745</v>
      </c>
      <c r="S27" s="1263"/>
      <c r="T27" s="1263" t="s">
        <v>2762</v>
      </c>
      <c r="U27" s="1267">
        <v>61205589420</v>
      </c>
      <c r="V27" s="1263" t="s">
        <v>2778</v>
      </c>
      <c r="W27" s="1265">
        <f t="shared" si="0"/>
        <v>53935</v>
      </c>
      <c r="X27" s="1263">
        <v>1324009</v>
      </c>
      <c r="Y27" s="1263">
        <v>0</v>
      </c>
      <c r="Z27" s="1267">
        <v>110077611157</v>
      </c>
      <c r="AA27" s="1263"/>
      <c r="AB27" s="1263" t="s">
        <v>2841</v>
      </c>
      <c r="AC27" s="1263"/>
      <c r="AD27" s="1268" t="s">
        <v>2842</v>
      </c>
      <c r="AE27" s="1269"/>
      <c r="AF27" s="1263">
        <v>9887161511</v>
      </c>
    </row>
    <row r="28" spans="1:32" ht="28.2" thickBot="1">
      <c r="A28" s="1259">
        <v>25</v>
      </c>
      <c r="B28" s="1260" t="s">
        <v>487</v>
      </c>
      <c r="C28" s="1261" t="s">
        <v>112</v>
      </c>
      <c r="D28" s="1261" t="s">
        <v>234</v>
      </c>
      <c r="E28" s="1262">
        <v>27945</v>
      </c>
      <c r="F28" s="1262"/>
      <c r="G28" s="1262"/>
      <c r="H28" s="1262"/>
      <c r="I28" s="1262"/>
      <c r="J28" s="1263" t="s">
        <v>44</v>
      </c>
      <c r="K28" s="1263">
        <v>45100</v>
      </c>
      <c r="L28" s="1263">
        <v>0</v>
      </c>
      <c r="M28" s="1266" t="s">
        <v>447</v>
      </c>
      <c r="N28" s="1263"/>
      <c r="O28" s="1263"/>
      <c r="P28" s="1263"/>
      <c r="Q28" s="1263"/>
      <c r="R28" s="1263" t="s">
        <v>2745</v>
      </c>
      <c r="S28" s="1263"/>
      <c r="T28" s="1263" t="s">
        <v>2762</v>
      </c>
      <c r="U28" s="1267">
        <v>61058599669</v>
      </c>
      <c r="V28" s="1263" t="s">
        <v>2779</v>
      </c>
      <c r="W28" s="1265">
        <f t="shared" si="0"/>
        <v>49887</v>
      </c>
      <c r="X28" s="1263">
        <v>1140087</v>
      </c>
      <c r="Y28" s="1263">
        <v>0</v>
      </c>
      <c r="Z28" s="1267">
        <v>110041615271</v>
      </c>
      <c r="AA28" s="1263"/>
      <c r="AB28" s="1263" t="s">
        <v>2843</v>
      </c>
      <c r="AC28" s="1263"/>
      <c r="AD28" s="1268" t="s">
        <v>2844</v>
      </c>
      <c r="AE28" s="1269"/>
      <c r="AF28" s="1263">
        <v>8875445566</v>
      </c>
    </row>
    <row r="29" spans="1:32" ht="18.600000000000001" thickBot="1">
      <c r="A29" s="1259">
        <v>26</v>
      </c>
      <c r="B29" s="1260" t="s">
        <v>488</v>
      </c>
      <c r="C29" s="1261" t="s">
        <v>112</v>
      </c>
      <c r="D29" s="1261" t="s">
        <v>232</v>
      </c>
      <c r="E29" s="1262">
        <v>25096</v>
      </c>
      <c r="F29" s="1262"/>
      <c r="G29" s="1262"/>
      <c r="H29" s="1262"/>
      <c r="I29" s="1262"/>
      <c r="J29" s="1263" t="s">
        <v>44</v>
      </c>
      <c r="K29" s="1263">
        <v>45100</v>
      </c>
      <c r="L29" s="1263">
        <v>0</v>
      </c>
      <c r="M29" s="1266" t="s">
        <v>447</v>
      </c>
      <c r="N29" s="1263"/>
      <c r="O29" s="1263"/>
      <c r="P29" s="1263"/>
      <c r="Q29" s="1263"/>
      <c r="R29" s="1263" t="s">
        <v>2745</v>
      </c>
      <c r="S29" s="1263"/>
      <c r="T29" s="1263" t="s">
        <v>2762</v>
      </c>
      <c r="U29" s="1267">
        <v>61056714971</v>
      </c>
      <c r="V29" s="1263" t="s">
        <v>2780</v>
      </c>
      <c r="W29" s="1265">
        <f t="shared" si="0"/>
        <v>47026</v>
      </c>
      <c r="X29" s="1263">
        <v>1089931</v>
      </c>
      <c r="Y29" s="1263">
        <v>0</v>
      </c>
      <c r="Z29" s="1267">
        <v>110031615277</v>
      </c>
      <c r="AA29" s="1263"/>
      <c r="AB29" s="1263" t="s">
        <v>2845</v>
      </c>
      <c r="AC29" s="1263"/>
      <c r="AD29" s="1268" t="s">
        <v>2846</v>
      </c>
      <c r="AE29" s="1269"/>
      <c r="AF29" s="1263">
        <v>9414681713</v>
      </c>
    </row>
    <row r="30" spans="1:32" ht="18.600000000000001" thickBot="1">
      <c r="A30" s="1259">
        <v>27</v>
      </c>
      <c r="B30" s="1260" t="s">
        <v>489</v>
      </c>
      <c r="C30" s="1261" t="s">
        <v>48</v>
      </c>
      <c r="D30" s="1261" t="s">
        <v>232</v>
      </c>
      <c r="E30" s="1262">
        <v>33666</v>
      </c>
      <c r="F30" s="1262"/>
      <c r="G30" s="1262"/>
      <c r="H30" s="1262"/>
      <c r="I30" s="1262"/>
      <c r="J30" s="1263" t="s">
        <v>46</v>
      </c>
      <c r="K30" s="1263">
        <v>38000</v>
      </c>
      <c r="L30" s="1263">
        <v>0</v>
      </c>
      <c r="M30" s="1266" t="s">
        <v>446</v>
      </c>
      <c r="N30" s="1263"/>
      <c r="O30" s="1263"/>
      <c r="P30" s="1263"/>
      <c r="Q30" s="1263"/>
      <c r="R30" s="1263" t="s">
        <v>2745</v>
      </c>
      <c r="S30" s="1263"/>
      <c r="T30" s="1263" t="s">
        <v>2762</v>
      </c>
      <c r="U30" s="1267">
        <v>61271074682</v>
      </c>
      <c r="V30" s="1263" t="s">
        <v>2781</v>
      </c>
      <c r="W30" s="1265">
        <f t="shared" si="0"/>
        <v>55609</v>
      </c>
      <c r="X30" s="1263">
        <v>1325417</v>
      </c>
      <c r="Y30" s="1263">
        <v>0</v>
      </c>
      <c r="Z30" s="1267">
        <v>110181593092</v>
      </c>
      <c r="AA30" s="1263"/>
      <c r="AB30" s="1263" t="s">
        <v>2847</v>
      </c>
      <c r="AC30" s="1263"/>
      <c r="AD30" s="1268" t="s">
        <v>2848</v>
      </c>
      <c r="AE30" s="1269"/>
      <c r="AF30" s="1263">
        <v>9667110145</v>
      </c>
    </row>
    <row r="31" spans="1:32" ht="18.600000000000001" thickBot="1">
      <c r="A31" s="1259">
        <v>28</v>
      </c>
      <c r="B31" s="1260" t="s">
        <v>490</v>
      </c>
      <c r="C31" s="1261" t="s">
        <v>48</v>
      </c>
      <c r="D31" s="1261" t="s">
        <v>236</v>
      </c>
      <c r="E31" s="1262">
        <v>32878</v>
      </c>
      <c r="F31" s="1262"/>
      <c r="G31" s="1262"/>
      <c r="H31" s="1262"/>
      <c r="I31" s="1262"/>
      <c r="J31" s="1263" t="s">
        <v>46</v>
      </c>
      <c r="K31" s="1263">
        <v>38000</v>
      </c>
      <c r="L31" s="1263">
        <v>0</v>
      </c>
      <c r="M31" s="1266" t="s">
        <v>446</v>
      </c>
      <c r="N31" s="1263"/>
      <c r="O31" s="1263"/>
      <c r="P31" s="1263"/>
      <c r="Q31" s="1263"/>
      <c r="R31" s="1263" t="s">
        <v>2745</v>
      </c>
      <c r="S31" s="1263"/>
      <c r="T31" s="1263" t="s">
        <v>2762</v>
      </c>
      <c r="U31" s="1267">
        <v>61272377620</v>
      </c>
      <c r="V31" s="1263" t="s">
        <v>2782</v>
      </c>
      <c r="W31" s="1265">
        <f t="shared" si="0"/>
        <v>54819</v>
      </c>
      <c r="X31" s="1263">
        <v>1325552</v>
      </c>
      <c r="Y31" s="1263">
        <v>0</v>
      </c>
      <c r="Z31" s="1267">
        <v>110191543848</v>
      </c>
      <c r="AA31" s="1263"/>
      <c r="AB31" s="1263" t="s">
        <v>2849</v>
      </c>
      <c r="AC31" s="1263"/>
      <c r="AD31" s="1268" t="s">
        <v>2831</v>
      </c>
      <c r="AE31" s="1269"/>
      <c r="AF31" s="1263">
        <v>8094600886</v>
      </c>
    </row>
    <row r="32" spans="1:32" ht="18.600000000000001" thickBot="1">
      <c r="A32" s="1259">
        <v>29</v>
      </c>
      <c r="B32" s="1260" t="s">
        <v>491</v>
      </c>
      <c r="C32" s="1261" t="s">
        <v>112</v>
      </c>
      <c r="D32" s="1261" t="s">
        <v>236</v>
      </c>
      <c r="E32" s="1262">
        <v>28075</v>
      </c>
      <c r="F32" s="1262"/>
      <c r="G32" s="1262"/>
      <c r="H32" s="1262"/>
      <c r="I32" s="1262"/>
      <c r="J32" s="1263" t="s">
        <v>44</v>
      </c>
      <c r="K32" s="1263">
        <v>41300</v>
      </c>
      <c r="L32" s="1263">
        <v>0</v>
      </c>
      <c r="M32" s="1266" t="s">
        <v>447</v>
      </c>
      <c r="N32" s="1263"/>
      <c r="O32" s="1263"/>
      <c r="P32" s="1263"/>
      <c r="Q32" s="1263"/>
      <c r="R32" s="1263" t="s">
        <v>2745</v>
      </c>
      <c r="S32" s="1263"/>
      <c r="T32" s="1263" t="s">
        <v>2762</v>
      </c>
      <c r="U32" s="1267">
        <v>61055592066</v>
      </c>
      <c r="V32" s="1263" t="s">
        <v>2783</v>
      </c>
      <c r="W32" s="1265">
        <f t="shared" si="0"/>
        <v>50009</v>
      </c>
      <c r="X32" s="1263">
        <v>1140016</v>
      </c>
      <c r="Y32" s="1263">
        <v>0</v>
      </c>
      <c r="Z32" s="1267">
        <v>110051615519</v>
      </c>
      <c r="AA32" s="1263"/>
      <c r="AB32" s="1263" t="s">
        <v>2850</v>
      </c>
      <c r="AC32" s="1263"/>
      <c r="AD32" s="1268" t="s">
        <v>2851</v>
      </c>
      <c r="AE32" s="1269"/>
      <c r="AF32" s="1263">
        <v>9166967817</v>
      </c>
    </row>
    <row r="33" spans="1:32" ht="18.600000000000001" thickBot="1">
      <c r="A33" s="1259">
        <v>30</v>
      </c>
      <c r="B33" s="1260" t="s">
        <v>492</v>
      </c>
      <c r="C33" s="1261" t="s">
        <v>48</v>
      </c>
      <c r="D33" s="1261" t="s">
        <v>235</v>
      </c>
      <c r="E33" s="1262">
        <v>25731</v>
      </c>
      <c r="F33" s="1262"/>
      <c r="G33" s="1262"/>
      <c r="H33" s="1262"/>
      <c r="I33" s="1262"/>
      <c r="J33" s="1263" t="s">
        <v>45</v>
      </c>
      <c r="K33" s="1263">
        <v>63100</v>
      </c>
      <c r="L33" s="1263">
        <v>0</v>
      </c>
      <c r="M33" s="1266" t="s">
        <v>447</v>
      </c>
      <c r="N33" s="1263"/>
      <c r="O33" s="1263"/>
      <c r="P33" s="1263"/>
      <c r="Q33" s="1263"/>
      <c r="R33" s="1263" t="s">
        <v>2745</v>
      </c>
      <c r="S33" s="1263"/>
      <c r="T33" s="1263" t="s">
        <v>2762</v>
      </c>
      <c r="U33" s="1267">
        <v>61019435472</v>
      </c>
      <c r="V33" s="1263" t="s">
        <v>2784</v>
      </c>
      <c r="W33" s="1265">
        <f t="shared" si="0"/>
        <v>47664</v>
      </c>
      <c r="X33" s="1263">
        <v>748575</v>
      </c>
      <c r="Y33" s="1263">
        <v>845816</v>
      </c>
      <c r="Z33" s="1267">
        <v>0</v>
      </c>
      <c r="AA33" s="1263"/>
      <c r="AB33" s="1263" t="s">
        <v>2852</v>
      </c>
      <c r="AC33" s="1263"/>
      <c r="AD33" s="1268" t="s">
        <v>2853</v>
      </c>
      <c r="AE33" s="1269"/>
      <c r="AF33" s="1263">
        <v>8824745056</v>
      </c>
    </row>
    <row r="34" spans="1:32" ht="28.2" thickBot="1">
      <c r="A34" s="1259">
        <v>31</v>
      </c>
      <c r="B34" s="1260" t="s">
        <v>493</v>
      </c>
      <c r="C34" s="1261" t="s">
        <v>48</v>
      </c>
      <c r="D34" s="1261" t="s">
        <v>235</v>
      </c>
      <c r="E34" s="1262">
        <v>33055</v>
      </c>
      <c r="F34" s="1262"/>
      <c r="G34" s="1262"/>
      <c r="H34" s="1262"/>
      <c r="I34" s="1262"/>
      <c r="J34" s="1263" t="s">
        <v>46</v>
      </c>
      <c r="K34" s="1263">
        <v>38000</v>
      </c>
      <c r="L34" s="1263">
        <v>0</v>
      </c>
      <c r="M34" s="1266" t="s">
        <v>447</v>
      </c>
      <c r="N34" s="1263"/>
      <c r="O34" s="1263"/>
      <c r="P34" s="1263"/>
      <c r="Q34" s="1263"/>
      <c r="R34" s="1263" t="s">
        <v>2745</v>
      </c>
      <c r="S34" s="1263"/>
      <c r="T34" s="1263" t="s">
        <v>2762</v>
      </c>
      <c r="U34" s="1267">
        <v>61134498929</v>
      </c>
      <c r="V34" s="1263" t="s">
        <v>2785</v>
      </c>
      <c r="W34" s="1265">
        <f t="shared" si="0"/>
        <v>54969</v>
      </c>
      <c r="X34" s="1263">
        <v>1325329</v>
      </c>
      <c r="Y34" s="1263">
        <v>0</v>
      </c>
      <c r="Z34" s="1267">
        <v>110101542035</v>
      </c>
      <c r="AA34" s="1263"/>
      <c r="AB34" s="1263" t="s">
        <v>2854</v>
      </c>
      <c r="AC34" s="1263"/>
      <c r="AD34" s="1268" t="s">
        <v>2855</v>
      </c>
      <c r="AE34" s="1269"/>
      <c r="AF34" s="1263">
        <v>9166474635</v>
      </c>
    </row>
    <row r="35" spans="1:32" ht="18.600000000000001" thickBot="1">
      <c r="A35" s="1259">
        <v>32</v>
      </c>
      <c r="B35" s="1260" t="s">
        <v>519</v>
      </c>
      <c r="C35" s="1261" t="s">
        <v>48</v>
      </c>
      <c r="D35" s="1261" t="s">
        <v>231</v>
      </c>
      <c r="E35" s="1262">
        <v>31649</v>
      </c>
      <c r="F35" s="1262">
        <v>43193</v>
      </c>
      <c r="G35" s="1262">
        <v>43924</v>
      </c>
      <c r="H35" s="1262">
        <v>43193</v>
      </c>
      <c r="I35" s="1262">
        <v>43343</v>
      </c>
      <c r="J35" s="1263" t="s">
        <v>46</v>
      </c>
      <c r="K35" s="1263">
        <v>34800</v>
      </c>
      <c r="L35" s="1263">
        <v>0</v>
      </c>
      <c r="M35" s="1266" t="s">
        <v>447</v>
      </c>
      <c r="N35" s="1263"/>
      <c r="O35" s="1263"/>
      <c r="P35" s="1263"/>
      <c r="Q35" s="1263"/>
      <c r="R35" s="1263" t="s">
        <v>2745</v>
      </c>
      <c r="S35" s="1263"/>
      <c r="T35" s="1263" t="s">
        <v>2760</v>
      </c>
      <c r="U35" s="1267">
        <v>61033657191</v>
      </c>
      <c r="V35" s="1263" t="s">
        <v>2786</v>
      </c>
      <c r="W35" s="1265">
        <f t="shared" si="0"/>
        <v>53570</v>
      </c>
      <c r="X35" s="1263">
        <v>1447211</v>
      </c>
      <c r="Y35" s="1263">
        <v>0</v>
      </c>
      <c r="Z35" s="1267">
        <v>110112693054</v>
      </c>
      <c r="AA35" s="1263"/>
      <c r="AB35" s="1263" t="s">
        <v>2856</v>
      </c>
      <c r="AC35" s="1263"/>
      <c r="AD35" s="1268" t="s">
        <v>2857</v>
      </c>
      <c r="AE35" s="1269"/>
      <c r="AF35" s="1263">
        <v>9667531214</v>
      </c>
    </row>
    <row r="36" spans="1:32" ht="18.600000000000001" thickBot="1">
      <c r="A36" s="1259">
        <v>33</v>
      </c>
      <c r="B36" s="1260" t="s">
        <v>520</v>
      </c>
      <c r="C36" s="1261" t="s">
        <v>48</v>
      </c>
      <c r="D36" s="1261" t="s">
        <v>231</v>
      </c>
      <c r="E36" s="1262">
        <v>34870</v>
      </c>
      <c r="F36" s="1262">
        <v>43455</v>
      </c>
      <c r="G36" s="1262">
        <v>44186</v>
      </c>
      <c r="H36" s="1262">
        <v>43455</v>
      </c>
      <c r="I36" s="1262">
        <v>43455</v>
      </c>
      <c r="J36" s="1263" t="s">
        <v>46</v>
      </c>
      <c r="K36" s="1263">
        <v>33800</v>
      </c>
      <c r="L36" s="1263">
        <v>0</v>
      </c>
      <c r="M36" s="1266" t="s">
        <v>447</v>
      </c>
      <c r="N36" s="1263"/>
      <c r="O36" s="1263"/>
      <c r="P36" s="1263"/>
      <c r="Q36" s="1263"/>
      <c r="R36" s="1263" t="s">
        <v>2745</v>
      </c>
      <c r="S36" s="1263"/>
      <c r="T36" s="1263" t="s">
        <v>2787</v>
      </c>
      <c r="U36" s="1267">
        <v>61148796699</v>
      </c>
      <c r="V36" s="1263" t="s">
        <v>2788</v>
      </c>
      <c r="W36" s="1265">
        <f t="shared" si="0"/>
        <v>56795</v>
      </c>
      <c r="X36" s="1263">
        <v>1447209</v>
      </c>
      <c r="Y36" s="1263">
        <v>0</v>
      </c>
      <c r="Z36" s="1267">
        <v>110153207446</v>
      </c>
      <c r="AA36" s="1263"/>
      <c r="AB36" s="1263" t="s">
        <v>2858</v>
      </c>
      <c r="AC36" s="1263"/>
      <c r="AD36" s="1268" t="s">
        <v>2859</v>
      </c>
      <c r="AE36" s="1269"/>
      <c r="AF36" s="1263">
        <v>8005747070</v>
      </c>
    </row>
    <row r="37" spans="1:32" ht="28.2" thickBot="1">
      <c r="A37" s="1259">
        <v>34</v>
      </c>
      <c r="B37" s="1260" t="s">
        <v>521</v>
      </c>
      <c r="C37" s="1261" t="s">
        <v>48</v>
      </c>
      <c r="D37" s="1261" t="s">
        <v>230</v>
      </c>
      <c r="E37" s="1262">
        <v>33239</v>
      </c>
      <c r="F37" s="1262">
        <v>43372</v>
      </c>
      <c r="G37" s="1262">
        <v>44103</v>
      </c>
      <c r="H37" s="1262">
        <v>43372</v>
      </c>
      <c r="I37" s="1262">
        <v>43372</v>
      </c>
      <c r="J37" s="1263" t="s">
        <v>46</v>
      </c>
      <c r="K37" s="1263">
        <v>23700</v>
      </c>
      <c r="L37" s="1263">
        <v>0</v>
      </c>
      <c r="M37" s="1266" t="s">
        <v>447</v>
      </c>
      <c r="N37" s="1263"/>
      <c r="O37" s="1263"/>
      <c r="P37" s="1263"/>
      <c r="Q37" s="1263"/>
      <c r="R37" s="1263" t="s">
        <v>2745</v>
      </c>
      <c r="S37" s="1263"/>
      <c r="T37" s="1263" t="s">
        <v>2755</v>
      </c>
      <c r="U37" s="1267">
        <v>32480142484</v>
      </c>
      <c r="V37" s="1263" t="s">
        <v>2789</v>
      </c>
      <c r="W37" s="1265">
        <f t="shared" si="0"/>
        <v>55153</v>
      </c>
      <c r="X37" s="1263">
        <v>0</v>
      </c>
      <c r="Y37" s="1263">
        <v>0</v>
      </c>
      <c r="Z37" s="1267">
        <v>110082740763</v>
      </c>
      <c r="AA37" s="1263" t="s">
        <v>2823</v>
      </c>
      <c r="AB37" s="1263" t="s">
        <v>2860</v>
      </c>
      <c r="AC37" s="1263"/>
      <c r="AD37" s="1268" t="s">
        <v>2861</v>
      </c>
      <c r="AE37" s="1269"/>
      <c r="AF37" s="1263">
        <v>9251862658</v>
      </c>
    </row>
    <row r="38" spans="1:32" ht="18.600000000000001" thickBot="1">
      <c r="A38" s="1259">
        <v>35</v>
      </c>
      <c r="B38" s="1260" t="s">
        <v>522</v>
      </c>
      <c r="C38" s="1261" t="s">
        <v>48</v>
      </c>
      <c r="D38" s="1261" t="s">
        <v>230</v>
      </c>
      <c r="E38" s="1262">
        <v>33072</v>
      </c>
      <c r="F38" s="1262">
        <v>43375</v>
      </c>
      <c r="G38" s="1262">
        <v>44106</v>
      </c>
      <c r="H38" s="1262">
        <v>43375</v>
      </c>
      <c r="I38" s="1262">
        <v>43375</v>
      </c>
      <c r="J38" s="1263" t="s">
        <v>46</v>
      </c>
      <c r="K38" s="1263">
        <v>33800</v>
      </c>
      <c r="L38" s="1263">
        <v>0</v>
      </c>
      <c r="M38" s="1266" t="s">
        <v>447</v>
      </c>
      <c r="N38" s="1263"/>
      <c r="O38" s="1263"/>
      <c r="P38" s="1263"/>
      <c r="Q38" s="1263"/>
      <c r="R38" s="1263" t="s">
        <v>2745</v>
      </c>
      <c r="S38" s="1263"/>
      <c r="T38" s="1263" t="s">
        <v>2762</v>
      </c>
      <c r="U38" s="1267">
        <v>51104741759</v>
      </c>
      <c r="V38" s="1263" t="s">
        <v>2790</v>
      </c>
      <c r="W38" s="1265">
        <f t="shared" si="0"/>
        <v>55000</v>
      </c>
      <c r="X38" s="1263">
        <v>1447215</v>
      </c>
      <c r="Y38" s="1263">
        <v>0</v>
      </c>
      <c r="Z38" s="1267">
        <v>110102966759</v>
      </c>
      <c r="AA38" s="1263"/>
      <c r="AB38" s="1263" t="s">
        <v>2862</v>
      </c>
      <c r="AC38" s="1263"/>
      <c r="AD38" s="1268" t="s">
        <v>2863</v>
      </c>
      <c r="AE38" s="1269"/>
      <c r="AF38" s="1263">
        <v>8696014039</v>
      </c>
    </row>
    <row r="39" spans="1:32" ht="28.2" thickBot="1">
      <c r="A39" s="1259">
        <v>36</v>
      </c>
      <c r="B39" s="1260" t="s">
        <v>523</v>
      </c>
      <c r="C39" s="1261" t="s">
        <v>48</v>
      </c>
      <c r="D39" s="1261" t="s">
        <v>230</v>
      </c>
      <c r="E39" s="1262">
        <v>34527</v>
      </c>
      <c r="F39" s="1262">
        <v>43462</v>
      </c>
      <c r="G39" s="1262">
        <v>44193</v>
      </c>
      <c r="H39" s="1262">
        <v>43462</v>
      </c>
      <c r="I39" s="1262">
        <v>43532</v>
      </c>
      <c r="J39" s="1263" t="s">
        <v>46</v>
      </c>
      <c r="K39" s="1263">
        <v>33800</v>
      </c>
      <c r="L39" s="1263">
        <v>0</v>
      </c>
      <c r="M39" s="1266" t="s">
        <v>447</v>
      </c>
      <c r="N39" s="1263"/>
      <c r="O39" s="1263"/>
      <c r="P39" s="1263"/>
      <c r="Q39" s="1263"/>
      <c r="R39" s="1263" t="s">
        <v>2745</v>
      </c>
      <c r="S39" s="1263"/>
      <c r="T39" s="1263" t="s">
        <v>2791</v>
      </c>
      <c r="U39" s="1267">
        <v>38529450856</v>
      </c>
      <c r="V39" s="1263" t="s">
        <v>2792</v>
      </c>
      <c r="W39" s="1265">
        <f t="shared" si="0"/>
        <v>56461</v>
      </c>
      <c r="X39" s="1263">
        <v>1447214</v>
      </c>
      <c r="Y39" s="1263">
        <v>0</v>
      </c>
      <c r="Z39" s="1267">
        <v>111103230035</v>
      </c>
      <c r="AA39" s="1263"/>
      <c r="AB39" s="1263" t="s">
        <v>2864</v>
      </c>
      <c r="AC39" s="1263"/>
      <c r="AD39" s="1268" t="s">
        <v>2865</v>
      </c>
      <c r="AE39" s="1269"/>
      <c r="AF39" s="1263">
        <v>9887592568</v>
      </c>
    </row>
    <row r="40" spans="1:32" ht="28.2" thickBot="1">
      <c r="A40" s="1259">
        <v>37</v>
      </c>
      <c r="B40" s="1260" t="s">
        <v>524</v>
      </c>
      <c r="C40" s="1261" t="s">
        <v>48</v>
      </c>
      <c r="D40" s="1261" t="s">
        <v>229</v>
      </c>
      <c r="E40" s="1262">
        <v>34802</v>
      </c>
      <c r="F40" s="1262">
        <v>43455</v>
      </c>
      <c r="G40" s="1262">
        <v>44186</v>
      </c>
      <c r="H40" s="1262">
        <v>43455</v>
      </c>
      <c r="I40" s="1262">
        <v>43533</v>
      </c>
      <c r="J40" s="1263" t="s">
        <v>46</v>
      </c>
      <c r="K40" s="1263">
        <v>33800</v>
      </c>
      <c r="L40" s="1263">
        <v>0</v>
      </c>
      <c r="M40" s="1266" t="s">
        <v>447</v>
      </c>
      <c r="N40" s="1263"/>
      <c r="O40" s="1263"/>
      <c r="P40" s="1263"/>
      <c r="Q40" s="1263"/>
      <c r="R40" s="1263" t="s">
        <v>2745</v>
      </c>
      <c r="S40" s="1263"/>
      <c r="T40" s="1263" t="s">
        <v>2791</v>
      </c>
      <c r="U40" s="1267">
        <v>20163229184</v>
      </c>
      <c r="V40" s="1263" t="s">
        <v>2793</v>
      </c>
      <c r="W40" s="1265">
        <f t="shared" si="0"/>
        <v>56734</v>
      </c>
      <c r="X40" s="1263">
        <v>1447212</v>
      </c>
      <c r="Y40" s="1263">
        <v>0</v>
      </c>
      <c r="Z40" s="1267">
        <v>110133359860</v>
      </c>
      <c r="AA40" s="1263"/>
      <c r="AB40" s="1263" t="s">
        <v>2866</v>
      </c>
      <c r="AC40" s="1263"/>
      <c r="AD40" s="1268" t="s">
        <v>2867</v>
      </c>
      <c r="AE40" s="1269"/>
      <c r="AF40" s="1263">
        <v>8094336985</v>
      </c>
    </row>
    <row r="41" spans="1:32" ht="18.600000000000001" thickBot="1">
      <c r="A41" s="1259">
        <v>38</v>
      </c>
      <c r="B41" s="1260" t="s">
        <v>525</v>
      </c>
      <c r="C41" s="1261" t="s">
        <v>48</v>
      </c>
      <c r="D41" s="1261" t="s">
        <v>229</v>
      </c>
      <c r="E41" s="1262">
        <v>32733</v>
      </c>
      <c r="F41" s="1262">
        <v>43192</v>
      </c>
      <c r="G41" s="1262">
        <v>43923</v>
      </c>
      <c r="H41" s="1262">
        <v>43192</v>
      </c>
      <c r="I41" s="1262">
        <v>43356</v>
      </c>
      <c r="J41" s="1263" t="s">
        <v>46</v>
      </c>
      <c r="K41" s="1263">
        <v>34800</v>
      </c>
      <c r="L41" s="1263">
        <v>0</v>
      </c>
      <c r="M41" s="1266" t="s">
        <v>447</v>
      </c>
      <c r="N41" s="1263"/>
      <c r="O41" s="1263"/>
      <c r="P41" s="1263"/>
      <c r="Q41" s="1263"/>
      <c r="R41" s="1263" t="s">
        <v>2745</v>
      </c>
      <c r="S41" s="1263"/>
      <c r="T41" s="1263" t="s">
        <v>2791</v>
      </c>
      <c r="U41" s="1267">
        <v>61030857272</v>
      </c>
      <c r="V41" s="1263" t="s">
        <v>2794</v>
      </c>
      <c r="W41" s="1265">
        <f t="shared" si="0"/>
        <v>54666</v>
      </c>
      <c r="X41" s="1263">
        <v>1447213</v>
      </c>
      <c r="Y41" s="1263">
        <v>0</v>
      </c>
      <c r="Z41" s="1267">
        <v>110142729623</v>
      </c>
      <c r="AA41" s="1263"/>
      <c r="AB41" s="1263" t="s">
        <v>2868</v>
      </c>
      <c r="AC41" s="1263"/>
      <c r="AD41" s="1268" t="s">
        <v>2869</v>
      </c>
      <c r="AE41" s="1269"/>
      <c r="AF41" s="1263">
        <v>9928476888</v>
      </c>
    </row>
    <row r="42" spans="1:32" ht="18.600000000000001" thickBot="1">
      <c r="A42" s="1259">
        <v>39</v>
      </c>
      <c r="B42" s="1260" t="s">
        <v>535</v>
      </c>
      <c r="C42" s="1261" t="s">
        <v>108</v>
      </c>
      <c r="D42" s="1261" t="s">
        <v>231</v>
      </c>
      <c r="E42" s="1262">
        <v>33244</v>
      </c>
      <c r="F42" s="1262">
        <v>43371</v>
      </c>
      <c r="G42" s="1262">
        <v>44103</v>
      </c>
      <c r="H42" s="1262">
        <v>43371</v>
      </c>
      <c r="I42" s="1262">
        <v>44103</v>
      </c>
      <c r="J42" s="1263" t="s">
        <v>46</v>
      </c>
      <c r="K42" s="1263">
        <v>33800</v>
      </c>
      <c r="L42" s="1263">
        <v>0</v>
      </c>
      <c r="M42" s="1266" t="s">
        <v>445</v>
      </c>
      <c r="N42" s="1263"/>
      <c r="O42" s="1263"/>
      <c r="P42" s="1263"/>
      <c r="Q42" s="1263"/>
      <c r="R42" s="1263" t="s">
        <v>2745</v>
      </c>
      <c r="S42" s="1263"/>
      <c r="T42" s="1263" t="s">
        <v>2791</v>
      </c>
      <c r="U42" s="1267">
        <v>37975429233</v>
      </c>
      <c r="V42" s="1263" t="s">
        <v>2795</v>
      </c>
      <c r="W42" s="1265">
        <f t="shared" si="0"/>
        <v>55184</v>
      </c>
      <c r="X42" s="1263">
        <v>1447210</v>
      </c>
      <c r="Y42" s="1263">
        <v>0</v>
      </c>
      <c r="Z42" s="1267">
        <v>111102907638</v>
      </c>
      <c r="AA42" s="1263" t="s">
        <v>2823</v>
      </c>
      <c r="AB42" s="1263" t="s">
        <v>2870</v>
      </c>
      <c r="AC42" s="1263"/>
      <c r="AD42" s="1268" t="s">
        <v>2871</v>
      </c>
      <c r="AE42" s="1269"/>
      <c r="AF42" s="1263">
        <v>7737946347</v>
      </c>
    </row>
    <row r="43" spans="1:32" ht="18.600000000000001" thickBot="1">
      <c r="A43" s="1259">
        <v>40</v>
      </c>
      <c r="B43" s="1260" t="s">
        <v>538</v>
      </c>
      <c r="C43" s="1261" t="s">
        <v>108</v>
      </c>
      <c r="D43" s="1261" t="s">
        <v>230</v>
      </c>
      <c r="E43" s="1262">
        <v>33454</v>
      </c>
      <c r="F43" s="1262">
        <v>44103</v>
      </c>
      <c r="G43" s="1262">
        <v>44103</v>
      </c>
      <c r="H43" s="1262">
        <v>44103</v>
      </c>
      <c r="I43" s="1262">
        <v>44103</v>
      </c>
      <c r="J43" s="1263" t="s">
        <v>44</v>
      </c>
      <c r="K43" s="1263">
        <v>26500</v>
      </c>
      <c r="L43" s="1263">
        <v>0</v>
      </c>
      <c r="M43" s="1266" t="s">
        <v>445</v>
      </c>
      <c r="N43" s="1263"/>
      <c r="O43" s="1263"/>
      <c r="P43" s="1263"/>
      <c r="Q43" s="1263"/>
      <c r="R43" s="1263" t="s">
        <v>2745</v>
      </c>
      <c r="S43" s="1263"/>
      <c r="T43" s="1263" t="s">
        <v>2796</v>
      </c>
      <c r="U43" s="1267">
        <v>51106823696</v>
      </c>
      <c r="V43" s="1263" t="s">
        <v>2797</v>
      </c>
      <c r="W43" s="1265">
        <f t="shared" si="0"/>
        <v>55396</v>
      </c>
      <c r="X43" s="1263">
        <v>0</v>
      </c>
      <c r="Y43" s="1263">
        <v>0</v>
      </c>
      <c r="Z43" s="1267">
        <v>110135080896</v>
      </c>
      <c r="AA43" s="1263" t="s">
        <v>2823</v>
      </c>
      <c r="AB43" s="1263" t="s">
        <v>2872</v>
      </c>
      <c r="AC43" s="1263"/>
      <c r="AD43" s="1268" t="s">
        <v>2811</v>
      </c>
      <c r="AE43" s="1269"/>
      <c r="AF43" s="1263">
        <v>9694544544</v>
      </c>
    </row>
    <row r="44" spans="1:32" ht="18.600000000000001" thickBot="1">
      <c r="A44" s="1259">
        <v>41</v>
      </c>
      <c r="B44" s="1260"/>
      <c r="C44" s="1261"/>
      <c r="D44" s="1261"/>
      <c r="E44" s="1262"/>
      <c r="F44" s="1262"/>
      <c r="G44" s="1262"/>
      <c r="H44" s="1262"/>
      <c r="I44" s="1262"/>
      <c r="J44" s="1263"/>
      <c r="K44" s="1263"/>
      <c r="L44" s="1263"/>
      <c r="M44" s="1266"/>
      <c r="N44" s="1263"/>
      <c r="O44" s="1263"/>
      <c r="P44" s="1263"/>
      <c r="Q44" s="1263"/>
      <c r="R44" s="1263"/>
      <c r="S44" s="1263"/>
      <c r="T44" s="1263"/>
      <c r="U44" s="1267"/>
      <c r="V44" s="1263"/>
      <c r="W44" s="1265" t="str">
        <f t="shared" si="0"/>
        <v/>
      </c>
      <c r="X44" s="1263"/>
      <c r="Y44" s="1263"/>
      <c r="Z44" s="1267"/>
      <c r="AA44" s="1263"/>
      <c r="AB44" s="1263"/>
      <c r="AC44" s="1263"/>
      <c r="AD44" s="1268"/>
      <c r="AE44" s="1269"/>
      <c r="AF44" s="1263"/>
    </row>
    <row r="45" spans="1:32" ht="18.600000000000001" thickBot="1">
      <c r="A45" s="1259">
        <v>42</v>
      </c>
      <c r="B45" s="1260"/>
      <c r="C45" s="1261"/>
      <c r="D45" s="1261"/>
      <c r="E45" s="1262"/>
      <c r="F45" s="1262"/>
      <c r="G45" s="1262"/>
      <c r="H45" s="1262"/>
      <c r="I45" s="1262"/>
      <c r="J45" s="1263"/>
      <c r="K45" s="1263"/>
      <c r="L45" s="1263"/>
      <c r="M45" s="1266"/>
      <c r="N45" s="1263"/>
      <c r="O45" s="1263"/>
      <c r="P45" s="1263"/>
      <c r="Q45" s="1263"/>
      <c r="R45" s="1263"/>
      <c r="S45" s="1263"/>
      <c r="T45" s="1263"/>
      <c r="U45" s="1267"/>
      <c r="V45" s="1263"/>
      <c r="W45" s="1265" t="str">
        <f t="shared" si="0"/>
        <v/>
      </c>
      <c r="X45" s="1263"/>
      <c r="Y45" s="1263"/>
      <c r="Z45" s="1267"/>
      <c r="AA45" s="1263"/>
      <c r="AB45" s="1263"/>
      <c r="AC45" s="1263"/>
      <c r="AD45" s="1268"/>
      <c r="AE45" s="1269"/>
      <c r="AF45" s="1263"/>
    </row>
    <row r="46" spans="1:32" ht="18.600000000000001" thickBot="1">
      <c r="A46" s="1259">
        <v>43</v>
      </c>
      <c r="B46" s="1260"/>
      <c r="C46" s="1261"/>
      <c r="D46" s="1261"/>
      <c r="E46" s="1262"/>
      <c r="F46" s="1262"/>
      <c r="G46" s="1262"/>
      <c r="H46" s="1262"/>
      <c r="I46" s="1262"/>
      <c r="J46" s="1263"/>
      <c r="K46" s="1263"/>
      <c r="L46" s="1263"/>
      <c r="M46" s="1266"/>
      <c r="N46" s="1263"/>
      <c r="O46" s="1263"/>
      <c r="P46" s="1263"/>
      <c r="Q46" s="1263"/>
      <c r="R46" s="1263"/>
      <c r="S46" s="1263"/>
      <c r="T46" s="1263"/>
      <c r="U46" s="1267"/>
      <c r="V46" s="1263"/>
      <c r="W46" s="1265" t="str">
        <f t="shared" si="0"/>
        <v/>
      </c>
      <c r="X46" s="1263"/>
      <c r="Y46" s="1263"/>
      <c r="Z46" s="1267"/>
      <c r="AA46" s="1263"/>
      <c r="AB46" s="1263"/>
      <c r="AC46" s="1263"/>
      <c r="AD46" s="1268"/>
      <c r="AE46" s="1269"/>
      <c r="AF46" s="1263"/>
    </row>
    <row r="47" spans="1:32" ht="18.600000000000001" thickBot="1">
      <c r="A47" s="1259">
        <v>44</v>
      </c>
      <c r="B47" s="1260"/>
      <c r="C47" s="1261"/>
      <c r="D47" s="1261"/>
      <c r="E47" s="1262"/>
      <c r="F47" s="1262"/>
      <c r="G47" s="1262"/>
      <c r="H47" s="1262"/>
      <c r="I47" s="1262"/>
      <c r="J47" s="1263"/>
      <c r="K47" s="1263"/>
      <c r="L47" s="1263"/>
      <c r="M47" s="1266"/>
      <c r="N47" s="1263"/>
      <c r="O47" s="1263"/>
      <c r="P47" s="1263"/>
      <c r="Q47" s="1263"/>
      <c r="R47" s="1263"/>
      <c r="S47" s="1263"/>
      <c r="T47" s="1263"/>
      <c r="U47" s="1267"/>
      <c r="V47" s="1263"/>
      <c r="W47" s="1265" t="str">
        <f t="shared" si="0"/>
        <v/>
      </c>
      <c r="X47" s="1263"/>
      <c r="Y47" s="1263"/>
      <c r="Z47" s="1267"/>
      <c r="AA47" s="1263"/>
      <c r="AB47" s="1263"/>
      <c r="AC47" s="1263"/>
      <c r="AD47" s="1268"/>
      <c r="AE47" s="1269"/>
      <c r="AF47" s="1263"/>
    </row>
    <row r="48" spans="1:32" ht="18.600000000000001" thickBot="1">
      <c r="A48" s="1259">
        <v>45</v>
      </c>
      <c r="B48" s="1260"/>
      <c r="C48" s="1261"/>
      <c r="D48" s="1261"/>
      <c r="E48" s="1262"/>
      <c r="F48" s="1262"/>
      <c r="G48" s="1262"/>
      <c r="H48" s="1262"/>
      <c r="I48" s="1262"/>
      <c r="J48" s="1263"/>
      <c r="K48" s="1263"/>
      <c r="L48" s="1263"/>
      <c r="M48" s="1266"/>
      <c r="N48" s="1263"/>
      <c r="O48" s="1263"/>
      <c r="P48" s="1263"/>
      <c r="Q48" s="1263"/>
      <c r="R48" s="1263"/>
      <c r="S48" s="1263"/>
      <c r="T48" s="1263"/>
      <c r="U48" s="1267"/>
      <c r="V48" s="1263"/>
      <c r="W48" s="1265" t="str">
        <f t="shared" si="0"/>
        <v/>
      </c>
      <c r="X48" s="1263"/>
      <c r="Y48" s="1263"/>
      <c r="Z48" s="1267"/>
      <c r="AA48" s="1263"/>
      <c r="AB48" s="1263"/>
      <c r="AC48" s="1263"/>
      <c r="AD48" s="1268"/>
      <c r="AE48" s="1269"/>
      <c r="AF48" s="1263"/>
    </row>
    <row r="49" spans="1:32" ht="18.600000000000001" thickBot="1">
      <c r="A49" s="1259">
        <v>46</v>
      </c>
      <c r="B49" s="1260"/>
      <c r="C49" s="1261"/>
      <c r="D49" s="1261"/>
      <c r="E49" s="1262"/>
      <c r="F49" s="1262"/>
      <c r="G49" s="1262"/>
      <c r="H49" s="1262"/>
      <c r="I49" s="1262"/>
      <c r="J49" s="1263"/>
      <c r="K49" s="1263"/>
      <c r="L49" s="1263"/>
      <c r="M49" s="1266"/>
      <c r="N49" s="1263"/>
      <c r="O49" s="1263"/>
      <c r="P49" s="1263"/>
      <c r="Q49" s="1263"/>
      <c r="R49" s="1263"/>
      <c r="S49" s="1263"/>
      <c r="T49" s="1263"/>
      <c r="U49" s="1267"/>
      <c r="V49" s="1263"/>
      <c r="W49" s="1265" t="str">
        <f t="shared" si="0"/>
        <v/>
      </c>
      <c r="X49" s="1263"/>
      <c r="Y49" s="1263"/>
      <c r="Z49" s="1267"/>
      <c r="AA49" s="1263"/>
      <c r="AB49" s="1263"/>
      <c r="AC49" s="1263"/>
      <c r="AD49" s="1268"/>
      <c r="AE49" s="1269"/>
      <c r="AF49" s="1263"/>
    </row>
    <row r="50" spans="1:32" ht="18.600000000000001" thickBot="1">
      <c r="A50" s="1259">
        <v>47</v>
      </c>
      <c r="B50" s="1260"/>
      <c r="C50" s="1261"/>
      <c r="D50" s="1261"/>
      <c r="E50" s="1262"/>
      <c r="F50" s="1262"/>
      <c r="G50" s="1262"/>
      <c r="H50" s="1262"/>
      <c r="I50" s="1262"/>
      <c r="J50" s="1263"/>
      <c r="K50" s="1263"/>
      <c r="L50" s="1263"/>
      <c r="M50" s="1266"/>
      <c r="N50" s="1263"/>
      <c r="O50" s="1263"/>
      <c r="P50" s="1263"/>
      <c r="Q50" s="1263"/>
      <c r="R50" s="1263"/>
      <c r="S50" s="1263"/>
      <c r="T50" s="1263"/>
      <c r="U50" s="1267"/>
      <c r="V50" s="1263"/>
      <c r="W50" s="1265" t="str">
        <f t="shared" si="0"/>
        <v/>
      </c>
      <c r="X50" s="1263"/>
      <c r="Y50" s="1263"/>
      <c r="Z50" s="1267"/>
      <c r="AA50" s="1263"/>
      <c r="AB50" s="1263"/>
      <c r="AC50" s="1263"/>
      <c r="AD50" s="1268"/>
      <c r="AE50" s="1269"/>
      <c r="AF50" s="1263"/>
    </row>
    <row r="51" spans="1:32" ht="18.600000000000001" thickBot="1">
      <c r="A51" s="1259">
        <v>48</v>
      </c>
      <c r="B51" s="1260"/>
      <c r="C51" s="1261"/>
      <c r="D51" s="1261"/>
      <c r="E51" s="1262"/>
      <c r="F51" s="1262"/>
      <c r="G51" s="1262"/>
      <c r="H51" s="1262"/>
      <c r="I51" s="1262"/>
      <c r="J51" s="1263"/>
      <c r="K51" s="1263"/>
      <c r="L51" s="1263"/>
      <c r="M51" s="1266"/>
      <c r="N51" s="1263"/>
      <c r="O51" s="1263"/>
      <c r="P51" s="1263"/>
      <c r="Q51" s="1263"/>
      <c r="R51" s="1263"/>
      <c r="S51" s="1263"/>
      <c r="T51" s="1263"/>
      <c r="U51" s="1267"/>
      <c r="V51" s="1263"/>
      <c r="W51" s="1265" t="str">
        <f t="shared" si="0"/>
        <v/>
      </c>
      <c r="X51" s="1263"/>
      <c r="Y51" s="1263"/>
      <c r="Z51" s="1267"/>
      <c r="AA51" s="1263"/>
      <c r="AB51" s="1263"/>
      <c r="AC51" s="1263"/>
      <c r="AD51" s="1268"/>
      <c r="AE51" s="1269"/>
      <c r="AF51" s="1263"/>
    </row>
    <row r="52" spans="1:32" ht="18.600000000000001" thickBot="1">
      <c r="A52" s="1259">
        <v>49</v>
      </c>
      <c r="B52" s="1260"/>
      <c r="C52" s="1261"/>
      <c r="D52" s="1261"/>
      <c r="E52" s="1262"/>
      <c r="F52" s="1262"/>
      <c r="G52" s="1262"/>
      <c r="H52" s="1262"/>
      <c r="I52" s="1262"/>
      <c r="J52" s="1263"/>
      <c r="K52" s="1263"/>
      <c r="L52" s="1263"/>
      <c r="M52" s="1266"/>
      <c r="N52" s="1263"/>
      <c r="O52" s="1263"/>
      <c r="P52" s="1263"/>
      <c r="Q52" s="1263"/>
      <c r="R52" s="1263"/>
      <c r="S52" s="1263"/>
      <c r="T52" s="1263"/>
      <c r="U52" s="1267"/>
      <c r="V52" s="1263"/>
      <c r="W52" s="1265" t="str">
        <f t="shared" si="0"/>
        <v/>
      </c>
      <c r="X52" s="1263"/>
      <c r="Y52" s="1263"/>
      <c r="Z52" s="1267"/>
      <c r="AA52" s="1263"/>
      <c r="AB52" s="1263"/>
      <c r="AC52" s="1263"/>
      <c r="AD52" s="1268"/>
      <c r="AE52" s="1269"/>
      <c r="AF52" s="1263"/>
    </row>
    <row r="53" spans="1:32" ht="18.600000000000001" thickBot="1">
      <c r="A53" s="1259">
        <v>50</v>
      </c>
      <c r="B53" s="1260"/>
      <c r="C53" s="1261"/>
      <c r="D53" s="1261"/>
      <c r="E53" s="1262"/>
      <c r="F53" s="1262"/>
      <c r="G53" s="1262"/>
      <c r="H53" s="1262"/>
      <c r="I53" s="1262"/>
      <c r="J53" s="1263"/>
      <c r="K53" s="1263"/>
      <c r="L53" s="1263"/>
      <c r="M53" s="1266"/>
      <c r="N53" s="1263"/>
      <c r="O53" s="1263"/>
      <c r="P53" s="1263"/>
      <c r="Q53" s="1263"/>
      <c r="R53" s="1263"/>
      <c r="S53" s="1263"/>
      <c r="T53" s="1263"/>
      <c r="U53" s="1267"/>
      <c r="V53" s="1263"/>
      <c r="W53" s="1265" t="str">
        <f t="shared" si="0"/>
        <v/>
      </c>
      <c r="X53" s="1263"/>
      <c r="Y53" s="1263"/>
      <c r="Z53" s="1267"/>
      <c r="AA53" s="1263"/>
      <c r="AB53" s="1263"/>
      <c r="AC53" s="1263"/>
      <c r="AD53" s="1268"/>
      <c r="AE53" s="1269"/>
      <c r="AF53" s="1263"/>
    </row>
    <row r="54" spans="1:32" ht="18.600000000000001" thickBot="1">
      <c r="A54" s="1259">
        <v>51</v>
      </c>
      <c r="B54" s="1260"/>
      <c r="C54" s="1261"/>
      <c r="D54" s="1261"/>
      <c r="E54" s="1262"/>
      <c r="F54" s="1262"/>
      <c r="G54" s="1262"/>
      <c r="H54" s="1262"/>
      <c r="I54" s="1262"/>
      <c r="J54" s="1263"/>
      <c r="K54" s="1263"/>
      <c r="L54" s="1263"/>
      <c r="M54" s="1266"/>
      <c r="N54" s="1263"/>
      <c r="O54" s="1263"/>
      <c r="P54" s="1263"/>
      <c r="Q54" s="1263"/>
      <c r="R54" s="1263"/>
      <c r="S54" s="1263"/>
      <c r="T54" s="1263"/>
      <c r="U54" s="1267"/>
      <c r="V54" s="1263"/>
      <c r="W54" s="1265" t="str">
        <f t="shared" si="0"/>
        <v/>
      </c>
      <c r="X54" s="1263"/>
      <c r="Y54" s="1263"/>
      <c r="Z54" s="1267"/>
      <c r="AA54" s="1263"/>
      <c r="AB54" s="1263"/>
      <c r="AC54" s="1263"/>
      <c r="AD54" s="1268"/>
      <c r="AE54" s="1269"/>
      <c r="AF54" s="1263"/>
    </row>
    <row r="55" spans="1:32" ht="18.600000000000001" thickBot="1">
      <c r="A55" s="1259">
        <v>52</v>
      </c>
      <c r="B55" s="1260"/>
      <c r="C55" s="1261"/>
      <c r="D55" s="1261"/>
      <c r="E55" s="1262"/>
      <c r="F55" s="1262"/>
      <c r="G55" s="1262"/>
      <c r="H55" s="1262"/>
      <c r="I55" s="1262"/>
      <c r="J55" s="1263"/>
      <c r="K55" s="1263"/>
      <c r="L55" s="1263"/>
      <c r="M55" s="1266"/>
      <c r="N55" s="1263"/>
      <c r="O55" s="1263"/>
      <c r="P55" s="1263"/>
      <c r="Q55" s="1263"/>
      <c r="R55" s="1263"/>
      <c r="S55" s="1263"/>
      <c r="T55" s="1263"/>
      <c r="U55" s="1267"/>
      <c r="V55" s="1263"/>
      <c r="W55" s="1265" t="str">
        <f t="shared" si="0"/>
        <v/>
      </c>
      <c r="X55" s="1263"/>
      <c r="Y55" s="1263"/>
      <c r="Z55" s="1267"/>
      <c r="AA55" s="1263"/>
      <c r="AB55" s="1263"/>
      <c r="AC55" s="1263"/>
      <c r="AD55" s="1268"/>
      <c r="AE55" s="1269"/>
      <c r="AF55" s="1263"/>
    </row>
    <row r="56" spans="1:32" ht="18.600000000000001" thickBot="1">
      <c r="A56" s="1259">
        <v>53</v>
      </c>
      <c r="B56" s="1260"/>
      <c r="C56" s="1261"/>
      <c r="D56" s="1261"/>
      <c r="E56" s="1262"/>
      <c r="F56" s="1262"/>
      <c r="G56" s="1262"/>
      <c r="H56" s="1262"/>
      <c r="I56" s="1262"/>
      <c r="J56" s="1263"/>
      <c r="K56" s="1263"/>
      <c r="L56" s="1263"/>
      <c r="M56" s="1266"/>
      <c r="N56" s="1263"/>
      <c r="O56" s="1263"/>
      <c r="P56" s="1263"/>
      <c r="Q56" s="1263"/>
      <c r="R56" s="1263"/>
      <c r="S56" s="1263"/>
      <c r="T56" s="1263"/>
      <c r="U56" s="1267"/>
      <c r="V56" s="1263"/>
      <c r="W56" s="1265" t="str">
        <f t="shared" si="0"/>
        <v/>
      </c>
      <c r="X56" s="1263"/>
      <c r="Y56" s="1263"/>
      <c r="Z56" s="1267"/>
      <c r="AA56" s="1263"/>
      <c r="AB56" s="1263"/>
      <c r="AC56" s="1263"/>
      <c r="AD56" s="1268"/>
      <c r="AE56" s="1269"/>
      <c r="AF56" s="1263"/>
    </row>
    <row r="57" spans="1:32" ht="18.600000000000001" thickBot="1">
      <c r="A57" s="1259">
        <v>54</v>
      </c>
      <c r="B57" s="1260"/>
      <c r="C57" s="1261"/>
      <c r="D57" s="1261"/>
      <c r="E57" s="1262"/>
      <c r="F57" s="1262"/>
      <c r="G57" s="1262"/>
      <c r="H57" s="1262"/>
      <c r="I57" s="1262"/>
      <c r="J57" s="1263"/>
      <c r="K57" s="1263"/>
      <c r="L57" s="1263"/>
      <c r="M57" s="1266"/>
      <c r="N57" s="1263"/>
      <c r="O57" s="1263"/>
      <c r="P57" s="1263"/>
      <c r="Q57" s="1263"/>
      <c r="R57" s="1263"/>
      <c r="S57" s="1263"/>
      <c r="T57" s="1263"/>
      <c r="U57" s="1267"/>
      <c r="V57" s="1263"/>
      <c r="W57" s="1265" t="str">
        <f t="shared" si="0"/>
        <v/>
      </c>
      <c r="X57" s="1263"/>
      <c r="Y57" s="1263"/>
      <c r="Z57" s="1267"/>
      <c r="AA57" s="1263"/>
      <c r="AB57" s="1263"/>
      <c r="AC57" s="1263"/>
      <c r="AD57" s="1268"/>
      <c r="AE57" s="1269"/>
      <c r="AF57" s="1263"/>
    </row>
    <row r="58" spans="1:32" ht="18.600000000000001" thickBot="1">
      <c r="A58" s="1259">
        <v>55</v>
      </c>
      <c r="B58" s="1260"/>
      <c r="C58" s="1261"/>
      <c r="D58" s="1261"/>
      <c r="E58" s="1262"/>
      <c r="F58" s="1262"/>
      <c r="G58" s="1262"/>
      <c r="H58" s="1262"/>
      <c r="I58" s="1262"/>
      <c r="J58" s="1263"/>
      <c r="K58" s="1263"/>
      <c r="L58" s="1263"/>
      <c r="M58" s="1266"/>
      <c r="N58" s="1263"/>
      <c r="O58" s="1263"/>
      <c r="P58" s="1263"/>
      <c r="Q58" s="1263"/>
      <c r="R58" s="1263"/>
      <c r="S58" s="1263"/>
      <c r="T58" s="1263"/>
      <c r="U58" s="1267"/>
      <c r="V58" s="1263"/>
      <c r="W58" s="1265" t="str">
        <f t="shared" si="0"/>
        <v/>
      </c>
      <c r="X58" s="1263"/>
      <c r="Y58" s="1263"/>
      <c r="Z58" s="1267"/>
      <c r="AA58" s="1263"/>
      <c r="AB58" s="1263"/>
      <c r="AC58" s="1263"/>
      <c r="AD58" s="1268"/>
      <c r="AE58" s="1269"/>
      <c r="AF58" s="1263"/>
    </row>
    <row r="59" spans="1:32" ht="18.600000000000001" thickBot="1">
      <c r="A59" s="1259">
        <v>56</v>
      </c>
      <c r="B59" s="1260"/>
      <c r="C59" s="1261"/>
      <c r="D59" s="1261"/>
      <c r="E59" s="1262"/>
      <c r="F59" s="1262"/>
      <c r="G59" s="1262"/>
      <c r="H59" s="1262"/>
      <c r="I59" s="1262"/>
      <c r="J59" s="1263"/>
      <c r="K59" s="1263"/>
      <c r="L59" s="1263"/>
      <c r="M59" s="1266"/>
      <c r="N59" s="1263"/>
      <c r="O59" s="1263"/>
      <c r="P59" s="1263"/>
      <c r="Q59" s="1263"/>
      <c r="R59" s="1263"/>
      <c r="S59" s="1263"/>
      <c r="T59" s="1263"/>
      <c r="U59" s="1267"/>
      <c r="V59" s="1263"/>
      <c r="W59" s="1265" t="str">
        <f t="shared" si="0"/>
        <v/>
      </c>
      <c r="X59" s="1263"/>
      <c r="Y59" s="1263"/>
      <c r="Z59" s="1267"/>
      <c r="AA59" s="1263"/>
      <c r="AB59" s="1263"/>
      <c r="AC59" s="1263"/>
      <c r="AD59" s="1268"/>
      <c r="AE59" s="1269"/>
      <c r="AF59" s="1263"/>
    </row>
    <row r="60" spans="1:32" ht="18.600000000000001" thickBot="1">
      <c r="A60" s="1259">
        <v>57</v>
      </c>
      <c r="B60" s="1260"/>
      <c r="C60" s="1261"/>
      <c r="D60" s="1261"/>
      <c r="E60" s="1262"/>
      <c r="F60" s="1262"/>
      <c r="G60" s="1262"/>
      <c r="H60" s="1262"/>
      <c r="I60" s="1262"/>
      <c r="J60" s="1263"/>
      <c r="K60" s="1263"/>
      <c r="L60" s="1263"/>
      <c r="M60" s="1266"/>
      <c r="N60" s="1263"/>
      <c r="O60" s="1263"/>
      <c r="P60" s="1263"/>
      <c r="Q60" s="1263"/>
      <c r="R60" s="1263"/>
      <c r="S60" s="1263"/>
      <c r="T60" s="1263"/>
      <c r="U60" s="1267"/>
      <c r="V60" s="1263"/>
      <c r="W60" s="1265" t="str">
        <f t="shared" si="0"/>
        <v/>
      </c>
      <c r="X60" s="1263"/>
      <c r="Y60" s="1263"/>
      <c r="Z60" s="1267"/>
      <c r="AA60" s="1263"/>
      <c r="AB60" s="1263"/>
      <c r="AC60" s="1263"/>
      <c r="AD60" s="1268"/>
      <c r="AE60" s="1269"/>
      <c r="AF60" s="1263"/>
    </row>
    <row r="61" spans="1:32" ht="18.600000000000001" thickBot="1">
      <c r="A61" s="1259">
        <v>58</v>
      </c>
      <c r="B61" s="1260"/>
      <c r="C61" s="1261"/>
      <c r="D61" s="1261"/>
      <c r="E61" s="1262"/>
      <c r="F61" s="1262"/>
      <c r="G61" s="1262"/>
      <c r="H61" s="1262"/>
      <c r="I61" s="1262"/>
      <c r="J61" s="1263"/>
      <c r="K61" s="1263"/>
      <c r="L61" s="1263"/>
      <c r="M61" s="1266"/>
      <c r="N61" s="1263"/>
      <c r="O61" s="1263"/>
      <c r="P61" s="1263"/>
      <c r="Q61" s="1263"/>
      <c r="R61" s="1263"/>
      <c r="S61" s="1263"/>
      <c r="T61" s="1263"/>
      <c r="U61" s="1267"/>
      <c r="V61" s="1263"/>
      <c r="W61" s="1265" t="str">
        <f t="shared" si="0"/>
        <v/>
      </c>
      <c r="X61" s="1263"/>
      <c r="Y61" s="1263"/>
      <c r="Z61" s="1267"/>
      <c r="AA61" s="1263"/>
      <c r="AB61" s="1263"/>
      <c r="AC61" s="1263"/>
      <c r="AD61" s="1268"/>
      <c r="AE61" s="1269"/>
      <c r="AF61" s="1263"/>
    </row>
    <row r="62" spans="1:32" ht="18.600000000000001" thickBot="1">
      <c r="A62" s="1259">
        <v>59</v>
      </c>
      <c r="B62" s="1260"/>
      <c r="C62" s="1261"/>
      <c r="D62" s="1261"/>
      <c r="E62" s="1262"/>
      <c r="F62" s="1262"/>
      <c r="G62" s="1262"/>
      <c r="H62" s="1262"/>
      <c r="I62" s="1262"/>
      <c r="J62" s="1263"/>
      <c r="K62" s="1263"/>
      <c r="L62" s="1263"/>
      <c r="M62" s="1266"/>
      <c r="N62" s="1263"/>
      <c r="O62" s="1263"/>
      <c r="P62" s="1263"/>
      <c r="Q62" s="1263"/>
      <c r="R62" s="1263"/>
      <c r="S62" s="1263"/>
      <c r="T62" s="1263"/>
      <c r="U62" s="1267"/>
      <c r="V62" s="1263"/>
      <c r="W62" s="1265" t="str">
        <f t="shared" si="0"/>
        <v/>
      </c>
      <c r="X62" s="1263"/>
      <c r="Y62" s="1263"/>
      <c r="Z62" s="1267"/>
      <c r="AA62" s="1263"/>
      <c r="AB62" s="1263"/>
      <c r="AC62" s="1263"/>
      <c r="AD62" s="1268"/>
      <c r="AE62" s="1269"/>
      <c r="AF62" s="1263"/>
    </row>
    <row r="63" spans="1:32" ht="18.600000000000001" thickBot="1">
      <c r="A63" s="1259">
        <v>60</v>
      </c>
      <c r="B63" s="1260"/>
      <c r="C63" s="1261"/>
      <c r="D63" s="1261"/>
      <c r="E63" s="1262"/>
      <c r="F63" s="1262"/>
      <c r="G63" s="1262"/>
      <c r="H63" s="1262"/>
      <c r="I63" s="1262"/>
      <c r="J63" s="1263"/>
      <c r="K63" s="1263"/>
      <c r="L63" s="1263"/>
      <c r="M63" s="1266"/>
      <c r="N63" s="1263"/>
      <c r="O63" s="1263"/>
      <c r="P63" s="1263"/>
      <c r="Q63" s="1263"/>
      <c r="R63" s="1263"/>
      <c r="S63" s="1263"/>
      <c r="T63" s="1263"/>
      <c r="U63" s="1267"/>
      <c r="V63" s="1263"/>
      <c r="W63" s="1265" t="str">
        <f t="shared" si="0"/>
        <v/>
      </c>
      <c r="X63" s="1263"/>
      <c r="Y63" s="1263"/>
      <c r="Z63" s="1267"/>
      <c r="AA63" s="1263"/>
      <c r="AB63" s="1263"/>
      <c r="AC63" s="1263"/>
      <c r="AD63" s="1268"/>
      <c r="AE63" s="1269"/>
      <c r="AF63" s="1263"/>
    </row>
    <row r="64" spans="1:32" ht="18.600000000000001" thickBot="1">
      <c r="A64" s="1259">
        <v>61</v>
      </c>
      <c r="B64" s="1260"/>
      <c r="C64" s="1261"/>
      <c r="D64" s="1261"/>
      <c r="E64" s="1262"/>
      <c r="F64" s="1262"/>
      <c r="G64" s="1262"/>
      <c r="H64" s="1262"/>
      <c r="I64" s="1262"/>
      <c r="J64" s="1263"/>
      <c r="K64" s="1263"/>
      <c r="L64" s="1263"/>
      <c r="M64" s="1266"/>
      <c r="N64" s="1263"/>
      <c r="O64" s="1263"/>
      <c r="P64" s="1263"/>
      <c r="Q64" s="1263"/>
      <c r="R64" s="1263"/>
      <c r="S64" s="1263"/>
      <c r="T64" s="1263"/>
      <c r="U64" s="1267"/>
      <c r="V64" s="1263"/>
      <c r="W64" s="1265" t="str">
        <f t="shared" si="0"/>
        <v/>
      </c>
      <c r="X64" s="1263"/>
      <c r="Y64" s="1263"/>
      <c r="Z64" s="1267"/>
      <c r="AA64" s="1263"/>
      <c r="AB64" s="1263"/>
      <c r="AC64" s="1263"/>
      <c r="AD64" s="1268"/>
      <c r="AE64" s="1269"/>
      <c r="AF64" s="1263"/>
    </row>
    <row r="65" spans="1:32" ht="18.600000000000001" thickBot="1">
      <c r="A65" s="1259">
        <v>62</v>
      </c>
      <c r="B65" s="1260"/>
      <c r="C65" s="1261"/>
      <c r="D65" s="1261"/>
      <c r="E65" s="1262"/>
      <c r="F65" s="1262"/>
      <c r="G65" s="1262"/>
      <c r="H65" s="1262"/>
      <c r="I65" s="1262"/>
      <c r="J65" s="1263"/>
      <c r="K65" s="1263"/>
      <c r="L65" s="1263"/>
      <c r="M65" s="1266"/>
      <c r="N65" s="1263"/>
      <c r="O65" s="1263"/>
      <c r="P65" s="1263"/>
      <c r="Q65" s="1263"/>
      <c r="R65" s="1263"/>
      <c r="S65" s="1263"/>
      <c r="T65" s="1263"/>
      <c r="U65" s="1267"/>
      <c r="V65" s="1263"/>
      <c r="W65" s="1265" t="str">
        <f t="shared" si="0"/>
        <v/>
      </c>
      <c r="X65" s="1263"/>
      <c r="Y65" s="1263"/>
      <c r="Z65" s="1267"/>
      <c r="AA65" s="1263"/>
      <c r="AB65" s="1263"/>
      <c r="AC65" s="1263"/>
      <c r="AD65" s="1268"/>
      <c r="AE65" s="1269"/>
      <c r="AF65" s="1263"/>
    </row>
    <row r="66" spans="1:32" ht="18.600000000000001" thickBot="1">
      <c r="A66" s="1259">
        <v>63</v>
      </c>
      <c r="B66" s="1260"/>
      <c r="C66" s="1261"/>
      <c r="D66" s="1261"/>
      <c r="E66" s="1262"/>
      <c r="F66" s="1262"/>
      <c r="G66" s="1262"/>
      <c r="H66" s="1262"/>
      <c r="I66" s="1262"/>
      <c r="J66" s="1263"/>
      <c r="K66" s="1263"/>
      <c r="L66" s="1263"/>
      <c r="M66" s="1266"/>
      <c r="N66" s="1263"/>
      <c r="O66" s="1263"/>
      <c r="P66" s="1263"/>
      <c r="Q66" s="1263"/>
      <c r="R66" s="1263"/>
      <c r="S66" s="1263"/>
      <c r="T66" s="1263"/>
      <c r="U66" s="1267"/>
      <c r="V66" s="1263"/>
      <c r="W66" s="1265" t="str">
        <f t="shared" si="0"/>
        <v/>
      </c>
      <c r="X66" s="1263"/>
      <c r="Y66" s="1263"/>
      <c r="Z66" s="1267"/>
      <c r="AA66" s="1263"/>
      <c r="AB66" s="1263"/>
      <c r="AC66" s="1263"/>
      <c r="AD66" s="1268"/>
      <c r="AE66" s="1269"/>
      <c r="AF66" s="1263"/>
    </row>
    <row r="67" spans="1:32" ht="18.600000000000001" thickBot="1">
      <c r="A67" s="1259">
        <v>64</v>
      </c>
      <c r="B67" s="1260"/>
      <c r="C67" s="1261"/>
      <c r="D67" s="1261"/>
      <c r="E67" s="1262"/>
      <c r="F67" s="1262"/>
      <c r="G67" s="1262"/>
      <c r="H67" s="1262"/>
      <c r="I67" s="1262"/>
      <c r="J67" s="1263"/>
      <c r="K67" s="1263"/>
      <c r="L67" s="1263"/>
      <c r="M67" s="1266"/>
      <c r="N67" s="1263"/>
      <c r="O67" s="1263"/>
      <c r="P67" s="1263"/>
      <c r="Q67" s="1263"/>
      <c r="R67" s="1263"/>
      <c r="S67" s="1263"/>
      <c r="T67" s="1263"/>
      <c r="U67" s="1267"/>
      <c r="V67" s="1263"/>
      <c r="W67" s="1265" t="str">
        <f t="shared" si="0"/>
        <v/>
      </c>
      <c r="X67" s="1263"/>
      <c r="Y67" s="1263"/>
      <c r="Z67" s="1267"/>
      <c r="AA67" s="1263"/>
      <c r="AB67" s="1263"/>
      <c r="AC67" s="1263"/>
      <c r="AD67" s="1268"/>
      <c r="AE67" s="1269"/>
      <c r="AF67" s="1263"/>
    </row>
    <row r="68" spans="1:32" ht="18.600000000000001" thickBot="1">
      <c r="A68" s="1259">
        <v>65</v>
      </c>
      <c r="B68" s="1260"/>
      <c r="C68" s="1261"/>
      <c r="D68" s="1261"/>
      <c r="E68" s="1262"/>
      <c r="F68" s="1262"/>
      <c r="G68" s="1262"/>
      <c r="H68" s="1262"/>
      <c r="I68" s="1262"/>
      <c r="J68" s="1263"/>
      <c r="K68" s="1263"/>
      <c r="L68" s="1263"/>
      <c r="M68" s="1266"/>
      <c r="N68" s="1263"/>
      <c r="O68" s="1263"/>
      <c r="P68" s="1263"/>
      <c r="Q68" s="1263"/>
      <c r="R68" s="1263"/>
      <c r="S68" s="1263"/>
      <c r="T68" s="1263"/>
      <c r="U68" s="1267"/>
      <c r="V68" s="1263"/>
      <c r="W68" s="1265" t="str">
        <f t="shared" si="0"/>
        <v/>
      </c>
      <c r="X68" s="1263"/>
      <c r="Y68" s="1263"/>
      <c r="Z68" s="1267"/>
      <c r="AA68" s="1263"/>
      <c r="AB68" s="1263"/>
      <c r="AC68" s="1263"/>
      <c r="AD68" s="1268"/>
      <c r="AE68" s="1269"/>
      <c r="AF68" s="1263"/>
    </row>
    <row r="69" spans="1:32" ht="18.600000000000001" thickBot="1">
      <c r="A69" s="1259">
        <v>66</v>
      </c>
      <c r="B69" s="1260"/>
      <c r="C69" s="1261"/>
      <c r="D69" s="1261"/>
      <c r="E69" s="1262"/>
      <c r="F69" s="1262"/>
      <c r="G69" s="1262"/>
      <c r="H69" s="1262"/>
      <c r="I69" s="1262"/>
      <c r="J69" s="1263"/>
      <c r="K69" s="1263"/>
      <c r="L69" s="1263"/>
      <c r="M69" s="1266"/>
      <c r="N69" s="1263"/>
      <c r="O69" s="1263"/>
      <c r="P69" s="1263"/>
      <c r="Q69" s="1263"/>
      <c r="R69" s="1263"/>
      <c r="S69" s="1263"/>
      <c r="T69" s="1263"/>
      <c r="U69" s="1267"/>
      <c r="V69" s="1263"/>
      <c r="W69" s="1265" t="str">
        <f t="shared" ref="W69:W103" si="1">IF(E69="","",DATE(YEAR(E69-1)+60,(MONTH(E69-1))+1,0))</f>
        <v/>
      </c>
      <c r="X69" s="1263"/>
      <c r="Y69" s="1263"/>
      <c r="Z69" s="1267"/>
      <c r="AA69" s="1263"/>
      <c r="AB69" s="1263"/>
      <c r="AC69" s="1263"/>
      <c r="AD69" s="1268"/>
      <c r="AE69" s="1269"/>
      <c r="AF69" s="1263"/>
    </row>
    <row r="70" spans="1:32" ht="18.600000000000001" thickBot="1">
      <c r="A70" s="1259">
        <v>67</v>
      </c>
      <c r="B70" s="1260"/>
      <c r="C70" s="1261"/>
      <c r="D70" s="1261"/>
      <c r="E70" s="1262"/>
      <c r="F70" s="1262"/>
      <c r="G70" s="1262"/>
      <c r="H70" s="1262"/>
      <c r="I70" s="1262"/>
      <c r="J70" s="1263"/>
      <c r="K70" s="1263"/>
      <c r="L70" s="1263"/>
      <c r="M70" s="1266"/>
      <c r="N70" s="1263"/>
      <c r="O70" s="1263"/>
      <c r="P70" s="1263"/>
      <c r="Q70" s="1263"/>
      <c r="R70" s="1263"/>
      <c r="S70" s="1263"/>
      <c r="T70" s="1263"/>
      <c r="U70" s="1267"/>
      <c r="V70" s="1263"/>
      <c r="W70" s="1265" t="str">
        <f t="shared" si="1"/>
        <v/>
      </c>
      <c r="X70" s="1263"/>
      <c r="Y70" s="1263"/>
      <c r="Z70" s="1267"/>
      <c r="AA70" s="1263"/>
      <c r="AB70" s="1263"/>
      <c r="AC70" s="1263"/>
      <c r="AD70" s="1268"/>
      <c r="AE70" s="1269"/>
      <c r="AF70" s="1263"/>
    </row>
    <row r="71" spans="1:32" ht="18.600000000000001" thickBot="1">
      <c r="A71" s="1259">
        <v>68</v>
      </c>
      <c r="B71" s="1260"/>
      <c r="C71" s="1261"/>
      <c r="D71" s="1261"/>
      <c r="E71" s="1262"/>
      <c r="F71" s="1262"/>
      <c r="G71" s="1262"/>
      <c r="H71" s="1262"/>
      <c r="I71" s="1262"/>
      <c r="J71" s="1263"/>
      <c r="K71" s="1263"/>
      <c r="L71" s="1263"/>
      <c r="M71" s="1266"/>
      <c r="N71" s="1263"/>
      <c r="O71" s="1263"/>
      <c r="P71" s="1263"/>
      <c r="Q71" s="1263"/>
      <c r="R71" s="1263"/>
      <c r="S71" s="1263"/>
      <c r="T71" s="1263"/>
      <c r="U71" s="1267"/>
      <c r="V71" s="1263"/>
      <c r="W71" s="1265" t="str">
        <f t="shared" si="1"/>
        <v/>
      </c>
      <c r="X71" s="1263"/>
      <c r="Y71" s="1263"/>
      <c r="Z71" s="1267"/>
      <c r="AA71" s="1263"/>
      <c r="AB71" s="1263"/>
      <c r="AC71" s="1263"/>
      <c r="AD71" s="1268"/>
      <c r="AE71" s="1269"/>
      <c r="AF71" s="1263"/>
    </row>
    <row r="72" spans="1:32" ht="18.600000000000001" thickBot="1">
      <c r="A72" s="1259">
        <v>69</v>
      </c>
      <c r="B72" s="1260"/>
      <c r="C72" s="1261"/>
      <c r="D72" s="1261"/>
      <c r="E72" s="1262"/>
      <c r="F72" s="1262"/>
      <c r="G72" s="1262"/>
      <c r="H72" s="1262"/>
      <c r="I72" s="1262"/>
      <c r="J72" s="1263"/>
      <c r="K72" s="1263"/>
      <c r="L72" s="1263"/>
      <c r="M72" s="1266"/>
      <c r="N72" s="1263"/>
      <c r="O72" s="1263"/>
      <c r="P72" s="1263"/>
      <c r="Q72" s="1263"/>
      <c r="R72" s="1263"/>
      <c r="S72" s="1263"/>
      <c r="T72" s="1263"/>
      <c r="U72" s="1267"/>
      <c r="V72" s="1263"/>
      <c r="W72" s="1265" t="str">
        <f t="shared" si="1"/>
        <v/>
      </c>
      <c r="X72" s="1263"/>
      <c r="Y72" s="1263"/>
      <c r="Z72" s="1267"/>
      <c r="AA72" s="1263"/>
      <c r="AB72" s="1263"/>
      <c r="AC72" s="1263"/>
      <c r="AD72" s="1268"/>
      <c r="AE72" s="1269"/>
      <c r="AF72" s="1263"/>
    </row>
    <row r="73" spans="1:32" ht="18.600000000000001" thickBot="1">
      <c r="A73" s="1259">
        <v>70</v>
      </c>
      <c r="B73" s="1260"/>
      <c r="C73" s="1261"/>
      <c r="D73" s="1261"/>
      <c r="E73" s="1262"/>
      <c r="F73" s="1262"/>
      <c r="G73" s="1262"/>
      <c r="H73" s="1262"/>
      <c r="I73" s="1262"/>
      <c r="J73" s="1263"/>
      <c r="K73" s="1263"/>
      <c r="L73" s="1263"/>
      <c r="M73" s="1266"/>
      <c r="N73" s="1263"/>
      <c r="O73" s="1263"/>
      <c r="P73" s="1263"/>
      <c r="Q73" s="1263"/>
      <c r="R73" s="1263"/>
      <c r="S73" s="1263"/>
      <c r="T73" s="1263"/>
      <c r="U73" s="1267"/>
      <c r="V73" s="1263"/>
      <c r="W73" s="1265" t="str">
        <f t="shared" si="1"/>
        <v/>
      </c>
      <c r="X73" s="1263"/>
      <c r="Y73" s="1263"/>
      <c r="Z73" s="1267"/>
      <c r="AA73" s="1263"/>
      <c r="AB73" s="1263"/>
      <c r="AC73" s="1263"/>
      <c r="AD73" s="1268"/>
      <c r="AE73" s="1269"/>
      <c r="AF73" s="1263"/>
    </row>
    <row r="74" spans="1:32" ht="18.600000000000001" thickBot="1">
      <c r="A74" s="1259">
        <v>71</v>
      </c>
      <c r="B74" s="1260"/>
      <c r="C74" s="1261"/>
      <c r="D74" s="1261"/>
      <c r="E74" s="1262"/>
      <c r="F74" s="1262"/>
      <c r="G74" s="1262"/>
      <c r="H74" s="1262"/>
      <c r="I74" s="1262"/>
      <c r="J74" s="1263"/>
      <c r="K74" s="1263"/>
      <c r="L74" s="1263"/>
      <c r="M74" s="1266"/>
      <c r="N74" s="1263"/>
      <c r="O74" s="1263"/>
      <c r="P74" s="1263"/>
      <c r="Q74" s="1263"/>
      <c r="R74" s="1263"/>
      <c r="S74" s="1263"/>
      <c r="T74" s="1263"/>
      <c r="U74" s="1267"/>
      <c r="V74" s="1263"/>
      <c r="W74" s="1265" t="str">
        <f t="shared" si="1"/>
        <v/>
      </c>
      <c r="X74" s="1263"/>
      <c r="Y74" s="1263"/>
      <c r="Z74" s="1267"/>
      <c r="AA74" s="1263"/>
      <c r="AB74" s="1263"/>
      <c r="AC74" s="1263"/>
      <c r="AD74" s="1268"/>
      <c r="AE74" s="1269"/>
      <c r="AF74" s="1263"/>
    </row>
    <row r="75" spans="1:32" ht="18.600000000000001" thickBot="1">
      <c r="A75" s="1259">
        <v>72</v>
      </c>
      <c r="B75" s="1260"/>
      <c r="C75" s="1261"/>
      <c r="D75" s="1261"/>
      <c r="E75" s="1262"/>
      <c r="F75" s="1262"/>
      <c r="G75" s="1262"/>
      <c r="H75" s="1262"/>
      <c r="I75" s="1262"/>
      <c r="J75" s="1263"/>
      <c r="K75" s="1263"/>
      <c r="L75" s="1263"/>
      <c r="M75" s="1266"/>
      <c r="N75" s="1263"/>
      <c r="O75" s="1263"/>
      <c r="P75" s="1263"/>
      <c r="Q75" s="1263"/>
      <c r="R75" s="1263"/>
      <c r="S75" s="1263"/>
      <c r="T75" s="1263"/>
      <c r="U75" s="1267"/>
      <c r="V75" s="1263"/>
      <c r="W75" s="1265" t="str">
        <f t="shared" si="1"/>
        <v/>
      </c>
      <c r="X75" s="1263"/>
      <c r="Y75" s="1263"/>
      <c r="Z75" s="1267"/>
      <c r="AA75" s="1263"/>
      <c r="AB75" s="1263"/>
      <c r="AC75" s="1263"/>
      <c r="AD75" s="1268"/>
      <c r="AE75" s="1269"/>
      <c r="AF75" s="1263"/>
    </row>
    <row r="76" spans="1:32" ht="18.600000000000001" thickBot="1">
      <c r="A76" s="1259">
        <v>73</v>
      </c>
      <c r="B76" s="1260"/>
      <c r="C76" s="1261"/>
      <c r="D76" s="1261"/>
      <c r="E76" s="1262"/>
      <c r="F76" s="1262"/>
      <c r="G76" s="1262"/>
      <c r="H76" s="1262"/>
      <c r="I76" s="1262"/>
      <c r="J76" s="1263"/>
      <c r="K76" s="1263"/>
      <c r="L76" s="1263"/>
      <c r="M76" s="1266"/>
      <c r="N76" s="1263"/>
      <c r="O76" s="1263"/>
      <c r="P76" s="1263"/>
      <c r="Q76" s="1263"/>
      <c r="R76" s="1263"/>
      <c r="S76" s="1263"/>
      <c r="T76" s="1263"/>
      <c r="U76" s="1267"/>
      <c r="V76" s="1263"/>
      <c r="W76" s="1265" t="str">
        <f t="shared" si="1"/>
        <v/>
      </c>
      <c r="X76" s="1263"/>
      <c r="Y76" s="1263"/>
      <c r="Z76" s="1267"/>
      <c r="AA76" s="1263"/>
      <c r="AB76" s="1263"/>
      <c r="AC76" s="1263"/>
      <c r="AD76" s="1268"/>
      <c r="AE76" s="1269"/>
      <c r="AF76" s="1263"/>
    </row>
    <row r="77" spans="1:32" ht="18.600000000000001" thickBot="1">
      <c r="A77" s="1259">
        <v>74</v>
      </c>
      <c r="B77" s="1260"/>
      <c r="C77" s="1261"/>
      <c r="D77" s="1261"/>
      <c r="E77" s="1262"/>
      <c r="F77" s="1262"/>
      <c r="G77" s="1262"/>
      <c r="H77" s="1262"/>
      <c r="I77" s="1262"/>
      <c r="J77" s="1263"/>
      <c r="K77" s="1263"/>
      <c r="L77" s="1263"/>
      <c r="M77" s="1266"/>
      <c r="N77" s="1263"/>
      <c r="O77" s="1263"/>
      <c r="P77" s="1263"/>
      <c r="Q77" s="1263"/>
      <c r="R77" s="1263"/>
      <c r="S77" s="1263"/>
      <c r="T77" s="1263"/>
      <c r="U77" s="1267"/>
      <c r="V77" s="1263"/>
      <c r="W77" s="1265" t="str">
        <f t="shared" si="1"/>
        <v/>
      </c>
      <c r="X77" s="1263"/>
      <c r="Y77" s="1263"/>
      <c r="Z77" s="1267"/>
      <c r="AA77" s="1263"/>
      <c r="AB77" s="1263"/>
      <c r="AC77" s="1263"/>
      <c r="AD77" s="1268"/>
      <c r="AE77" s="1269"/>
      <c r="AF77" s="1263"/>
    </row>
    <row r="78" spans="1:32" ht="18.600000000000001" thickBot="1">
      <c r="A78" s="1259">
        <v>75</v>
      </c>
      <c r="B78" s="1260"/>
      <c r="C78" s="1261"/>
      <c r="D78" s="1261"/>
      <c r="E78" s="1262"/>
      <c r="F78" s="1262"/>
      <c r="G78" s="1262"/>
      <c r="H78" s="1262"/>
      <c r="I78" s="1262"/>
      <c r="J78" s="1263"/>
      <c r="K78" s="1263"/>
      <c r="L78" s="1263"/>
      <c r="M78" s="1266"/>
      <c r="N78" s="1263"/>
      <c r="O78" s="1263"/>
      <c r="P78" s="1263"/>
      <c r="Q78" s="1263"/>
      <c r="R78" s="1263"/>
      <c r="S78" s="1263"/>
      <c r="T78" s="1263"/>
      <c r="U78" s="1267"/>
      <c r="V78" s="1263"/>
      <c r="W78" s="1265" t="str">
        <f t="shared" si="1"/>
        <v/>
      </c>
      <c r="X78" s="1263"/>
      <c r="Y78" s="1263"/>
      <c r="Z78" s="1267"/>
      <c r="AA78" s="1263"/>
      <c r="AB78" s="1263"/>
      <c r="AC78" s="1263"/>
      <c r="AD78" s="1268"/>
      <c r="AE78" s="1269"/>
      <c r="AF78" s="1263"/>
    </row>
    <row r="79" spans="1:32" ht="18.600000000000001" thickBot="1">
      <c r="A79" s="1259">
        <v>76</v>
      </c>
      <c r="B79" s="1260"/>
      <c r="C79" s="1261"/>
      <c r="D79" s="1261"/>
      <c r="E79" s="1262"/>
      <c r="F79" s="1262"/>
      <c r="G79" s="1262"/>
      <c r="H79" s="1262"/>
      <c r="I79" s="1262"/>
      <c r="J79" s="1263"/>
      <c r="K79" s="1263"/>
      <c r="L79" s="1263"/>
      <c r="M79" s="1266"/>
      <c r="N79" s="1263"/>
      <c r="O79" s="1263"/>
      <c r="P79" s="1263"/>
      <c r="Q79" s="1263"/>
      <c r="R79" s="1263"/>
      <c r="S79" s="1263"/>
      <c r="T79" s="1263"/>
      <c r="U79" s="1267"/>
      <c r="V79" s="1263"/>
      <c r="W79" s="1265" t="str">
        <f t="shared" si="1"/>
        <v/>
      </c>
      <c r="X79" s="1263"/>
      <c r="Y79" s="1263"/>
      <c r="Z79" s="1267"/>
      <c r="AA79" s="1263"/>
      <c r="AB79" s="1263"/>
      <c r="AC79" s="1263"/>
      <c r="AD79" s="1268"/>
      <c r="AE79" s="1269"/>
      <c r="AF79" s="1263"/>
    </row>
    <row r="80" spans="1:32" ht="18.600000000000001" thickBot="1">
      <c r="A80" s="1259">
        <v>77</v>
      </c>
      <c r="B80" s="1260"/>
      <c r="C80" s="1261"/>
      <c r="D80" s="1261"/>
      <c r="E80" s="1262"/>
      <c r="F80" s="1262"/>
      <c r="G80" s="1262"/>
      <c r="H80" s="1262"/>
      <c r="I80" s="1262"/>
      <c r="J80" s="1263"/>
      <c r="K80" s="1263"/>
      <c r="L80" s="1263"/>
      <c r="M80" s="1266"/>
      <c r="N80" s="1263"/>
      <c r="O80" s="1263"/>
      <c r="P80" s="1263"/>
      <c r="Q80" s="1263"/>
      <c r="R80" s="1263"/>
      <c r="S80" s="1263"/>
      <c r="T80" s="1263"/>
      <c r="U80" s="1267"/>
      <c r="V80" s="1263"/>
      <c r="W80" s="1265" t="str">
        <f t="shared" si="1"/>
        <v/>
      </c>
      <c r="X80" s="1263"/>
      <c r="Y80" s="1263"/>
      <c r="Z80" s="1267"/>
      <c r="AA80" s="1263"/>
      <c r="AB80" s="1263"/>
      <c r="AC80" s="1263"/>
      <c r="AD80" s="1268"/>
      <c r="AE80" s="1269"/>
      <c r="AF80" s="1263"/>
    </row>
    <row r="81" spans="1:32" ht="18.600000000000001" thickBot="1">
      <c r="A81" s="1259">
        <v>78</v>
      </c>
      <c r="B81" s="1260"/>
      <c r="C81" s="1261"/>
      <c r="D81" s="1261"/>
      <c r="E81" s="1262"/>
      <c r="F81" s="1262"/>
      <c r="G81" s="1262"/>
      <c r="H81" s="1262"/>
      <c r="I81" s="1262"/>
      <c r="J81" s="1263"/>
      <c r="K81" s="1263"/>
      <c r="L81" s="1263"/>
      <c r="M81" s="1266"/>
      <c r="N81" s="1263"/>
      <c r="O81" s="1263"/>
      <c r="P81" s="1263"/>
      <c r="Q81" s="1263"/>
      <c r="R81" s="1263"/>
      <c r="S81" s="1263"/>
      <c r="T81" s="1263"/>
      <c r="U81" s="1267"/>
      <c r="V81" s="1263"/>
      <c r="W81" s="1265" t="str">
        <f t="shared" si="1"/>
        <v/>
      </c>
      <c r="X81" s="1263"/>
      <c r="Y81" s="1263"/>
      <c r="Z81" s="1267"/>
      <c r="AA81" s="1263"/>
      <c r="AB81" s="1263"/>
      <c r="AC81" s="1263"/>
      <c r="AD81" s="1268"/>
      <c r="AE81" s="1269"/>
      <c r="AF81" s="1263"/>
    </row>
    <row r="82" spans="1:32" ht="18.600000000000001" thickBot="1">
      <c r="A82" s="1259">
        <v>79</v>
      </c>
      <c r="B82" s="1260"/>
      <c r="C82" s="1261"/>
      <c r="D82" s="1261"/>
      <c r="E82" s="1262"/>
      <c r="F82" s="1262"/>
      <c r="G82" s="1262"/>
      <c r="H82" s="1262"/>
      <c r="I82" s="1262"/>
      <c r="J82" s="1263"/>
      <c r="K82" s="1263"/>
      <c r="L82" s="1263"/>
      <c r="M82" s="1266"/>
      <c r="N82" s="1263"/>
      <c r="O82" s="1263"/>
      <c r="P82" s="1263"/>
      <c r="Q82" s="1263"/>
      <c r="R82" s="1263"/>
      <c r="S82" s="1263"/>
      <c r="T82" s="1263"/>
      <c r="U82" s="1267"/>
      <c r="V82" s="1263"/>
      <c r="W82" s="1265" t="str">
        <f t="shared" si="1"/>
        <v/>
      </c>
      <c r="X82" s="1263"/>
      <c r="Y82" s="1263"/>
      <c r="Z82" s="1267"/>
      <c r="AA82" s="1263"/>
      <c r="AB82" s="1263"/>
      <c r="AC82" s="1263"/>
      <c r="AD82" s="1268"/>
      <c r="AE82" s="1269"/>
      <c r="AF82" s="1263"/>
    </row>
    <row r="83" spans="1:32" ht="18.600000000000001" thickBot="1">
      <c r="A83" s="1259">
        <v>80</v>
      </c>
      <c r="B83" s="1260"/>
      <c r="C83" s="1261"/>
      <c r="D83" s="1261"/>
      <c r="E83" s="1262"/>
      <c r="F83" s="1262"/>
      <c r="G83" s="1262"/>
      <c r="H83" s="1262"/>
      <c r="I83" s="1262"/>
      <c r="J83" s="1263"/>
      <c r="K83" s="1263"/>
      <c r="L83" s="1263"/>
      <c r="M83" s="1266"/>
      <c r="N83" s="1263"/>
      <c r="O83" s="1263"/>
      <c r="P83" s="1263"/>
      <c r="Q83" s="1263"/>
      <c r="R83" s="1263"/>
      <c r="S83" s="1263"/>
      <c r="T83" s="1263"/>
      <c r="U83" s="1267"/>
      <c r="V83" s="1263"/>
      <c r="W83" s="1265" t="str">
        <f t="shared" si="1"/>
        <v/>
      </c>
      <c r="X83" s="1263"/>
      <c r="Y83" s="1263"/>
      <c r="Z83" s="1267"/>
      <c r="AA83" s="1263"/>
      <c r="AB83" s="1263"/>
      <c r="AC83" s="1263"/>
      <c r="AD83" s="1268"/>
      <c r="AE83" s="1269"/>
      <c r="AF83" s="1263"/>
    </row>
    <row r="84" spans="1:32" ht="18.600000000000001" thickBot="1">
      <c r="A84" s="1259">
        <v>81</v>
      </c>
      <c r="B84" s="1260"/>
      <c r="C84" s="1261"/>
      <c r="D84" s="1261"/>
      <c r="E84" s="1262"/>
      <c r="F84" s="1262"/>
      <c r="G84" s="1262"/>
      <c r="H84" s="1262"/>
      <c r="I84" s="1262"/>
      <c r="J84" s="1263"/>
      <c r="K84" s="1263"/>
      <c r="L84" s="1263"/>
      <c r="M84" s="1266"/>
      <c r="N84" s="1263"/>
      <c r="O84" s="1263"/>
      <c r="P84" s="1263"/>
      <c r="Q84" s="1263"/>
      <c r="R84" s="1263"/>
      <c r="S84" s="1263"/>
      <c r="T84" s="1263"/>
      <c r="U84" s="1267"/>
      <c r="V84" s="1263"/>
      <c r="W84" s="1265" t="str">
        <f t="shared" si="1"/>
        <v/>
      </c>
      <c r="X84" s="1263"/>
      <c r="Y84" s="1263"/>
      <c r="Z84" s="1267"/>
      <c r="AA84" s="1263"/>
      <c r="AB84" s="1263"/>
      <c r="AC84" s="1263"/>
      <c r="AD84" s="1268"/>
      <c r="AE84" s="1269"/>
      <c r="AF84" s="1263"/>
    </row>
    <row r="85" spans="1:32" ht="18.600000000000001" thickBot="1">
      <c r="A85" s="1259">
        <v>82</v>
      </c>
      <c r="B85" s="1260"/>
      <c r="C85" s="1261"/>
      <c r="D85" s="1261"/>
      <c r="E85" s="1262"/>
      <c r="F85" s="1262"/>
      <c r="G85" s="1262"/>
      <c r="H85" s="1262"/>
      <c r="I85" s="1262"/>
      <c r="J85" s="1263"/>
      <c r="K85" s="1263"/>
      <c r="L85" s="1263"/>
      <c r="M85" s="1266"/>
      <c r="N85" s="1263"/>
      <c r="O85" s="1263"/>
      <c r="P85" s="1263"/>
      <c r="Q85" s="1263"/>
      <c r="R85" s="1263"/>
      <c r="S85" s="1263"/>
      <c r="T85" s="1263"/>
      <c r="U85" s="1267"/>
      <c r="V85" s="1263"/>
      <c r="W85" s="1265" t="str">
        <f t="shared" si="1"/>
        <v/>
      </c>
      <c r="X85" s="1263"/>
      <c r="Y85" s="1263"/>
      <c r="Z85" s="1267"/>
      <c r="AA85" s="1263"/>
      <c r="AB85" s="1263"/>
      <c r="AC85" s="1263"/>
      <c r="AD85" s="1268"/>
      <c r="AE85" s="1269"/>
      <c r="AF85" s="1263"/>
    </row>
    <row r="86" spans="1:32" ht="18.600000000000001" thickBot="1">
      <c r="A86" s="1259">
        <v>83</v>
      </c>
      <c r="B86" s="1260"/>
      <c r="C86" s="1261"/>
      <c r="D86" s="1261"/>
      <c r="E86" s="1262"/>
      <c r="F86" s="1262"/>
      <c r="G86" s="1262"/>
      <c r="H86" s="1262"/>
      <c r="I86" s="1262"/>
      <c r="J86" s="1263"/>
      <c r="K86" s="1263"/>
      <c r="L86" s="1263"/>
      <c r="M86" s="1266"/>
      <c r="N86" s="1263"/>
      <c r="O86" s="1263"/>
      <c r="P86" s="1263"/>
      <c r="Q86" s="1263"/>
      <c r="R86" s="1263"/>
      <c r="S86" s="1263"/>
      <c r="T86" s="1263"/>
      <c r="U86" s="1267"/>
      <c r="V86" s="1263"/>
      <c r="W86" s="1265" t="str">
        <f t="shared" si="1"/>
        <v/>
      </c>
      <c r="X86" s="1263"/>
      <c r="Y86" s="1263"/>
      <c r="Z86" s="1267"/>
      <c r="AA86" s="1263"/>
      <c r="AB86" s="1263"/>
      <c r="AC86" s="1263"/>
      <c r="AD86" s="1268"/>
      <c r="AE86" s="1269"/>
      <c r="AF86" s="1263"/>
    </row>
    <row r="87" spans="1:32" ht="18.600000000000001" thickBot="1">
      <c r="A87" s="1259">
        <v>84</v>
      </c>
      <c r="B87" s="1260"/>
      <c r="C87" s="1261"/>
      <c r="D87" s="1261"/>
      <c r="E87" s="1262"/>
      <c r="F87" s="1262"/>
      <c r="G87" s="1262"/>
      <c r="H87" s="1262"/>
      <c r="I87" s="1262"/>
      <c r="J87" s="1263"/>
      <c r="K87" s="1263"/>
      <c r="L87" s="1263"/>
      <c r="M87" s="1266"/>
      <c r="N87" s="1263"/>
      <c r="O87" s="1263"/>
      <c r="P87" s="1263"/>
      <c r="Q87" s="1263"/>
      <c r="R87" s="1263"/>
      <c r="S87" s="1263"/>
      <c r="T87" s="1263"/>
      <c r="U87" s="1267"/>
      <c r="V87" s="1263"/>
      <c r="W87" s="1265" t="str">
        <f t="shared" si="1"/>
        <v/>
      </c>
      <c r="X87" s="1263"/>
      <c r="Y87" s="1263"/>
      <c r="Z87" s="1267"/>
      <c r="AA87" s="1263"/>
      <c r="AB87" s="1263"/>
      <c r="AC87" s="1263"/>
      <c r="AD87" s="1268"/>
      <c r="AE87" s="1269"/>
      <c r="AF87" s="1263"/>
    </row>
    <row r="88" spans="1:32" ht="18.600000000000001" thickBot="1">
      <c r="A88" s="1259">
        <v>85</v>
      </c>
      <c r="B88" s="1260"/>
      <c r="C88" s="1261"/>
      <c r="D88" s="1261"/>
      <c r="E88" s="1262"/>
      <c r="F88" s="1262"/>
      <c r="G88" s="1262"/>
      <c r="H88" s="1262"/>
      <c r="I88" s="1262"/>
      <c r="J88" s="1263"/>
      <c r="K88" s="1263"/>
      <c r="L88" s="1263"/>
      <c r="M88" s="1266"/>
      <c r="N88" s="1263"/>
      <c r="O88" s="1263"/>
      <c r="P88" s="1263"/>
      <c r="Q88" s="1263"/>
      <c r="R88" s="1263"/>
      <c r="S88" s="1263"/>
      <c r="T88" s="1263"/>
      <c r="U88" s="1267"/>
      <c r="V88" s="1263"/>
      <c r="W88" s="1265" t="str">
        <f t="shared" si="1"/>
        <v/>
      </c>
      <c r="X88" s="1263"/>
      <c r="Y88" s="1263"/>
      <c r="Z88" s="1267"/>
      <c r="AA88" s="1263"/>
      <c r="AB88" s="1263"/>
      <c r="AC88" s="1263"/>
      <c r="AD88" s="1268"/>
      <c r="AE88" s="1269"/>
      <c r="AF88" s="1263"/>
    </row>
    <row r="89" spans="1:32" ht="18.600000000000001" thickBot="1">
      <c r="A89" s="1259">
        <v>86</v>
      </c>
      <c r="B89" s="1260"/>
      <c r="C89" s="1261"/>
      <c r="D89" s="1261"/>
      <c r="E89" s="1262"/>
      <c r="F89" s="1262"/>
      <c r="G89" s="1262"/>
      <c r="H89" s="1262"/>
      <c r="I89" s="1262"/>
      <c r="J89" s="1263"/>
      <c r="K89" s="1263"/>
      <c r="L89" s="1263"/>
      <c r="M89" s="1266"/>
      <c r="N89" s="1263"/>
      <c r="O89" s="1263"/>
      <c r="P89" s="1263"/>
      <c r="Q89" s="1263"/>
      <c r="R89" s="1263"/>
      <c r="S89" s="1263"/>
      <c r="T89" s="1263"/>
      <c r="U89" s="1267"/>
      <c r="V89" s="1263"/>
      <c r="W89" s="1265" t="str">
        <f t="shared" si="1"/>
        <v/>
      </c>
      <c r="X89" s="1263"/>
      <c r="Y89" s="1263"/>
      <c r="Z89" s="1267"/>
      <c r="AA89" s="1263"/>
      <c r="AB89" s="1263"/>
      <c r="AC89" s="1263"/>
      <c r="AD89" s="1268"/>
      <c r="AE89" s="1269"/>
      <c r="AF89" s="1263"/>
    </row>
    <row r="90" spans="1:32" ht="18.600000000000001" thickBot="1">
      <c r="A90" s="1259">
        <v>87</v>
      </c>
      <c r="B90" s="1260"/>
      <c r="C90" s="1261"/>
      <c r="D90" s="1261"/>
      <c r="E90" s="1262"/>
      <c r="F90" s="1262"/>
      <c r="G90" s="1262"/>
      <c r="H90" s="1262"/>
      <c r="I90" s="1262"/>
      <c r="J90" s="1263"/>
      <c r="K90" s="1263"/>
      <c r="L90" s="1263"/>
      <c r="M90" s="1266"/>
      <c r="N90" s="1263"/>
      <c r="O90" s="1263"/>
      <c r="P90" s="1263"/>
      <c r="Q90" s="1263"/>
      <c r="R90" s="1263"/>
      <c r="S90" s="1263"/>
      <c r="T90" s="1263"/>
      <c r="U90" s="1267"/>
      <c r="V90" s="1263"/>
      <c r="W90" s="1265" t="str">
        <f t="shared" si="1"/>
        <v/>
      </c>
      <c r="X90" s="1263"/>
      <c r="Y90" s="1263"/>
      <c r="Z90" s="1267"/>
      <c r="AA90" s="1263"/>
      <c r="AB90" s="1263"/>
      <c r="AC90" s="1263"/>
      <c r="AD90" s="1268"/>
      <c r="AE90" s="1269"/>
      <c r="AF90" s="1263"/>
    </row>
    <row r="91" spans="1:32" ht="18.600000000000001" thickBot="1">
      <c r="A91" s="1259">
        <v>88</v>
      </c>
      <c r="B91" s="1260"/>
      <c r="C91" s="1261"/>
      <c r="D91" s="1261"/>
      <c r="E91" s="1262"/>
      <c r="F91" s="1262"/>
      <c r="G91" s="1262"/>
      <c r="H91" s="1262"/>
      <c r="I91" s="1262"/>
      <c r="J91" s="1263"/>
      <c r="K91" s="1263"/>
      <c r="L91" s="1263"/>
      <c r="M91" s="1266"/>
      <c r="N91" s="1263"/>
      <c r="O91" s="1263"/>
      <c r="P91" s="1263"/>
      <c r="Q91" s="1263"/>
      <c r="R91" s="1263"/>
      <c r="S91" s="1263"/>
      <c r="T91" s="1263"/>
      <c r="U91" s="1267"/>
      <c r="V91" s="1263"/>
      <c r="W91" s="1265" t="str">
        <f t="shared" si="1"/>
        <v/>
      </c>
      <c r="X91" s="1263"/>
      <c r="Y91" s="1263"/>
      <c r="Z91" s="1267"/>
      <c r="AA91" s="1263"/>
      <c r="AB91" s="1263"/>
      <c r="AC91" s="1263"/>
      <c r="AD91" s="1268"/>
      <c r="AE91" s="1269"/>
      <c r="AF91" s="1263"/>
    </row>
    <row r="92" spans="1:32" ht="18.600000000000001" thickBot="1">
      <c r="A92" s="1259">
        <v>89</v>
      </c>
      <c r="B92" s="1260"/>
      <c r="C92" s="1261"/>
      <c r="D92" s="1261"/>
      <c r="E92" s="1262"/>
      <c r="F92" s="1262"/>
      <c r="G92" s="1262"/>
      <c r="H92" s="1262"/>
      <c r="I92" s="1262"/>
      <c r="J92" s="1263"/>
      <c r="K92" s="1263"/>
      <c r="L92" s="1263"/>
      <c r="M92" s="1266"/>
      <c r="N92" s="1263"/>
      <c r="O92" s="1263"/>
      <c r="P92" s="1263"/>
      <c r="Q92" s="1263"/>
      <c r="R92" s="1263"/>
      <c r="S92" s="1263"/>
      <c r="T92" s="1263"/>
      <c r="U92" s="1267"/>
      <c r="V92" s="1263"/>
      <c r="W92" s="1265" t="str">
        <f t="shared" si="1"/>
        <v/>
      </c>
      <c r="X92" s="1263"/>
      <c r="Y92" s="1263"/>
      <c r="Z92" s="1267"/>
      <c r="AA92" s="1263"/>
      <c r="AB92" s="1263"/>
      <c r="AC92" s="1263"/>
      <c r="AD92" s="1268"/>
      <c r="AE92" s="1269"/>
      <c r="AF92" s="1263"/>
    </row>
    <row r="93" spans="1:32" ht="18.600000000000001" thickBot="1">
      <c r="A93" s="1259">
        <v>90</v>
      </c>
      <c r="B93" s="1260"/>
      <c r="C93" s="1261"/>
      <c r="D93" s="1261"/>
      <c r="E93" s="1262"/>
      <c r="F93" s="1262"/>
      <c r="G93" s="1262"/>
      <c r="H93" s="1262"/>
      <c r="I93" s="1262"/>
      <c r="J93" s="1263"/>
      <c r="K93" s="1263"/>
      <c r="L93" s="1263"/>
      <c r="M93" s="1266"/>
      <c r="N93" s="1263"/>
      <c r="O93" s="1263"/>
      <c r="P93" s="1263"/>
      <c r="Q93" s="1263"/>
      <c r="R93" s="1263"/>
      <c r="S93" s="1263"/>
      <c r="T93" s="1263"/>
      <c r="U93" s="1267"/>
      <c r="V93" s="1263"/>
      <c r="W93" s="1265" t="str">
        <f t="shared" si="1"/>
        <v/>
      </c>
      <c r="X93" s="1263"/>
      <c r="Y93" s="1263"/>
      <c r="Z93" s="1267"/>
      <c r="AA93" s="1263"/>
      <c r="AB93" s="1263"/>
      <c r="AC93" s="1263"/>
      <c r="AD93" s="1268"/>
      <c r="AE93" s="1269"/>
      <c r="AF93" s="1263"/>
    </row>
    <row r="94" spans="1:32" ht="18.600000000000001" thickBot="1">
      <c r="A94" s="1259">
        <v>91</v>
      </c>
      <c r="B94" s="1260"/>
      <c r="C94" s="1261"/>
      <c r="D94" s="1261"/>
      <c r="E94" s="1262"/>
      <c r="F94" s="1262"/>
      <c r="G94" s="1262"/>
      <c r="H94" s="1262"/>
      <c r="I94" s="1262"/>
      <c r="J94" s="1263"/>
      <c r="K94" s="1263"/>
      <c r="L94" s="1263"/>
      <c r="M94" s="1266"/>
      <c r="N94" s="1263"/>
      <c r="O94" s="1263"/>
      <c r="P94" s="1263"/>
      <c r="Q94" s="1263"/>
      <c r="R94" s="1263"/>
      <c r="S94" s="1263"/>
      <c r="T94" s="1263"/>
      <c r="U94" s="1267"/>
      <c r="V94" s="1263"/>
      <c r="W94" s="1265" t="str">
        <f t="shared" si="1"/>
        <v/>
      </c>
      <c r="X94" s="1263"/>
      <c r="Y94" s="1263"/>
      <c r="Z94" s="1267"/>
      <c r="AA94" s="1263"/>
      <c r="AB94" s="1263"/>
      <c r="AC94" s="1263"/>
      <c r="AD94" s="1268"/>
      <c r="AE94" s="1269"/>
      <c r="AF94" s="1263"/>
    </row>
    <row r="95" spans="1:32" ht="18.600000000000001" thickBot="1">
      <c r="A95" s="1259">
        <v>92</v>
      </c>
      <c r="B95" s="1260"/>
      <c r="C95" s="1261"/>
      <c r="D95" s="1261"/>
      <c r="E95" s="1262"/>
      <c r="F95" s="1262"/>
      <c r="G95" s="1262"/>
      <c r="H95" s="1262"/>
      <c r="I95" s="1262"/>
      <c r="J95" s="1263"/>
      <c r="K95" s="1263"/>
      <c r="L95" s="1263"/>
      <c r="M95" s="1266"/>
      <c r="N95" s="1263"/>
      <c r="O95" s="1263"/>
      <c r="P95" s="1263"/>
      <c r="Q95" s="1263"/>
      <c r="R95" s="1263"/>
      <c r="S95" s="1263"/>
      <c r="T95" s="1263"/>
      <c r="U95" s="1267"/>
      <c r="V95" s="1263"/>
      <c r="W95" s="1265" t="str">
        <f t="shared" si="1"/>
        <v/>
      </c>
      <c r="X95" s="1263"/>
      <c r="Y95" s="1263"/>
      <c r="Z95" s="1267"/>
      <c r="AA95" s="1263"/>
      <c r="AB95" s="1263"/>
      <c r="AC95" s="1263"/>
      <c r="AD95" s="1268"/>
      <c r="AE95" s="1269"/>
      <c r="AF95" s="1263"/>
    </row>
    <row r="96" spans="1:32" ht="18.600000000000001" thickBot="1">
      <c r="A96" s="1259">
        <v>93</v>
      </c>
      <c r="B96" s="1260"/>
      <c r="C96" s="1261"/>
      <c r="D96" s="1261"/>
      <c r="E96" s="1262"/>
      <c r="F96" s="1262"/>
      <c r="G96" s="1262"/>
      <c r="H96" s="1262"/>
      <c r="I96" s="1262"/>
      <c r="J96" s="1263"/>
      <c r="K96" s="1263"/>
      <c r="L96" s="1263"/>
      <c r="M96" s="1266"/>
      <c r="N96" s="1263"/>
      <c r="O96" s="1263"/>
      <c r="P96" s="1263"/>
      <c r="Q96" s="1263"/>
      <c r="R96" s="1263"/>
      <c r="S96" s="1263"/>
      <c r="T96" s="1263"/>
      <c r="U96" s="1267"/>
      <c r="V96" s="1263"/>
      <c r="W96" s="1265" t="str">
        <f t="shared" si="1"/>
        <v/>
      </c>
      <c r="X96" s="1263"/>
      <c r="Y96" s="1263"/>
      <c r="Z96" s="1267"/>
      <c r="AA96" s="1263"/>
      <c r="AB96" s="1263"/>
      <c r="AC96" s="1263"/>
      <c r="AD96" s="1268"/>
      <c r="AE96" s="1269"/>
      <c r="AF96" s="1263"/>
    </row>
    <row r="97" spans="1:32" ht="18.600000000000001" thickBot="1">
      <c r="A97" s="1259">
        <v>94</v>
      </c>
      <c r="B97" s="1260"/>
      <c r="C97" s="1261"/>
      <c r="D97" s="1261"/>
      <c r="E97" s="1262"/>
      <c r="F97" s="1262"/>
      <c r="G97" s="1262"/>
      <c r="H97" s="1262"/>
      <c r="I97" s="1262"/>
      <c r="J97" s="1263"/>
      <c r="K97" s="1263"/>
      <c r="L97" s="1263"/>
      <c r="M97" s="1266"/>
      <c r="N97" s="1263"/>
      <c r="O97" s="1263"/>
      <c r="P97" s="1263"/>
      <c r="Q97" s="1263"/>
      <c r="R97" s="1263"/>
      <c r="S97" s="1263"/>
      <c r="T97" s="1263"/>
      <c r="U97" s="1267"/>
      <c r="V97" s="1263"/>
      <c r="W97" s="1265" t="str">
        <f t="shared" si="1"/>
        <v/>
      </c>
      <c r="X97" s="1263"/>
      <c r="Y97" s="1263"/>
      <c r="Z97" s="1267"/>
      <c r="AA97" s="1263"/>
      <c r="AB97" s="1263"/>
      <c r="AC97" s="1263"/>
      <c r="AD97" s="1268"/>
      <c r="AE97" s="1269"/>
      <c r="AF97" s="1263"/>
    </row>
    <row r="98" spans="1:32" ht="18.600000000000001" thickBot="1">
      <c r="A98" s="1259">
        <v>95</v>
      </c>
      <c r="B98" s="1260"/>
      <c r="C98" s="1261"/>
      <c r="D98" s="1261"/>
      <c r="E98" s="1262"/>
      <c r="F98" s="1262"/>
      <c r="G98" s="1262"/>
      <c r="H98" s="1262"/>
      <c r="I98" s="1262"/>
      <c r="J98" s="1263"/>
      <c r="K98" s="1263"/>
      <c r="L98" s="1263"/>
      <c r="M98" s="1266"/>
      <c r="N98" s="1263"/>
      <c r="O98" s="1263"/>
      <c r="P98" s="1263"/>
      <c r="Q98" s="1263"/>
      <c r="R98" s="1263"/>
      <c r="S98" s="1263"/>
      <c r="T98" s="1263"/>
      <c r="U98" s="1267"/>
      <c r="V98" s="1263"/>
      <c r="W98" s="1265" t="str">
        <f t="shared" si="1"/>
        <v/>
      </c>
      <c r="X98" s="1263"/>
      <c r="Y98" s="1263"/>
      <c r="Z98" s="1267"/>
      <c r="AA98" s="1263"/>
      <c r="AB98" s="1263"/>
      <c r="AC98" s="1263"/>
      <c r="AD98" s="1268"/>
      <c r="AE98" s="1269"/>
      <c r="AF98" s="1263"/>
    </row>
    <row r="99" spans="1:32" ht="18.600000000000001" thickBot="1">
      <c r="A99" s="1259">
        <v>96</v>
      </c>
      <c r="B99" s="1260"/>
      <c r="C99" s="1261"/>
      <c r="D99" s="1261"/>
      <c r="E99" s="1262"/>
      <c r="F99" s="1262"/>
      <c r="G99" s="1262"/>
      <c r="H99" s="1262"/>
      <c r="I99" s="1262"/>
      <c r="J99" s="1263"/>
      <c r="K99" s="1263"/>
      <c r="L99" s="1263"/>
      <c r="M99" s="1266"/>
      <c r="N99" s="1263"/>
      <c r="O99" s="1263"/>
      <c r="P99" s="1263"/>
      <c r="Q99" s="1263"/>
      <c r="R99" s="1263"/>
      <c r="S99" s="1263"/>
      <c r="T99" s="1263"/>
      <c r="U99" s="1267"/>
      <c r="V99" s="1263"/>
      <c r="W99" s="1265" t="str">
        <f t="shared" si="1"/>
        <v/>
      </c>
      <c r="X99" s="1263"/>
      <c r="Y99" s="1263"/>
      <c r="Z99" s="1267"/>
      <c r="AA99" s="1263"/>
      <c r="AB99" s="1263"/>
      <c r="AC99" s="1263"/>
      <c r="AD99" s="1268"/>
      <c r="AE99" s="1269"/>
      <c r="AF99" s="1263"/>
    </row>
    <row r="100" spans="1:32" ht="18.600000000000001" thickBot="1">
      <c r="A100" s="1259">
        <v>97</v>
      </c>
      <c r="B100" s="1260"/>
      <c r="C100" s="1261"/>
      <c r="D100" s="1261"/>
      <c r="E100" s="1262"/>
      <c r="F100" s="1262"/>
      <c r="G100" s="1262"/>
      <c r="H100" s="1262"/>
      <c r="I100" s="1262"/>
      <c r="J100" s="1263"/>
      <c r="K100" s="1263"/>
      <c r="L100" s="1263"/>
      <c r="M100" s="1266"/>
      <c r="N100" s="1263"/>
      <c r="O100" s="1263"/>
      <c r="P100" s="1263"/>
      <c r="Q100" s="1263"/>
      <c r="R100" s="1263"/>
      <c r="S100" s="1263"/>
      <c r="T100" s="1263"/>
      <c r="U100" s="1267"/>
      <c r="V100" s="1263"/>
      <c r="W100" s="1265" t="str">
        <f t="shared" si="1"/>
        <v/>
      </c>
      <c r="X100" s="1263"/>
      <c r="Y100" s="1263"/>
      <c r="Z100" s="1267"/>
      <c r="AA100" s="1263"/>
      <c r="AB100" s="1263"/>
      <c r="AC100" s="1263"/>
      <c r="AD100" s="1268"/>
      <c r="AE100" s="1269"/>
      <c r="AF100" s="1263"/>
    </row>
    <row r="101" spans="1:32" ht="18.600000000000001" thickBot="1">
      <c r="A101" s="1259">
        <v>98</v>
      </c>
      <c r="B101" s="1260"/>
      <c r="C101" s="1261"/>
      <c r="D101" s="1261"/>
      <c r="E101" s="1262"/>
      <c r="F101" s="1262"/>
      <c r="G101" s="1262"/>
      <c r="H101" s="1262"/>
      <c r="I101" s="1262"/>
      <c r="J101" s="1263"/>
      <c r="K101" s="1263"/>
      <c r="L101" s="1263"/>
      <c r="M101" s="1266"/>
      <c r="N101" s="1263"/>
      <c r="O101" s="1263"/>
      <c r="P101" s="1263"/>
      <c r="Q101" s="1263"/>
      <c r="R101" s="1263"/>
      <c r="S101" s="1263"/>
      <c r="T101" s="1263"/>
      <c r="U101" s="1267"/>
      <c r="V101" s="1263"/>
      <c r="W101" s="1265" t="str">
        <f t="shared" si="1"/>
        <v/>
      </c>
      <c r="X101" s="1263"/>
      <c r="Y101" s="1263"/>
      <c r="Z101" s="1267"/>
      <c r="AA101" s="1263"/>
      <c r="AB101" s="1263"/>
      <c r="AC101" s="1263"/>
      <c r="AD101" s="1268"/>
      <c r="AE101" s="1269"/>
      <c r="AF101" s="1263"/>
    </row>
    <row r="102" spans="1:32" ht="18.600000000000001" thickBot="1">
      <c r="A102" s="1259">
        <v>99</v>
      </c>
      <c r="B102" s="1260"/>
      <c r="C102" s="1261"/>
      <c r="D102" s="1261"/>
      <c r="E102" s="1262"/>
      <c r="F102" s="1262"/>
      <c r="G102" s="1262"/>
      <c r="H102" s="1262"/>
      <c r="I102" s="1262"/>
      <c r="J102" s="1263"/>
      <c r="K102" s="1263"/>
      <c r="L102" s="1263"/>
      <c r="M102" s="1266"/>
      <c r="N102" s="1263"/>
      <c r="O102" s="1263"/>
      <c r="P102" s="1263"/>
      <c r="Q102" s="1263"/>
      <c r="R102" s="1263"/>
      <c r="S102" s="1263"/>
      <c r="T102" s="1263"/>
      <c r="U102" s="1267"/>
      <c r="V102" s="1263"/>
      <c r="W102" s="1265" t="str">
        <f t="shared" si="1"/>
        <v/>
      </c>
      <c r="X102" s="1263"/>
      <c r="Y102" s="1263"/>
      <c r="Z102" s="1267"/>
      <c r="AA102" s="1263"/>
      <c r="AB102" s="1263"/>
      <c r="AC102" s="1263"/>
      <c r="AD102" s="1268"/>
      <c r="AE102" s="1269"/>
      <c r="AF102" s="1263"/>
    </row>
    <row r="103" spans="1:32" ht="18.600000000000001" thickBot="1">
      <c r="A103" s="1259">
        <v>100</v>
      </c>
      <c r="B103" s="1260"/>
      <c r="C103" s="1261"/>
      <c r="D103" s="1261"/>
      <c r="E103" s="1262"/>
      <c r="F103" s="1262"/>
      <c r="G103" s="1262"/>
      <c r="H103" s="1262"/>
      <c r="I103" s="1262"/>
      <c r="J103" s="1263"/>
      <c r="K103" s="1263"/>
      <c r="L103" s="1263"/>
      <c r="M103" s="1266"/>
      <c r="N103" s="1263"/>
      <c r="O103" s="1263"/>
      <c r="P103" s="1263"/>
      <c r="Q103" s="1263"/>
      <c r="R103" s="1263"/>
      <c r="S103" s="1263"/>
      <c r="T103" s="1263"/>
      <c r="U103" s="1267"/>
      <c r="V103" s="1263"/>
      <c r="W103" s="1265" t="str">
        <f t="shared" si="1"/>
        <v/>
      </c>
      <c r="X103" s="1263"/>
      <c r="Y103" s="1263"/>
      <c r="Z103" s="1267"/>
      <c r="AA103" s="1263"/>
      <c r="AB103" s="1263"/>
      <c r="AC103" s="1263"/>
      <c r="AD103" s="1268"/>
      <c r="AE103" s="1269"/>
      <c r="AF103" s="1263"/>
    </row>
  </sheetData>
  <sheetProtection password="87C9" sheet="1" objects="1" scenarios="1" formatColumns="0" autoFilter="0"/>
  <protectedRanges>
    <protectedRange sqref="B4:V103" name="Range7"/>
    <protectedRange sqref="T3:AF3" name="Range6"/>
    <protectedRange sqref="C4:D103" name="AllowSortFilter_2"/>
    <protectedRange sqref="B4:B103" name="AllowSortFilter_1"/>
    <protectedRange sqref="X4:AF103" name="Range8"/>
  </protectedRanges>
  <autoFilter ref="B3:D103"/>
  <mergeCells count="3">
    <mergeCell ref="H1:U1"/>
    <mergeCell ref="J2:P2"/>
    <mergeCell ref="E2:F2"/>
  </mergeCells>
  <dataValidations count="5">
    <dataValidation type="list" allowBlank="1" showInputMessage="1" showErrorMessage="1" sqref="C4:C103">
      <formula1>Master!B$6:B$56</formula1>
    </dataValidation>
    <dataValidation type="list" allowBlank="1" showInputMessage="1" showErrorMessage="1" sqref="D4:D103">
      <formula1>Master!L$6:L$26</formula1>
    </dataValidation>
    <dataValidation type="list" allowBlank="1" showInputMessage="1" showErrorMessage="1" sqref="J4:J103">
      <formula1>Master!C$6:C$30</formula1>
    </dataValidation>
    <dataValidation type="list" allowBlank="1" showInputMessage="1" showErrorMessage="1" sqref="AA4:AA103">
      <formula1>"Probation"</formula1>
    </dataValidation>
    <dataValidation type="list" allowBlank="1" showInputMessage="1" showErrorMessage="1" sqref="M4:M103">
      <formula1>Master!$G$6:$G$20</formula1>
    </dataValidation>
  </dataValidations>
  <pageMargins left="0.7" right="0.7" top="0.75" bottom="0.75" header="0.3" footer="0.3"/>
  <pageSetup orientation="portrait" verticalDpi="0" r:id="rId1"/>
  <drawing r:id="rId2"/>
  <legacyDrawing r:id="rId3"/>
</worksheet>
</file>

<file path=xl/worksheets/sheet5.xml><?xml version="1.0" encoding="utf-8"?>
<worksheet xmlns="http://schemas.openxmlformats.org/spreadsheetml/2006/main" xmlns:r="http://schemas.openxmlformats.org/officeDocument/2006/relationships">
  <sheetPr codeName="Sheet5">
    <tabColor rgb="FF00B0F0"/>
  </sheetPr>
  <dimension ref="A1:S106"/>
  <sheetViews>
    <sheetView showGridLines="0" showRowColHeaders="0" workbookViewId="0">
      <selection activeCell="A8" sqref="A8"/>
    </sheetView>
  </sheetViews>
  <sheetFormatPr defaultRowHeight="14.4"/>
  <cols>
    <col min="2" max="2" width="7.6640625" customWidth="1"/>
    <col min="3" max="3" width="22.33203125" customWidth="1"/>
    <col min="4" max="4" width="13.44140625" customWidth="1"/>
    <col min="5" max="5" width="20" customWidth="1"/>
    <col min="8" max="8" width="6" customWidth="1"/>
    <col min="9" max="9" width="6.33203125" customWidth="1"/>
    <col min="10" max="10" width="21.88671875" customWidth="1"/>
    <col min="11" max="11" width="15" customWidth="1"/>
    <col min="12" max="14" width="9.109375" hidden="1" customWidth="1"/>
    <col min="15" max="15" width="9.44140625" hidden="1" customWidth="1"/>
    <col min="16" max="16" width="28.109375" customWidth="1"/>
    <col min="17" max="17" width="2.33203125" customWidth="1"/>
    <col min="18" max="18" width="3" customWidth="1"/>
    <col min="19" max="19" width="13.44140625" customWidth="1"/>
  </cols>
  <sheetData>
    <row r="1" spans="1:19" ht="26.25" customHeight="1">
      <c r="B1" s="1564" t="str">
        <f>Master!G2&amp;Master!H2</f>
        <v>कार्यालय&amp;राजकीय उच्च माध्यमिक विद्यालय ]चौगाई]टोंक</v>
      </c>
      <c r="C1" s="1565"/>
      <c r="D1" s="1565"/>
      <c r="E1" s="1565"/>
      <c r="F1" s="1565"/>
      <c r="G1" s="1565"/>
      <c r="H1" s="1565"/>
      <c r="I1" s="1565"/>
      <c r="J1" s="1565"/>
      <c r="K1" s="1566"/>
      <c r="P1" s="70" t="s">
        <v>543</v>
      </c>
      <c r="Q1" s="71"/>
      <c r="R1" s="72"/>
      <c r="S1" s="245" t="s">
        <v>30</v>
      </c>
    </row>
    <row r="2" spans="1:19" ht="18">
      <c r="A2" s="20"/>
      <c r="B2" s="1567" t="s">
        <v>21</v>
      </c>
      <c r="C2" s="1568"/>
      <c r="D2" s="1568"/>
      <c r="E2" s="1568"/>
      <c r="F2" s="1568"/>
      <c r="G2" s="1568"/>
      <c r="H2" s="1568"/>
      <c r="I2" s="1568"/>
      <c r="J2" s="1568"/>
      <c r="K2" s="1569"/>
      <c r="P2" s="70" t="s">
        <v>542</v>
      </c>
      <c r="Q2" s="71"/>
      <c r="R2" s="72"/>
      <c r="S2" s="245" t="s">
        <v>31</v>
      </c>
    </row>
    <row r="3" spans="1:19" ht="13.5" customHeight="1">
      <c r="A3" s="2"/>
      <c r="B3" s="143"/>
      <c r="C3" s="22"/>
      <c r="D3" s="22"/>
      <c r="E3" s="22"/>
      <c r="F3" s="22"/>
      <c r="G3" s="22"/>
      <c r="H3" s="22"/>
      <c r="I3" s="22"/>
      <c r="J3" s="22"/>
      <c r="K3" s="144"/>
      <c r="P3" s="70" t="s">
        <v>541</v>
      </c>
      <c r="Q3" s="71"/>
      <c r="R3" s="72"/>
      <c r="S3" s="245" t="s">
        <v>37</v>
      </c>
    </row>
    <row r="4" spans="1:19" ht="18">
      <c r="A4" s="21"/>
      <c r="B4" s="1570" t="s">
        <v>433</v>
      </c>
      <c r="C4" s="1571"/>
      <c r="D4" s="1571"/>
      <c r="E4" s="1571"/>
      <c r="F4" s="1571"/>
      <c r="G4" s="1571"/>
      <c r="H4" s="1571"/>
      <c r="I4" s="1571"/>
      <c r="J4" s="1571"/>
      <c r="K4" s="1572"/>
      <c r="P4" s="70" t="s">
        <v>36</v>
      </c>
      <c r="Q4" s="71"/>
      <c r="R4" s="72"/>
      <c r="S4" s="245" t="s">
        <v>38</v>
      </c>
    </row>
    <row r="5" spans="1:19" ht="18.600000000000001" thickBot="1">
      <c r="A5" s="2"/>
      <c r="B5" s="186" t="s">
        <v>432</v>
      </c>
      <c r="C5" s="51"/>
      <c r="D5" s="51"/>
      <c r="E5" s="51"/>
      <c r="F5" s="51"/>
      <c r="G5" s="51"/>
      <c r="H5" s="51"/>
      <c r="I5" s="51"/>
      <c r="J5" s="51"/>
      <c r="K5" s="134"/>
      <c r="P5" s="70" t="s">
        <v>539</v>
      </c>
      <c r="Q5" s="71"/>
      <c r="R5" s="72"/>
      <c r="S5" s="265" t="s">
        <v>536</v>
      </c>
    </row>
    <row r="6" spans="1:19" ht="42" customHeight="1" thickBot="1">
      <c r="A6" s="1282" t="s">
        <v>219</v>
      </c>
      <c r="B6" s="1272" t="s">
        <v>0</v>
      </c>
      <c r="C6" s="1272" t="s">
        <v>23</v>
      </c>
      <c r="D6" s="1272" t="s">
        <v>24</v>
      </c>
      <c r="E6" s="1256" t="s">
        <v>264</v>
      </c>
      <c r="F6" s="1272" t="s">
        <v>25</v>
      </c>
      <c r="G6" s="1272" t="s">
        <v>26</v>
      </c>
      <c r="H6" s="1273" t="s">
        <v>27</v>
      </c>
      <c r="I6" s="1273"/>
      <c r="J6" s="1272" t="s">
        <v>28</v>
      </c>
      <c r="K6" s="1272" t="s">
        <v>29</v>
      </c>
      <c r="P6" s="73" t="s">
        <v>540</v>
      </c>
      <c r="Q6" s="71"/>
      <c r="R6" s="72"/>
      <c r="S6" s="265" t="s">
        <v>537</v>
      </c>
    </row>
    <row r="7" spans="1:19" ht="16.2" thickBot="1">
      <c r="A7" s="1283">
        <v>40</v>
      </c>
      <c r="B7" s="1274">
        <f>IF(C7="","",1)</f>
        <v>1</v>
      </c>
      <c r="C7" s="1275" t="str">
        <f>IF(ISNA(VLOOKUP($A7,$L$7:$O$106,2,FALSE)),"",VLOOKUP($A7,$L$7:$O$106,2,FALSE))</f>
        <v>eatw pkS/kjh</v>
      </c>
      <c r="D7" s="1276" t="str">
        <f>IF(ISNA(VLOOKUP($A7,$L$7:$O$106,3,FALSE)),"",VLOOKUP($A7,$L$7:$O$106,3,FALSE))</f>
        <v>वरिष्ठ अध्यापक</v>
      </c>
      <c r="E7" s="1276" t="str">
        <f>IF(ISNA(VLOOKUP($A7,$L$7:$O$106,4,FALSE)),"",VLOOKUP($A7,$L$7:$O$106,4,FALSE))</f>
        <v>राउप्रावि सोंदीफल</v>
      </c>
      <c r="F7" s="1277">
        <v>44154</v>
      </c>
      <c r="G7" s="1277">
        <v>44333</v>
      </c>
      <c r="H7" s="1278">
        <f>IF(F7="","",(G7-F7)+1)</f>
        <v>180</v>
      </c>
      <c r="I7" s="1279" t="str">
        <f>IF(H7="","",IF(J7="COMMUTED LEAVE RSR-93(2),94",H7*2&amp;"HPL",""))</f>
        <v/>
      </c>
      <c r="J7" s="1280" t="s">
        <v>539</v>
      </c>
      <c r="K7" s="1281" t="s">
        <v>37</v>
      </c>
      <c r="L7">
        <f>EmpDetail!A4</f>
        <v>1</v>
      </c>
      <c r="M7" s="38" t="str">
        <f>EmpDetail!B4</f>
        <v>fd'ku yky cSjok</v>
      </c>
      <c r="N7" s="39" t="str">
        <f>EmpDetail!C4</f>
        <v>प्रधानाचार्य</v>
      </c>
      <c r="O7" s="39" t="str">
        <f>EmpDetail!D4</f>
        <v>राउमावि चौगाई</v>
      </c>
      <c r="P7" s="70" t="s">
        <v>544</v>
      </c>
      <c r="Q7" s="71"/>
      <c r="R7" s="72"/>
      <c r="S7" s="265" t="s">
        <v>553</v>
      </c>
    </row>
    <row r="8" spans="1:19" ht="16.2" thickBot="1">
      <c r="A8" s="1283"/>
      <c r="B8" s="1274" t="str">
        <f>IF(C8="","",B7+1)</f>
        <v/>
      </c>
      <c r="C8" s="1275" t="str">
        <f t="shared" ref="C8:C21" si="0">IF(ISNA(VLOOKUP($A8,$L$7:$O$106,2,FALSE)),"",VLOOKUP($A8,$L$7:$O$106,2,FALSE))</f>
        <v/>
      </c>
      <c r="D8" s="1276" t="str">
        <f t="shared" ref="D8:D21" si="1">IF(ISNA(VLOOKUP($A8,$L$7:$O$106,3,FALSE)),"",VLOOKUP($A8,$L$7:$O$106,3,FALSE))</f>
        <v/>
      </c>
      <c r="E8" s="1276" t="str">
        <f t="shared" ref="E8:E21" si="2">IF(ISNA(VLOOKUP($A8,$L$7:$O$106,4,FALSE)),"",VLOOKUP($A8,$L$7:$O$106,4,FALSE))</f>
        <v/>
      </c>
      <c r="F8" s="1277"/>
      <c r="G8" s="1277"/>
      <c r="H8" s="1278" t="str">
        <f t="shared" ref="H8:H21" si="3">IF(F8="","",(G8-F8)+1)</f>
        <v/>
      </c>
      <c r="I8" s="1279" t="str">
        <f t="shared" ref="I8:I21" si="4">IF(H8="","",IF(J8="COMMUTED LEAVE RSR-93(2),94",H8*2&amp;"HPL",""))</f>
        <v/>
      </c>
      <c r="J8" s="1280"/>
      <c r="K8" s="1281"/>
      <c r="L8">
        <f>EmpDetail!A5</f>
        <v>2</v>
      </c>
      <c r="M8" s="38" t="str">
        <f>EmpDetail!B5</f>
        <v>iwj.k pUn y{kdkj</v>
      </c>
      <c r="N8" s="39" t="str">
        <f>EmpDetail!C5</f>
        <v>व्याख्याता</v>
      </c>
      <c r="O8" s="39" t="str">
        <f>EmpDetail!D5</f>
        <v>राउमावि चौगाई</v>
      </c>
      <c r="P8" s="70" t="s">
        <v>545</v>
      </c>
      <c r="Q8" s="72"/>
      <c r="R8" s="72"/>
      <c r="S8" s="265" t="s">
        <v>554</v>
      </c>
    </row>
    <row r="9" spans="1:19" ht="16.2" thickBot="1">
      <c r="A9" s="1283"/>
      <c r="B9" s="1274" t="str">
        <f t="shared" ref="B9:B21" si="5">IF(C9="","",B8+1)</f>
        <v/>
      </c>
      <c r="C9" s="1275" t="str">
        <f t="shared" si="0"/>
        <v/>
      </c>
      <c r="D9" s="1276" t="str">
        <f t="shared" si="1"/>
        <v/>
      </c>
      <c r="E9" s="1276" t="str">
        <f t="shared" si="2"/>
        <v/>
      </c>
      <c r="F9" s="1277"/>
      <c r="G9" s="1277"/>
      <c r="H9" s="1278" t="str">
        <f t="shared" si="3"/>
        <v/>
      </c>
      <c r="I9" s="1279" t="str">
        <f t="shared" si="4"/>
        <v/>
      </c>
      <c r="J9" s="1280"/>
      <c r="K9" s="1281"/>
      <c r="L9">
        <f>EmpDetail!A6</f>
        <v>3</v>
      </c>
      <c r="M9" s="38" t="str">
        <f>EmpDetail!B6</f>
        <v>jktsUnz dqekj tSu</v>
      </c>
      <c r="N9" s="39" t="str">
        <f>EmpDetail!C6</f>
        <v>व्याख्याता</v>
      </c>
      <c r="O9" s="39" t="str">
        <f>EmpDetail!D6</f>
        <v>राउमावि चौगाई</v>
      </c>
      <c r="P9" s="70" t="s">
        <v>546</v>
      </c>
      <c r="Q9" s="72"/>
      <c r="R9" s="72"/>
      <c r="S9" s="265" t="s">
        <v>555</v>
      </c>
    </row>
    <row r="10" spans="1:19" ht="16.2" thickBot="1">
      <c r="A10" s="1283"/>
      <c r="B10" s="1274" t="str">
        <f t="shared" si="5"/>
        <v/>
      </c>
      <c r="C10" s="1275" t="str">
        <f t="shared" si="0"/>
        <v/>
      </c>
      <c r="D10" s="1276" t="str">
        <f t="shared" si="1"/>
        <v/>
      </c>
      <c r="E10" s="1276" t="str">
        <f t="shared" si="2"/>
        <v/>
      </c>
      <c r="F10" s="1277"/>
      <c r="G10" s="1277"/>
      <c r="H10" s="1278" t="str">
        <f t="shared" si="3"/>
        <v/>
      </c>
      <c r="I10" s="1279" t="str">
        <f t="shared" si="4"/>
        <v/>
      </c>
      <c r="J10" s="1280"/>
      <c r="K10" s="1281"/>
      <c r="L10">
        <f>EmpDetail!A7</f>
        <v>4</v>
      </c>
      <c r="M10" s="38" t="str">
        <f>EmpDetail!B7</f>
        <v>fd'ku yky cSjok</v>
      </c>
      <c r="N10" s="39" t="str">
        <f>EmpDetail!C7</f>
        <v>व्याख्याता</v>
      </c>
      <c r="O10" s="39" t="str">
        <f>EmpDetail!D7</f>
        <v>राउमावि चौगाई</v>
      </c>
      <c r="P10" s="70" t="s">
        <v>547</v>
      </c>
      <c r="Q10" s="72"/>
      <c r="R10" s="72"/>
      <c r="S10" s="265" t="s">
        <v>556</v>
      </c>
    </row>
    <row r="11" spans="1:19" ht="16.2" thickBot="1">
      <c r="A11" s="1283"/>
      <c r="B11" s="1274" t="str">
        <f t="shared" si="5"/>
        <v/>
      </c>
      <c r="C11" s="1275" t="str">
        <f t="shared" si="0"/>
        <v/>
      </c>
      <c r="D11" s="1276" t="str">
        <f t="shared" si="1"/>
        <v/>
      </c>
      <c r="E11" s="1276" t="str">
        <f t="shared" si="2"/>
        <v/>
      </c>
      <c r="F11" s="1277"/>
      <c r="G11" s="1277"/>
      <c r="H11" s="1278" t="str">
        <f t="shared" si="3"/>
        <v/>
      </c>
      <c r="I11" s="1279" t="str">
        <f t="shared" si="4"/>
        <v/>
      </c>
      <c r="J11" s="1280"/>
      <c r="K11" s="1281"/>
      <c r="L11">
        <f>EmpDetail!A8</f>
        <v>5</v>
      </c>
      <c r="M11" s="38" t="str">
        <f>EmpDetail!B8</f>
        <v>lR;ukjk;.k 'kekZ</v>
      </c>
      <c r="N11" s="39" t="str">
        <f>EmpDetail!C8</f>
        <v>वरिष्ठ अध्यापक</v>
      </c>
      <c r="O11" s="39" t="str">
        <f>EmpDetail!D8</f>
        <v>राउमावि चौगाई</v>
      </c>
      <c r="P11" s="70" t="s">
        <v>548</v>
      </c>
      <c r="Q11" s="72"/>
      <c r="R11" s="72"/>
      <c r="S11" s="265" t="s">
        <v>557</v>
      </c>
    </row>
    <row r="12" spans="1:19" ht="16.2" thickBot="1">
      <c r="A12" s="1283"/>
      <c r="B12" s="1274" t="str">
        <f t="shared" si="5"/>
        <v/>
      </c>
      <c r="C12" s="1275" t="str">
        <f t="shared" si="0"/>
        <v/>
      </c>
      <c r="D12" s="1276" t="str">
        <f t="shared" si="1"/>
        <v/>
      </c>
      <c r="E12" s="1276" t="str">
        <f t="shared" si="2"/>
        <v/>
      </c>
      <c r="F12" s="1277"/>
      <c r="G12" s="1277"/>
      <c r="H12" s="1278" t="str">
        <f t="shared" si="3"/>
        <v/>
      </c>
      <c r="I12" s="1279" t="str">
        <f t="shared" si="4"/>
        <v/>
      </c>
      <c r="J12" s="1280"/>
      <c r="K12" s="1281"/>
      <c r="L12">
        <f>EmpDetail!A9</f>
        <v>6</v>
      </c>
      <c r="M12" s="38" t="str">
        <f>EmpDetail!B9</f>
        <v>iq"ik tSu</v>
      </c>
      <c r="N12" s="39" t="str">
        <f>EmpDetail!C9</f>
        <v>वरिष्ठ अध्यापक</v>
      </c>
      <c r="O12" s="39" t="str">
        <f>EmpDetail!D9</f>
        <v>राउमावि चौगाई</v>
      </c>
      <c r="P12" s="70" t="s">
        <v>549</v>
      </c>
      <c r="Q12" s="72"/>
      <c r="R12" s="72"/>
      <c r="S12" s="265" t="s">
        <v>558</v>
      </c>
    </row>
    <row r="13" spans="1:19" ht="16.2" thickBot="1">
      <c r="A13" s="1283"/>
      <c r="B13" s="1274" t="str">
        <f t="shared" si="5"/>
        <v/>
      </c>
      <c r="C13" s="1275" t="str">
        <f t="shared" si="0"/>
        <v/>
      </c>
      <c r="D13" s="1276" t="str">
        <f t="shared" si="1"/>
        <v/>
      </c>
      <c r="E13" s="1276" t="str">
        <f t="shared" si="2"/>
        <v/>
      </c>
      <c r="F13" s="1277"/>
      <c r="G13" s="1277"/>
      <c r="H13" s="1278" t="str">
        <f t="shared" si="3"/>
        <v/>
      </c>
      <c r="I13" s="1279" t="str">
        <f t="shared" si="4"/>
        <v/>
      </c>
      <c r="J13" s="1280"/>
      <c r="K13" s="1281"/>
      <c r="L13">
        <f>EmpDetail!A10</f>
        <v>7</v>
      </c>
      <c r="M13" s="38" t="str">
        <f>EmpDetail!B10</f>
        <v>vk'kkjke eh.kk</v>
      </c>
      <c r="N13" s="39" t="str">
        <f>EmpDetail!C10</f>
        <v>वरिष्ठ अध्यापक</v>
      </c>
      <c r="O13" s="39" t="str">
        <f>EmpDetail!D10</f>
        <v>राउमावि चौगाई</v>
      </c>
      <c r="P13" s="70" t="s">
        <v>550</v>
      </c>
      <c r="Q13" s="266"/>
      <c r="R13" s="266"/>
      <c r="S13" s="267" t="s">
        <v>559</v>
      </c>
    </row>
    <row r="14" spans="1:19" ht="16.2" thickBot="1">
      <c r="A14" s="1283"/>
      <c r="B14" s="1274" t="str">
        <f t="shared" si="5"/>
        <v/>
      </c>
      <c r="C14" s="1275" t="str">
        <f t="shared" si="0"/>
        <v/>
      </c>
      <c r="D14" s="1276" t="str">
        <f t="shared" si="1"/>
        <v/>
      </c>
      <c r="E14" s="1276" t="str">
        <f t="shared" si="2"/>
        <v/>
      </c>
      <c r="F14" s="1277"/>
      <c r="G14" s="1277"/>
      <c r="H14" s="1278" t="str">
        <f t="shared" si="3"/>
        <v/>
      </c>
      <c r="I14" s="1279" t="str">
        <f t="shared" si="4"/>
        <v/>
      </c>
      <c r="J14" s="1280"/>
      <c r="K14" s="1281"/>
      <c r="L14">
        <f>EmpDetail!A11</f>
        <v>8</v>
      </c>
      <c r="M14" s="38" t="str">
        <f>EmpDetail!B11</f>
        <v>t;iky flag</v>
      </c>
      <c r="N14" s="39" t="str">
        <f>EmpDetail!C11</f>
        <v>वरिष्ठ अध्यापक</v>
      </c>
      <c r="O14" s="39" t="str">
        <f>EmpDetail!D11</f>
        <v>राउमावि चौगाई</v>
      </c>
      <c r="P14" s="70" t="s">
        <v>551</v>
      </c>
      <c r="Q14" s="266"/>
      <c r="R14" s="266"/>
      <c r="S14" s="266"/>
    </row>
    <row r="15" spans="1:19" ht="16.2" thickBot="1">
      <c r="A15" s="1283"/>
      <c r="B15" s="1274" t="str">
        <f t="shared" si="5"/>
        <v/>
      </c>
      <c r="C15" s="1275" t="str">
        <f t="shared" si="0"/>
        <v/>
      </c>
      <c r="D15" s="1276" t="str">
        <f t="shared" si="1"/>
        <v/>
      </c>
      <c r="E15" s="1276" t="str">
        <f t="shared" si="2"/>
        <v/>
      </c>
      <c r="F15" s="1277"/>
      <c r="G15" s="1277"/>
      <c r="H15" s="1278" t="str">
        <f t="shared" si="3"/>
        <v/>
      </c>
      <c r="I15" s="1279" t="str">
        <f t="shared" si="4"/>
        <v/>
      </c>
      <c r="J15" s="1280"/>
      <c r="K15" s="1281"/>
      <c r="L15">
        <f>EmpDetail!A12</f>
        <v>9</v>
      </c>
      <c r="M15" s="38" t="str">
        <f>EmpDetail!B12</f>
        <v>jkeizlkn jsxj</v>
      </c>
      <c r="N15" s="39" t="str">
        <f>EmpDetail!C12</f>
        <v>वरिष्ठ अध्यापक</v>
      </c>
      <c r="O15" s="39" t="str">
        <f>EmpDetail!D12</f>
        <v>राउमावि चौगाई</v>
      </c>
      <c r="P15" s="70" t="s">
        <v>552</v>
      </c>
      <c r="Q15" s="266"/>
      <c r="R15" s="266"/>
      <c r="S15" s="266"/>
    </row>
    <row r="16" spans="1:19" ht="16.2" thickBot="1">
      <c r="A16" s="1283"/>
      <c r="B16" s="1274" t="str">
        <f t="shared" si="5"/>
        <v/>
      </c>
      <c r="C16" s="1275" t="str">
        <f t="shared" si="0"/>
        <v/>
      </c>
      <c r="D16" s="1276" t="str">
        <f t="shared" si="1"/>
        <v/>
      </c>
      <c r="E16" s="1276" t="str">
        <f t="shared" si="2"/>
        <v/>
      </c>
      <c r="F16" s="1277"/>
      <c r="G16" s="1277"/>
      <c r="H16" s="1278" t="str">
        <f t="shared" si="3"/>
        <v/>
      </c>
      <c r="I16" s="1279" t="str">
        <f t="shared" si="4"/>
        <v/>
      </c>
      <c r="J16" s="1280"/>
      <c r="K16" s="1281"/>
      <c r="L16">
        <f>EmpDetail!A13</f>
        <v>10</v>
      </c>
      <c r="M16" s="38" t="str">
        <f>EmpDetail!B13</f>
        <v>egsUnz dqekj tkV</v>
      </c>
      <c r="N16" s="39" t="str">
        <f>EmpDetail!C13</f>
        <v>शारीरिक शिक्षक</v>
      </c>
      <c r="O16" s="39" t="str">
        <f>EmpDetail!D13</f>
        <v>राउमावि चौगाई</v>
      </c>
      <c r="P16" s="34"/>
      <c r="Q16" s="34"/>
      <c r="R16" s="34"/>
      <c r="S16" s="34"/>
    </row>
    <row r="17" spans="1:15" ht="16.2" thickBot="1">
      <c r="A17" s="1283"/>
      <c r="B17" s="1274" t="str">
        <f t="shared" si="5"/>
        <v/>
      </c>
      <c r="C17" s="1275" t="str">
        <f t="shared" si="0"/>
        <v/>
      </c>
      <c r="D17" s="1276" t="str">
        <f t="shared" si="1"/>
        <v/>
      </c>
      <c r="E17" s="1276" t="str">
        <f t="shared" si="2"/>
        <v/>
      </c>
      <c r="F17" s="1277"/>
      <c r="G17" s="1277"/>
      <c r="H17" s="1278" t="str">
        <f t="shared" si="3"/>
        <v/>
      </c>
      <c r="I17" s="1279" t="str">
        <f t="shared" si="4"/>
        <v/>
      </c>
      <c r="J17" s="1280"/>
      <c r="K17" s="1281"/>
      <c r="L17">
        <f>EmpDetail!A14</f>
        <v>11</v>
      </c>
      <c r="M17" s="38" t="str">
        <f>EmpDetail!B14</f>
        <v>NksVw yky jsxj</v>
      </c>
      <c r="N17" s="39" t="str">
        <f>EmpDetail!C14</f>
        <v>अध्यापक ग्रेड III</v>
      </c>
      <c r="O17" s="39" t="str">
        <f>EmpDetail!D14</f>
        <v>राउमावि चौगाई</v>
      </c>
    </row>
    <row r="18" spans="1:15" ht="16.2" thickBot="1">
      <c r="A18" s="1283"/>
      <c r="B18" s="1274" t="str">
        <f t="shared" si="5"/>
        <v/>
      </c>
      <c r="C18" s="1275" t="str">
        <f t="shared" si="0"/>
        <v/>
      </c>
      <c r="D18" s="1276" t="str">
        <f t="shared" si="1"/>
        <v/>
      </c>
      <c r="E18" s="1276" t="str">
        <f t="shared" si="2"/>
        <v/>
      </c>
      <c r="F18" s="1277"/>
      <c r="G18" s="1277"/>
      <c r="H18" s="1278" t="str">
        <f t="shared" si="3"/>
        <v/>
      </c>
      <c r="I18" s="1279" t="str">
        <f t="shared" si="4"/>
        <v/>
      </c>
      <c r="J18" s="1280"/>
      <c r="K18" s="1281"/>
      <c r="L18">
        <f>EmpDetail!A15</f>
        <v>12</v>
      </c>
      <c r="M18" s="38" t="str">
        <f>EmpDetail!B15</f>
        <v>dUgS;k yky egkoj</v>
      </c>
      <c r="N18" s="39" t="str">
        <f>EmpDetail!C15</f>
        <v>अध्यापक ग्रेड III</v>
      </c>
      <c r="O18" s="39" t="str">
        <f>EmpDetail!D15</f>
        <v>राउमावि चौगाई</v>
      </c>
    </row>
    <row r="19" spans="1:15" ht="16.2" thickBot="1">
      <c r="A19" s="1283"/>
      <c r="B19" s="1274" t="str">
        <f t="shared" si="5"/>
        <v/>
      </c>
      <c r="C19" s="1275" t="str">
        <f t="shared" si="0"/>
        <v/>
      </c>
      <c r="D19" s="1276" t="str">
        <f t="shared" si="1"/>
        <v/>
      </c>
      <c r="E19" s="1276" t="str">
        <f t="shared" si="2"/>
        <v/>
      </c>
      <c r="F19" s="1277"/>
      <c r="G19" s="1277"/>
      <c r="H19" s="1278" t="str">
        <f t="shared" si="3"/>
        <v/>
      </c>
      <c r="I19" s="1279" t="str">
        <f t="shared" si="4"/>
        <v/>
      </c>
      <c r="J19" s="1280"/>
      <c r="K19" s="1281"/>
      <c r="L19">
        <f>EmpDetail!A16</f>
        <v>13</v>
      </c>
      <c r="M19" s="38" t="str">
        <f>EmpDetail!B16</f>
        <v>prqHkqZt tkV</v>
      </c>
      <c r="N19" s="39" t="str">
        <f>EmpDetail!C16</f>
        <v>अध्यापक ग्रेड III</v>
      </c>
      <c r="O19" s="39" t="str">
        <f>EmpDetail!D16</f>
        <v>राउमावि चौगाई</v>
      </c>
    </row>
    <row r="20" spans="1:15" ht="16.2" thickBot="1">
      <c r="A20" s="1283"/>
      <c r="B20" s="1274" t="str">
        <f t="shared" si="5"/>
        <v/>
      </c>
      <c r="C20" s="1275" t="str">
        <f t="shared" si="0"/>
        <v/>
      </c>
      <c r="D20" s="1276" t="str">
        <f t="shared" si="1"/>
        <v/>
      </c>
      <c r="E20" s="1276" t="str">
        <f t="shared" si="2"/>
        <v/>
      </c>
      <c r="F20" s="1277"/>
      <c r="G20" s="1277"/>
      <c r="H20" s="1278" t="str">
        <f t="shared" si="3"/>
        <v/>
      </c>
      <c r="I20" s="1279" t="str">
        <f t="shared" si="4"/>
        <v/>
      </c>
      <c r="J20" s="1280"/>
      <c r="K20" s="1281"/>
      <c r="L20">
        <f>EmpDetail!A17</f>
        <v>14</v>
      </c>
      <c r="M20" s="38" t="str">
        <f>EmpDetail!B17</f>
        <v>vklsQk [kku</v>
      </c>
      <c r="N20" s="39" t="str">
        <f>EmpDetail!C17</f>
        <v>अध्यापक ग्रेड III</v>
      </c>
      <c r="O20" s="39" t="str">
        <f>EmpDetail!D17</f>
        <v>राउमावि चौगाई</v>
      </c>
    </row>
    <row r="21" spans="1:15" ht="16.2" thickBot="1">
      <c r="A21" s="1283"/>
      <c r="B21" s="1274" t="str">
        <f t="shared" si="5"/>
        <v/>
      </c>
      <c r="C21" s="1275" t="str">
        <f t="shared" si="0"/>
        <v/>
      </c>
      <c r="D21" s="1276" t="str">
        <f t="shared" si="1"/>
        <v/>
      </c>
      <c r="E21" s="1276" t="str">
        <f t="shared" si="2"/>
        <v/>
      </c>
      <c r="F21" s="1277"/>
      <c r="G21" s="1277"/>
      <c r="H21" s="1278" t="str">
        <f t="shared" si="3"/>
        <v/>
      </c>
      <c r="I21" s="1279" t="str">
        <f t="shared" si="4"/>
        <v/>
      </c>
      <c r="J21" s="1280"/>
      <c r="K21" s="1281"/>
      <c r="L21">
        <f>EmpDetail!A18</f>
        <v>15</v>
      </c>
      <c r="M21" s="38" t="str">
        <f>EmpDetail!B18</f>
        <v>lq'khyk cSjok</v>
      </c>
      <c r="N21" s="39" t="str">
        <f>EmpDetail!C18</f>
        <v>कनिष्ठ सहायक</v>
      </c>
      <c r="O21" s="39" t="str">
        <f>EmpDetail!D18</f>
        <v>राउमावि चौगाई</v>
      </c>
    </row>
    <row r="22" spans="1:15" ht="15.6">
      <c r="A22" s="2"/>
      <c r="B22" s="2"/>
      <c r="C22" s="2"/>
      <c r="D22" s="2"/>
      <c r="E22" s="2"/>
      <c r="F22" s="2"/>
      <c r="G22" s="2"/>
      <c r="H22" s="2"/>
      <c r="I22" s="2"/>
      <c r="J22" s="2"/>
      <c r="K22" s="2"/>
      <c r="L22">
        <f>EmpDetail!A19</f>
        <v>16</v>
      </c>
      <c r="M22" s="38" t="str">
        <f>EmpDetail!B19</f>
        <v>txnh'k izlkn rsyh</v>
      </c>
      <c r="N22" s="39" t="str">
        <f>EmpDetail!C19</f>
        <v>सहायक कर्मचारी</v>
      </c>
      <c r="O22" s="39" t="str">
        <f>EmpDetail!D19</f>
        <v>राउमावि चौगाई</v>
      </c>
    </row>
    <row r="23" spans="1:15">
      <c r="A23" s="3"/>
      <c r="B23" s="3"/>
      <c r="C23" s="3"/>
      <c r="D23" s="3"/>
      <c r="E23" s="3"/>
      <c r="F23" s="3"/>
      <c r="G23" s="3"/>
      <c r="H23" s="3"/>
      <c r="I23" s="15"/>
      <c r="J23" s="33" t="str">
        <f>Master!B2</f>
        <v>प्रधानाचार्य</v>
      </c>
      <c r="K23" s="23"/>
      <c r="L23">
        <f>EmpDetail!A20</f>
        <v>17</v>
      </c>
      <c r="M23" s="38" t="str">
        <f>EmpDetail!B20</f>
        <v>jfoUnz dqekj tSu</v>
      </c>
      <c r="N23" s="39" t="str">
        <f>EmpDetail!C20</f>
        <v>अध्यापक ग्रेड III</v>
      </c>
      <c r="O23" s="39" t="str">
        <f>EmpDetail!D20</f>
        <v>राउप्रावि मोहिनी</v>
      </c>
    </row>
    <row r="24" spans="1:15">
      <c r="A24" s="3"/>
      <c r="B24" s="3"/>
      <c r="C24" s="3"/>
      <c r="D24" s="3"/>
      <c r="E24" s="3"/>
      <c r="F24" s="3"/>
      <c r="G24" s="3"/>
      <c r="H24" s="3"/>
      <c r="I24" s="15"/>
      <c r="J24" s="33" t="str">
        <f>Master!B3</f>
        <v xml:space="preserve">राजकीय उच्च माध्यमिक विद्यालय </v>
      </c>
      <c r="K24" s="23"/>
      <c r="L24">
        <f>EmpDetail!A21</f>
        <v>18</v>
      </c>
      <c r="M24" s="38" t="str">
        <f>EmpDetail!B21</f>
        <v xml:space="preserve"> ';ke lqUnj ckxkSM</v>
      </c>
      <c r="N24" s="39" t="str">
        <f>EmpDetail!C21</f>
        <v>अध्यापक ग्रेड III</v>
      </c>
      <c r="O24" s="39" t="str">
        <f>EmpDetail!D21</f>
        <v>राउप्रावि मोहिनी</v>
      </c>
    </row>
    <row r="25" spans="1:15">
      <c r="A25" s="3"/>
      <c r="B25" s="3"/>
      <c r="C25" s="3"/>
      <c r="D25" s="3"/>
      <c r="E25" s="3"/>
      <c r="F25" s="3"/>
      <c r="G25" s="3"/>
      <c r="H25" s="3"/>
      <c r="I25" s="24"/>
      <c r="J25" s="33" t="str">
        <f>Master!B4</f>
        <v>चौगाई]टोंक</v>
      </c>
      <c r="K25" s="23"/>
      <c r="L25">
        <f>EmpDetail!A22</f>
        <v>19</v>
      </c>
      <c r="M25" s="38" t="str">
        <f>EmpDetail!B22</f>
        <v>d`".kk 'kekZ</v>
      </c>
      <c r="N25" s="39" t="str">
        <f>EmpDetail!C22</f>
        <v>प्रबोधक</v>
      </c>
      <c r="O25" s="39" t="str">
        <f>EmpDetail!D22</f>
        <v>राउप्रावि मोहिनी</v>
      </c>
    </row>
    <row r="26" spans="1:15" ht="15.6">
      <c r="A26" s="3"/>
      <c r="B26" s="27" t="s">
        <v>221</v>
      </c>
      <c r="C26" s="31" t="str">
        <f>Master!H3&amp;Master!I3&amp;Master!J3&amp;Master!E3&amp;"/"</f>
        <v>राउमावि/चौगाई/संस्था/2021-22/</v>
      </c>
      <c r="D26" s="3"/>
      <c r="E26" s="3"/>
      <c r="F26" s="3"/>
      <c r="G26" s="3"/>
      <c r="H26" s="3"/>
      <c r="I26" s="25"/>
      <c r="J26" s="32" t="s">
        <v>226</v>
      </c>
      <c r="K26" s="299">
        <f ca="1">TODAY()</f>
        <v>44369</v>
      </c>
      <c r="L26">
        <f>EmpDetail!A23</f>
        <v>20</v>
      </c>
      <c r="M26" s="38" t="str">
        <f>EmpDetail!B23</f>
        <v>/keZsUnz pkS/kjh</v>
      </c>
      <c r="N26" s="39" t="str">
        <f>EmpDetail!C23</f>
        <v>अध्यापक ग्रेड III</v>
      </c>
      <c r="O26" s="39" t="str">
        <f>EmpDetail!D23</f>
        <v>राउप्रावि गोरधनपुरा</v>
      </c>
    </row>
    <row r="27" spans="1:15" ht="15.6">
      <c r="A27" s="3"/>
      <c r="B27" s="26"/>
      <c r="C27" s="29" t="s">
        <v>220</v>
      </c>
      <c r="D27" s="28"/>
      <c r="E27" s="3"/>
      <c r="F27" s="3"/>
      <c r="G27" s="3"/>
      <c r="H27" s="3"/>
      <c r="I27" s="23"/>
      <c r="J27" s="23"/>
      <c r="K27" s="23"/>
      <c r="L27">
        <f>EmpDetail!A24</f>
        <v>21</v>
      </c>
      <c r="M27" s="38" t="str">
        <f>EmpDetail!B24</f>
        <v>izgykn ekyh</v>
      </c>
      <c r="N27" s="39" t="str">
        <f>EmpDetail!C24</f>
        <v>प्रबोधक</v>
      </c>
      <c r="O27" s="39" t="str">
        <f>EmpDetail!D24</f>
        <v>राउप्रावि गोरधनपुरा</v>
      </c>
    </row>
    <row r="28" spans="1:15" ht="15.6">
      <c r="A28" s="3"/>
      <c r="B28" s="26">
        <v>1</v>
      </c>
      <c r="C28" s="26" t="s">
        <v>267</v>
      </c>
      <c r="D28" s="30" t="str">
        <f>Master!H4</f>
        <v>पीपलू</v>
      </c>
      <c r="E28" s="3"/>
      <c r="F28" s="3"/>
      <c r="G28" s="3"/>
      <c r="H28" s="3"/>
      <c r="I28" s="23"/>
      <c r="J28" s="23"/>
      <c r="K28" s="23"/>
      <c r="L28">
        <f>EmpDetail!A25</f>
        <v>22</v>
      </c>
      <c r="M28" s="38" t="str">
        <f>EmpDetail!B25</f>
        <v>jken;ky xqtZj</v>
      </c>
      <c r="N28" s="39" t="str">
        <f>EmpDetail!C25</f>
        <v>प्रबोधक</v>
      </c>
      <c r="O28" s="39" t="str">
        <f>EmpDetail!D25</f>
        <v>राउप्रावि सोंदीफल</v>
      </c>
    </row>
    <row r="29" spans="1:15" ht="15.6">
      <c r="A29" s="3"/>
      <c r="B29" s="26">
        <v>2</v>
      </c>
      <c r="C29" s="26" t="s">
        <v>34</v>
      </c>
      <c r="D29" s="28"/>
      <c r="E29" s="3"/>
      <c r="F29" s="3"/>
      <c r="G29" s="3"/>
      <c r="H29" s="3"/>
      <c r="I29" s="23"/>
      <c r="J29" s="23"/>
      <c r="K29" s="23"/>
      <c r="L29">
        <f>EmpDetail!A26</f>
        <v>23</v>
      </c>
      <c r="M29" s="38" t="str">
        <f>EmpDetail!B26</f>
        <v>vkSeizdk'k tkV</v>
      </c>
      <c r="N29" s="39" t="str">
        <f>EmpDetail!C26</f>
        <v>अध्यापक ग्रेड III</v>
      </c>
      <c r="O29" s="39" t="str">
        <f>EmpDetail!D26</f>
        <v>राउप्रावि सोंदीफल</v>
      </c>
    </row>
    <row r="30" spans="1:15" ht="15.6">
      <c r="A30" s="3"/>
      <c r="B30" s="26">
        <v>3</v>
      </c>
      <c r="C30" s="26" t="s">
        <v>476</v>
      </c>
      <c r="D30" s="28"/>
      <c r="E30" s="3"/>
      <c r="F30" s="3"/>
      <c r="G30" s="3"/>
      <c r="H30" s="3"/>
      <c r="I30" s="15"/>
      <c r="J30" s="15"/>
      <c r="K30" s="23"/>
      <c r="L30">
        <f>EmpDetail!A27</f>
        <v>24</v>
      </c>
      <c r="M30" s="38" t="str">
        <f>EmpDetail!B27</f>
        <v>vthr flag</v>
      </c>
      <c r="N30" s="39" t="str">
        <f>EmpDetail!C27</f>
        <v>अध्यापक ग्रेड III</v>
      </c>
      <c r="O30" s="39" t="str">
        <f>EmpDetail!D27</f>
        <v>राप्रावि जानकीवल्लभपुरा</v>
      </c>
    </row>
    <row r="31" spans="1:15" ht="15.6">
      <c r="A31" s="3"/>
      <c r="B31" s="28">
        <v>4</v>
      </c>
      <c r="C31" s="26" t="s">
        <v>35</v>
      </c>
      <c r="D31" s="28"/>
      <c r="E31" s="3"/>
      <c r="F31" s="3"/>
      <c r="G31" s="3"/>
      <c r="H31" s="3"/>
      <c r="I31" s="15"/>
      <c r="J31" s="33" t="str">
        <f>J23</f>
        <v>प्रधानाचार्य</v>
      </c>
      <c r="K31" s="23"/>
      <c r="L31">
        <f>EmpDetail!A28</f>
        <v>25</v>
      </c>
      <c r="M31" s="38" t="str">
        <f>EmpDetail!B28</f>
        <v>eq[rkj eha;k</v>
      </c>
      <c r="N31" s="39" t="str">
        <f>EmpDetail!C28</f>
        <v>प्रबोधक</v>
      </c>
      <c r="O31" s="39" t="str">
        <f>EmpDetail!D28</f>
        <v>राप्रावि जानकीवल्लभपुरा</v>
      </c>
    </row>
    <row r="32" spans="1:15">
      <c r="A32" s="3"/>
      <c r="B32" s="3"/>
      <c r="C32" s="3"/>
      <c r="D32" s="3"/>
      <c r="E32" s="3"/>
      <c r="F32" s="3"/>
      <c r="G32" s="3"/>
      <c r="H32" s="3"/>
      <c r="I32" s="15"/>
      <c r="J32" s="33" t="str">
        <f>J24</f>
        <v xml:space="preserve">राजकीय उच्च माध्यमिक विद्यालय </v>
      </c>
      <c r="K32" s="23"/>
      <c r="L32">
        <f>EmpDetail!A29</f>
        <v>26</v>
      </c>
      <c r="M32" s="38" t="str">
        <f>EmpDetail!B29</f>
        <v xml:space="preserve">eks0 tehy </v>
      </c>
      <c r="N32" s="39" t="str">
        <f>EmpDetail!C29</f>
        <v>प्रबोधक</v>
      </c>
      <c r="O32" s="39" t="str">
        <f>EmpDetail!D29</f>
        <v>राप्रावि रसूलपुरा</v>
      </c>
    </row>
    <row r="33" spans="1:15">
      <c r="A33" s="3"/>
      <c r="B33" s="3"/>
      <c r="C33" s="3"/>
      <c r="D33" s="3"/>
      <c r="E33" s="3"/>
      <c r="F33" s="3"/>
      <c r="G33" s="3"/>
      <c r="H33" s="3"/>
      <c r="I33" s="24"/>
      <c r="J33" s="33" t="str">
        <f>J25</f>
        <v>चौगाई]टोंक</v>
      </c>
      <c r="K33" s="23"/>
      <c r="L33">
        <f>EmpDetail!A30</f>
        <v>27</v>
      </c>
      <c r="M33" s="38" t="str">
        <f>EmpDetail!B30</f>
        <v>lkaojey tkV</v>
      </c>
      <c r="N33" s="39" t="str">
        <f>EmpDetail!C30</f>
        <v>अध्यापक ग्रेड III</v>
      </c>
      <c r="O33" s="39" t="str">
        <f>EmpDetail!D30</f>
        <v>राप्रावि रसूलपुरा</v>
      </c>
    </row>
    <row r="34" spans="1:15">
      <c r="L34">
        <f>EmpDetail!A31</f>
        <v>28</v>
      </c>
      <c r="M34" s="38" t="str">
        <f>EmpDetail!B31</f>
        <v>pkS/kjh eksuk jkekorkj</v>
      </c>
      <c r="N34" s="39" t="str">
        <f>EmpDetail!C31</f>
        <v>अध्यापक ग्रेड III</v>
      </c>
      <c r="O34" s="39" t="str">
        <f>EmpDetail!D31</f>
        <v>राप्रावि मोहिनी ढाणी बाढ</v>
      </c>
    </row>
    <row r="35" spans="1:15">
      <c r="L35">
        <f>EmpDetail!A32</f>
        <v>29</v>
      </c>
      <c r="M35" s="38" t="str">
        <f>EmpDetail!B32</f>
        <v>rkjkpUn tk;loky</v>
      </c>
      <c r="N35" s="39" t="str">
        <f>EmpDetail!C32</f>
        <v>प्रबोधक</v>
      </c>
      <c r="O35" s="39" t="str">
        <f>EmpDetail!D32</f>
        <v>राप्रावि मोहिनी ढाणी बाढ</v>
      </c>
    </row>
    <row r="36" spans="1:15">
      <c r="L36">
        <f>EmpDetail!A33</f>
        <v>30</v>
      </c>
      <c r="M36" s="38" t="str">
        <f>EmpDetail!B33</f>
        <v>jketl ;kno</v>
      </c>
      <c r="N36" s="39" t="str">
        <f>EmpDetail!C33</f>
        <v>अध्यापक ग्रेड III</v>
      </c>
      <c r="O36" s="39" t="str">
        <f>EmpDetail!D33</f>
        <v>राप्रावि बैरवा ढाणी सोन्दीफल</v>
      </c>
    </row>
    <row r="37" spans="1:15">
      <c r="L37">
        <f>EmpDetail!A34</f>
        <v>31</v>
      </c>
      <c r="M37" s="38" t="str">
        <f>EmpDetail!B34</f>
        <v>dtksMey eh.kk</v>
      </c>
      <c r="N37" s="39" t="str">
        <f>EmpDetail!C34</f>
        <v>अध्यापक ग्रेड III</v>
      </c>
      <c r="O37" s="39" t="str">
        <f>EmpDetail!D34</f>
        <v>राप्रावि बैरवा ढाणी सोन्दीफल</v>
      </c>
    </row>
    <row r="38" spans="1:15">
      <c r="L38">
        <f>EmpDetail!A35</f>
        <v>32</v>
      </c>
      <c r="M38" s="38" t="str">
        <f>EmpDetail!B35</f>
        <v>/kaut; xkSRre</v>
      </c>
      <c r="N38" s="39" t="str">
        <f>EmpDetail!C35</f>
        <v>अध्यापक ग्रेड III</v>
      </c>
      <c r="O38" s="39" t="str">
        <f>EmpDetail!D35</f>
        <v>राउप्रावि गोरधनपुरा</v>
      </c>
    </row>
    <row r="39" spans="1:15">
      <c r="L39">
        <f>EmpDetail!A36</f>
        <v>33</v>
      </c>
      <c r="M39" s="38" t="str">
        <f>EmpDetail!B36</f>
        <v>d`".kk xaxoky</v>
      </c>
      <c r="N39" s="39" t="str">
        <f>EmpDetail!C36</f>
        <v>अध्यापक ग्रेड III</v>
      </c>
      <c r="O39" s="39" t="str">
        <f>EmpDetail!D36</f>
        <v>राउप्रावि गोरधनपुरा</v>
      </c>
    </row>
    <row r="40" spans="1:15">
      <c r="L40">
        <f>EmpDetail!A37</f>
        <v>34</v>
      </c>
      <c r="M40" s="38" t="str">
        <f>EmpDetail!B37</f>
        <v>n'kjFk dqekj ;kno</v>
      </c>
      <c r="N40" s="39" t="str">
        <f>EmpDetail!C37</f>
        <v>अध्यापक ग्रेड III</v>
      </c>
      <c r="O40" s="39" t="str">
        <f>EmpDetail!D37</f>
        <v>राउप्रावि सोंदीफल</v>
      </c>
    </row>
    <row r="41" spans="1:15">
      <c r="L41">
        <f>EmpDetail!A38</f>
        <v>35</v>
      </c>
      <c r="M41" s="38" t="str">
        <f>EmpDetail!B38</f>
        <v>d`".k yky tkV</v>
      </c>
      <c r="N41" s="39" t="str">
        <f>EmpDetail!C38</f>
        <v>अध्यापक ग्रेड III</v>
      </c>
      <c r="O41" s="39" t="str">
        <f>EmpDetail!D38</f>
        <v>राउप्रावि सोंदीफल</v>
      </c>
    </row>
    <row r="42" spans="1:15">
      <c r="L42">
        <f>EmpDetail!A39</f>
        <v>36</v>
      </c>
      <c r="M42" s="38" t="str">
        <f>EmpDetail!B39</f>
        <v>nhisUnz dqekj iztkir</v>
      </c>
      <c r="N42" s="39" t="str">
        <f>EmpDetail!C39</f>
        <v>अध्यापक ग्रेड III</v>
      </c>
      <c r="O42" s="39" t="str">
        <f>EmpDetail!D39</f>
        <v>राउप्रावि सोंदीफल</v>
      </c>
    </row>
    <row r="43" spans="1:15">
      <c r="L43">
        <f>EmpDetail!A40</f>
        <v>37</v>
      </c>
      <c r="M43" s="38" t="str">
        <f>EmpDetail!B40</f>
        <v>uohu dqekj</v>
      </c>
      <c r="N43" s="39" t="str">
        <f>EmpDetail!C40</f>
        <v>अध्यापक ग्रेड III</v>
      </c>
      <c r="O43" s="39" t="str">
        <f>EmpDetail!D40</f>
        <v>राउप्रावि मोहिनी</v>
      </c>
    </row>
    <row r="44" spans="1:15">
      <c r="L44">
        <f>EmpDetail!A41</f>
        <v>38</v>
      </c>
      <c r="M44" s="38" t="str">
        <f>EmpDetail!B41</f>
        <v>ehrs'k dqekj 'kekZ</v>
      </c>
      <c r="N44" s="39" t="str">
        <f>EmpDetail!C41</f>
        <v>अध्यापक ग्रेड III</v>
      </c>
      <c r="O44" s="39" t="str">
        <f>EmpDetail!D41</f>
        <v>राउप्रावि मोहिनी</v>
      </c>
    </row>
    <row r="45" spans="1:15">
      <c r="L45">
        <f>EmpDetail!A42</f>
        <v>39</v>
      </c>
      <c r="M45" s="38" t="str">
        <f>EmpDetail!B42</f>
        <v>eUtw eh.kk</v>
      </c>
      <c r="N45" s="39" t="str">
        <f>EmpDetail!C42</f>
        <v>वरिष्ठ अध्यापक</v>
      </c>
      <c r="O45" s="39" t="str">
        <f>EmpDetail!D42</f>
        <v>राउप्रावि गोरधनपुरा</v>
      </c>
    </row>
    <row r="46" spans="1:15">
      <c r="L46">
        <f>EmpDetail!A43</f>
        <v>40</v>
      </c>
      <c r="M46" s="38" t="str">
        <f>EmpDetail!B43</f>
        <v>eatw pkS/kjh</v>
      </c>
      <c r="N46" s="39" t="str">
        <f>EmpDetail!C43</f>
        <v>वरिष्ठ अध्यापक</v>
      </c>
      <c r="O46" s="39" t="str">
        <f>EmpDetail!D43</f>
        <v>राउप्रावि सोंदीफल</v>
      </c>
    </row>
    <row r="47" spans="1:15">
      <c r="L47">
        <f>EmpDetail!A44</f>
        <v>41</v>
      </c>
      <c r="M47" s="38">
        <f>EmpDetail!B44</f>
        <v>0</v>
      </c>
      <c r="N47" s="39">
        <f>EmpDetail!C44</f>
        <v>0</v>
      </c>
      <c r="O47" s="39">
        <f>EmpDetail!D44</f>
        <v>0</v>
      </c>
    </row>
    <row r="48" spans="1:15">
      <c r="L48">
        <f>EmpDetail!A45</f>
        <v>42</v>
      </c>
      <c r="M48" s="38">
        <f>EmpDetail!B45</f>
        <v>0</v>
      </c>
      <c r="N48" s="39">
        <f>EmpDetail!C45</f>
        <v>0</v>
      </c>
      <c r="O48" s="39">
        <f>EmpDetail!D45</f>
        <v>0</v>
      </c>
    </row>
    <row r="49" spans="12:15">
      <c r="L49">
        <f>EmpDetail!A46</f>
        <v>43</v>
      </c>
      <c r="M49" s="38">
        <f>EmpDetail!B46</f>
        <v>0</v>
      </c>
      <c r="N49" s="39" t="e">
        <f>EmpDetail!#REF!</f>
        <v>#REF!</v>
      </c>
      <c r="O49" s="39" t="e">
        <f>EmpDetail!#REF!</f>
        <v>#REF!</v>
      </c>
    </row>
    <row r="50" spans="12:15">
      <c r="L50">
        <f>EmpDetail!A47</f>
        <v>44</v>
      </c>
      <c r="M50" s="38">
        <f>EmpDetail!B47</f>
        <v>0</v>
      </c>
      <c r="N50" s="39">
        <f>EmpDetail!C47</f>
        <v>0</v>
      </c>
      <c r="O50" s="39">
        <f>EmpDetail!D47</f>
        <v>0</v>
      </c>
    </row>
    <row r="51" spans="12:15">
      <c r="L51">
        <f>EmpDetail!A48</f>
        <v>45</v>
      </c>
      <c r="M51" s="38">
        <f>EmpDetail!B48</f>
        <v>0</v>
      </c>
      <c r="N51" s="39">
        <f>EmpDetail!C48</f>
        <v>0</v>
      </c>
      <c r="O51" s="39">
        <f>EmpDetail!D48</f>
        <v>0</v>
      </c>
    </row>
    <row r="52" spans="12:15">
      <c r="L52">
        <f>EmpDetail!A49</f>
        <v>46</v>
      </c>
      <c r="M52" s="38">
        <f>EmpDetail!B49</f>
        <v>0</v>
      </c>
      <c r="N52" s="39">
        <f>EmpDetail!C49</f>
        <v>0</v>
      </c>
      <c r="O52" s="39">
        <f>EmpDetail!D49</f>
        <v>0</v>
      </c>
    </row>
    <row r="53" spans="12:15">
      <c r="L53">
        <f>EmpDetail!A50</f>
        <v>47</v>
      </c>
      <c r="M53" s="38">
        <f>EmpDetail!B50</f>
        <v>0</v>
      </c>
      <c r="N53" s="39">
        <f>EmpDetail!C50</f>
        <v>0</v>
      </c>
      <c r="O53" s="39">
        <f>EmpDetail!D50</f>
        <v>0</v>
      </c>
    </row>
    <row r="54" spans="12:15">
      <c r="L54">
        <f>EmpDetail!A51</f>
        <v>48</v>
      </c>
      <c r="M54" s="38">
        <f>EmpDetail!B51</f>
        <v>0</v>
      </c>
      <c r="N54" s="39">
        <f>EmpDetail!C51</f>
        <v>0</v>
      </c>
      <c r="O54" s="39">
        <f>EmpDetail!D51</f>
        <v>0</v>
      </c>
    </row>
    <row r="55" spans="12:15">
      <c r="L55">
        <f>EmpDetail!A52</f>
        <v>49</v>
      </c>
      <c r="M55" s="38">
        <f>EmpDetail!B52</f>
        <v>0</v>
      </c>
      <c r="N55" s="39">
        <f>EmpDetail!C52</f>
        <v>0</v>
      </c>
      <c r="O55" s="39">
        <f>EmpDetail!D52</f>
        <v>0</v>
      </c>
    </row>
    <row r="56" spans="12:15">
      <c r="L56">
        <f>EmpDetail!A53</f>
        <v>50</v>
      </c>
      <c r="M56" s="38">
        <f>EmpDetail!B53</f>
        <v>0</v>
      </c>
      <c r="N56" s="39">
        <f>EmpDetail!C53</f>
        <v>0</v>
      </c>
      <c r="O56" s="39">
        <f>EmpDetail!D53</f>
        <v>0</v>
      </c>
    </row>
    <row r="57" spans="12:15">
      <c r="L57">
        <f>EmpDetail!A54</f>
        <v>51</v>
      </c>
      <c r="M57" s="38">
        <f>EmpDetail!B54</f>
        <v>0</v>
      </c>
      <c r="N57" s="39">
        <f>EmpDetail!C54</f>
        <v>0</v>
      </c>
      <c r="O57" s="39">
        <f>EmpDetail!D54</f>
        <v>0</v>
      </c>
    </row>
    <row r="58" spans="12:15">
      <c r="L58">
        <f>EmpDetail!A55</f>
        <v>52</v>
      </c>
      <c r="M58" s="38">
        <f>EmpDetail!B55</f>
        <v>0</v>
      </c>
      <c r="N58" s="39">
        <f>EmpDetail!C55</f>
        <v>0</v>
      </c>
      <c r="O58" s="39">
        <f>EmpDetail!D55</f>
        <v>0</v>
      </c>
    </row>
    <row r="59" spans="12:15">
      <c r="L59">
        <f>EmpDetail!A56</f>
        <v>53</v>
      </c>
      <c r="M59" s="38">
        <f>EmpDetail!B56</f>
        <v>0</v>
      </c>
      <c r="N59" s="39">
        <f>EmpDetail!C56</f>
        <v>0</v>
      </c>
      <c r="O59" s="39">
        <f>EmpDetail!D56</f>
        <v>0</v>
      </c>
    </row>
    <row r="60" spans="12:15">
      <c r="L60">
        <f>EmpDetail!A57</f>
        <v>54</v>
      </c>
      <c r="M60" s="38">
        <f>EmpDetail!B57</f>
        <v>0</v>
      </c>
      <c r="N60" s="39">
        <f>EmpDetail!C57</f>
        <v>0</v>
      </c>
      <c r="O60" s="39">
        <f>EmpDetail!D57</f>
        <v>0</v>
      </c>
    </row>
    <row r="61" spans="12:15">
      <c r="L61">
        <f>EmpDetail!A58</f>
        <v>55</v>
      </c>
      <c r="M61" s="38">
        <f>EmpDetail!B58</f>
        <v>0</v>
      </c>
      <c r="N61" s="39">
        <f>EmpDetail!C58</f>
        <v>0</v>
      </c>
      <c r="O61" s="39">
        <f>EmpDetail!D58</f>
        <v>0</v>
      </c>
    </row>
    <row r="62" spans="12:15">
      <c r="L62">
        <f>EmpDetail!A59</f>
        <v>56</v>
      </c>
      <c r="M62" s="38">
        <f>EmpDetail!B59</f>
        <v>0</v>
      </c>
      <c r="N62" s="39">
        <f>EmpDetail!C59</f>
        <v>0</v>
      </c>
      <c r="O62" s="39">
        <f>EmpDetail!D59</f>
        <v>0</v>
      </c>
    </row>
    <row r="63" spans="12:15">
      <c r="L63">
        <f>EmpDetail!A60</f>
        <v>57</v>
      </c>
      <c r="M63" s="38">
        <f>EmpDetail!B60</f>
        <v>0</v>
      </c>
      <c r="N63" s="39">
        <f>EmpDetail!C60</f>
        <v>0</v>
      </c>
      <c r="O63" s="39">
        <f>EmpDetail!D60</f>
        <v>0</v>
      </c>
    </row>
    <row r="64" spans="12:15">
      <c r="L64">
        <f>EmpDetail!A61</f>
        <v>58</v>
      </c>
      <c r="M64" s="38">
        <f>EmpDetail!B61</f>
        <v>0</v>
      </c>
      <c r="N64" s="39">
        <f>EmpDetail!C61</f>
        <v>0</v>
      </c>
      <c r="O64" s="39">
        <f>EmpDetail!D61</f>
        <v>0</v>
      </c>
    </row>
    <row r="65" spans="12:15">
      <c r="L65">
        <f>EmpDetail!A62</f>
        <v>59</v>
      </c>
      <c r="M65" s="38">
        <f>EmpDetail!B62</f>
        <v>0</v>
      </c>
      <c r="N65" s="39">
        <f>EmpDetail!C62</f>
        <v>0</v>
      </c>
      <c r="O65" s="39">
        <f>EmpDetail!D62</f>
        <v>0</v>
      </c>
    </row>
    <row r="66" spans="12:15">
      <c r="L66">
        <f>EmpDetail!A63</f>
        <v>60</v>
      </c>
      <c r="M66" s="38">
        <f>EmpDetail!B63</f>
        <v>0</v>
      </c>
      <c r="N66" s="39">
        <f>EmpDetail!C63</f>
        <v>0</v>
      </c>
      <c r="O66" s="39">
        <f>EmpDetail!D63</f>
        <v>0</v>
      </c>
    </row>
    <row r="67" spans="12:15">
      <c r="L67">
        <f>EmpDetail!A64</f>
        <v>61</v>
      </c>
      <c r="M67" s="38">
        <f>EmpDetail!B64</f>
        <v>0</v>
      </c>
      <c r="N67" s="39">
        <f>EmpDetail!C64</f>
        <v>0</v>
      </c>
      <c r="O67" s="39">
        <f>EmpDetail!D64</f>
        <v>0</v>
      </c>
    </row>
    <row r="68" spans="12:15">
      <c r="L68">
        <f>EmpDetail!A65</f>
        <v>62</v>
      </c>
      <c r="M68" s="38">
        <f>EmpDetail!B65</f>
        <v>0</v>
      </c>
      <c r="N68" s="39">
        <f>EmpDetail!C65</f>
        <v>0</v>
      </c>
      <c r="O68" s="39">
        <f>EmpDetail!D65</f>
        <v>0</v>
      </c>
    </row>
    <row r="69" spans="12:15">
      <c r="L69">
        <f>EmpDetail!A66</f>
        <v>63</v>
      </c>
      <c r="M69" s="38">
        <f>EmpDetail!B66</f>
        <v>0</v>
      </c>
      <c r="N69" s="39">
        <f>EmpDetail!C66</f>
        <v>0</v>
      </c>
      <c r="O69" s="39">
        <f>EmpDetail!D66</f>
        <v>0</v>
      </c>
    </row>
    <row r="70" spans="12:15">
      <c r="L70">
        <f>EmpDetail!A67</f>
        <v>64</v>
      </c>
      <c r="M70" s="38">
        <f>EmpDetail!B67</f>
        <v>0</v>
      </c>
      <c r="N70" s="39">
        <f>EmpDetail!C67</f>
        <v>0</v>
      </c>
      <c r="O70" s="39">
        <f>EmpDetail!D67</f>
        <v>0</v>
      </c>
    </row>
    <row r="71" spans="12:15">
      <c r="L71">
        <f>EmpDetail!A68</f>
        <v>65</v>
      </c>
      <c r="M71" s="38">
        <f>EmpDetail!B68</f>
        <v>0</v>
      </c>
      <c r="N71" s="39">
        <f>EmpDetail!C68</f>
        <v>0</v>
      </c>
      <c r="O71" s="39">
        <f>EmpDetail!D68</f>
        <v>0</v>
      </c>
    </row>
    <row r="72" spans="12:15">
      <c r="L72">
        <f>EmpDetail!A69</f>
        <v>66</v>
      </c>
      <c r="M72" s="38">
        <f>EmpDetail!B69</f>
        <v>0</v>
      </c>
      <c r="N72" s="39">
        <f>EmpDetail!C69</f>
        <v>0</v>
      </c>
      <c r="O72" s="39">
        <f>EmpDetail!D69</f>
        <v>0</v>
      </c>
    </row>
    <row r="73" spans="12:15">
      <c r="L73">
        <f>EmpDetail!A70</f>
        <v>67</v>
      </c>
      <c r="M73" s="38">
        <f>EmpDetail!B70</f>
        <v>0</v>
      </c>
      <c r="N73" s="39">
        <f>EmpDetail!C70</f>
        <v>0</v>
      </c>
      <c r="O73" s="39">
        <f>EmpDetail!D70</f>
        <v>0</v>
      </c>
    </row>
    <row r="74" spans="12:15">
      <c r="L74">
        <f>EmpDetail!A71</f>
        <v>68</v>
      </c>
      <c r="M74" s="38">
        <f>EmpDetail!B71</f>
        <v>0</v>
      </c>
      <c r="N74" s="39">
        <f>EmpDetail!C71</f>
        <v>0</v>
      </c>
      <c r="O74" s="39">
        <f>EmpDetail!D71</f>
        <v>0</v>
      </c>
    </row>
    <row r="75" spans="12:15">
      <c r="L75">
        <f>EmpDetail!A72</f>
        <v>69</v>
      </c>
      <c r="M75" s="38">
        <f>EmpDetail!B72</f>
        <v>0</v>
      </c>
      <c r="N75" s="39">
        <f>EmpDetail!C72</f>
        <v>0</v>
      </c>
      <c r="O75" s="39">
        <f>EmpDetail!D72</f>
        <v>0</v>
      </c>
    </row>
    <row r="76" spans="12:15">
      <c r="L76">
        <f>EmpDetail!A73</f>
        <v>70</v>
      </c>
      <c r="M76" s="38">
        <f>EmpDetail!B73</f>
        <v>0</v>
      </c>
      <c r="N76" s="39">
        <f>EmpDetail!C73</f>
        <v>0</v>
      </c>
      <c r="O76" s="39">
        <f>EmpDetail!D73</f>
        <v>0</v>
      </c>
    </row>
    <row r="77" spans="12:15">
      <c r="L77">
        <f>EmpDetail!A74</f>
        <v>71</v>
      </c>
      <c r="M77" s="38">
        <f>EmpDetail!B74</f>
        <v>0</v>
      </c>
      <c r="N77" s="39">
        <f>EmpDetail!C74</f>
        <v>0</v>
      </c>
      <c r="O77" s="39">
        <f>EmpDetail!D74</f>
        <v>0</v>
      </c>
    </row>
    <row r="78" spans="12:15">
      <c r="L78">
        <f>EmpDetail!A75</f>
        <v>72</v>
      </c>
      <c r="M78" s="38">
        <f>EmpDetail!B75</f>
        <v>0</v>
      </c>
      <c r="N78" s="39">
        <f>EmpDetail!C75</f>
        <v>0</v>
      </c>
      <c r="O78" s="39">
        <f>EmpDetail!D75</f>
        <v>0</v>
      </c>
    </row>
    <row r="79" spans="12:15">
      <c r="L79">
        <f>EmpDetail!A76</f>
        <v>73</v>
      </c>
      <c r="M79" s="38">
        <f>EmpDetail!B76</f>
        <v>0</v>
      </c>
      <c r="N79" s="39">
        <f>EmpDetail!C76</f>
        <v>0</v>
      </c>
      <c r="O79" s="39">
        <f>EmpDetail!D76</f>
        <v>0</v>
      </c>
    </row>
    <row r="80" spans="12:15">
      <c r="L80">
        <f>EmpDetail!A77</f>
        <v>74</v>
      </c>
      <c r="M80" s="38">
        <f>EmpDetail!B77</f>
        <v>0</v>
      </c>
      <c r="N80" s="39">
        <f>EmpDetail!C77</f>
        <v>0</v>
      </c>
      <c r="O80" s="39">
        <f>EmpDetail!D77</f>
        <v>0</v>
      </c>
    </row>
    <row r="81" spans="12:15">
      <c r="L81">
        <f>EmpDetail!A78</f>
        <v>75</v>
      </c>
      <c r="M81" s="38">
        <f>EmpDetail!B78</f>
        <v>0</v>
      </c>
      <c r="N81" s="39">
        <f>EmpDetail!C78</f>
        <v>0</v>
      </c>
      <c r="O81" s="39">
        <f>EmpDetail!D78</f>
        <v>0</v>
      </c>
    </row>
    <row r="82" spans="12:15">
      <c r="L82">
        <f>EmpDetail!A79</f>
        <v>76</v>
      </c>
      <c r="M82" s="38">
        <f>EmpDetail!B79</f>
        <v>0</v>
      </c>
      <c r="N82" s="39">
        <f>EmpDetail!C79</f>
        <v>0</v>
      </c>
      <c r="O82" s="39">
        <f>EmpDetail!D79</f>
        <v>0</v>
      </c>
    </row>
    <row r="83" spans="12:15">
      <c r="L83">
        <f>EmpDetail!A80</f>
        <v>77</v>
      </c>
      <c r="M83" s="38">
        <f>EmpDetail!B80</f>
        <v>0</v>
      </c>
      <c r="N83" s="39">
        <f>EmpDetail!C80</f>
        <v>0</v>
      </c>
      <c r="O83" s="39">
        <f>EmpDetail!D80</f>
        <v>0</v>
      </c>
    </row>
    <row r="84" spans="12:15">
      <c r="L84">
        <f>EmpDetail!A81</f>
        <v>78</v>
      </c>
      <c r="M84" s="38">
        <f>EmpDetail!B81</f>
        <v>0</v>
      </c>
      <c r="N84" s="39">
        <f>EmpDetail!C81</f>
        <v>0</v>
      </c>
      <c r="O84" s="39">
        <f>EmpDetail!D81</f>
        <v>0</v>
      </c>
    </row>
    <row r="85" spans="12:15">
      <c r="L85">
        <f>EmpDetail!A82</f>
        <v>79</v>
      </c>
      <c r="M85" s="38">
        <f>EmpDetail!B82</f>
        <v>0</v>
      </c>
      <c r="N85" s="39">
        <f>EmpDetail!C82</f>
        <v>0</v>
      </c>
      <c r="O85" s="39">
        <f>EmpDetail!D82</f>
        <v>0</v>
      </c>
    </row>
    <row r="86" spans="12:15">
      <c r="L86">
        <f>EmpDetail!A83</f>
        <v>80</v>
      </c>
      <c r="M86" s="38">
        <f>EmpDetail!B83</f>
        <v>0</v>
      </c>
      <c r="N86" s="39">
        <f>EmpDetail!C83</f>
        <v>0</v>
      </c>
      <c r="O86" s="39">
        <f>EmpDetail!D83</f>
        <v>0</v>
      </c>
    </row>
    <row r="87" spans="12:15">
      <c r="L87">
        <f>EmpDetail!A84</f>
        <v>81</v>
      </c>
      <c r="M87" s="38">
        <f>EmpDetail!B84</f>
        <v>0</v>
      </c>
      <c r="N87" s="39">
        <f>EmpDetail!C84</f>
        <v>0</v>
      </c>
      <c r="O87" s="39">
        <f>EmpDetail!D84</f>
        <v>0</v>
      </c>
    </row>
    <row r="88" spans="12:15">
      <c r="L88">
        <f>EmpDetail!A85</f>
        <v>82</v>
      </c>
      <c r="M88" s="38">
        <f>EmpDetail!B85</f>
        <v>0</v>
      </c>
      <c r="N88" s="39">
        <f>EmpDetail!C85</f>
        <v>0</v>
      </c>
      <c r="O88" s="39">
        <f>EmpDetail!D85</f>
        <v>0</v>
      </c>
    </row>
    <row r="89" spans="12:15">
      <c r="L89">
        <f>EmpDetail!A86</f>
        <v>83</v>
      </c>
      <c r="M89" s="38">
        <f>EmpDetail!B86</f>
        <v>0</v>
      </c>
      <c r="N89" s="39">
        <f>EmpDetail!C86</f>
        <v>0</v>
      </c>
      <c r="O89" s="39">
        <f>EmpDetail!D86</f>
        <v>0</v>
      </c>
    </row>
    <row r="90" spans="12:15">
      <c r="L90">
        <f>EmpDetail!A87</f>
        <v>84</v>
      </c>
      <c r="M90" s="38">
        <f>EmpDetail!B87</f>
        <v>0</v>
      </c>
      <c r="N90" s="39">
        <f>EmpDetail!C87</f>
        <v>0</v>
      </c>
      <c r="O90" s="39">
        <f>EmpDetail!D87</f>
        <v>0</v>
      </c>
    </row>
    <row r="91" spans="12:15">
      <c r="L91">
        <f>EmpDetail!A88</f>
        <v>85</v>
      </c>
      <c r="M91" s="38">
        <f>EmpDetail!B88</f>
        <v>0</v>
      </c>
      <c r="N91" s="39">
        <f>EmpDetail!C88</f>
        <v>0</v>
      </c>
      <c r="O91" s="39">
        <f>EmpDetail!D88</f>
        <v>0</v>
      </c>
    </row>
    <row r="92" spans="12:15">
      <c r="L92">
        <f>EmpDetail!A89</f>
        <v>86</v>
      </c>
      <c r="M92" s="38">
        <f>EmpDetail!B89</f>
        <v>0</v>
      </c>
      <c r="N92" s="39">
        <f>EmpDetail!C89</f>
        <v>0</v>
      </c>
      <c r="O92" s="39">
        <f>EmpDetail!D89</f>
        <v>0</v>
      </c>
    </row>
    <row r="93" spans="12:15">
      <c r="L93">
        <f>EmpDetail!A90</f>
        <v>87</v>
      </c>
      <c r="M93" s="38">
        <f>EmpDetail!B90</f>
        <v>0</v>
      </c>
      <c r="N93" s="39">
        <f>EmpDetail!C90</f>
        <v>0</v>
      </c>
      <c r="O93" s="39">
        <f>EmpDetail!D90</f>
        <v>0</v>
      </c>
    </row>
    <row r="94" spans="12:15">
      <c r="L94">
        <f>EmpDetail!A91</f>
        <v>88</v>
      </c>
      <c r="M94" s="38">
        <f>EmpDetail!B91</f>
        <v>0</v>
      </c>
      <c r="N94" s="39">
        <f>EmpDetail!C91</f>
        <v>0</v>
      </c>
      <c r="O94" s="39">
        <f>EmpDetail!D91</f>
        <v>0</v>
      </c>
    </row>
    <row r="95" spans="12:15">
      <c r="L95">
        <f>EmpDetail!A92</f>
        <v>89</v>
      </c>
      <c r="M95" s="38">
        <f>EmpDetail!B92</f>
        <v>0</v>
      </c>
      <c r="N95" s="39">
        <f>EmpDetail!C92</f>
        <v>0</v>
      </c>
      <c r="O95" s="39">
        <f>EmpDetail!D92</f>
        <v>0</v>
      </c>
    </row>
    <row r="96" spans="12:15">
      <c r="L96">
        <f>EmpDetail!A93</f>
        <v>90</v>
      </c>
      <c r="M96" s="38">
        <f>EmpDetail!B93</f>
        <v>0</v>
      </c>
      <c r="N96" s="39">
        <f>EmpDetail!C93</f>
        <v>0</v>
      </c>
      <c r="O96" s="39">
        <f>EmpDetail!D93</f>
        <v>0</v>
      </c>
    </row>
    <row r="97" spans="12:15">
      <c r="L97">
        <f>EmpDetail!A94</f>
        <v>91</v>
      </c>
      <c r="M97" s="38">
        <f>EmpDetail!B94</f>
        <v>0</v>
      </c>
      <c r="N97" s="39">
        <f>EmpDetail!C94</f>
        <v>0</v>
      </c>
      <c r="O97" s="39">
        <f>EmpDetail!D94</f>
        <v>0</v>
      </c>
    </row>
    <row r="98" spans="12:15">
      <c r="L98">
        <f>EmpDetail!A95</f>
        <v>92</v>
      </c>
      <c r="M98" s="38">
        <f>EmpDetail!B95</f>
        <v>0</v>
      </c>
      <c r="N98" s="39">
        <f>EmpDetail!C95</f>
        <v>0</v>
      </c>
      <c r="O98" s="39">
        <f>EmpDetail!D95</f>
        <v>0</v>
      </c>
    </row>
    <row r="99" spans="12:15">
      <c r="L99">
        <f>EmpDetail!A96</f>
        <v>93</v>
      </c>
      <c r="M99" s="38">
        <f>EmpDetail!B96</f>
        <v>0</v>
      </c>
      <c r="N99" s="39">
        <f>EmpDetail!C96</f>
        <v>0</v>
      </c>
      <c r="O99" s="39">
        <f>EmpDetail!D96</f>
        <v>0</v>
      </c>
    </row>
    <row r="100" spans="12:15">
      <c r="L100">
        <f>EmpDetail!A97</f>
        <v>94</v>
      </c>
      <c r="M100" s="38">
        <f>EmpDetail!B97</f>
        <v>0</v>
      </c>
      <c r="N100" s="39">
        <f>EmpDetail!C97</f>
        <v>0</v>
      </c>
      <c r="O100" s="39">
        <f>EmpDetail!D97</f>
        <v>0</v>
      </c>
    </row>
    <row r="101" spans="12:15">
      <c r="L101">
        <f>EmpDetail!A98</f>
        <v>95</v>
      </c>
      <c r="M101" s="38">
        <f>EmpDetail!B98</f>
        <v>0</v>
      </c>
      <c r="N101" s="39">
        <f>EmpDetail!C98</f>
        <v>0</v>
      </c>
      <c r="O101" s="39">
        <f>EmpDetail!D98</f>
        <v>0</v>
      </c>
    </row>
    <row r="102" spans="12:15">
      <c r="L102">
        <f>EmpDetail!A99</f>
        <v>96</v>
      </c>
      <c r="M102" s="38">
        <f>EmpDetail!B99</f>
        <v>0</v>
      </c>
      <c r="N102" s="39">
        <f>EmpDetail!C99</f>
        <v>0</v>
      </c>
      <c r="O102" s="39">
        <f>EmpDetail!D99</f>
        <v>0</v>
      </c>
    </row>
    <row r="103" spans="12:15">
      <c r="L103">
        <f>EmpDetail!A100</f>
        <v>97</v>
      </c>
      <c r="M103" s="38">
        <f>EmpDetail!B100</f>
        <v>0</v>
      </c>
      <c r="N103" s="39">
        <f>EmpDetail!C100</f>
        <v>0</v>
      </c>
      <c r="O103" s="39">
        <f>EmpDetail!D100</f>
        <v>0</v>
      </c>
    </row>
    <row r="104" spans="12:15">
      <c r="L104">
        <f>EmpDetail!A101</f>
        <v>98</v>
      </c>
      <c r="M104" s="38">
        <f>EmpDetail!B101</f>
        <v>0</v>
      </c>
      <c r="N104" s="39">
        <f>EmpDetail!C101</f>
        <v>0</v>
      </c>
      <c r="O104" s="39">
        <f>EmpDetail!D101</f>
        <v>0</v>
      </c>
    </row>
    <row r="105" spans="12:15">
      <c r="L105">
        <f>EmpDetail!A102</f>
        <v>99</v>
      </c>
      <c r="M105" s="38">
        <f>EmpDetail!B102</f>
        <v>0</v>
      </c>
      <c r="N105" s="39">
        <f>EmpDetail!C102</f>
        <v>0</v>
      </c>
      <c r="O105" s="39">
        <f>EmpDetail!D102</f>
        <v>0</v>
      </c>
    </row>
    <row r="106" spans="12:15">
      <c r="L106">
        <f>EmpDetail!A103</f>
        <v>100</v>
      </c>
      <c r="M106" s="38">
        <f>EmpDetail!B103</f>
        <v>0</v>
      </c>
      <c r="N106" s="39">
        <f>EmpDetail!C103</f>
        <v>0</v>
      </c>
      <c r="O106" s="39">
        <f>EmpDetail!D103</f>
        <v>0</v>
      </c>
    </row>
  </sheetData>
  <sheetProtection password="87C9" sheet="1" objects="1" scenarios="1" formatColumns="0" formatRows="0"/>
  <protectedRanges>
    <protectedRange sqref="K26" name="Range5"/>
    <protectedRange sqref="J7:K21" name="Range4"/>
    <protectedRange sqref="A7:A21" name="Range2"/>
    <protectedRange sqref="P1:S15" name="Range1"/>
    <protectedRange sqref="F7:G21" name="Range3"/>
  </protectedRanges>
  <mergeCells count="3">
    <mergeCell ref="B1:K1"/>
    <mergeCell ref="B2:K2"/>
    <mergeCell ref="B4:K4"/>
  </mergeCells>
  <dataValidations count="2">
    <dataValidation type="list" allowBlank="1" showInputMessage="1" showErrorMessage="1" sqref="K7:K21">
      <formula1>$S$1:$S$15</formula1>
    </dataValidation>
    <dataValidation type="list" allowBlank="1" showInputMessage="1" showErrorMessage="1" sqref="J7:J21">
      <formula1>$P$1:$P$15</formula1>
    </dataValidation>
  </dataValidations>
  <pageMargins left="0.46" right="0.25" top="0.28000000000000003" bottom="0.32" header="0.3" footer="0.3"/>
  <pageSetup orientation="landscape" blackAndWhite="1" verticalDpi="200" r:id="rId1"/>
  <drawing r:id="rId2"/>
  <legacyDrawing r:id="rId3"/>
</worksheet>
</file>

<file path=xl/worksheets/sheet6.xml><?xml version="1.0" encoding="utf-8"?>
<worksheet xmlns="http://schemas.openxmlformats.org/spreadsheetml/2006/main" xmlns:r="http://schemas.openxmlformats.org/officeDocument/2006/relationships">
  <sheetPr codeName="Sheet6">
    <tabColor rgb="FF00B0F0"/>
  </sheetPr>
  <dimension ref="A1:W108"/>
  <sheetViews>
    <sheetView showGridLines="0" showRowColHeaders="0" workbookViewId="0">
      <selection activeCell="G9" sqref="G9"/>
    </sheetView>
  </sheetViews>
  <sheetFormatPr defaultRowHeight="14.4"/>
  <cols>
    <col min="2" max="2" width="7.88671875" customWidth="1"/>
    <col min="3" max="3" width="23.44140625" customWidth="1"/>
    <col min="4" max="4" width="15.109375" customWidth="1"/>
    <col min="5" max="5" width="18.5546875" customWidth="1"/>
    <col min="6" max="6" width="7.109375" customWidth="1"/>
    <col min="7" max="7" width="9.6640625" customWidth="1"/>
    <col min="8" max="8" width="10" customWidth="1"/>
    <col min="9" max="9" width="10.109375" customWidth="1"/>
    <col min="10" max="10" width="9.88671875" customWidth="1"/>
    <col min="11" max="11" width="10.33203125" customWidth="1"/>
    <col min="12" max="12" width="13.88671875" customWidth="1"/>
    <col min="13" max="13" width="12.5546875" customWidth="1"/>
    <col min="14" max="20" width="9.109375" hidden="1" customWidth="1"/>
    <col min="21" max="22" width="9.33203125" hidden="1" customWidth="1"/>
    <col min="23" max="23" width="9.109375" hidden="1" customWidth="1"/>
  </cols>
  <sheetData>
    <row r="1" spans="1:23" ht="29.25" customHeight="1">
      <c r="B1" s="1573" t="str">
        <f>Master!G2&amp;Master!H2</f>
        <v>कार्यालय&amp;राजकीय उच्च माध्यमिक विद्यालय ]चौगाई]टोंक</v>
      </c>
      <c r="C1" s="1574"/>
      <c r="D1" s="1574"/>
      <c r="E1" s="1574"/>
      <c r="F1" s="1574"/>
      <c r="G1" s="1574"/>
      <c r="H1" s="1574"/>
      <c r="I1" s="1574"/>
      <c r="J1" s="1574"/>
      <c r="K1" s="1574"/>
      <c r="L1" s="1574"/>
      <c r="M1" s="1575"/>
    </row>
    <row r="2" spans="1:23" ht="15.6">
      <c r="A2" s="2"/>
      <c r="B2" s="143"/>
      <c r="C2" s="22"/>
      <c r="D2" s="22"/>
      <c r="E2" s="22"/>
      <c r="F2" s="22"/>
      <c r="G2" s="22"/>
      <c r="H2" s="22"/>
      <c r="I2" s="22"/>
      <c r="J2" s="22"/>
      <c r="K2" s="22"/>
      <c r="L2" s="22"/>
      <c r="M2" s="144"/>
    </row>
    <row r="3" spans="1:23" ht="21">
      <c r="A3" s="2"/>
      <c r="B3" s="143"/>
      <c r="C3" s="22"/>
      <c r="D3" s="22"/>
      <c r="E3" s="1576" t="s">
        <v>21</v>
      </c>
      <c r="F3" s="1576"/>
      <c r="G3" s="1576"/>
      <c r="H3" s="1576"/>
      <c r="I3" s="44"/>
      <c r="J3" s="22"/>
      <c r="K3" s="22"/>
      <c r="L3" s="22"/>
      <c r="M3" s="144"/>
    </row>
    <row r="4" spans="1:23" ht="15.6">
      <c r="A4" s="2"/>
      <c r="B4" s="143"/>
      <c r="C4" s="22"/>
      <c r="D4" s="22"/>
      <c r="E4" s="22"/>
      <c r="F4" s="22"/>
      <c r="G4" s="22"/>
      <c r="H4" s="22"/>
      <c r="I4" s="22"/>
      <c r="J4" s="22"/>
      <c r="K4" s="22"/>
      <c r="L4" s="22"/>
      <c r="M4" s="144"/>
    </row>
    <row r="5" spans="1:23" ht="18">
      <c r="A5" s="2"/>
      <c r="B5" s="1580" t="s">
        <v>829</v>
      </c>
      <c r="C5" s="1581"/>
      <c r="D5" s="1581"/>
      <c r="E5" s="1581"/>
      <c r="F5" s="1581"/>
      <c r="G5" s="1581"/>
      <c r="H5" s="1581"/>
      <c r="I5" s="1581"/>
      <c r="J5" s="1581"/>
      <c r="K5" s="1581"/>
      <c r="L5" s="1581"/>
      <c r="M5" s="1582"/>
    </row>
    <row r="6" spans="1:23" ht="18">
      <c r="A6" s="2"/>
      <c r="B6" s="1577" t="s">
        <v>828</v>
      </c>
      <c r="C6" s="1578"/>
      <c r="D6" s="1578"/>
      <c r="E6" s="1578"/>
      <c r="F6" s="1578"/>
      <c r="G6" s="1578"/>
      <c r="H6" s="1578"/>
      <c r="I6" s="1578"/>
      <c r="J6" s="1578"/>
      <c r="K6" s="1578"/>
      <c r="L6" s="1578"/>
      <c r="M6" s="1579"/>
    </row>
    <row r="7" spans="1:23" ht="18.600000000000001" thickBot="1">
      <c r="A7" s="2"/>
      <c r="B7" s="1583" t="s">
        <v>827</v>
      </c>
      <c r="C7" s="1584"/>
      <c r="D7" s="1584"/>
      <c r="E7" s="1584"/>
      <c r="F7" s="1584"/>
      <c r="G7" s="1584"/>
      <c r="H7" s="1584"/>
      <c r="I7" s="1584"/>
      <c r="J7" s="1584"/>
      <c r="K7" s="1584"/>
      <c r="L7" s="1584"/>
      <c r="M7" s="1585"/>
    </row>
    <row r="8" spans="1:23" ht="90.6" thickBot="1">
      <c r="A8" s="1282" t="s">
        <v>219</v>
      </c>
      <c r="B8" s="1255" t="s">
        <v>0</v>
      </c>
      <c r="C8" s="1256" t="s">
        <v>1</v>
      </c>
      <c r="D8" s="1256" t="s">
        <v>2</v>
      </c>
      <c r="E8" s="1256" t="s">
        <v>264</v>
      </c>
      <c r="F8" s="1256" t="s">
        <v>251</v>
      </c>
      <c r="G8" s="1256" t="s">
        <v>90</v>
      </c>
      <c r="H8" s="1256" t="s">
        <v>91</v>
      </c>
      <c r="I8" s="1256" t="s">
        <v>262</v>
      </c>
      <c r="J8" s="1256" t="s">
        <v>92</v>
      </c>
      <c r="K8" s="1256" t="s">
        <v>262</v>
      </c>
      <c r="L8" s="1256" t="s">
        <v>843</v>
      </c>
      <c r="M8" s="1256" t="s">
        <v>88</v>
      </c>
      <c r="S8" s="40" t="s">
        <v>256</v>
      </c>
      <c r="T8" s="40"/>
      <c r="U8" s="40" t="s">
        <v>260</v>
      </c>
      <c r="V8" s="40" t="s">
        <v>261</v>
      </c>
      <c r="W8" s="40" t="s">
        <v>258</v>
      </c>
    </row>
    <row r="9" spans="1:23" ht="16.2" thickBot="1">
      <c r="A9" s="1284">
        <v>9</v>
      </c>
      <c r="B9" s="1285">
        <f>IF(C9="","",1)</f>
        <v>1</v>
      </c>
      <c r="C9" s="1190" t="str">
        <f>IF(ISNA(VLOOKUP($A9,$N$9:$R$108,2,FALSE)),"",VLOOKUP($A9,$N$7:$R$108,2,FALSE))</f>
        <v>jkeizlkn jsxj</v>
      </c>
      <c r="D9" s="1189" t="str">
        <f>IF(ISNA(VLOOKUP($A9,$N$9:$R$108,3,FALSE)),"",VLOOKUP($A9,$N$7:$R$108,3,FALSE))</f>
        <v>वरिष्ठ अध्यापक</v>
      </c>
      <c r="E9" s="1189" t="str">
        <f>IF(ISNA(VLOOKUP($A9,$N$9:$R$108,4,FALSE)),"",VLOOKUP($A9,$N$7:$R$108,4,FALSE))</f>
        <v>राउमावि चौगाई</v>
      </c>
      <c r="F9" s="1286" t="str">
        <f>IF(ISNA(VLOOKUP($A9,$N$9:$R$108,5,FALSE)),"",VLOOKUP($A9,$N$7:$R$108,5,FALSE))</f>
        <v>L-11</v>
      </c>
      <c r="G9" s="1287" t="s">
        <v>93</v>
      </c>
      <c r="H9" s="1288">
        <v>44105</v>
      </c>
      <c r="I9" s="1289" t="s">
        <v>259</v>
      </c>
      <c r="J9" s="1288">
        <v>44106</v>
      </c>
      <c r="K9" s="1289" t="s">
        <v>257</v>
      </c>
      <c r="L9" s="1284">
        <v>500</v>
      </c>
      <c r="M9" s="1290">
        <f>IF(C9="","",W9-S9)</f>
        <v>10</v>
      </c>
      <c r="N9">
        <f>EmpDetail!A4</f>
        <v>1</v>
      </c>
      <c r="O9" t="str">
        <f>EmpDetail!B4</f>
        <v>fd'ku yky cSjok</v>
      </c>
      <c r="P9" t="str">
        <f>EmpDetail!C4</f>
        <v>प्रधानाचार्य</v>
      </c>
      <c r="Q9" t="str">
        <f>EmpDetail!D4</f>
        <v>राउमावि चौगाई</v>
      </c>
      <c r="R9" t="str">
        <f>EmpDetail!J4</f>
        <v>L-16</v>
      </c>
      <c r="S9">
        <f>IF(H9=J9,0,V9-U9)</f>
        <v>0</v>
      </c>
      <c r="U9" s="191">
        <f>IF(I9="After Noon",H9+1,H9)</f>
        <v>44106</v>
      </c>
      <c r="V9" s="191">
        <f>IF(K9="After Noon",J9+1,J9)</f>
        <v>44106</v>
      </c>
      <c r="W9" s="738">
        <f>IF(L9&lt;=500,10,IF(L9&lt;=999,12,IF(L9&lt;=10000,15,0)))*IF(L9&gt;2,1,0)</f>
        <v>10</v>
      </c>
    </row>
    <row r="10" spans="1:23" ht="16.2" thickBot="1">
      <c r="A10" s="1284"/>
      <c r="B10" s="1285" t="str">
        <f t="shared" ref="B10:B15" si="0">IF(C10="","",B9+1)</f>
        <v/>
      </c>
      <c r="C10" s="1190" t="str">
        <f t="shared" ref="C10:C15" si="1">IF(ISNA(VLOOKUP($A10,$N$9:$R$108,2,FALSE)),"",VLOOKUP($A10,$N$7:$R$108,2,FALSE))</f>
        <v/>
      </c>
      <c r="D10" s="1189" t="str">
        <f t="shared" ref="D10:D15" si="2">IF(ISNA(VLOOKUP($A10,$N$9:$R$108,3,FALSE)),"",VLOOKUP($A10,$N$7:$R$108,3,FALSE))</f>
        <v/>
      </c>
      <c r="E10" s="1189" t="str">
        <f t="shared" ref="E10:E15" si="3">IF(ISNA(VLOOKUP($A10,$N$9:$R$108,4,FALSE)),"",VLOOKUP($A10,$N$7:$R$108,4,FALSE))</f>
        <v/>
      </c>
      <c r="F10" s="1286" t="str">
        <f t="shared" ref="F10:F15" si="4">IF(ISNA(VLOOKUP($A10,$N$9:$R$108,5,FALSE)),"",VLOOKUP($A10,$N$7:$R$108,5,FALSE))</f>
        <v/>
      </c>
      <c r="G10" s="1287" t="s">
        <v>93</v>
      </c>
      <c r="H10" s="1288">
        <v>44105</v>
      </c>
      <c r="I10" s="1289" t="s">
        <v>259</v>
      </c>
      <c r="J10" s="1288">
        <v>44107</v>
      </c>
      <c r="K10" s="1289" t="s">
        <v>257</v>
      </c>
      <c r="L10" s="1284">
        <v>125</v>
      </c>
      <c r="M10" s="1290" t="str">
        <f t="shared" ref="M10:M15" si="5">IF(C10="","",W10-S10)</f>
        <v/>
      </c>
      <c r="N10">
        <f>EmpDetail!A5</f>
        <v>2</v>
      </c>
      <c r="O10" t="str">
        <f>EmpDetail!B5</f>
        <v>iwj.k pUn y{kdkj</v>
      </c>
      <c r="P10" t="str">
        <f>EmpDetail!C5</f>
        <v>व्याख्याता</v>
      </c>
      <c r="Q10" t="str">
        <f>EmpDetail!D5</f>
        <v>राउमावि चौगाई</v>
      </c>
      <c r="R10" t="str">
        <f>EmpDetail!J5</f>
        <v>L-12</v>
      </c>
      <c r="S10">
        <f t="shared" ref="S10:S15" si="6">IF(H10=J10,0,V10-U10)</f>
        <v>1</v>
      </c>
      <c r="T10" s="738"/>
      <c r="U10" s="191">
        <f t="shared" ref="U10:U15" si="7">IF(I10="After Noon",H10+1,H10)</f>
        <v>44106</v>
      </c>
      <c r="V10" s="191">
        <f t="shared" ref="V10:V15" si="8">IF(K10="After Noon",J10+1,J10)</f>
        <v>44107</v>
      </c>
      <c r="W10" s="738">
        <f t="shared" ref="W10:W15" si="9">IF(L10&lt;=500,10,IF(L10&lt;=999,12,IF(L10&lt;=10000,15,0)))*IF(L10&gt;2,1,0)</f>
        <v>10</v>
      </c>
    </row>
    <row r="11" spans="1:23" ht="16.2" thickBot="1">
      <c r="A11" s="1284"/>
      <c r="B11" s="1285" t="str">
        <f t="shared" si="0"/>
        <v/>
      </c>
      <c r="C11" s="1190" t="str">
        <f t="shared" si="1"/>
        <v/>
      </c>
      <c r="D11" s="1189" t="str">
        <f t="shared" si="2"/>
        <v/>
      </c>
      <c r="E11" s="1189" t="str">
        <f t="shared" si="3"/>
        <v/>
      </c>
      <c r="F11" s="1286" t="str">
        <f t="shared" si="4"/>
        <v/>
      </c>
      <c r="G11" s="1287" t="s">
        <v>93</v>
      </c>
      <c r="H11" s="1288">
        <v>44105</v>
      </c>
      <c r="I11" s="1289" t="s">
        <v>259</v>
      </c>
      <c r="J11" s="1288">
        <v>44106</v>
      </c>
      <c r="K11" s="1289" t="s">
        <v>257</v>
      </c>
      <c r="L11" s="1284">
        <v>23</v>
      </c>
      <c r="M11" s="1290" t="str">
        <f t="shared" si="5"/>
        <v/>
      </c>
      <c r="N11">
        <f>EmpDetail!A6</f>
        <v>3</v>
      </c>
      <c r="O11" t="str">
        <f>EmpDetail!B6</f>
        <v>jktsUnz dqekj tSu</v>
      </c>
      <c r="P11" t="str">
        <f>EmpDetail!C6</f>
        <v>व्याख्याता</v>
      </c>
      <c r="Q11" t="str">
        <f>EmpDetail!D6</f>
        <v>राउमावि चौगाई</v>
      </c>
      <c r="R11" t="str">
        <f>EmpDetail!J6</f>
        <v>L-12</v>
      </c>
      <c r="S11">
        <f t="shared" si="6"/>
        <v>0</v>
      </c>
      <c r="T11" s="738"/>
      <c r="U11" s="191">
        <f t="shared" si="7"/>
        <v>44106</v>
      </c>
      <c r="V11" s="191">
        <f t="shared" si="8"/>
        <v>44106</v>
      </c>
      <c r="W11" s="738">
        <f t="shared" si="9"/>
        <v>10</v>
      </c>
    </row>
    <row r="12" spans="1:23" ht="16.2" thickBot="1">
      <c r="A12" s="1284"/>
      <c r="B12" s="1285" t="str">
        <f t="shared" si="0"/>
        <v/>
      </c>
      <c r="C12" s="1190" t="str">
        <f t="shared" si="1"/>
        <v/>
      </c>
      <c r="D12" s="1189" t="str">
        <f t="shared" si="2"/>
        <v/>
      </c>
      <c r="E12" s="1189" t="str">
        <f t="shared" si="3"/>
        <v/>
      </c>
      <c r="F12" s="1286" t="str">
        <f t="shared" si="4"/>
        <v/>
      </c>
      <c r="G12" s="1287"/>
      <c r="H12" s="1288"/>
      <c r="I12" s="1289"/>
      <c r="J12" s="1288"/>
      <c r="K12" s="1289"/>
      <c r="L12" s="1284"/>
      <c r="M12" s="1290" t="str">
        <f t="shared" si="5"/>
        <v/>
      </c>
      <c r="N12">
        <f>EmpDetail!A7</f>
        <v>4</v>
      </c>
      <c r="O12" t="str">
        <f>EmpDetail!B7</f>
        <v>fd'ku yky cSjok</v>
      </c>
      <c r="P12" t="str">
        <f>EmpDetail!C7</f>
        <v>व्याख्याता</v>
      </c>
      <c r="Q12" t="str">
        <f>EmpDetail!D7</f>
        <v>राउमावि चौगाई</v>
      </c>
      <c r="R12" t="str">
        <f>EmpDetail!J7</f>
        <v>L-12</v>
      </c>
      <c r="S12">
        <f t="shared" si="6"/>
        <v>0</v>
      </c>
      <c r="T12" s="738"/>
      <c r="U12" s="191">
        <f t="shared" si="7"/>
        <v>0</v>
      </c>
      <c r="V12" s="191">
        <f t="shared" si="8"/>
        <v>0</v>
      </c>
      <c r="W12" s="738">
        <f t="shared" si="9"/>
        <v>0</v>
      </c>
    </row>
    <row r="13" spans="1:23" ht="16.2" thickBot="1">
      <c r="A13" s="1284"/>
      <c r="B13" s="1285" t="str">
        <f t="shared" si="0"/>
        <v/>
      </c>
      <c r="C13" s="1190" t="str">
        <f t="shared" si="1"/>
        <v/>
      </c>
      <c r="D13" s="1189" t="str">
        <f t="shared" si="2"/>
        <v/>
      </c>
      <c r="E13" s="1189" t="str">
        <f t="shared" si="3"/>
        <v/>
      </c>
      <c r="F13" s="1286" t="str">
        <f t="shared" si="4"/>
        <v/>
      </c>
      <c r="G13" s="1287"/>
      <c r="H13" s="1288"/>
      <c r="I13" s="1289"/>
      <c r="J13" s="1288"/>
      <c r="K13" s="1289"/>
      <c r="L13" s="1284"/>
      <c r="M13" s="1290" t="str">
        <f t="shared" si="5"/>
        <v/>
      </c>
      <c r="N13">
        <f>EmpDetail!A8</f>
        <v>5</v>
      </c>
      <c r="O13" t="str">
        <f>EmpDetail!B8</f>
        <v>lR;ukjk;.k 'kekZ</v>
      </c>
      <c r="P13" t="str">
        <f>EmpDetail!C8</f>
        <v>वरिष्ठ अध्यापक</v>
      </c>
      <c r="Q13" t="str">
        <f>EmpDetail!D8</f>
        <v>राउमावि चौगाई</v>
      </c>
      <c r="R13" t="str">
        <f>EmpDetail!J8</f>
        <v>L-13</v>
      </c>
      <c r="S13">
        <f t="shared" si="6"/>
        <v>0</v>
      </c>
      <c r="T13" s="738"/>
      <c r="U13" s="191">
        <f t="shared" si="7"/>
        <v>0</v>
      </c>
      <c r="V13" s="191">
        <f t="shared" si="8"/>
        <v>0</v>
      </c>
      <c r="W13" s="738">
        <f t="shared" si="9"/>
        <v>0</v>
      </c>
    </row>
    <row r="14" spans="1:23" ht="16.2" thickBot="1">
      <c r="A14" s="1284"/>
      <c r="B14" s="1285" t="str">
        <f t="shared" si="0"/>
        <v/>
      </c>
      <c r="C14" s="1190" t="str">
        <f t="shared" si="1"/>
        <v/>
      </c>
      <c r="D14" s="1189" t="str">
        <f t="shared" si="2"/>
        <v/>
      </c>
      <c r="E14" s="1189" t="str">
        <f t="shared" si="3"/>
        <v/>
      </c>
      <c r="F14" s="1286" t="str">
        <f t="shared" si="4"/>
        <v/>
      </c>
      <c r="G14" s="1287"/>
      <c r="H14" s="1288"/>
      <c r="I14" s="1289"/>
      <c r="J14" s="1288"/>
      <c r="K14" s="1289"/>
      <c r="L14" s="1284"/>
      <c r="M14" s="1290" t="str">
        <f t="shared" si="5"/>
        <v/>
      </c>
      <c r="N14">
        <f>EmpDetail!A9</f>
        <v>6</v>
      </c>
      <c r="O14" t="str">
        <f>EmpDetail!B9</f>
        <v>iq"ik tSu</v>
      </c>
      <c r="P14" t="str">
        <f>EmpDetail!C9</f>
        <v>वरिष्ठ अध्यापक</v>
      </c>
      <c r="Q14" t="str">
        <f>EmpDetail!D9</f>
        <v>राउमावि चौगाई</v>
      </c>
      <c r="R14" t="str">
        <f>EmpDetail!J9</f>
        <v>L-13</v>
      </c>
      <c r="S14">
        <f t="shared" si="6"/>
        <v>0</v>
      </c>
      <c r="T14" s="738"/>
      <c r="U14" s="191">
        <f t="shared" si="7"/>
        <v>0</v>
      </c>
      <c r="V14" s="191">
        <f t="shared" si="8"/>
        <v>0</v>
      </c>
      <c r="W14" s="738">
        <f t="shared" si="9"/>
        <v>0</v>
      </c>
    </row>
    <row r="15" spans="1:23" ht="16.2" thickBot="1">
      <c r="A15" s="1284"/>
      <c r="B15" s="1285" t="str">
        <f t="shared" si="0"/>
        <v/>
      </c>
      <c r="C15" s="1190" t="str">
        <f t="shared" si="1"/>
        <v/>
      </c>
      <c r="D15" s="1189" t="str">
        <f t="shared" si="2"/>
        <v/>
      </c>
      <c r="E15" s="1189" t="str">
        <f t="shared" si="3"/>
        <v/>
      </c>
      <c r="F15" s="1286" t="str">
        <f t="shared" si="4"/>
        <v/>
      </c>
      <c r="G15" s="1287"/>
      <c r="H15" s="1288"/>
      <c r="I15" s="1289"/>
      <c r="J15" s="1288"/>
      <c r="K15" s="1289"/>
      <c r="L15" s="1284"/>
      <c r="M15" s="1290" t="str">
        <f t="shared" si="5"/>
        <v/>
      </c>
      <c r="N15">
        <f>EmpDetail!A10</f>
        <v>7</v>
      </c>
      <c r="O15" t="str">
        <f>EmpDetail!B10</f>
        <v>vk'kkjke eh.kk</v>
      </c>
      <c r="P15" t="str">
        <f>EmpDetail!C10</f>
        <v>वरिष्ठ अध्यापक</v>
      </c>
      <c r="Q15" t="str">
        <f>EmpDetail!D10</f>
        <v>राउमावि चौगाई</v>
      </c>
      <c r="R15" t="str">
        <f>EmpDetail!J10</f>
        <v>L-11</v>
      </c>
      <c r="S15">
        <f t="shared" si="6"/>
        <v>0</v>
      </c>
      <c r="T15" s="738"/>
      <c r="U15" s="191">
        <f t="shared" si="7"/>
        <v>0</v>
      </c>
      <c r="V15" s="191">
        <f t="shared" si="8"/>
        <v>0</v>
      </c>
      <c r="W15" s="738">
        <f t="shared" si="9"/>
        <v>0</v>
      </c>
    </row>
    <row r="16" spans="1:23" ht="15.6">
      <c r="A16" s="2"/>
      <c r="B16" s="2"/>
      <c r="C16" s="2"/>
      <c r="D16" s="2"/>
      <c r="E16" s="2"/>
      <c r="F16" s="2"/>
      <c r="G16" s="2"/>
      <c r="H16" s="2"/>
      <c r="I16" s="2"/>
      <c r="J16" s="2"/>
      <c r="K16" s="2"/>
      <c r="L16" s="2"/>
      <c r="M16" s="2"/>
      <c r="N16">
        <f>EmpDetail!A11</f>
        <v>8</v>
      </c>
      <c r="O16" t="str">
        <f>EmpDetail!B11</f>
        <v>t;iky flag</v>
      </c>
      <c r="P16" t="str">
        <f>EmpDetail!C11</f>
        <v>वरिष्ठ अध्यापक</v>
      </c>
      <c r="Q16" t="str">
        <f>EmpDetail!D11</f>
        <v>राउमावि चौगाई</v>
      </c>
      <c r="R16" t="str">
        <f>EmpDetail!J11</f>
        <v>L-12</v>
      </c>
      <c r="U16" s="41"/>
      <c r="V16" s="41"/>
    </row>
    <row r="17" spans="1:22">
      <c r="A17" s="3"/>
      <c r="B17" s="3"/>
      <c r="C17" s="3"/>
      <c r="D17" s="3"/>
      <c r="E17" s="3"/>
      <c r="F17" s="3"/>
      <c r="G17" s="3"/>
      <c r="H17" s="3"/>
      <c r="I17" s="3"/>
      <c r="J17" s="4"/>
      <c r="K17" s="4"/>
      <c r="L17" s="33" t="str">
        <f>Master!B2</f>
        <v>प्रधानाचार्य</v>
      </c>
      <c r="M17" s="3"/>
      <c r="N17">
        <f>EmpDetail!A12</f>
        <v>9</v>
      </c>
      <c r="O17" t="str">
        <f>EmpDetail!B12</f>
        <v>jkeizlkn jsxj</v>
      </c>
      <c r="P17" t="str">
        <f>EmpDetail!C12</f>
        <v>वरिष्ठ अध्यापक</v>
      </c>
      <c r="Q17" t="str">
        <f>EmpDetail!D12</f>
        <v>राउमावि चौगाई</v>
      </c>
      <c r="R17" t="str">
        <f>EmpDetail!J12</f>
        <v>L-11</v>
      </c>
      <c r="U17" s="41"/>
      <c r="V17" s="41"/>
    </row>
    <row r="18" spans="1:22">
      <c r="A18" s="3"/>
      <c r="B18" s="3"/>
      <c r="C18" s="3"/>
      <c r="D18" s="3"/>
      <c r="E18" s="3"/>
      <c r="F18" s="3"/>
      <c r="G18" s="3"/>
      <c r="H18" s="3"/>
      <c r="I18" s="3"/>
      <c r="J18" s="4"/>
      <c r="K18" s="4"/>
      <c r="L18" s="33" t="str">
        <f>Master!B3</f>
        <v xml:space="preserve">राजकीय उच्च माध्यमिक विद्यालय </v>
      </c>
      <c r="M18" s="3"/>
      <c r="N18">
        <f>EmpDetail!A13</f>
        <v>10</v>
      </c>
      <c r="O18" t="str">
        <f>EmpDetail!B13</f>
        <v>egsUnz dqekj tkV</v>
      </c>
      <c r="P18" t="str">
        <f>EmpDetail!C13</f>
        <v>शारीरिक शिक्षक</v>
      </c>
      <c r="Q18" t="str">
        <f>EmpDetail!D13</f>
        <v>राउमावि चौगाई</v>
      </c>
      <c r="R18" t="str">
        <f>EmpDetail!J13</f>
        <v>L-12</v>
      </c>
      <c r="U18" s="41"/>
      <c r="V18" s="41"/>
    </row>
    <row r="19" spans="1:22">
      <c r="A19" s="3"/>
      <c r="B19" s="3"/>
      <c r="C19" s="3"/>
      <c r="D19" s="3"/>
      <c r="E19" s="3"/>
      <c r="F19" s="3"/>
      <c r="G19" s="3"/>
      <c r="H19" s="3"/>
      <c r="I19" s="3"/>
      <c r="J19" s="5"/>
      <c r="K19" s="5"/>
      <c r="L19" s="33" t="str">
        <f>Master!B4</f>
        <v>चौगाई]टोंक</v>
      </c>
      <c r="M19" s="3"/>
      <c r="N19">
        <f>EmpDetail!A14</f>
        <v>11</v>
      </c>
      <c r="O19" t="str">
        <f>EmpDetail!B14</f>
        <v>NksVw yky jsxj</v>
      </c>
      <c r="P19" t="str">
        <f>EmpDetail!C14</f>
        <v>अध्यापक ग्रेड III</v>
      </c>
      <c r="Q19" t="str">
        <f>EmpDetail!D14</f>
        <v>राउमावि चौगाई</v>
      </c>
      <c r="R19" t="str">
        <f>EmpDetail!J14</f>
        <v>L-13</v>
      </c>
      <c r="U19" s="41"/>
      <c r="V19" s="41"/>
    </row>
    <row r="20" spans="1:22" ht="15.6">
      <c r="A20" s="3"/>
      <c r="B20" s="27" t="s">
        <v>221</v>
      </c>
      <c r="C20" s="23" t="str">
        <f>Master!H3&amp;Master!I3&amp;Master!J3&amp;Master!E3&amp;"/"</f>
        <v>राउमावि/चौगाई/संस्था/2021-22/</v>
      </c>
      <c r="D20" s="9"/>
      <c r="E20" s="3"/>
      <c r="F20" s="3"/>
      <c r="G20" s="3"/>
      <c r="H20" s="3"/>
      <c r="I20" s="3"/>
      <c r="J20" s="6"/>
      <c r="K20" s="6"/>
      <c r="L20" s="36" t="s">
        <v>226</v>
      </c>
      <c r="M20" s="296">
        <f ca="1">TODAY()</f>
        <v>44369</v>
      </c>
      <c r="N20">
        <f>EmpDetail!A15</f>
        <v>12</v>
      </c>
      <c r="O20" t="str">
        <f>EmpDetail!B15</f>
        <v>dUgS;k yky egkoj</v>
      </c>
      <c r="P20" t="str">
        <f>EmpDetail!C15</f>
        <v>अध्यापक ग्रेड III</v>
      </c>
      <c r="Q20" t="str">
        <f>EmpDetail!D15</f>
        <v>राउमावि चौगाई</v>
      </c>
      <c r="R20" t="str">
        <f>EmpDetail!J15</f>
        <v>L-13</v>
      </c>
      <c r="U20" s="41"/>
      <c r="V20" s="41"/>
    </row>
    <row r="21" spans="1:22" ht="15.6">
      <c r="A21" s="3"/>
      <c r="B21" s="2"/>
      <c r="C21" s="26" t="s">
        <v>220</v>
      </c>
      <c r="D21" s="3"/>
      <c r="E21" s="3"/>
      <c r="F21" s="3"/>
      <c r="G21" s="3"/>
      <c r="H21" s="3"/>
      <c r="I21" s="3"/>
      <c r="J21" s="3"/>
      <c r="K21" s="3"/>
      <c r="L21" s="3"/>
      <c r="M21" s="3"/>
      <c r="N21">
        <f>EmpDetail!A16</f>
        <v>13</v>
      </c>
      <c r="O21" t="str">
        <f>EmpDetail!B16</f>
        <v>prqHkqZt tkV</v>
      </c>
      <c r="P21" t="str">
        <f>EmpDetail!C16</f>
        <v>अध्यापक ग्रेड III</v>
      </c>
      <c r="Q21" t="str">
        <f>EmpDetail!D16</f>
        <v>राउमावि चौगाई</v>
      </c>
      <c r="R21" t="str">
        <f>EmpDetail!J16</f>
        <v>L-11</v>
      </c>
      <c r="U21" s="41"/>
      <c r="V21" s="41"/>
    </row>
    <row r="22" spans="1:22" ht="15.6">
      <c r="A22" s="3"/>
      <c r="B22" s="7">
        <v>1</v>
      </c>
      <c r="C22" s="26" t="s">
        <v>267</v>
      </c>
      <c r="D22" s="35" t="str">
        <f>Master!H4</f>
        <v>पीपलू</v>
      </c>
      <c r="E22" s="3"/>
      <c r="F22" s="3"/>
      <c r="G22" s="3"/>
      <c r="H22" s="3"/>
      <c r="I22" s="3"/>
      <c r="J22" s="3"/>
      <c r="K22" s="3"/>
      <c r="L22" s="3"/>
      <c r="M22" s="3"/>
      <c r="N22">
        <f>EmpDetail!A17</f>
        <v>14</v>
      </c>
      <c r="O22" t="str">
        <f>EmpDetail!B17</f>
        <v>vklsQk [kku</v>
      </c>
      <c r="P22" t="str">
        <f>EmpDetail!C17</f>
        <v>अध्यापक ग्रेड III</v>
      </c>
      <c r="Q22" t="str">
        <f>EmpDetail!D17</f>
        <v>राउमावि चौगाई</v>
      </c>
      <c r="R22" t="str">
        <f>EmpDetail!J17</f>
        <v>L-11</v>
      </c>
      <c r="U22" s="41"/>
      <c r="V22" s="41"/>
    </row>
    <row r="23" spans="1:22" ht="15.6">
      <c r="A23" s="3"/>
      <c r="B23" s="7">
        <v>2</v>
      </c>
      <c r="C23" s="26" t="s">
        <v>263</v>
      </c>
      <c r="D23" s="3"/>
      <c r="E23" s="3"/>
      <c r="F23" s="3"/>
      <c r="G23" s="3"/>
      <c r="H23" s="3"/>
      <c r="I23" s="3"/>
      <c r="J23" s="3"/>
      <c r="K23" s="3"/>
      <c r="L23" s="3"/>
      <c r="M23" s="3"/>
      <c r="N23">
        <f>EmpDetail!A18</f>
        <v>15</v>
      </c>
      <c r="O23" t="str">
        <f>EmpDetail!B18</f>
        <v>lq'khyk cSjok</v>
      </c>
      <c r="P23" t="str">
        <f>EmpDetail!C18</f>
        <v>कनिष्ठ सहायक</v>
      </c>
      <c r="Q23" t="str">
        <f>EmpDetail!D18</f>
        <v>राउमावि चौगाई</v>
      </c>
      <c r="R23" t="str">
        <f>EmpDetail!J18</f>
        <v>L-5</v>
      </c>
      <c r="U23" s="41"/>
      <c r="V23" s="41"/>
    </row>
    <row r="24" spans="1:22" ht="15.6">
      <c r="A24" s="3"/>
      <c r="B24" s="7">
        <v>3</v>
      </c>
      <c r="C24" s="26" t="s">
        <v>476</v>
      </c>
      <c r="D24" s="3"/>
      <c r="E24" s="3"/>
      <c r="F24" s="3"/>
      <c r="G24" s="3"/>
      <c r="H24" s="3"/>
      <c r="I24" s="3"/>
      <c r="J24" s="4"/>
      <c r="K24" s="4"/>
      <c r="L24" s="3"/>
      <c r="M24" s="3"/>
      <c r="N24">
        <f>EmpDetail!A19</f>
        <v>16</v>
      </c>
      <c r="O24" t="str">
        <f>EmpDetail!B19</f>
        <v>txnh'k izlkn rsyh</v>
      </c>
      <c r="P24" t="str">
        <f>EmpDetail!C19</f>
        <v>सहायक कर्मचारी</v>
      </c>
      <c r="Q24" t="str">
        <f>EmpDetail!D19</f>
        <v>राउमावि चौगाई</v>
      </c>
      <c r="R24" t="str">
        <f>EmpDetail!J19</f>
        <v>L-5</v>
      </c>
      <c r="U24" s="41"/>
      <c r="V24" s="41"/>
    </row>
    <row r="25" spans="1:22" ht="15.6">
      <c r="A25" s="3"/>
      <c r="B25" s="11">
        <v>4</v>
      </c>
      <c r="C25" s="26" t="s">
        <v>35</v>
      </c>
      <c r="D25" s="3"/>
      <c r="E25" s="3"/>
      <c r="F25" s="3"/>
      <c r="G25" s="3"/>
      <c r="H25" s="3"/>
      <c r="I25" s="3"/>
      <c r="J25" s="4"/>
      <c r="K25" s="4"/>
      <c r="L25" s="4"/>
      <c r="M25" s="3"/>
      <c r="N25">
        <f>EmpDetail!A20</f>
        <v>17</v>
      </c>
      <c r="O25" t="str">
        <f>EmpDetail!B20</f>
        <v>jfoUnz dqekj tSu</v>
      </c>
      <c r="P25" t="str">
        <f>EmpDetail!C20</f>
        <v>अध्यापक ग्रेड III</v>
      </c>
      <c r="Q25" t="str">
        <f>EmpDetail!D20</f>
        <v>राउप्रावि मोहिनी</v>
      </c>
      <c r="R25" t="str">
        <f>EmpDetail!J20</f>
        <v>L-12</v>
      </c>
      <c r="U25" s="41"/>
      <c r="V25" s="41"/>
    </row>
    <row r="26" spans="1:22">
      <c r="A26" s="3"/>
      <c r="B26" s="3"/>
      <c r="C26" s="3"/>
      <c r="D26" s="3"/>
      <c r="E26" s="3"/>
      <c r="F26" s="3"/>
      <c r="G26" s="3"/>
      <c r="H26" s="3"/>
      <c r="I26" s="3"/>
      <c r="J26" s="4"/>
      <c r="K26" s="4"/>
      <c r="L26" s="33" t="str">
        <f>L17</f>
        <v>प्रधानाचार्य</v>
      </c>
      <c r="M26" s="3"/>
      <c r="N26">
        <f>EmpDetail!A21</f>
        <v>18</v>
      </c>
      <c r="O26" t="str">
        <f>EmpDetail!B21</f>
        <v xml:space="preserve"> ';ke lqUnj ckxkSM</v>
      </c>
      <c r="P26" t="str">
        <f>EmpDetail!C21</f>
        <v>अध्यापक ग्रेड III</v>
      </c>
      <c r="Q26" t="str">
        <f>EmpDetail!D21</f>
        <v>राउप्रावि मोहिनी</v>
      </c>
      <c r="R26" t="str">
        <f>EmpDetail!J21</f>
        <v>L-10</v>
      </c>
      <c r="U26" s="41"/>
      <c r="V26" s="41"/>
    </row>
    <row r="27" spans="1:22">
      <c r="A27" s="3"/>
      <c r="B27" s="3"/>
      <c r="C27" s="3"/>
      <c r="D27" s="3"/>
      <c r="E27" s="3"/>
      <c r="F27" s="3"/>
      <c r="G27" s="3"/>
      <c r="H27" s="3"/>
      <c r="I27" s="3"/>
      <c r="J27" s="5"/>
      <c r="K27" s="5"/>
      <c r="L27" s="33" t="str">
        <f>L18</f>
        <v xml:space="preserve">राजकीय उच्च माध्यमिक विद्यालय </v>
      </c>
      <c r="M27" s="3"/>
      <c r="N27">
        <f>EmpDetail!A22</f>
        <v>19</v>
      </c>
      <c r="O27" t="str">
        <f>EmpDetail!B22</f>
        <v>d`".kk 'kekZ</v>
      </c>
      <c r="P27" t="str">
        <f>EmpDetail!C22</f>
        <v>प्रबोधक</v>
      </c>
      <c r="Q27" t="str">
        <f>EmpDetail!D22</f>
        <v>राउप्रावि मोहिनी</v>
      </c>
      <c r="R27" t="str">
        <f>EmpDetail!J22</f>
        <v>L-11</v>
      </c>
      <c r="U27" s="41"/>
      <c r="V27" s="41"/>
    </row>
    <row r="28" spans="1:22" ht="15.6">
      <c r="A28" s="2"/>
      <c r="B28" s="2"/>
      <c r="C28" s="2"/>
      <c r="D28" s="2"/>
      <c r="E28" s="2"/>
      <c r="F28" s="2"/>
      <c r="G28" s="2"/>
      <c r="H28" s="2"/>
      <c r="I28" s="2"/>
      <c r="J28" s="2"/>
      <c r="K28" s="2"/>
      <c r="L28" s="33" t="str">
        <f>L19</f>
        <v>चौगाई]टोंक</v>
      </c>
      <c r="M28" s="2"/>
      <c r="N28">
        <f>EmpDetail!A23</f>
        <v>20</v>
      </c>
      <c r="O28" t="str">
        <f>EmpDetail!B23</f>
        <v>/keZsUnz pkS/kjh</v>
      </c>
      <c r="P28" t="str">
        <f>EmpDetail!C23</f>
        <v>अध्यापक ग्रेड III</v>
      </c>
      <c r="Q28" t="str">
        <f>EmpDetail!D23</f>
        <v>राउप्रावि गोरधनपुरा</v>
      </c>
      <c r="R28" t="str">
        <f>EmpDetail!J23</f>
        <v>L-10</v>
      </c>
      <c r="U28" s="41"/>
      <c r="V28" s="41"/>
    </row>
    <row r="29" spans="1:22">
      <c r="B29" s="3"/>
      <c r="C29" s="3"/>
      <c r="D29" s="3"/>
      <c r="E29" s="3"/>
      <c r="F29" s="3"/>
      <c r="G29" s="3"/>
      <c r="H29" s="3"/>
      <c r="I29" s="3"/>
      <c r="J29" s="3"/>
      <c r="K29" s="3"/>
      <c r="L29" s="3"/>
      <c r="M29" s="3"/>
      <c r="N29">
        <f>EmpDetail!A24</f>
        <v>21</v>
      </c>
      <c r="O29" t="str">
        <f>EmpDetail!B24</f>
        <v>izgykn ekyh</v>
      </c>
      <c r="P29" t="str">
        <f>EmpDetail!C24</f>
        <v>प्रबोधक</v>
      </c>
      <c r="Q29" t="str">
        <f>EmpDetail!D24</f>
        <v>राउप्रावि गोरधनपुरा</v>
      </c>
      <c r="R29" t="str">
        <f>EmpDetail!J24</f>
        <v>L-11</v>
      </c>
      <c r="U29" s="41"/>
      <c r="V29" s="41"/>
    </row>
    <row r="30" spans="1:22">
      <c r="N30">
        <f>EmpDetail!A25</f>
        <v>22</v>
      </c>
      <c r="O30" t="str">
        <f>EmpDetail!B25</f>
        <v>jken;ky xqtZj</v>
      </c>
      <c r="P30" t="str">
        <f>EmpDetail!C25</f>
        <v>प्रबोधक</v>
      </c>
      <c r="Q30" t="str">
        <f>EmpDetail!D25</f>
        <v>राउप्रावि सोंदीफल</v>
      </c>
      <c r="R30" t="str">
        <f>EmpDetail!J25</f>
        <v>L-11</v>
      </c>
      <c r="U30" s="41"/>
      <c r="V30" s="41"/>
    </row>
    <row r="31" spans="1:22">
      <c r="N31">
        <f>EmpDetail!A26</f>
        <v>23</v>
      </c>
      <c r="O31" t="str">
        <f>EmpDetail!B26</f>
        <v>vkSeizdk'k tkV</v>
      </c>
      <c r="P31" t="str">
        <f>EmpDetail!C26</f>
        <v>अध्यापक ग्रेड III</v>
      </c>
      <c r="Q31" t="str">
        <f>EmpDetail!D26</f>
        <v>राउप्रावि सोंदीफल</v>
      </c>
      <c r="R31" t="str">
        <f>EmpDetail!J26</f>
        <v>L-11</v>
      </c>
      <c r="U31" s="41"/>
      <c r="V31" s="41"/>
    </row>
    <row r="32" spans="1:22">
      <c r="N32">
        <f>EmpDetail!A27</f>
        <v>24</v>
      </c>
      <c r="O32" t="str">
        <f>EmpDetail!B27</f>
        <v>vthr flag</v>
      </c>
      <c r="P32" t="str">
        <f>EmpDetail!C27</f>
        <v>अध्यापक ग्रेड III</v>
      </c>
      <c r="Q32" t="str">
        <f>EmpDetail!D27</f>
        <v>राप्रावि जानकीवल्लभपुरा</v>
      </c>
      <c r="R32" t="str">
        <f>EmpDetail!J27</f>
        <v>L-10</v>
      </c>
      <c r="U32" s="41"/>
      <c r="V32" s="41"/>
    </row>
    <row r="33" spans="14:22">
      <c r="N33">
        <f>EmpDetail!A28</f>
        <v>25</v>
      </c>
      <c r="O33" t="str">
        <f>EmpDetail!B28</f>
        <v>eq[rkj eha;k</v>
      </c>
      <c r="P33" t="str">
        <f>EmpDetail!C28</f>
        <v>प्रबोधक</v>
      </c>
      <c r="Q33" t="str">
        <f>EmpDetail!D28</f>
        <v>राप्रावि जानकीवल्लभपुरा</v>
      </c>
      <c r="R33" t="str">
        <f>EmpDetail!J28</f>
        <v>L-11</v>
      </c>
      <c r="U33" s="41"/>
      <c r="V33" s="41"/>
    </row>
    <row r="34" spans="14:22">
      <c r="N34">
        <f>EmpDetail!A29</f>
        <v>26</v>
      </c>
      <c r="O34" t="str">
        <f>EmpDetail!B29</f>
        <v xml:space="preserve">eks0 tehy </v>
      </c>
      <c r="P34" t="str">
        <f>EmpDetail!C29</f>
        <v>प्रबोधक</v>
      </c>
      <c r="Q34" t="str">
        <f>EmpDetail!D29</f>
        <v>राप्रावि रसूलपुरा</v>
      </c>
      <c r="R34" t="str">
        <f>EmpDetail!J29</f>
        <v>L-11</v>
      </c>
      <c r="U34" s="41"/>
      <c r="V34" s="41"/>
    </row>
    <row r="35" spans="14:22">
      <c r="N35">
        <f>EmpDetail!A30</f>
        <v>27</v>
      </c>
      <c r="O35" t="str">
        <f>EmpDetail!B30</f>
        <v>lkaojey tkV</v>
      </c>
      <c r="P35" t="str">
        <f>EmpDetail!C30</f>
        <v>अध्यापक ग्रेड III</v>
      </c>
      <c r="Q35" t="str">
        <f>EmpDetail!D30</f>
        <v>राप्रावि रसूलपुरा</v>
      </c>
      <c r="R35" t="str">
        <f>EmpDetail!J30</f>
        <v>L-10</v>
      </c>
      <c r="U35" s="41"/>
      <c r="V35" s="41"/>
    </row>
    <row r="36" spans="14:22">
      <c r="N36">
        <f>EmpDetail!A31</f>
        <v>28</v>
      </c>
      <c r="O36" t="str">
        <f>EmpDetail!B31</f>
        <v>pkS/kjh eksuk jkekorkj</v>
      </c>
      <c r="P36" t="str">
        <f>EmpDetail!C31</f>
        <v>अध्यापक ग्रेड III</v>
      </c>
      <c r="Q36" t="str">
        <f>EmpDetail!D31</f>
        <v>राप्रावि मोहिनी ढाणी बाढ</v>
      </c>
      <c r="R36" t="str">
        <f>EmpDetail!J31</f>
        <v>L-10</v>
      </c>
      <c r="U36" s="41"/>
      <c r="V36" s="41"/>
    </row>
    <row r="37" spans="14:22">
      <c r="N37">
        <f>EmpDetail!A32</f>
        <v>29</v>
      </c>
      <c r="O37" t="str">
        <f>EmpDetail!B32</f>
        <v>rkjkpUn tk;loky</v>
      </c>
      <c r="P37" t="str">
        <f>EmpDetail!C32</f>
        <v>प्रबोधक</v>
      </c>
      <c r="Q37" t="str">
        <f>EmpDetail!D32</f>
        <v>राप्रावि मोहिनी ढाणी बाढ</v>
      </c>
      <c r="R37" t="str">
        <f>EmpDetail!J32</f>
        <v>L-11</v>
      </c>
      <c r="U37" s="41"/>
      <c r="V37" s="41"/>
    </row>
    <row r="38" spans="14:22">
      <c r="N38">
        <f>EmpDetail!A33</f>
        <v>30</v>
      </c>
      <c r="O38" t="str">
        <f>EmpDetail!B33</f>
        <v>jketl ;kno</v>
      </c>
      <c r="P38" t="str">
        <f>EmpDetail!C33</f>
        <v>अध्यापक ग्रेड III</v>
      </c>
      <c r="Q38" t="str">
        <f>EmpDetail!D33</f>
        <v>राप्रावि बैरवा ढाणी सोन्दीफल</v>
      </c>
      <c r="R38" t="str">
        <f>EmpDetail!J33</f>
        <v>L-12</v>
      </c>
      <c r="U38" s="41"/>
      <c r="V38" s="41"/>
    </row>
    <row r="39" spans="14:22">
      <c r="N39">
        <f>EmpDetail!A34</f>
        <v>31</v>
      </c>
      <c r="O39" t="str">
        <f>EmpDetail!B34</f>
        <v>dtksMey eh.kk</v>
      </c>
      <c r="P39" t="str">
        <f>EmpDetail!C34</f>
        <v>अध्यापक ग्रेड III</v>
      </c>
      <c r="Q39" t="str">
        <f>EmpDetail!D34</f>
        <v>राप्रावि बैरवा ढाणी सोन्दीफल</v>
      </c>
      <c r="R39" t="str">
        <f>EmpDetail!J34</f>
        <v>L-10</v>
      </c>
      <c r="U39" s="41"/>
      <c r="V39" s="41"/>
    </row>
    <row r="40" spans="14:22">
      <c r="N40">
        <f>EmpDetail!A35</f>
        <v>32</v>
      </c>
      <c r="O40" t="str">
        <f>EmpDetail!B35</f>
        <v>/kaut; xkSRre</v>
      </c>
      <c r="P40" t="str">
        <f>EmpDetail!C35</f>
        <v>अध्यापक ग्रेड III</v>
      </c>
      <c r="Q40" t="str">
        <f>EmpDetail!D35</f>
        <v>राउप्रावि गोरधनपुरा</v>
      </c>
      <c r="R40" t="str">
        <f>EmpDetail!J35</f>
        <v>L-10</v>
      </c>
      <c r="U40" s="41"/>
      <c r="V40" s="41"/>
    </row>
    <row r="41" spans="14:22">
      <c r="N41">
        <f>EmpDetail!A36</f>
        <v>33</v>
      </c>
      <c r="O41" t="str">
        <f>EmpDetail!B36</f>
        <v>d`".kk xaxoky</v>
      </c>
      <c r="P41" t="str">
        <f>EmpDetail!C36</f>
        <v>अध्यापक ग्रेड III</v>
      </c>
      <c r="Q41" t="str">
        <f>EmpDetail!D36</f>
        <v>राउप्रावि गोरधनपुरा</v>
      </c>
      <c r="R41" t="str">
        <f>EmpDetail!J36</f>
        <v>L-10</v>
      </c>
      <c r="U41" s="41"/>
      <c r="V41" s="41"/>
    </row>
    <row r="42" spans="14:22">
      <c r="N42">
        <f>EmpDetail!A37</f>
        <v>34</v>
      </c>
      <c r="O42" t="str">
        <f>EmpDetail!B37</f>
        <v>n'kjFk dqekj ;kno</v>
      </c>
      <c r="P42" t="str">
        <f>EmpDetail!C37</f>
        <v>अध्यापक ग्रेड III</v>
      </c>
      <c r="Q42" t="str">
        <f>EmpDetail!D37</f>
        <v>राउप्रावि सोंदीफल</v>
      </c>
      <c r="R42" t="str">
        <f>EmpDetail!J37</f>
        <v>L-10</v>
      </c>
      <c r="U42" s="41"/>
      <c r="V42" s="41"/>
    </row>
    <row r="43" spans="14:22">
      <c r="N43">
        <f>EmpDetail!A38</f>
        <v>35</v>
      </c>
      <c r="O43" t="str">
        <f>EmpDetail!B38</f>
        <v>d`".k yky tkV</v>
      </c>
      <c r="P43" t="str">
        <f>EmpDetail!C38</f>
        <v>अध्यापक ग्रेड III</v>
      </c>
      <c r="Q43" t="str">
        <f>EmpDetail!D38</f>
        <v>राउप्रावि सोंदीफल</v>
      </c>
      <c r="R43" t="str">
        <f>EmpDetail!J38</f>
        <v>L-10</v>
      </c>
      <c r="U43" s="41"/>
      <c r="V43" s="41"/>
    </row>
    <row r="44" spans="14:22">
      <c r="N44">
        <f>EmpDetail!A39</f>
        <v>36</v>
      </c>
      <c r="O44" t="str">
        <f>EmpDetail!B39</f>
        <v>nhisUnz dqekj iztkir</v>
      </c>
      <c r="P44" t="str">
        <f>EmpDetail!C39</f>
        <v>अध्यापक ग्रेड III</v>
      </c>
      <c r="Q44" t="str">
        <f>EmpDetail!D39</f>
        <v>राउप्रावि सोंदीफल</v>
      </c>
      <c r="R44" t="str">
        <f>EmpDetail!J39</f>
        <v>L-10</v>
      </c>
      <c r="U44" s="41"/>
      <c r="V44" s="41"/>
    </row>
    <row r="45" spans="14:22">
      <c r="N45">
        <f>EmpDetail!A40</f>
        <v>37</v>
      </c>
      <c r="O45" t="str">
        <f>EmpDetail!B40</f>
        <v>uohu dqekj</v>
      </c>
      <c r="P45" t="str">
        <f>EmpDetail!C40</f>
        <v>अध्यापक ग्रेड III</v>
      </c>
      <c r="Q45" t="str">
        <f>EmpDetail!D40</f>
        <v>राउप्रावि मोहिनी</v>
      </c>
      <c r="R45" t="str">
        <f>EmpDetail!J40</f>
        <v>L-10</v>
      </c>
      <c r="U45" s="41"/>
      <c r="V45" s="41"/>
    </row>
    <row r="46" spans="14:22">
      <c r="N46">
        <f>EmpDetail!A41</f>
        <v>38</v>
      </c>
      <c r="O46" t="str">
        <f>EmpDetail!B41</f>
        <v>ehrs'k dqekj 'kekZ</v>
      </c>
      <c r="P46" t="str">
        <f>EmpDetail!C41</f>
        <v>अध्यापक ग्रेड III</v>
      </c>
      <c r="Q46" t="str">
        <f>EmpDetail!D41</f>
        <v>राउप्रावि मोहिनी</v>
      </c>
      <c r="R46" t="str">
        <f>EmpDetail!J41</f>
        <v>L-10</v>
      </c>
      <c r="U46" s="41"/>
      <c r="V46" s="41"/>
    </row>
    <row r="47" spans="14:22">
      <c r="N47">
        <f>EmpDetail!A42</f>
        <v>39</v>
      </c>
      <c r="O47" t="str">
        <f>EmpDetail!B42</f>
        <v>eUtw eh.kk</v>
      </c>
      <c r="P47" t="str">
        <f>EmpDetail!C42</f>
        <v>वरिष्ठ अध्यापक</v>
      </c>
      <c r="Q47" t="str">
        <f>EmpDetail!D42</f>
        <v>राउप्रावि गोरधनपुरा</v>
      </c>
      <c r="R47" t="str">
        <f>EmpDetail!J42</f>
        <v>L-10</v>
      </c>
      <c r="U47" s="41"/>
      <c r="V47" s="41"/>
    </row>
    <row r="48" spans="14:22">
      <c r="N48">
        <f>EmpDetail!A43</f>
        <v>40</v>
      </c>
      <c r="O48" t="str">
        <f>EmpDetail!B43</f>
        <v>eatw pkS/kjh</v>
      </c>
      <c r="P48" t="str">
        <f>EmpDetail!C43</f>
        <v>वरिष्ठ अध्यापक</v>
      </c>
      <c r="Q48" t="str">
        <f>EmpDetail!D43</f>
        <v>राउप्रावि सोंदीफल</v>
      </c>
      <c r="R48" t="str">
        <f>EmpDetail!J43</f>
        <v>L-11</v>
      </c>
      <c r="U48" s="41"/>
      <c r="V48" s="41"/>
    </row>
    <row r="49" spans="14:22">
      <c r="N49">
        <f>EmpDetail!A44</f>
        <v>41</v>
      </c>
      <c r="O49">
        <f>EmpDetail!B44</f>
        <v>0</v>
      </c>
      <c r="P49">
        <f>EmpDetail!C44</f>
        <v>0</v>
      </c>
      <c r="Q49">
        <f>EmpDetail!D44</f>
        <v>0</v>
      </c>
      <c r="R49">
        <f>EmpDetail!J44</f>
        <v>0</v>
      </c>
      <c r="U49" s="41"/>
      <c r="V49" s="41"/>
    </row>
    <row r="50" spans="14:22">
      <c r="N50">
        <f>EmpDetail!A45</f>
        <v>42</v>
      </c>
      <c r="O50">
        <f>EmpDetail!B45</f>
        <v>0</v>
      </c>
      <c r="P50">
        <f>EmpDetail!C45</f>
        <v>0</v>
      </c>
      <c r="Q50">
        <f>EmpDetail!D45</f>
        <v>0</v>
      </c>
      <c r="R50">
        <f>EmpDetail!J45</f>
        <v>0</v>
      </c>
      <c r="U50" s="41"/>
      <c r="V50" s="41"/>
    </row>
    <row r="51" spans="14:22">
      <c r="N51">
        <f>EmpDetail!A46</f>
        <v>43</v>
      </c>
      <c r="O51">
        <f>EmpDetail!B46</f>
        <v>0</v>
      </c>
      <c r="P51" t="e">
        <f>EmpDetail!#REF!</f>
        <v>#REF!</v>
      </c>
      <c r="Q51" t="e">
        <f>EmpDetail!#REF!</f>
        <v>#REF!</v>
      </c>
      <c r="R51">
        <f>EmpDetail!J46</f>
        <v>0</v>
      </c>
      <c r="U51" s="41"/>
      <c r="V51" s="41"/>
    </row>
    <row r="52" spans="14:22">
      <c r="N52">
        <f>EmpDetail!A47</f>
        <v>44</v>
      </c>
      <c r="O52">
        <f>EmpDetail!B47</f>
        <v>0</v>
      </c>
      <c r="P52">
        <f>EmpDetail!C47</f>
        <v>0</v>
      </c>
      <c r="Q52">
        <f>EmpDetail!D47</f>
        <v>0</v>
      </c>
      <c r="R52">
        <f>EmpDetail!J47</f>
        <v>0</v>
      </c>
      <c r="U52" s="41"/>
      <c r="V52" s="41"/>
    </row>
    <row r="53" spans="14:22">
      <c r="N53">
        <f>EmpDetail!A48</f>
        <v>45</v>
      </c>
      <c r="O53">
        <f>EmpDetail!B48</f>
        <v>0</v>
      </c>
      <c r="P53">
        <f>EmpDetail!C48</f>
        <v>0</v>
      </c>
      <c r="Q53">
        <f>EmpDetail!D48</f>
        <v>0</v>
      </c>
      <c r="R53">
        <f>EmpDetail!J48</f>
        <v>0</v>
      </c>
      <c r="U53" s="41"/>
      <c r="V53" s="41"/>
    </row>
    <row r="54" spans="14:22">
      <c r="N54">
        <f>EmpDetail!A49</f>
        <v>46</v>
      </c>
      <c r="O54">
        <f>EmpDetail!B49</f>
        <v>0</v>
      </c>
      <c r="P54">
        <f>EmpDetail!C49</f>
        <v>0</v>
      </c>
      <c r="Q54">
        <f>EmpDetail!D49</f>
        <v>0</v>
      </c>
      <c r="R54">
        <f>EmpDetail!J49</f>
        <v>0</v>
      </c>
      <c r="U54" s="41"/>
      <c r="V54" s="41"/>
    </row>
    <row r="55" spans="14:22">
      <c r="N55">
        <f>EmpDetail!A50</f>
        <v>47</v>
      </c>
      <c r="O55">
        <f>EmpDetail!B50</f>
        <v>0</v>
      </c>
      <c r="P55">
        <f>EmpDetail!C50</f>
        <v>0</v>
      </c>
      <c r="Q55">
        <f>EmpDetail!D50</f>
        <v>0</v>
      </c>
      <c r="R55">
        <f>EmpDetail!J50</f>
        <v>0</v>
      </c>
      <c r="U55" s="41"/>
      <c r="V55" s="41"/>
    </row>
    <row r="56" spans="14:22">
      <c r="N56">
        <f>EmpDetail!A51</f>
        <v>48</v>
      </c>
      <c r="O56">
        <f>EmpDetail!B51</f>
        <v>0</v>
      </c>
      <c r="P56">
        <f>EmpDetail!C51</f>
        <v>0</v>
      </c>
      <c r="Q56">
        <f>EmpDetail!D51</f>
        <v>0</v>
      </c>
      <c r="R56">
        <f>EmpDetail!J51</f>
        <v>0</v>
      </c>
      <c r="U56" s="41"/>
      <c r="V56" s="41"/>
    </row>
    <row r="57" spans="14:22">
      <c r="N57">
        <f>EmpDetail!A52</f>
        <v>49</v>
      </c>
      <c r="O57">
        <f>EmpDetail!B52</f>
        <v>0</v>
      </c>
      <c r="P57">
        <f>EmpDetail!C52</f>
        <v>0</v>
      </c>
      <c r="Q57">
        <f>EmpDetail!D52</f>
        <v>0</v>
      </c>
      <c r="R57">
        <f>EmpDetail!J52</f>
        <v>0</v>
      </c>
      <c r="U57" s="41"/>
      <c r="V57" s="41"/>
    </row>
    <row r="58" spans="14:22">
      <c r="N58">
        <f>EmpDetail!A53</f>
        <v>50</v>
      </c>
      <c r="O58">
        <f>EmpDetail!B53</f>
        <v>0</v>
      </c>
      <c r="P58">
        <f>EmpDetail!C53</f>
        <v>0</v>
      </c>
      <c r="Q58">
        <f>EmpDetail!D53</f>
        <v>0</v>
      </c>
      <c r="R58">
        <f>EmpDetail!J53</f>
        <v>0</v>
      </c>
      <c r="U58" s="41"/>
      <c r="V58" s="41"/>
    </row>
    <row r="59" spans="14:22">
      <c r="N59">
        <f>EmpDetail!A54</f>
        <v>51</v>
      </c>
      <c r="O59">
        <f>EmpDetail!B54</f>
        <v>0</v>
      </c>
      <c r="P59">
        <f>EmpDetail!C54</f>
        <v>0</v>
      </c>
      <c r="Q59">
        <f>EmpDetail!D54</f>
        <v>0</v>
      </c>
      <c r="R59">
        <f>EmpDetail!J54</f>
        <v>0</v>
      </c>
      <c r="U59" s="41"/>
      <c r="V59" s="41"/>
    </row>
    <row r="60" spans="14:22">
      <c r="N60">
        <f>EmpDetail!A55</f>
        <v>52</v>
      </c>
      <c r="O60">
        <f>EmpDetail!B55</f>
        <v>0</v>
      </c>
      <c r="P60">
        <f>EmpDetail!C55</f>
        <v>0</v>
      </c>
      <c r="Q60">
        <f>EmpDetail!D55</f>
        <v>0</v>
      </c>
      <c r="R60">
        <f>EmpDetail!J55</f>
        <v>0</v>
      </c>
      <c r="U60" s="41"/>
      <c r="V60" s="41"/>
    </row>
    <row r="61" spans="14:22">
      <c r="N61">
        <f>EmpDetail!A56</f>
        <v>53</v>
      </c>
      <c r="O61">
        <f>EmpDetail!B56</f>
        <v>0</v>
      </c>
      <c r="P61">
        <f>EmpDetail!C56</f>
        <v>0</v>
      </c>
      <c r="Q61">
        <f>EmpDetail!D56</f>
        <v>0</v>
      </c>
      <c r="R61">
        <f>EmpDetail!J56</f>
        <v>0</v>
      </c>
      <c r="U61" s="41"/>
      <c r="V61" s="41"/>
    </row>
    <row r="62" spans="14:22">
      <c r="N62">
        <f>EmpDetail!A57</f>
        <v>54</v>
      </c>
      <c r="O62">
        <f>EmpDetail!B57</f>
        <v>0</v>
      </c>
      <c r="P62">
        <f>EmpDetail!C57</f>
        <v>0</v>
      </c>
      <c r="Q62">
        <f>EmpDetail!D57</f>
        <v>0</v>
      </c>
      <c r="R62">
        <f>EmpDetail!J57</f>
        <v>0</v>
      </c>
      <c r="U62" s="41"/>
      <c r="V62" s="41"/>
    </row>
    <row r="63" spans="14:22">
      <c r="N63">
        <f>EmpDetail!A58</f>
        <v>55</v>
      </c>
      <c r="O63">
        <f>EmpDetail!B58</f>
        <v>0</v>
      </c>
      <c r="P63">
        <f>EmpDetail!C58</f>
        <v>0</v>
      </c>
      <c r="Q63">
        <f>EmpDetail!D58</f>
        <v>0</v>
      </c>
      <c r="R63">
        <f>EmpDetail!J58</f>
        <v>0</v>
      </c>
      <c r="U63" s="41"/>
      <c r="V63" s="41"/>
    </row>
    <row r="64" spans="14:22">
      <c r="N64">
        <f>EmpDetail!A59</f>
        <v>56</v>
      </c>
      <c r="O64">
        <f>EmpDetail!B59</f>
        <v>0</v>
      </c>
      <c r="P64">
        <f>EmpDetail!C59</f>
        <v>0</v>
      </c>
      <c r="Q64">
        <f>EmpDetail!D59</f>
        <v>0</v>
      </c>
      <c r="R64">
        <f>EmpDetail!J59</f>
        <v>0</v>
      </c>
      <c r="U64" s="41"/>
      <c r="V64" s="41"/>
    </row>
    <row r="65" spans="14:22">
      <c r="N65">
        <f>EmpDetail!A60</f>
        <v>57</v>
      </c>
      <c r="O65">
        <f>EmpDetail!B60</f>
        <v>0</v>
      </c>
      <c r="P65">
        <f>EmpDetail!C60</f>
        <v>0</v>
      </c>
      <c r="Q65">
        <f>EmpDetail!D60</f>
        <v>0</v>
      </c>
      <c r="R65">
        <f>EmpDetail!J60</f>
        <v>0</v>
      </c>
      <c r="U65" s="41"/>
      <c r="V65" s="41"/>
    </row>
    <row r="66" spans="14:22">
      <c r="N66">
        <f>EmpDetail!A61</f>
        <v>58</v>
      </c>
      <c r="O66">
        <f>EmpDetail!B61</f>
        <v>0</v>
      </c>
      <c r="P66">
        <f>EmpDetail!C61</f>
        <v>0</v>
      </c>
      <c r="Q66">
        <f>EmpDetail!D61</f>
        <v>0</v>
      </c>
      <c r="R66">
        <f>EmpDetail!J61</f>
        <v>0</v>
      </c>
      <c r="U66" s="41"/>
      <c r="V66" s="41"/>
    </row>
    <row r="67" spans="14:22">
      <c r="N67">
        <f>EmpDetail!A62</f>
        <v>59</v>
      </c>
      <c r="O67">
        <f>EmpDetail!B62</f>
        <v>0</v>
      </c>
      <c r="P67">
        <f>EmpDetail!C62</f>
        <v>0</v>
      </c>
      <c r="Q67">
        <f>EmpDetail!D62</f>
        <v>0</v>
      </c>
      <c r="R67">
        <f>EmpDetail!J62</f>
        <v>0</v>
      </c>
      <c r="U67" s="41"/>
      <c r="V67" s="41"/>
    </row>
    <row r="68" spans="14:22">
      <c r="N68">
        <f>EmpDetail!A63</f>
        <v>60</v>
      </c>
      <c r="O68">
        <f>EmpDetail!B63</f>
        <v>0</v>
      </c>
      <c r="P68">
        <f>EmpDetail!C63</f>
        <v>0</v>
      </c>
      <c r="Q68">
        <f>EmpDetail!D63</f>
        <v>0</v>
      </c>
      <c r="R68">
        <f>EmpDetail!J63</f>
        <v>0</v>
      </c>
      <c r="U68" s="41"/>
      <c r="V68" s="41"/>
    </row>
    <row r="69" spans="14:22">
      <c r="N69">
        <f>EmpDetail!A64</f>
        <v>61</v>
      </c>
      <c r="O69">
        <f>EmpDetail!B64</f>
        <v>0</v>
      </c>
      <c r="P69">
        <f>EmpDetail!C64</f>
        <v>0</v>
      </c>
      <c r="Q69">
        <f>EmpDetail!D64</f>
        <v>0</v>
      </c>
      <c r="R69">
        <f>EmpDetail!J64</f>
        <v>0</v>
      </c>
      <c r="U69" s="41"/>
      <c r="V69" s="41"/>
    </row>
    <row r="70" spans="14:22">
      <c r="N70">
        <f>EmpDetail!A65</f>
        <v>62</v>
      </c>
      <c r="O70">
        <f>EmpDetail!B65</f>
        <v>0</v>
      </c>
      <c r="P70">
        <f>EmpDetail!C65</f>
        <v>0</v>
      </c>
      <c r="Q70">
        <f>EmpDetail!D65</f>
        <v>0</v>
      </c>
      <c r="R70">
        <f>EmpDetail!J65</f>
        <v>0</v>
      </c>
      <c r="U70" s="41"/>
      <c r="V70" s="41"/>
    </row>
    <row r="71" spans="14:22">
      <c r="N71">
        <f>EmpDetail!A66</f>
        <v>63</v>
      </c>
      <c r="O71">
        <f>EmpDetail!B66</f>
        <v>0</v>
      </c>
      <c r="P71">
        <f>EmpDetail!C66</f>
        <v>0</v>
      </c>
      <c r="Q71">
        <f>EmpDetail!D66</f>
        <v>0</v>
      </c>
      <c r="R71">
        <f>EmpDetail!J66</f>
        <v>0</v>
      </c>
      <c r="U71" s="41"/>
      <c r="V71" s="41"/>
    </row>
    <row r="72" spans="14:22">
      <c r="N72">
        <f>EmpDetail!A67</f>
        <v>64</v>
      </c>
      <c r="O72">
        <f>EmpDetail!B67</f>
        <v>0</v>
      </c>
      <c r="P72">
        <f>EmpDetail!C67</f>
        <v>0</v>
      </c>
      <c r="Q72">
        <f>EmpDetail!D67</f>
        <v>0</v>
      </c>
      <c r="R72">
        <f>EmpDetail!J67</f>
        <v>0</v>
      </c>
      <c r="U72" s="41"/>
      <c r="V72" s="41"/>
    </row>
    <row r="73" spans="14:22">
      <c r="N73">
        <f>EmpDetail!A68</f>
        <v>65</v>
      </c>
      <c r="O73">
        <f>EmpDetail!B68</f>
        <v>0</v>
      </c>
      <c r="P73">
        <f>EmpDetail!C68</f>
        <v>0</v>
      </c>
      <c r="Q73">
        <f>EmpDetail!D68</f>
        <v>0</v>
      </c>
      <c r="R73">
        <f>EmpDetail!J68</f>
        <v>0</v>
      </c>
      <c r="U73" s="41"/>
      <c r="V73" s="41"/>
    </row>
    <row r="74" spans="14:22">
      <c r="N74">
        <f>EmpDetail!A69</f>
        <v>66</v>
      </c>
      <c r="O74">
        <f>EmpDetail!B69</f>
        <v>0</v>
      </c>
      <c r="P74">
        <f>EmpDetail!C69</f>
        <v>0</v>
      </c>
      <c r="Q74">
        <f>EmpDetail!D69</f>
        <v>0</v>
      </c>
      <c r="R74">
        <f>EmpDetail!J69</f>
        <v>0</v>
      </c>
      <c r="U74" s="41"/>
      <c r="V74" s="41"/>
    </row>
    <row r="75" spans="14:22">
      <c r="N75">
        <f>EmpDetail!A70</f>
        <v>67</v>
      </c>
      <c r="O75">
        <f>EmpDetail!B70</f>
        <v>0</v>
      </c>
      <c r="P75">
        <f>EmpDetail!C70</f>
        <v>0</v>
      </c>
      <c r="Q75">
        <f>EmpDetail!D70</f>
        <v>0</v>
      </c>
      <c r="R75">
        <f>EmpDetail!J70</f>
        <v>0</v>
      </c>
      <c r="U75" s="41"/>
      <c r="V75" s="41"/>
    </row>
    <row r="76" spans="14:22">
      <c r="N76">
        <f>EmpDetail!A71</f>
        <v>68</v>
      </c>
      <c r="O76">
        <f>EmpDetail!B71</f>
        <v>0</v>
      </c>
      <c r="P76">
        <f>EmpDetail!C71</f>
        <v>0</v>
      </c>
      <c r="Q76">
        <f>EmpDetail!D71</f>
        <v>0</v>
      </c>
      <c r="R76">
        <f>EmpDetail!J71</f>
        <v>0</v>
      </c>
      <c r="U76" s="41"/>
      <c r="V76" s="41"/>
    </row>
    <row r="77" spans="14:22">
      <c r="N77">
        <f>EmpDetail!A72</f>
        <v>69</v>
      </c>
      <c r="O77">
        <f>EmpDetail!B72</f>
        <v>0</v>
      </c>
      <c r="P77">
        <f>EmpDetail!C72</f>
        <v>0</v>
      </c>
      <c r="Q77">
        <f>EmpDetail!D72</f>
        <v>0</v>
      </c>
      <c r="R77">
        <f>EmpDetail!J72</f>
        <v>0</v>
      </c>
      <c r="U77" s="41"/>
      <c r="V77" s="41"/>
    </row>
    <row r="78" spans="14:22">
      <c r="N78">
        <f>EmpDetail!A73</f>
        <v>70</v>
      </c>
      <c r="O78">
        <f>EmpDetail!B73</f>
        <v>0</v>
      </c>
      <c r="P78">
        <f>EmpDetail!C73</f>
        <v>0</v>
      </c>
      <c r="Q78">
        <f>EmpDetail!D73</f>
        <v>0</v>
      </c>
      <c r="R78">
        <f>EmpDetail!J73</f>
        <v>0</v>
      </c>
      <c r="U78" s="41"/>
      <c r="V78" s="41"/>
    </row>
    <row r="79" spans="14:22">
      <c r="N79">
        <f>EmpDetail!A74</f>
        <v>71</v>
      </c>
      <c r="O79">
        <f>EmpDetail!B74</f>
        <v>0</v>
      </c>
      <c r="P79">
        <f>EmpDetail!C74</f>
        <v>0</v>
      </c>
      <c r="Q79">
        <f>EmpDetail!D74</f>
        <v>0</v>
      </c>
      <c r="R79">
        <f>EmpDetail!J74</f>
        <v>0</v>
      </c>
      <c r="U79" s="41"/>
      <c r="V79" s="41"/>
    </row>
    <row r="80" spans="14:22">
      <c r="N80">
        <f>EmpDetail!A75</f>
        <v>72</v>
      </c>
      <c r="O80">
        <f>EmpDetail!B75</f>
        <v>0</v>
      </c>
      <c r="P80">
        <f>EmpDetail!C75</f>
        <v>0</v>
      </c>
      <c r="Q80">
        <f>EmpDetail!D75</f>
        <v>0</v>
      </c>
      <c r="R80">
        <f>EmpDetail!J75</f>
        <v>0</v>
      </c>
      <c r="U80" s="41"/>
      <c r="V80" s="41"/>
    </row>
    <row r="81" spans="14:22">
      <c r="N81">
        <f>EmpDetail!A76</f>
        <v>73</v>
      </c>
      <c r="O81">
        <f>EmpDetail!B76</f>
        <v>0</v>
      </c>
      <c r="P81">
        <f>EmpDetail!C76</f>
        <v>0</v>
      </c>
      <c r="Q81">
        <f>EmpDetail!D76</f>
        <v>0</v>
      </c>
      <c r="R81">
        <f>EmpDetail!J76</f>
        <v>0</v>
      </c>
      <c r="U81" s="41"/>
      <c r="V81" s="41"/>
    </row>
    <row r="82" spans="14:22">
      <c r="N82">
        <f>EmpDetail!A77</f>
        <v>74</v>
      </c>
      <c r="O82">
        <f>EmpDetail!B77</f>
        <v>0</v>
      </c>
      <c r="P82">
        <f>EmpDetail!C77</f>
        <v>0</v>
      </c>
      <c r="Q82">
        <f>EmpDetail!D77</f>
        <v>0</v>
      </c>
      <c r="R82">
        <f>EmpDetail!J77</f>
        <v>0</v>
      </c>
      <c r="U82" s="41"/>
      <c r="V82" s="41"/>
    </row>
    <row r="83" spans="14:22">
      <c r="N83">
        <f>EmpDetail!A78</f>
        <v>75</v>
      </c>
      <c r="O83">
        <f>EmpDetail!B78</f>
        <v>0</v>
      </c>
      <c r="P83">
        <f>EmpDetail!C78</f>
        <v>0</v>
      </c>
      <c r="Q83">
        <f>EmpDetail!D78</f>
        <v>0</v>
      </c>
      <c r="R83">
        <f>EmpDetail!J78</f>
        <v>0</v>
      </c>
      <c r="U83" s="41"/>
      <c r="V83" s="41"/>
    </row>
    <row r="84" spans="14:22">
      <c r="N84">
        <f>EmpDetail!A79</f>
        <v>76</v>
      </c>
      <c r="O84">
        <f>EmpDetail!B79</f>
        <v>0</v>
      </c>
      <c r="P84">
        <f>EmpDetail!C79</f>
        <v>0</v>
      </c>
      <c r="Q84">
        <f>EmpDetail!D79</f>
        <v>0</v>
      </c>
      <c r="R84">
        <f>EmpDetail!J79</f>
        <v>0</v>
      </c>
      <c r="U84" s="41"/>
      <c r="V84" s="41"/>
    </row>
    <row r="85" spans="14:22">
      <c r="N85">
        <f>EmpDetail!A80</f>
        <v>77</v>
      </c>
      <c r="O85">
        <f>EmpDetail!B80</f>
        <v>0</v>
      </c>
      <c r="P85">
        <f>EmpDetail!C80</f>
        <v>0</v>
      </c>
      <c r="Q85">
        <f>EmpDetail!D80</f>
        <v>0</v>
      </c>
      <c r="R85">
        <f>EmpDetail!J80</f>
        <v>0</v>
      </c>
      <c r="U85" s="41"/>
      <c r="V85" s="41"/>
    </row>
    <row r="86" spans="14:22">
      <c r="N86">
        <f>EmpDetail!A81</f>
        <v>78</v>
      </c>
      <c r="O86">
        <f>EmpDetail!B81</f>
        <v>0</v>
      </c>
      <c r="P86">
        <f>EmpDetail!C81</f>
        <v>0</v>
      </c>
      <c r="Q86">
        <f>EmpDetail!D81</f>
        <v>0</v>
      </c>
      <c r="R86">
        <f>EmpDetail!J81</f>
        <v>0</v>
      </c>
      <c r="U86" s="41"/>
      <c r="V86" s="41"/>
    </row>
    <row r="87" spans="14:22">
      <c r="N87">
        <f>EmpDetail!A82</f>
        <v>79</v>
      </c>
      <c r="O87">
        <f>EmpDetail!B82</f>
        <v>0</v>
      </c>
      <c r="P87">
        <f>EmpDetail!C82</f>
        <v>0</v>
      </c>
      <c r="Q87">
        <f>EmpDetail!D82</f>
        <v>0</v>
      </c>
      <c r="R87">
        <f>EmpDetail!J82</f>
        <v>0</v>
      </c>
      <c r="U87" s="41"/>
      <c r="V87" s="41"/>
    </row>
    <row r="88" spans="14:22">
      <c r="N88">
        <f>EmpDetail!A83</f>
        <v>80</v>
      </c>
      <c r="O88">
        <f>EmpDetail!B83</f>
        <v>0</v>
      </c>
      <c r="P88">
        <f>EmpDetail!C83</f>
        <v>0</v>
      </c>
      <c r="Q88">
        <f>EmpDetail!D83</f>
        <v>0</v>
      </c>
      <c r="R88">
        <f>EmpDetail!J83</f>
        <v>0</v>
      </c>
      <c r="U88" s="41"/>
      <c r="V88" s="41"/>
    </row>
    <row r="89" spans="14:22">
      <c r="N89">
        <f>EmpDetail!A84</f>
        <v>81</v>
      </c>
      <c r="O89">
        <f>EmpDetail!B84</f>
        <v>0</v>
      </c>
      <c r="P89">
        <f>EmpDetail!C84</f>
        <v>0</v>
      </c>
      <c r="Q89">
        <f>EmpDetail!D84</f>
        <v>0</v>
      </c>
      <c r="R89">
        <f>EmpDetail!J84</f>
        <v>0</v>
      </c>
      <c r="U89" s="41"/>
      <c r="V89" s="41"/>
    </row>
    <row r="90" spans="14:22">
      <c r="N90">
        <f>EmpDetail!A85</f>
        <v>82</v>
      </c>
      <c r="O90">
        <f>EmpDetail!B85</f>
        <v>0</v>
      </c>
      <c r="P90">
        <f>EmpDetail!C85</f>
        <v>0</v>
      </c>
      <c r="Q90">
        <f>EmpDetail!D85</f>
        <v>0</v>
      </c>
      <c r="R90">
        <f>EmpDetail!J85</f>
        <v>0</v>
      </c>
      <c r="U90" s="41"/>
      <c r="V90" s="41"/>
    </row>
    <row r="91" spans="14:22">
      <c r="N91">
        <f>EmpDetail!A86</f>
        <v>83</v>
      </c>
      <c r="O91">
        <f>EmpDetail!B86</f>
        <v>0</v>
      </c>
      <c r="P91">
        <f>EmpDetail!C86</f>
        <v>0</v>
      </c>
      <c r="Q91">
        <f>EmpDetail!D86</f>
        <v>0</v>
      </c>
      <c r="R91">
        <f>EmpDetail!J86</f>
        <v>0</v>
      </c>
      <c r="U91" s="41"/>
      <c r="V91" s="41"/>
    </row>
    <row r="92" spans="14:22">
      <c r="N92">
        <f>EmpDetail!A87</f>
        <v>84</v>
      </c>
      <c r="O92">
        <f>EmpDetail!B87</f>
        <v>0</v>
      </c>
      <c r="P92">
        <f>EmpDetail!C87</f>
        <v>0</v>
      </c>
      <c r="Q92">
        <f>EmpDetail!D87</f>
        <v>0</v>
      </c>
      <c r="R92">
        <f>EmpDetail!J87</f>
        <v>0</v>
      </c>
      <c r="U92" s="41"/>
      <c r="V92" s="41"/>
    </row>
    <row r="93" spans="14:22">
      <c r="N93">
        <f>EmpDetail!A88</f>
        <v>85</v>
      </c>
      <c r="O93">
        <f>EmpDetail!B88</f>
        <v>0</v>
      </c>
      <c r="P93">
        <f>EmpDetail!C88</f>
        <v>0</v>
      </c>
      <c r="Q93">
        <f>EmpDetail!D88</f>
        <v>0</v>
      </c>
      <c r="R93">
        <f>EmpDetail!J88</f>
        <v>0</v>
      </c>
      <c r="U93" s="41"/>
      <c r="V93" s="41"/>
    </row>
    <row r="94" spans="14:22">
      <c r="N94">
        <f>EmpDetail!A89</f>
        <v>86</v>
      </c>
      <c r="O94">
        <f>EmpDetail!B89</f>
        <v>0</v>
      </c>
      <c r="P94">
        <f>EmpDetail!C89</f>
        <v>0</v>
      </c>
      <c r="Q94">
        <f>EmpDetail!D89</f>
        <v>0</v>
      </c>
      <c r="R94">
        <f>EmpDetail!J89</f>
        <v>0</v>
      </c>
      <c r="U94" s="41"/>
      <c r="V94" s="41"/>
    </row>
    <row r="95" spans="14:22">
      <c r="N95">
        <f>EmpDetail!A90</f>
        <v>87</v>
      </c>
      <c r="O95">
        <f>EmpDetail!B90</f>
        <v>0</v>
      </c>
      <c r="P95">
        <f>EmpDetail!C90</f>
        <v>0</v>
      </c>
      <c r="Q95">
        <f>EmpDetail!D90</f>
        <v>0</v>
      </c>
      <c r="R95">
        <f>EmpDetail!J90</f>
        <v>0</v>
      </c>
      <c r="U95" s="41"/>
      <c r="V95" s="41"/>
    </row>
    <row r="96" spans="14:22">
      <c r="N96">
        <f>EmpDetail!A91</f>
        <v>88</v>
      </c>
      <c r="O96">
        <f>EmpDetail!B91</f>
        <v>0</v>
      </c>
      <c r="P96">
        <f>EmpDetail!C91</f>
        <v>0</v>
      </c>
      <c r="Q96">
        <f>EmpDetail!D91</f>
        <v>0</v>
      </c>
      <c r="R96">
        <f>EmpDetail!J91</f>
        <v>0</v>
      </c>
      <c r="U96" s="41"/>
      <c r="V96" s="41"/>
    </row>
    <row r="97" spans="14:22">
      <c r="N97">
        <f>EmpDetail!A92</f>
        <v>89</v>
      </c>
      <c r="O97">
        <f>EmpDetail!B92</f>
        <v>0</v>
      </c>
      <c r="P97">
        <f>EmpDetail!C92</f>
        <v>0</v>
      </c>
      <c r="Q97">
        <f>EmpDetail!D92</f>
        <v>0</v>
      </c>
      <c r="R97">
        <f>EmpDetail!J92</f>
        <v>0</v>
      </c>
      <c r="U97" s="41"/>
      <c r="V97" s="41"/>
    </row>
    <row r="98" spans="14:22">
      <c r="N98">
        <f>EmpDetail!A93</f>
        <v>90</v>
      </c>
      <c r="O98">
        <f>EmpDetail!B93</f>
        <v>0</v>
      </c>
      <c r="P98">
        <f>EmpDetail!C93</f>
        <v>0</v>
      </c>
      <c r="Q98">
        <f>EmpDetail!D93</f>
        <v>0</v>
      </c>
      <c r="R98">
        <f>EmpDetail!J93</f>
        <v>0</v>
      </c>
      <c r="U98" s="41"/>
      <c r="V98" s="41"/>
    </row>
    <row r="99" spans="14:22">
      <c r="N99">
        <f>EmpDetail!A94</f>
        <v>91</v>
      </c>
      <c r="O99">
        <f>EmpDetail!B94</f>
        <v>0</v>
      </c>
      <c r="P99">
        <f>EmpDetail!C94</f>
        <v>0</v>
      </c>
      <c r="Q99">
        <f>EmpDetail!D94</f>
        <v>0</v>
      </c>
      <c r="R99">
        <f>EmpDetail!J94</f>
        <v>0</v>
      </c>
      <c r="U99" s="41"/>
      <c r="V99" s="41"/>
    </row>
    <row r="100" spans="14:22">
      <c r="N100">
        <f>EmpDetail!A95</f>
        <v>92</v>
      </c>
      <c r="O100">
        <f>EmpDetail!B95</f>
        <v>0</v>
      </c>
      <c r="P100">
        <f>EmpDetail!C95</f>
        <v>0</v>
      </c>
      <c r="Q100">
        <f>EmpDetail!D95</f>
        <v>0</v>
      </c>
      <c r="R100">
        <f>EmpDetail!J95</f>
        <v>0</v>
      </c>
      <c r="U100" s="41"/>
      <c r="V100" s="41"/>
    </row>
    <row r="101" spans="14:22">
      <c r="N101">
        <f>EmpDetail!A96</f>
        <v>93</v>
      </c>
      <c r="O101">
        <f>EmpDetail!B96</f>
        <v>0</v>
      </c>
      <c r="P101">
        <f>EmpDetail!C96</f>
        <v>0</v>
      </c>
      <c r="Q101">
        <f>EmpDetail!D96</f>
        <v>0</v>
      </c>
      <c r="R101">
        <f>EmpDetail!J96</f>
        <v>0</v>
      </c>
      <c r="U101" s="41"/>
      <c r="V101" s="41"/>
    </row>
    <row r="102" spans="14:22">
      <c r="N102">
        <f>EmpDetail!A97</f>
        <v>94</v>
      </c>
      <c r="O102">
        <f>EmpDetail!B97</f>
        <v>0</v>
      </c>
      <c r="P102">
        <f>EmpDetail!C97</f>
        <v>0</v>
      </c>
      <c r="Q102">
        <f>EmpDetail!D97</f>
        <v>0</v>
      </c>
      <c r="R102">
        <f>EmpDetail!J97</f>
        <v>0</v>
      </c>
      <c r="U102" s="41"/>
      <c r="V102" s="41"/>
    </row>
    <row r="103" spans="14:22">
      <c r="N103">
        <f>EmpDetail!A98</f>
        <v>95</v>
      </c>
      <c r="O103">
        <f>EmpDetail!B98</f>
        <v>0</v>
      </c>
      <c r="P103">
        <f>EmpDetail!C98</f>
        <v>0</v>
      </c>
      <c r="Q103">
        <f>EmpDetail!D98</f>
        <v>0</v>
      </c>
      <c r="R103">
        <f>EmpDetail!J98</f>
        <v>0</v>
      </c>
      <c r="U103" s="41"/>
      <c r="V103" s="41"/>
    </row>
    <row r="104" spans="14:22">
      <c r="N104">
        <f>EmpDetail!A99</f>
        <v>96</v>
      </c>
      <c r="O104">
        <f>EmpDetail!B99</f>
        <v>0</v>
      </c>
      <c r="P104">
        <f>EmpDetail!C99</f>
        <v>0</v>
      </c>
      <c r="Q104">
        <f>EmpDetail!D99</f>
        <v>0</v>
      </c>
      <c r="R104">
        <f>EmpDetail!J99</f>
        <v>0</v>
      </c>
      <c r="U104" s="41"/>
      <c r="V104" s="41"/>
    </row>
    <row r="105" spans="14:22">
      <c r="N105">
        <f>EmpDetail!A100</f>
        <v>97</v>
      </c>
      <c r="O105">
        <f>EmpDetail!B100</f>
        <v>0</v>
      </c>
      <c r="P105">
        <f>EmpDetail!C100</f>
        <v>0</v>
      </c>
      <c r="Q105">
        <f>EmpDetail!D100</f>
        <v>0</v>
      </c>
      <c r="R105">
        <f>EmpDetail!J100</f>
        <v>0</v>
      </c>
      <c r="U105" s="41"/>
      <c r="V105" s="41"/>
    </row>
    <row r="106" spans="14:22">
      <c r="N106">
        <f>EmpDetail!A101</f>
        <v>98</v>
      </c>
      <c r="O106">
        <f>EmpDetail!B101</f>
        <v>0</v>
      </c>
      <c r="P106">
        <f>EmpDetail!C101</f>
        <v>0</v>
      </c>
      <c r="Q106">
        <f>EmpDetail!D101</f>
        <v>0</v>
      </c>
      <c r="R106">
        <f>EmpDetail!J101</f>
        <v>0</v>
      </c>
      <c r="U106" s="41"/>
      <c r="V106" s="41"/>
    </row>
    <row r="107" spans="14:22">
      <c r="N107">
        <f>EmpDetail!A102</f>
        <v>99</v>
      </c>
      <c r="O107">
        <f>EmpDetail!B102</f>
        <v>0</v>
      </c>
      <c r="P107">
        <f>EmpDetail!C102</f>
        <v>0</v>
      </c>
      <c r="Q107">
        <f>EmpDetail!D102</f>
        <v>0</v>
      </c>
      <c r="R107">
        <f>EmpDetail!J102</f>
        <v>0</v>
      </c>
      <c r="U107" s="41"/>
      <c r="V107" s="41"/>
    </row>
    <row r="108" spans="14:22">
      <c r="N108">
        <f>EmpDetail!A103</f>
        <v>100</v>
      </c>
      <c r="O108">
        <f>EmpDetail!B103</f>
        <v>0</v>
      </c>
      <c r="P108">
        <f>EmpDetail!C103</f>
        <v>0</v>
      </c>
      <c r="Q108">
        <f>EmpDetail!D103</f>
        <v>0</v>
      </c>
      <c r="R108">
        <f>EmpDetail!J103</f>
        <v>0</v>
      </c>
      <c r="U108" s="41"/>
      <c r="V108" s="41"/>
    </row>
  </sheetData>
  <sheetProtection password="87C9" sheet="1" objects="1" scenarios="1"/>
  <protectedRanges>
    <protectedRange sqref="M20" name="Range3"/>
    <protectedRange sqref="G9:L15" name="Range2"/>
    <protectedRange sqref="A9:A15" name="Range1"/>
  </protectedRanges>
  <mergeCells count="5">
    <mergeCell ref="B1:M1"/>
    <mergeCell ref="E3:H3"/>
    <mergeCell ref="B6:M6"/>
    <mergeCell ref="B5:M5"/>
    <mergeCell ref="B7:M7"/>
  </mergeCells>
  <dataValidations count="2">
    <dataValidation type="list" allowBlank="1" showInputMessage="1" showErrorMessage="1" sqref="G9:G15">
      <formula1>"पदौन्नति, स्थानांतरण, समायोजन, पदस्थापन,"</formula1>
    </dataValidation>
    <dataValidation type="list" allowBlank="1" showInputMessage="1" showErrorMessage="1" sqref="I9:I15 K9:K15">
      <formula1>"Before Noon,After Noon"</formula1>
    </dataValidation>
  </dataValidations>
  <pageMargins left="0.25" right="0.25" top="0.2" bottom="0.34" header="0.17" footer="0.3"/>
  <pageSetup paperSize="9" scale="95" orientation="landscape" blackAndWhite="1" verticalDpi="200" r:id="rId1"/>
  <drawing r:id="rId2"/>
</worksheet>
</file>

<file path=xl/worksheets/sheet7.xml><?xml version="1.0" encoding="utf-8"?>
<worksheet xmlns="http://schemas.openxmlformats.org/spreadsheetml/2006/main" xmlns:r="http://schemas.openxmlformats.org/officeDocument/2006/relationships">
  <sheetPr codeName="Sheet7">
    <tabColor rgb="FF00B0F0"/>
  </sheetPr>
  <dimension ref="A1:Q108"/>
  <sheetViews>
    <sheetView showGridLines="0" showRowColHeaders="0" workbookViewId="0">
      <selection activeCell="A9" sqref="A9"/>
    </sheetView>
  </sheetViews>
  <sheetFormatPr defaultRowHeight="14.4"/>
  <cols>
    <col min="2" max="2" width="8.44140625" customWidth="1"/>
    <col min="3" max="3" width="22.44140625" customWidth="1"/>
    <col min="4" max="4" width="15.88671875" customWidth="1"/>
    <col min="5" max="5" width="7.5546875" customWidth="1"/>
    <col min="6" max="6" width="18.109375" customWidth="1"/>
    <col min="7" max="7" width="9.88671875" customWidth="1"/>
    <col min="8" max="8" width="23" customWidth="1"/>
    <col min="12" max="12" width="11.109375" customWidth="1"/>
    <col min="13" max="17" width="0" hidden="1" customWidth="1"/>
  </cols>
  <sheetData>
    <row r="1" spans="1:17" ht="28.5" customHeight="1">
      <c r="B1" s="1573" t="str">
        <f>Master!G2&amp;Master!H2</f>
        <v>कार्यालय&amp;राजकीय उच्च माध्यमिक विद्यालय ]चौगाई]टोंक</v>
      </c>
      <c r="C1" s="1574"/>
      <c r="D1" s="1574"/>
      <c r="E1" s="1574"/>
      <c r="F1" s="1574"/>
      <c r="G1" s="1574"/>
      <c r="H1" s="1574"/>
      <c r="I1" s="1574"/>
      <c r="J1" s="1574"/>
      <c r="K1" s="1574"/>
      <c r="L1" s="1575"/>
    </row>
    <row r="2" spans="1:17" ht="15.6">
      <c r="A2" s="2"/>
      <c r="B2" s="143"/>
      <c r="C2" s="22"/>
      <c r="D2" s="22"/>
      <c r="E2" s="22"/>
      <c r="F2" s="22"/>
      <c r="G2" s="22"/>
      <c r="H2" s="22"/>
      <c r="I2" s="22"/>
      <c r="J2" s="22"/>
      <c r="K2" s="22"/>
      <c r="L2" s="144"/>
    </row>
    <row r="3" spans="1:17" ht="22.8">
      <c r="A3" s="2"/>
      <c r="B3" s="143"/>
      <c r="C3" s="22"/>
      <c r="D3" s="22"/>
      <c r="E3" s="22"/>
      <c r="F3" s="1592" t="s">
        <v>21</v>
      </c>
      <c r="G3" s="1592"/>
      <c r="H3" s="1592"/>
      <c r="I3" s="22"/>
      <c r="J3" s="22"/>
      <c r="K3" s="22"/>
      <c r="L3" s="144"/>
    </row>
    <row r="4" spans="1:17" ht="15.6">
      <c r="A4" s="2"/>
      <c r="B4" s="143"/>
      <c r="C4" s="22"/>
      <c r="D4" s="22"/>
      <c r="E4" s="22"/>
      <c r="F4" s="22"/>
      <c r="G4" s="22"/>
      <c r="H4" s="22"/>
      <c r="I4" s="22"/>
      <c r="J4" s="22"/>
      <c r="K4" s="22"/>
      <c r="L4" s="144"/>
    </row>
    <row r="5" spans="1:17" ht="16.8">
      <c r="A5" s="14"/>
      <c r="B5" s="1586" t="s">
        <v>82</v>
      </c>
      <c r="C5" s="1587"/>
      <c r="D5" s="1587"/>
      <c r="E5" s="1587"/>
      <c r="F5" s="1587"/>
      <c r="G5" s="1587"/>
      <c r="H5" s="1587"/>
      <c r="I5" s="1587"/>
      <c r="J5" s="1587"/>
      <c r="K5" s="1587"/>
      <c r="L5" s="1588"/>
    </row>
    <row r="6" spans="1:17" ht="16.8">
      <c r="A6" s="14"/>
      <c r="B6" s="1589" t="s">
        <v>847</v>
      </c>
      <c r="C6" s="1590"/>
      <c r="D6" s="1590"/>
      <c r="E6" s="1590"/>
      <c r="F6" s="1590"/>
      <c r="G6" s="1590"/>
      <c r="H6" s="1590"/>
      <c r="I6" s="1590"/>
      <c r="J6" s="1590"/>
      <c r="K6" s="1590"/>
      <c r="L6" s="1591"/>
    </row>
    <row r="7" spans="1:17" ht="16.2" thickBot="1">
      <c r="A7" s="14"/>
      <c r="B7" s="145"/>
      <c r="C7" s="146"/>
      <c r="D7" s="146"/>
      <c r="E7" s="146"/>
      <c r="F7" s="146"/>
      <c r="G7" s="146"/>
      <c r="H7" s="146"/>
      <c r="I7" s="146"/>
      <c r="J7" s="146"/>
      <c r="K7" s="146"/>
      <c r="L7" s="147"/>
    </row>
    <row r="8" spans="1:17" ht="36.6" thickBot="1">
      <c r="A8" s="1291" t="s">
        <v>22</v>
      </c>
      <c r="B8" s="1256" t="s">
        <v>0</v>
      </c>
      <c r="C8" s="1256" t="s">
        <v>1</v>
      </c>
      <c r="D8" s="1256" t="s">
        <v>2</v>
      </c>
      <c r="E8" s="1292" t="s">
        <v>275</v>
      </c>
      <c r="F8" s="1256" t="s">
        <v>264</v>
      </c>
      <c r="G8" s="1256" t="s">
        <v>83</v>
      </c>
      <c r="H8" s="1256" t="s">
        <v>84</v>
      </c>
      <c r="I8" s="1256" t="s">
        <v>85</v>
      </c>
      <c r="J8" s="1256" t="s">
        <v>86</v>
      </c>
      <c r="K8" s="1256" t="s">
        <v>87</v>
      </c>
      <c r="L8" s="1256" t="s">
        <v>88</v>
      </c>
    </row>
    <row r="9" spans="1:17" ht="27" thickBot="1">
      <c r="A9" s="1245">
        <v>32</v>
      </c>
      <c r="B9" s="1193">
        <f>IF(C9="","",1)</f>
        <v>1</v>
      </c>
      <c r="C9" s="1293" t="str">
        <f>IF(ISNA(VLOOKUP($A9,$M$9:$Q$108,2,FALSE)),"",VLOOKUP($A9,$M$9:$Q$108,2,FALSE))</f>
        <v>/kaut; xkSRre</v>
      </c>
      <c r="D9" s="1279" t="str">
        <f>IF(ISNA(VLOOKUP($A9,$M$9:$Q$108,3,FALSE)),"",VLOOKUP($A9,$M$9:$Q$108,3,FALSE))</f>
        <v>अध्यापक ग्रेड III</v>
      </c>
      <c r="E9" s="1286" t="str">
        <f>IF(ISNA(VLOOKUP($A9,$M$9:$Q$108,5,FALSE)),"",VLOOKUP($A9,$M$9:$Q$108,5,FALSE))</f>
        <v>L-10</v>
      </c>
      <c r="F9" s="1279" t="str">
        <f>IF(ISNA(VLOOKUP($A9,$M$9:$Q$108,4,FALSE)),"",VLOOKUP($A9,$M$9:$Q$108,4,FALSE))</f>
        <v>राउप्रावि गोरधनपुरा</v>
      </c>
      <c r="G9" s="1294" t="s">
        <v>89</v>
      </c>
      <c r="H9" s="1295" t="s">
        <v>830</v>
      </c>
      <c r="I9" s="1296">
        <v>43968</v>
      </c>
      <c r="J9" s="1296">
        <v>43999</v>
      </c>
      <c r="K9" s="1193">
        <f>IF(I9="","",J9-I9+1)</f>
        <v>32</v>
      </c>
      <c r="L9" s="1297">
        <f>IF(K9="","",ROUNDDOWN(K9/3,0))</f>
        <v>10</v>
      </c>
      <c r="M9">
        <v>1</v>
      </c>
      <c r="N9" t="str">
        <f>EmpDetail!B4</f>
        <v>fd'ku yky cSjok</v>
      </c>
      <c r="O9" t="str">
        <f>EmpDetail!C4</f>
        <v>प्रधानाचार्य</v>
      </c>
      <c r="P9" t="str">
        <f>EmpDetail!D4</f>
        <v>राउमावि चौगाई</v>
      </c>
      <c r="Q9" t="str">
        <f>EmpDetail!J4</f>
        <v>L-16</v>
      </c>
    </row>
    <row r="10" spans="1:17" ht="16.2" thickBot="1">
      <c r="A10" s="1298"/>
      <c r="B10" s="1193" t="str">
        <f>IF(C10="","",B9+1)</f>
        <v/>
      </c>
      <c r="C10" s="1293" t="str">
        <f t="shared" ref="C10:C18" si="0">IF(ISNA(VLOOKUP($A10,$M$9:$Q$108,2,FALSE)),"",VLOOKUP($A10,$M$9:$Q$108,2,FALSE))</f>
        <v/>
      </c>
      <c r="D10" s="1279" t="str">
        <f t="shared" ref="D10:D18" si="1">IF(ISNA(VLOOKUP($A10,$M$9:$Q$108,3,FALSE)),"",VLOOKUP($A10,$M$9:$Q$108,3,FALSE))</f>
        <v/>
      </c>
      <c r="E10" s="1286" t="str">
        <f t="shared" ref="E10:E18" si="2">IF(ISNA(VLOOKUP($A10,$M$9:$Q$108,5,FALSE)),"",VLOOKUP($A10,$M$9:$Q$108,5,FALSE))</f>
        <v/>
      </c>
      <c r="F10" s="1279" t="str">
        <f t="shared" ref="F10:F18" si="3">IF(ISNA(VLOOKUP($A10,$M$9:$Q$108,4,FALSE)),"",VLOOKUP($A10,$M$9:$Q$108,4,FALSE))</f>
        <v/>
      </c>
      <c r="G10" s="1294"/>
      <c r="H10" s="1295"/>
      <c r="I10" s="1296"/>
      <c r="J10" s="1296"/>
      <c r="K10" s="1193" t="str">
        <f t="shared" ref="K10:K18" si="4">IF(I10="","",J10-I10+1)</f>
        <v/>
      </c>
      <c r="L10" s="1297" t="str">
        <f t="shared" ref="L10:L18" si="5">IF(K10="","",ROUNDDOWN(K10/3,0))</f>
        <v/>
      </c>
      <c r="M10">
        <v>2</v>
      </c>
      <c r="N10" t="str">
        <f>EmpDetail!B5</f>
        <v>iwj.k pUn y{kdkj</v>
      </c>
      <c r="O10" t="str">
        <f>EmpDetail!C5</f>
        <v>व्याख्याता</v>
      </c>
      <c r="P10" t="str">
        <f>EmpDetail!D5</f>
        <v>राउमावि चौगाई</v>
      </c>
      <c r="Q10" t="str">
        <f>EmpDetail!J5</f>
        <v>L-12</v>
      </c>
    </row>
    <row r="11" spans="1:17" ht="16.2" thickBot="1">
      <c r="A11" s="1245"/>
      <c r="B11" s="1193" t="str">
        <f t="shared" ref="B11:B18" si="6">IF(C11="","",B10+1)</f>
        <v/>
      </c>
      <c r="C11" s="1293" t="str">
        <f t="shared" si="0"/>
        <v/>
      </c>
      <c r="D11" s="1279" t="str">
        <f t="shared" si="1"/>
        <v/>
      </c>
      <c r="E11" s="1286" t="str">
        <f t="shared" si="2"/>
        <v/>
      </c>
      <c r="F11" s="1279" t="str">
        <f t="shared" si="3"/>
        <v/>
      </c>
      <c r="G11" s="1294"/>
      <c r="H11" s="1295"/>
      <c r="I11" s="1296"/>
      <c r="J11" s="1296"/>
      <c r="K11" s="1193" t="str">
        <f t="shared" si="4"/>
        <v/>
      </c>
      <c r="L11" s="1297" t="str">
        <f t="shared" si="5"/>
        <v/>
      </c>
      <c r="M11">
        <v>3</v>
      </c>
      <c r="N11" t="str">
        <f>EmpDetail!B6</f>
        <v>jktsUnz dqekj tSu</v>
      </c>
      <c r="O11" t="str">
        <f>EmpDetail!C6</f>
        <v>व्याख्याता</v>
      </c>
      <c r="P11" t="str">
        <f>EmpDetail!D6</f>
        <v>राउमावि चौगाई</v>
      </c>
      <c r="Q11" t="str">
        <f>EmpDetail!J6</f>
        <v>L-12</v>
      </c>
    </row>
    <row r="12" spans="1:17" ht="16.2" thickBot="1">
      <c r="A12" s="1298"/>
      <c r="B12" s="1193" t="str">
        <f t="shared" si="6"/>
        <v/>
      </c>
      <c r="C12" s="1293" t="str">
        <f t="shared" si="0"/>
        <v/>
      </c>
      <c r="D12" s="1279" t="str">
        <f t="shared" si="1"/>
        <v/>
      </c>
      <c r="E12" s="1286" t="str">
        <f t="shared" si="2"/>
        <v/>
      </c>
      <c r="F12" s="1279" t="str">
        <f t="shared" si="3"/>
        <v/>
      </c>
      <c r="G12" s="1294"/>
      <c r="H12" s="1295"/>
      <c r="I12" s="1296"/>
      <c r="J12" s="1296"/>
      <c r="K12" s="1193" t="str">
        <f t="shared" si="4"/>
        <v/>
      </c>
      <c r="L12" s="1297" t="str">
        <f t="shared" si="5"/>
        <v/>
      </c>
      <c r="M12">
        <v>4</v>
      </c>
      <c r="N12" t="str">
        <f>EmpDetail!B7</f>
        <v>fd'ku yky cSjok</v>
      </c>
      <c r="O12" t="str">
        <f>EmpDetail!C7</f>
        <v>व्याख्याता</v>
      </c>
      <c r="P12" t="str">
        <f>EmpDetail!D7</f>
        <v>राउमावि चौगाई</v>
      </c>
      <c r="Q12" t="str">
        <f>EmpDetail!J7</f>
        <v>L-12</v>
      </c>
    </row>
    <row r="13" spans="1:17" ht="16.2" thickBot="1">
      <c r="A13" s="1245"/>
      <c r="B13" s="1193" t="str">
        <f t="shared" si="6"/>
        <v/>
      </c>
      <c r="C13" s="1293" t="str">
        <f t="shared" si="0"/>
        <v/>
      </c>
      <c r="D13" s="1279" t="str">
        <f t="shared" si="1"/>
        <v/>
      </c>
      <c r="E13" s="1286" t="str">
        <f t="shared" si="2"/>
        <v/>
      </c>
      <c r="F13" s="1279" t="str">
        <f t="shared" si="3"/>
        <v/>
      </c>
      <c r="G13" s="1294"/>
      <c r="H13" s="1295"/>
      <c r="I13" s="1296"/>
      <c r="J13" s="1296"/>
      <c r="K13" s="1193" t="str">
        <f t="shared" si="4"/>
        <v/>
      </c>
      <c r="L13" s="1297" t="str">
        <f t="shared" si="5"/>
        <v/>
      </c>
      <c r="M13">
        <v>5</v>
      </c>
      <c r="N13" t="str">
        <f>EmpDetail!B8</f>
        <v>lR;ukjk;.k 'kekZ</v>
      </c>
      <c r="O13" t="str">
        <f>EmpDetail!C8</f>
        <v>वरिष्ठ अध्यापक</v>
      </c>
      <c r="P13" t="str">
        <f>EmpDetail!D8</f>
        <v>राउमावि चौगाई</v>
      </c>
      <c r="Q13" t="str">
        <f>EmpDetail!J8</f>
        <v>L-13</v>
      </c>
    </row>
    <row r="14" spans="1:17" ht="16.2" thickBot="1">
      <c r="A14" s="1298"/>
      <c r="B14" s="1193" t="str">
        <f t="shared" si="6"/>
        <v/>
      </c>
      <c r="C14" s="1293" t="str">
        <f t="shared" si="0"/>
        <v/>
      </c>
      <c r="D14" s="1279" t="str">
        <f t="shared" si="1"/>
        <v/>
      </c>
      <c r="E14" s="1286" t="str">
        <f t="shared" si="2"/>
        <v/>
      </c>
      <c r="F14" s="1279" t="str">
        <f t="shared" si="3"/>
        <v/>
      </c>
      <c r="G14" s="1294"/>
      <c r="H14" s="1295"/>
      <c r="I14" s="1296"/>
      <c r="J14" s="1296"/>
      <c r="K14" s="1193" t="str">
        <f t="shared" si="4"/>
        <v/>
      </c>
      <c r="L14" s="1297" t="str">
        <f t="shared" si="5"/>
        <v/>
      </c>
      <c r="M14">
        <v>6</v>
      </c>
      <c r="N14" t="str">
        <f>EmpDetail!B9</f>
        <v>iq"ik tSu</v>
      </c>
      <c r="O14" t="str">
        <f>EmpDetail!C9</f>
        <v>वरिष्ठ अध्यापक</v>
      </c>
      <c r="P14" t="str">
        <f>EmpDetail!D9</f>
        <v>राउमावि चौगाई</v>
      </c>
      <c r="Q14" t="str">
        <f>EmpDetail!J9</f>
        <v>L-13</v>
      </c>
    </row>
    <row r="15" spans="1:17" ht="16.2" thickBot="1">
      <c r="A15" s="1245"/>
      <c r="B15" s="1193" t="str">
        <f t="shared" si="6"/>
        <v/>
      </c>
      <c r="C15" s="1293" t="str">
        <f t="shared" si="0"/>
        <v/>
      </c>
      <c r="D15" s="1279" t="str">
        <f t="shared" si="1"/>
        <v/>
      </c>
      <c r="E15" s="1286" t="str">
        <f t="shared" si="2"/>
        <v/>
      </c>
      <c r="F15" s="1279" t="str">
        <f t="shared" si="3"/>
        <v/>
      </c>
      <c r="G15" s="1294"/>
      <c r="H15" s="1295"/>
      <c r="I15" s="1296"/>
      <c r="J15" s="1296"/>
      <c r="K15" s="1193" t="str">
        <f t="shared" si="4"/>
        <v/>
      </c>
      <c r="L15" s="1297" t="str">
        <f t="shared" si="5"/>
        <v/>
      </c>
      <c r="M15">
        <v>7</v>
      </c>
      <c r="N15" t="str">
        <f>EmpDetail!B10</f>
        <v>vk'kkjke eh.kk</v>
      </c>
      <c r="O15" t="str">
        <f>EmpDetail!C10</f>
        <v>वरिष्ठ अध्यापक</v>
      </c>
      <c r="P15" t="str">
        <f>EmpDetail!D10</f>
        <v>राउमावि चौगाई</v>
      </c>
      <c r="Q15" t="str">
        <f>EmpDetail!J10</f>
        <v>L-11</v>
      </c>
    </row>
    <row r="16" spans="1:17" ht="16.2" thickBot="1">
      <c r="A16" s="1298"/>
      <c r="B16" s="1193" t="str">
        <f t="shared" si="6"/>
        <v/>
      </c>
      <c r="C16" s="1293" t="str">
        <f t="shared" si="0"/>
        <v/>
      </c>
      <c r="D16" s="1279" t="str">
        <f t="shared" si="1"/>
        <v/>
      </c>
      <c r="E16" s="1286" t="str">
        <f t="shared" si="2"/>
        <v/>
      </c>
      <c r="F16" s="1279" t="str">
        <f t="shared" si="3"/>
        <v/>
      </c>
      <c r="G16" s="1294"/>
      <c r="H16" s="1295"/>
      <c r="I16" s="1296"/>
      <c r="J16" s="1296"/>
      <c r="K16" s="1193" t="str">
        <f t="shared" si="4"/>
        <v/>
      </c>
      <c r="L16" s="1297" t="str">
        <f t="shared" si="5"/>
        <v/>
      </c>
      <c r="M16">
        <v>8</v>
      </c>
      <c r="N16" t="str">
        <f>EmpDetail!B11</f>
        <v>t;iky flag</v>
      </c>
      <c r="O16" t="str">
        <f>EmpDetail!C11</f>
        <v>वरिष्ठ अध्यापक</v>
      </c>
      <c r="P16" t="str">
        <f>EmpDetail!D11</f>
        <v>राउमावि चौगाई</v>
      </c>
      <c r="Q16" t="str">
        <f>EmpDetail!J11</f>
        <v>L-12</v>
      </c>
    </row>
    <row r="17" spans="1:17" ht="16.2" thickBot="1">
      <c r="A17" s="1245"/>
      <c r="B17" s="1193" t="str">
        <f t="shared" si="6"/>
        <v/>
      </c>
      <c r="C17" s="1293" t="str">
        <f t="shared" si="0"/>
        <v/>
      </c>
      <c r="D17" s="1279" t="str">
        <f t="shared" si="1"/>
        <v/>
      </c>
      <c r="E17" s="1286" t="str">
        <f t="shared" si="2"/>
        <v/>
      </c>
      <c r="F17" s="1279" t="str">
        <f t="shared" si="3"/>
        <v/>
      </c>
      <c r="G17" s="1294"/>
      <c r="H17" s="1295"/>
      <c r="I17" s="1296"/>
      <c r="J17" s="1296"/>
      <c r="K17" s="1193" t="str">
        <f t="shared" si="4"/>
        <v/>
      </c>
      <c r="L17" s="1297" t="str">
        <f t="shared" si="5"/>
        <v/>
      </c>
      <c r="M17">
        <v>9</v>
      </c>
      <c r="N17" t="str">
        <f>EmpDetail!B12</f>
        <v>jkeizlkn jsxj</v>
      </c>
      <c r="O17" t="str">
        <f>EmpDetail!C12</f>
        <v>वरिष्ठ अध्यापक</v>
      </c>
      <c r="P17" t="str">
        <f>EmpDetail!D12</f>
        <v>राउमावि चौगाई</v>
      </c>
      <c r="Q17" t="str">
        <f>EmpDetail!J12</f>
        <v>L-11</v>
      </c>
    </row>
    <row r="18" spans="1:17" ht="16.2" thickBot="1">
      <c r="A18" s="1298"/>
      <c r="B18" s="1193" t="str">
        <f t="shared" si="6"/>
        <v/>
      </c>
      <c r="C18" s="1293" t="str">
        <f t="shared" si="0"/>
        <v/>
      </c>
      <c r="D18" s="1279" t="str">
        <f t="shared" si="1"/>
        <v/>
      </c>
      <c r="E18" s="1286" t="str">
        <f t="shared" si="2"/>
        <v/>
      </c>
      <c r="F18" s="1279" t="str">
        <f t="shared" si="3"/>
        <v/>
      </c>
      <c r="G18" s="1294"/>
      <c r="H18" s="1295"/>
      <c r="I18" s="1296"/>
      <c r="J18" s="1296"/>
      <c r="K18" s="1193" t="str">
        <f t="shared" si="4"/>
        <v/>
      </c>
      <c r="L18" s="1297" t="str">
        <f t="shared" si="5"/>
        <v/>
      </c>
      <c r="M18">
        <v>10</v>
      </c>
      <c r="N18" t="str">
        <f>EmpDetail!B13</f>
        <v>egsUnz dqekj tkV</v>
      </c>
      <c r="O18" t="str">
        <f>EmpDetail!C13</f>
        <v>शारीरिक शिक्षक</v>
      </c>
      <c r="P18" t="str">
        <f>EmpDetail!D13</f>
        <v>राउमावि चौगाई</v>
      </c>
      <c r="Q18" t="str">
        <f>EmpDetail!J13</f>
        <v>L-12</v>
      </c>
    </row>
    <row r="19" spans="1:17">
      <c r="M19">
        <v>11</v>
      </c>
      <c r="N19" t="str">
        <f>EmpDetail!B14</f>
        <v>NksVw yky jsxj</v>
      </c>
      <c r="O19" t="str">
        <f>EmpDetail!C14</f>
        <v>अध्यापक ग्रेड III</v>
      </c>
      <c r="P19" t="str">
        <f>EmpDetail!D14</f>
        <v>राउमावि चौगाई</v>
      </c>
      <c r="Q19" t="str">
        <f>EmpDetail!J14</f>
        <v>L-13</v>
      </c>
    </row>
    <row r="20" spans="1:17">
      <c r="A20" s="3"/>
      <c r="B20" s="3"/>
      <c r="C20" s="3"/>
      <c r="D20" s="3"/>
      <c r="E20" s="3"/>
      <c r="F20" s="3"/>
      <c r="G20" s="3"/>
      <c r="H20" s="3"/>
      <c r="I20" s="3"/>
      <c r="J20" s="4" t="str">
        <f>Master!B2</f>
        <v>प्रधानाचार्य</v>
      </c>
      <c r="K20" s="3"/>
      <c r="L20" s="3"/>
      <c r="M20">
        <v>12</v>
      </c>
      <c r="N20" t="str">
        <f>EmpDetail!B15</f>
        <v>dUgS;k yky egkoj</v>
      </c>
      <c r="O20" t="str">
        <f>EmpDetail!C15</f>
        <v>अध्यापक ग्रेड III</v>
      </c>
      <c r="P20" t="str">
        <f>EmpDetail!D15</f>
        <v>राउमावि चौगाई</v>
      </c>
      <c r="Q20" t="str">
        <f>EmpDetail!J15</f>
        <v>L-13</v>
      </c>
    </row>
    <row r="21" spans="1:17">
      <c r="A21" s="3"/>
      <c r="B21" s="3"/>
      <c r="C21" s="3"/>
      <c r="D21" s="3"/>
      <c r="E21" s="3"/>
      <c r="F21" s="3"/>
      <c r="G21" s="3"/>
      <c r="H21" s="3"/>
      <c r="I21" s="3"/>
      <c r="J21" s="4" t="str">
        <f>Master!B3</f>
        <v xml:space="preserve">राजकीय उच्च माध्यमिक विद्यालय </v>
      </c>
      <c r="K21" s="3"/>
      <c r="L21" s="3"/>
      <c r="M21">
        <v>13</v>
      </c>
      <c r="N21" t="str">
        <f>EmpDetail!B16</f>
        <v>prqHkqZt tkV</v>
      </c>
      <c r="O21" t="str">
        <f>EmpDetail!C16</f>
        <v>अध्यापक ग्रेड III</v>
      </c>
      <c r="P21" t="str">
        <f>EmpDetail!D16</f>
        <v>राउमावि चौगाई</v>
      </c>
      <c r="Q21" t="str">
        <f>EmpDetail!J16</f>
        <v>L-11</v>
      </c>
    </row>
    <row r="22" spans="1:17">
      <c r="A22" s="3"/>
      <c r="B22" s="3"/>
      <c r="C22" s="3"/>
      <c r="D22" s="3"/>
      <c r="E22" s="3"/>
      <c r="F22" s="3"/>
      <c r="G22" s="3"/>
      <c r="H22" s="3"/>
      <c r="I22" s="3"/>
      <c r="J22" s="43" t="str">
        <f>Master!B4</f>
        <v>चौगाई]टोंक</v>
      </c>
      <c r="K22" s="3"/>
      <c r="L22" s="3"/>
      <c r="M22">
        <v>14</v>
      </c>
      <c r="N22" t="str">
        <f>EmpDetail!B17</f>
        <v>vklsQk [kku</v>
      </c>
      <c r="O22" t="str">
        <f>EmpDetail!C17</f>
        <v>अध्यापक ग्रेड III</v>
      </c>
      <c r="P22" t="str">
        <f>EmpDetail!D17</f>
        <v>राउमावि चौगाई</v>
      </c>
      <c r="Q22" t="str">
        <f>EmpDetail!J17</f>
        <v>L-11</v>
      </c>
    </row>
    <row r="23" spans="1:17" ht="15.6">
      <c r="A23" s="3"/>
      <c r="B23" s="27" t="s">
        <v>221</v>
      </c>
      <c r="C23" s="7" t="str">
        <f>Master!H3&amp;Master!I3&amp;Master!J3&amp;Master!E3&amp;"/"</f>
        <v>राउमावि/चौगाई/संस्था/2021-22/</v>
      </c>
      <c r="D23" s="11"/>
      <c r="E23" s="11"/>
      <c r="F23" s="3"/>
      <c r="G23" s="3"/>
      <c r="H23" s="3"/>
      <c r="I23" s="8"/>
      <c r="J23" s="42"/>
      <c r="K23" s="25" t="s">
        <v>226</v>
      </c>
      <c r="L23" s="296">
        <f ca="1">TODAY()</f>
        <v>44369</v>
      </c>
      <c r="M23">
        <v>15</v>
      </c>
      <c r="N23" t="str">
        <f>EmpDetail!B18</f>
        <v>lq'khyk cSjok</v>
      </c>
      <c r="O23" t="str">
        <f>EmpDetail!C18</f>
        <v>कनिष्ठ सहायक</v>
      </c>
      <c r="P23" t="str">
        <f>EmpDetail!D18</f>
        <v>राउमावि चौगाई</v>
      </c>
      <c r="Q23" t="str">
        <f>EmpDetail!J18</f>
        <v>L-5</v>
      </c>
    </row>
    <row r="24" spans="1:17" ht="15.6">
      <c r="A24" s="3"/>
      <c r="B24" s="26"/>
      <c r="C24" s="26" t="s">
        <v>220</v>
      </c>
      <c r="D24" s="3"/>
      <c r="E24" s="3"/>
      <c r="F24" s="3"/>
      <c r="G24" s="3"/>
      <c r="H24" s="3"/>
      <c r="I24" s="3"/>
      <c r="J24" s="3"/>
      <c r="K24" s="3"/>
      <c r="L24" s="3"/>
      <c r="M24">
        <v>16</v>
      </c>
      <c r="N24" t="str">
        <f>EmpDetail!B19</f>
        <v>txnh'k izlkn rsyh</v>
      </c>
      <c r="O24" t="str">
        <f>EmpDetail!C19</f>
        <v>सहायक कर्मचारी</v>
      </c>
      <c r="P24" t="str">
        <f>EmpDetail!D19</f>
        <v>राउमावि चौगाई</v>
      </c>
      <c r="Q24" t="str">
        <f>EmpDetail!J19</f>
        <v>L-5</v>
      </c>
    </row>
    <row r="25" spans="1:17" ht="15.6">
      <c r="A25" s="3"/>
      <c r="B25" s="26">
        <v>1</v>
      </c>
      <c r="C25" s="26" t="s">
        <v>267</v>
      </c>
      <c r="D25" s="3" t="str">
        <f>Master!H4</f>
        <v>पीपलू</v>
      </c>
      <c r="E25" s="3"/>
      <c r="F25" s="3"/>
      <c r="G25" s="3"/>
      <c r="H25" s="3"/>
      <c r="I25" s="3"/>
      <c r="J25" s="3"/>
      <c r="K25" s="3"/>
      <c r="L25" s="3"/>
      <c r="M25">
        <v>17</v>
      </c>
      <c r="N25" t="str">
        <f>EmpDetail!B20</f>
        <v>jfoUnz dqekj tSu</v>
      </c>
      <c r="O25" t="str">
        <f>EmpDetail!C20</f>
        <v>अध्यापक ग्रेड III</v>
      </c>
      <c r="P25" t="str">
        <f>EmpDetail!D20</f>
        <v>राउप्रावि मोहिनी</v>
      </c>
      <c r="Q25" t="str">
        <f>EmpDetail!J20</f>
        <v>L-12</v>
      </c>
    </row>
    <row r="26" spans="1:17" ht="15.6">
      <c r="A26" s="3"/>
      <c r="B26" s="26">
        <v>2</v>
      </c>
      <c r="C26" s="26" t="s">
        <v>263</v>
      </c>
      <c r="D26" s="3"/>
      <c r="E26" s="3"/>
      <c r="F26" s="3"/>
      <c r="G26" s="3"/>
      <c r="H26" s="3"/>
      <c r="I26" s="3"/>
      <c r="J26" s="3"/>
      <c r="K26" s="3"/>
      <c r="L26" s="3"/>
      <c r="M26">
        <v>18</v>
      </c>
      <c r="N26" t="str">
        <f>EmpDetail!B21</f>
        <v xml:space="preserve"> ';ke lqUnj ckxkSM</v>
      </c>
      <c r="O26" t="str">
        <f>EmpDetail!C21</f>
        <v>अध्यापक ग्रेड III</v>
      </c>
      <c r="P26" t="str">
        <f>EmpDetail!D21</f>
        <v>राउप्रावि मोहिनी</v>
      </c>
      <c r="Q26" t="str">
        <f>EmpDetail!J21</f>
        <v>L-10</v>
      </c>
    </row>
    <row r="27" spans="1:17" ht="15.6">
      <c r="A27" s="3"/>
      <c r="B27" s="26">
        <v>3</v>
      </c>
      <c r="C27" s="26" t="s">
        <v>476</v>
      </c>
      <c r="D27" s="3"/>
      <c r="E27" s="3"/>
      <c r="F27" s="3"/>
      <c r="G27" s="3"/>
      <c r="H27" s="3"/>
      <c r="I27" s="3"/>
      <c r="J27" s="4"/>
      <c r="K27" s="3"/>
      <c r="L27" s="3"/>
      <c r="M27">
        <v>19</v>
      </c>
      <c r="N27" t="str">
        <f>EmpDetail!B22</f>
        <v>d`".kk 'kekZ</v>
      </c>
      <c r="O27" t="str">
        <f>EmpDetail!C22</f>
        <v>प्रबोधक</v>
      </c>
      <c r="P27" t="str">
        <f>EmpDetail!D22</f>
        <v>राउप्रावि मोहिनी</v>
      </c>
      <c r="Q27" t="str">
        <f>EmpDetail!J22</f>
        <v>L-11</v>
      </c>
    </row>
    <row r="28" spans="1:17" ht="15.6">
      <c r="A28" s="3"/>
      <c r="B28" s="28">
        <v>4</v>
      </c>
      <c r="C28" s="26" t="s">
        <v>35</v>
      </c>
      <c r="D28" s="3"/>
      <c r="E28" s="3"/>
      <c r="F28" s="3"/>
      <c r="G28" s="3"/>
      <c r="H28" s="3"/>
      <c r="I28" s="3"/>
      <c r="J28" s="4"/>
      <c r="K28" s="4"/>
      <c r="L28" s="3"/>
      <c r="M28">
        <v>20</v>
      </c>
      <c r="N28" t="str">
        <f>EmpDetail!B23</f>
        <v>/keZsUnz pkS/kjh</v>
      </c>
      <c r="O28" t="str">
        <f>EmpDetail!C23</f>
        <v>अध्यापक ग्रेड III</v>
      </c>
      <c r="P28" t="str">
        <f>EmpDetail!D23</f>
        <v>राउप्रावि गोरधनपुरा</v>
      </c>
      <c r="Q28" t="str">
        <f>EmpDetail!J23</f>
        <v>L-10</v>
      </c>
    </row>
    <row r="29" spans="1:17">
      <c r="A29" s="3"/>
      <c r="B29" s="3"/>
      <c r="C29" s="3"/>
      <c r="D29" s="3"/>
      <c r="E29" s="3"/>
      <c r="F29" s="3"/>
      <c r="G29" s="3"/>
      <c r="H29" s="3"/>
      <c r="I29" s="3"/>
      <c r="J29" s="4" t="str">
        <f>J20</f>
        <v>प्रधानाचार्य</v>
      </c>
      <c r="K29" s="3"/>
      <c r="L29" s="3"/>
      <c r="M29">
        <v>21</v>
      </c>
      <c r="N29" t="str">
        <f>EmpDetail!B24</f>
        <v>izgykn ekyh</v>
      </c>
      <c r="O29" t="str">
        <f>EmpDetail!C24</f>
        <v>प्रबोधक</v>
      </c>
      <c r="P29" t="str">
        <f>EmpDetail!D24</f>
        <v>राउप्रावि गोरधनपुरा</v>
      </c>
      <c r="Q29" t="str">
        <f>EmpDetail!J24</f>
        <v>L-11</v>
      </c>
    </row>
    <row r="30" spans="1:17">
      <c r="A30" s="3"/>
      <c r="B30" s="3"/>
      <c r="C30" s="3"/>
      <c r="D30" s="3"/>
      <c r="E30" s="3"/>
      <c r="F30" s="3"/>
      <c r="G30" s="3"/>
      <c r="H30" s="3"/>
      <c r="I30" s="3"/>
      <c r="J30" s="4" t="str">
        <f>J21</f>
        <v xml:space="preserve">राजकीय उच्च माध्यमिक विद्यालय </v>
      </c>
      <c r="K30" s="3"/>
      <c r="L30" s="3"/>
      <c r="M30">
        <v>22</v>
      </c>
      <c r="N30" t="str">
        <f>EmpDetail!B25</f>
        <v>jken;ky xqtZj</v>
      </c>
      <c r="O30" t="str">
        <f>EmpDetail!C25</f>
        <v>प्रबोधक</v>
      </c>
      <c r="P30" t="str">
        <f>EmpDetail!D25</f>
        <v>राउप्रावि सोंदीफल</v>
      </c>
      <c r="Q30" t="str">
        <f>EmpDetail!J25</f>
        <v>L-11</v>
      </c>
    </row>
    <row r="31" spans="1:17" ht="15.6">
      <c r="A31" s="2"/>
      <c r="B31" s="2"/>
      <c r="C31" s="2"/>
      <c r="D31" s="2"/>
      <c r="E31" s="2"/>
      <c r="F31" s="2"/>
      <c r="G31" s="2"/>
      <c r="H31" s="2"/>
      <c r="I31" s="2"/>
      <c r="J31" s="43" t="str">
        <f>J22</f>
        <v>चौगाई]टोंक</v>
      </c>
      <c r="K31" s="2"/>
      <c r="L31" s="2"/>
      <c r="M31">
        <v>23</v>
      </c>
      <c r="N31" t="str">
        <f>EmpDetail!B26</f>
        <v>vkSeizdk'k tkV</v>
      </c>
      <c r="O31" t="str">
        <f>EmpDetail!C26</f>
        <v>अध्यापक ग्रेड III</v>
      </c>
      <c r="P31" t="str">
        <f>EmpDetail!D26</f>
        <v>राउप्रावि सोंदीफल</v>
      </c>
      <c r="Q31" t="str">
        <f>EmpDetail!J26</f>
        <v>L-11</v>
      </c>
    </row>
    <row r="32" spans="1:17">
      <c r="M32">
        <v>24</v>
      </c>
      <c r="N32" t="str">
        <f>EmpDetail!B27</f>
        <v>vthr flag</v>
      </c>
      <c r="O32" t="str">
        <f>EmpDetail!C27</f>
        <v>अध्यापक ग्रेड III</v>
      </c>
      <c r="P32" t="str">
        <f>EmpDetail!D27</f>
        <v>राप्रावि जानकीवल्लभपुरा</v>
      </c>
      <c r="Q32" t="str">
        <f>EmpDetail!J27</f>
        <v>L-10</v>
      </c>
    </row>
    <row r="33" spans="13:17">
      <c r="M33">
        <v>25</v>
      </c>
      <c r="N33" t="str">
        <f>EmpDetail!B28</f>
        <v>eq[rkj eha;k</v>
      </c>
      <c r="O33" t="str">
        <f>EmpDetail!C28</f>
        <v>प्रबोधक</v>
      </c>
      <c r="P33" t="str">
        <f>EmpDetail!D28</f>
        <v>राप्रावि जानकीवल्लभपुरा</v>
      </c>
      <c r="Q33" t="str">
        <f>EmpDetail!J28</f>
        <v>L-11</v>
      </c>
    </row>
    <row r="34" spans="13:17">
      <c r="M34">
        <v>26</v>
      </c>
      <c r="N34" t="str">
        <f>EmpDetail!B29</f>
        <v xml:space="preserve">eks0 tehy </v>
      </c>
      <c r="O34" t="str">
        <f>EmpDetail!C29</f>
        <v>प्रबोधक</v>
      </c>
      <c r="P34" t="str">
        <f>EmpDetail!D29</f>
        <v>राप्रावि रसूलपुरा</v>
      </c>
      <c r="Q34" t="str">
        <f>EmpDetail!J29</f>
        <v>L-11</v>
      </c>
    </row>
    <row r="35" spans="13:17">
      <c r="M35">
        <v>27</v>
      </c>
      <c r="N35" t="str">
        <f>EmpDetail!B30</f>
        <v>lkaojey tkV</v>
      </c>
      <c r="O35" t="str">
        <f>EmpDetail!C30</f>
        <v>अध्यापक ग्रेड III</v>
      </c>
      <c r="P35" t="str">
        <f>EmpDetail!D30</f>
        <v>राप्रावि रसूलपुरा</v>
      </c>
      <c r="Q35" t="str">
        <f>EmpDetail!J30</f>
        <v>L-10</v>
      </c>
    </row>
    <row r="36" spans="13:17">
      <c r="M36">
        <v>28</v>
      </c>
      <c r="N36" t="str">
        <f>EmpDetail!B31</f>
        <v>pkS/kjh eksuk jkekorkj</v>
      </c>
      <c r="O36" t="str">
        <f>EmpDetail!C31</f>
        <v>अध्यापक ग्रेड III</v>
      </c>
      <c r="P36" t="str">
        <f>EmpDetail!D31</f>
        <v>राप्रावि मोहिनी ढाणी बाढ</v>
      </c>
      <c r="Q36" t="str">
        <f>EmpDetail!J31</f>
        <v>L-10</v>
      </c>
    </row>
    <row r="37" spans="13:17">
      <c r="M37">
        <v>29</v>
      </c>
      <c r="N37" t="str">
        <f>EmpDetail!B32</f>
        <v>rkjkpUn tk;loky</v>
      </c>
      <c r="O37" t="str">
        <f>EmpDetail!C32</f>
        <v>प्रबोधक</v>
      </c>
      <c r="P37" t="str">
        <f>EmpDetail!D32</f>
        <v>राप्रावि मोहिनी ढाणी बाढ</v>
      </c>
      <c r="Q37" t="str">
        <f>EmpDetail!J32</f>
        <v>L-11</v>
      </c>
    </row>
    <row r="38" spans="13:17">
      <c r="M38">
        <v>30</v>
      </c>
      <c r="N38" t="str">
        <f>EmpDetail!B33</f>
        <v>jketl ;kno</v>
      </c>
      <c r="O38" t="str">
        <f>EmpDetail!C33</f>
        <v>अध्यापक ग्रेड III</v>
      </c>
      <c r="P38" t="str">
        <f>EmpDetail!D33</f>
        <v>राप्रावि बैरवा ढाणी सोन्दीफल</v>
      </c>
      <c r="Q38" t="str">
        <f>EmpDetail!J33</f>
        <v>L-12</v>
      </c>
    </row>
    <row r="39" spans="13:17">
      <c r="M39">
        <v>31</v>
      </c>
      <c r="N39" t="str">
        <f>EmpDetail!B34</f>
        <v>dtksMey eh.kk</v>
      </c>
      <c r="O39" t="str">
        <f>EmpDetail!C34</f>
        <v>अध्यापक ग्रेड III</v>
      </c>
      <c r="P39" t="str">
        <f>EmpDetail!D34</f>
        <v>राप्रावि बैरवा ढाणी सोन्दीफल</v>
      </c>
      <c r="Q39" t="str">
        <f>EmpDetail!J34</f>
        <v>L-10</v>
      </c>
    </row>
    <row r="40" spans="13:17">
      <c r="M40">
        <v>32</v>
      </c>
      <c r="N40" t="str">
        <f>EmpDetail!B35</f>
        <v>/kaut; xkSRre</v>
      </c>
      <c r="O40" t="str">
        <f>EmpDetail!C35</f>
        <v>अध्यापक ग्रेड III</v>
      </c>
      <c r="P40" t="str">
        <f>EmpDetail!D35</f>
        <v>राउप्रावि गोरधनपुरा</v>
      </c>
      <c r="Q40" t="str">
        <f>EmpDetail!J35</f>
        <v>L-10</v>
      </c>
    </row>
    <row r="41" spans="13:17">
      <c r="M41">
        <v>33</v>
      </c>
      <c r="N41" t="str">
        <f>EmpDetail!B36</f>
        <v>d`".kk xaxoky</v>
      </c>
      <c r="O41" t="str">
        <f>EmpDetail!C36</f>
        <v>अध्यापक ग्रेड III</v>
      </c>
      <c r="P41" t="str">
        <f>EmpDetail!D36</f>
        <v>राउप्रावि गोरधनपुरा</v>
      </c>
      <c r="Q41" t="str">
        <f>EmpDetail!J36</f>
        <v>L-10</v>
      </c>
    </row>
    <row r="42" spans="13:17">
      <c r="M42">
        <v>34</v>
      </c>
      <c r="N42" t="str">
        <f>EmpDetail!B37</f>
        <v>n'kjFk dqekj ;kno</v>
      </c>
      <c r="O42" t="str">
        <f>EmpDetail!C37</f>
        <v>अध्यापक ग्रेड III</v>
      </c>
      <c r="P42" t="str">
        <f>EmpDetail!D37</f>
        <v>राउप्रावि सोंदीफल</v>
      </c>
      <c r="Q42" t="str">
        <f>EmpDetail!J37</f>
        <v>L-10</v>
      </c>
    </row>
    <row r="43" spans="13:17">
      <c r="M43">
        <v>35</v>
      </c>
      <c r="N43" t="str">
        <f>EmpDetail!B38</f>
        <v>d`".k yky tkV</v>
      </c>
      <c r="O43" t="str">
        <f>EmpDetail!C38</f>
        <v>अध्यापक ग्रेड III</v>
      </c>
      <c r="P43" t="str">
        <f>EmpDetail!D38</f>
        <v>राउप्रावि सोंदीफल</v>
      </c>
      <c r="Q43" t="str">
        <f>EmpDetail!J38</f>
        <v>L-10</v>
      </c>
    </row>
    <row r="44" spans="13:17">
      <c r="M44">
        <v>36</v>
      </c>
      <c r="N44" t="str">
        <f>EmpDetail!B39</f>
        <v>nhisUnz dqekj iztkir</v>
      </c>
      <c r="O44" t="str">
        <f>EmpDetail!C39</f>
        <v>अध्यापक ग्रेड III</v>
      </c>
      <c r="P44" t="str">
        <f>EmpDetail!D39</f>
        <v>राउप्रावि सोंदीफल</v>
      </c>
      <c r="Q44" t="str">
        <f>EmpDetail!J39</f>
        <v>L-10</v>
      </c>
    </row>
    <row r="45" spans="13:17">
      <c r="M45">
        <v>37</v>
      </c>
      <c r="N45" t="str">
        <f>EmpDetail!B40</f>
        <v>uohu dqekj</v>
      </c>
      <c r="O45" t="str">
        <f>EmpDetail!C40</f>
        <v>अध्यापक ग्रेड III</v>
      </c>
      <c r="P45" t="str">
        <f>EmpDetail!D40</f>
        <v>राउप्रावि मोहिनी</v>
      </c>
      <c r="Q45" t="str">
        <f>EmpDetail!J40</f>
        <v>L-10</v>
      </c>
    </row>
    <row r="46" spans="13:17">
      <c r="M46">
        <v>38</v>
      </c>
      <c r="N46" t="str">
        <f>EmpDetail!B41</f>
        <v>ehrs'k dqekj 'kekZ</v>
      </c>
      <c r="O46" t="str">
        <f>EmpDetail!C41</f>
        <v>अध्यापक ग्रेड III</v>
      </c>
      <c r="P46" t="str">
        <f>EmpDetail!D41</f>
        <v>राउप्रावि मोहिनी</v>
      </c>
      <c r="Q46" t="str">
        <f>EmpDetail!J41</f>
        <v>L-10</v>
      </c>
    </row>
    <row r="47" spans="13:17">
      <c r="M47">
        <v>39</v>
      </c>
      <c r="N47" t="str">
        <f>EmpDetail!B42</f>
        <v>eUtw eh.kk</v>
      </c>
      <c r="O47" t="str">
        <f>EmpDetail!C42</f>
        <v>वरिष्ठ अध्यापक</v>
      </c>
      <c r="P47" t="str">
        <f>EmpDetail!D42</f>
        <v>राउप्रावि गोरधनपुरा</v>
      </c>
      <c r="Q47" t="str">
        <f>EmpDetail!J42</f>
        <v>L-10</v>
      </c>
    </row>
    <row r="48" spans="13:17">
      <c r="M48">
        <v>40</v>
      </c>
      <c r="N48" t="str">
        <f>EmpDetail!B43</f>
        <v>eatw pkS/kjh</v>
      </c>
      <c r="O48" t="str">
        <f>EmpDetail!C43</f>
        <v>वरिष्ठ अध्यापक</v>
      </c>
      <c r="P48" t="str">
        <f>EmpDetail!D43</f>
        <v>राउप्रावि सोंदीफल</v>
      </c>
      <c r="Q48" t="str">
        <f>EmpDetail!J43</f>
        <v>L-11</v>
      </c>
    </row>
    <row r="49" spans="13:17">
      <c r="M49">
        <v>41</v>
      </c>
      <c r="N49">
        <f>EmpDetail!B44</f>
        <v>0</v>
      </c>
      <c r="O49">
        <f>EmpDetail!C44</f>
        <v>0</v>
      </c>
      <c r="P49">
        <f>EmpDetail!D44</f>
        <v>0</v>
      </c>
      <c r="Q49">
        <f>EmpDetail!J44</f>
        <v>0</v>
      </c>
    </row>
    <row r="50" spans="13:17">
      <c r="M50">
        <v>42</v>
      </c>
      <c r="N50">
        <f>EmpDetail!B45</f>
        <v>0</v>
      </c>
      <c r="O50">
        <f>EmpDetail!C45</f>
        <v>0</v>
      </c>
      <c r="P50">
        <f>EmpDetail!D45</f>
        <v>0</v>
      </c>
      <c r="Q50">
        <f>EmpDetail!J45</f>
        <v>0</v>
      </c>
    </row>
    <row r="51" spans="13:17">
      <c r="M51">
        <v>43</v>
      </c>
      <c r="N51">
        <f>EmpDetail!B46</f>
        <v>0</v>
      </c>
      <c r="O51" t="e">
        <f>EmpDetail!#REF!</f>
        <v>#REF!</v>
      </c>
      <c r="P51" t="e">
        <f>EmpDetail!#REF!</f>
        <v>#REF!</v>
      </c>
      <c r="Q51">
        <f>EmpDetail!J46</f>
        <v>0</v>
      </c>
    </row>
    <row r="52" spans="13:17">
      <c r="M52">
        <v>44</v>
      </c>
      <c r="N52">
        <f>EmpDetail!B47</f>
        <v>0</v>
      </c>
      <c r="O52">
        <f>EmpDetail!C47</f>
        <v>0</v>
      </c>
      <c r="P52">
        <f>EmpDetail!D47</f>
        <v>0</v>
      </c>
      <c r="Q52">
        <f>EmpDetail!J47</f>
        <v>0</v>
      </c>
    </row>
    <row r="53" spans="13:17">
      <c r="M53">
        <v>45</v>
      </c>
      <c r="N53">
        <f>EmpDetail!B48</f>
        <v>0</v>
      </c>
      <c r="O53">
        <f>EmpDetail!C48</f>
        <v>0</v>
      </c>
      <c r="P53">
        <f>EmpDetail!D48</f>
        <v>0</v>
      </c>
      <c r="Q53">
        <f>EmpDetail!J48</f>
        <v>0</v>
      </c>
    </row>
    <row r="54" spans="13:17">
      <c r="M54">
        <v>46</v>
      </c>
      <c r="N54">
        <f>EmpDetail!B49</f>
        <v>0</v>
      </c>
      <c r="O54">
        <f>EmpDetail!C49</f>
        <v>0</v>
      </c>
      <c r="P54">
        <f>EmpDetail!D49</f>
        <v>0</v>
      </c>
      <c r="Q54">
        <f>EmpDetail!J49</f>
        <v>0</v>
      </c>
    </row>
    <row r="55" spans="13:17">
      <c r="M55">
        <v>47</v>
      </c>
      <c r="N55">
        <f>EmpDetail!B50</f>
        <v>0</v>
      </c>
      <c r="O55">
        <f>EmpDetail!C50</f>
        <v>0</v>
      </c>
      <c r="P55">
        <f>EmpDetail!D50</f>
        <v>0</v>
      </c>
      <c r="Q55">
        <f>EmpDetail!J50</f>
        <v>0</v>
      </c>
    </row>
    <row r="56" spans="13:17">
      <c r="M56">
        <v>48</v>
      </c>
      <c r="N56">
        <f>EmpDetail!B51</f>
        <v>0</v>
      </c>
      <c r="O56">
        <f>EmpDetail!C51</f>
        <v>0</v>
      </c>
      <c r="P56">
        <f>EmpDetail!D51</f>
        <v>0</v>
      </c>
      <c r="Q56">
        <f>EmpDetail!J51</f>
        <v>0</v>
      </c>
    </row>
    <row r="57" spans="13:17">
      <c r="M57">
        <v>49</v>
      </c>
      <c r="N57">
        <f>EmpDetail!B52</f>
        <v>0</v>
      </c>
      <c r="O57">
        <f>EmpDetail!C52</f>
        <v>0</v>
      </c>
      <c r="P57">
        <f>EmpDetail!D52</f>
        <v>0</v>
      </c>
      <c r="Q57">
        <f>EmpDetail!J52</f>
        <v>0</v>
      </c>
    </row>
    <row r="58" spans="13:17">
      <c r="M58">
        <v>50</v>
      </c>
      <c r="N58">
        <f>EmpDetail!B53</f>
        <v>0</v>
      </c>
      <c r="O58">
        <f>EmpDetail!C53</f>
        <v>0</v>
      </c>
      <c r="P58">
        <f>EmpDetail!D53</f>
        <v>0</v>
      </c>
      <c r="Q58">
        <f>EmpDetail!J53</f>
        <v>0</v>
      </c>
    </row>
    <row r="59" spans="13:17">
      <c r="M59">
        <v>51</v>
      </c>
      <c r="N59">
        <f>EmpDetail!B54</f>
        <v>0</v>
      </c>
      <c r="O59">
        <f>EmpDetail!C54</f>
        <v>0</v>
      </c>
      <c r="P59">
        <f>EmpDetail!D54</f>
        <v>0</v>
      </c>
      <c r="Q59">
        <f>EmpDetail!J54</f>
        <v>0</v>
      </c>
    </row>
    <row r="60" spans="13:17">
      <c r="M60">
        <v>52</v>
      </c>
      <c r="N60">
        <f>EmpDetail!B55</f>
        <v>0</v>
      </c>
      <c r="O60">
        <f>EmpDetail!C55</f>
        <v>0</v>
      </c>
      <c r="P60">
        <f>EmpDetail!D55</f>
        <v>0</v>
      </c>
      <c r="Q60">
        <f>EmpDetail!J55</f>
        <v>0</v>
      </c>
    </row>
    <row r="61" spans="13:17">
      <c r="M61">
        <v>53</v>
      </c>
      <c r="N61">
        <f>EmpDetail!B56</f>
        <v>0</v>
      </c>
      <c r="O61">
        <f>EmpDetail!C56</f>
        <v>0</v>
      </c>
      <c r="P61">
        <f>EmpDetail!D56</f>
        <v>0</v>
      </c>
      <c r="Q61">
        <f>EmpDetail!J56</f>
        <v>0</v>
      </c>
    </row>
    <row r="62" spans="13:17">
      <c r="M62">
        <v>54</v>
      </c>
      <c r="N62">
        <f>EmpDetail!B57</f>
        <v>0</v>
      </c>
      <c r="O62">
        <f>EmpDetail!C57</f>
        <v>0</v>
      </c>
      <c r="P62">
        <f>EmpDetail!D57</f>
        <v>0</v>
      </c>
      <c r="Q62">
        <f>EmpDetail!J57</f>
        <v>0</v>
      </c>
    </row>
    <row r="63" spans="13:17">
      <c r="M63">
        <v>55</v>
      </c>
      <c r="N63">
        <f>EmpDetail!B58</f>
        <v>0</v>
      </c>
      <c r="O63">
        <f>EmpDetail!C58</f>
        <v>0</v>
      </c>
      <c r="P63">
        <f>EmpDetail!D58</f>
        <v>0</v>
      </c>
      <c r="Q63">
        <f>EmpDetail!J58</f>
        <v>0</v>
      </c>
    </row>
    <row r="64" spans="13:17">
      <c r="M64">
        <v>56</v>
      </c>
      <c r="N64">
        <f>EmpDetail!B59</f>
        <v>0</v>
      </c>
      <c r="O64">
        <f>EmpDetail!C59</f>
        <v>0</v>
      </c>
      <c r="P64">
        <f>EmpDetail!D59</f>
        <v>0</v>
      </c>
      <c r="Q64">
        <f>EmpDetail!J59</f>
        <v>0</v>
      </c>
    </row>
    <row r="65" spans="13:17">
      <c r="M65">
        <v>57</v>
      </c>
      <c r="N65">
        <f>EmpDetail!B60</f>
        <v>0</v>
      </c>
      <c r="O65">
        <f>EmpDetail!C60</f>
        <v>0</v>
      </c>
      <c r="P65">
        <f>EmpDetail!D60</f>
        <v>0</v>
      </c>
      <c r="Q65">
        <f>EmpDetail!J60</f>
        <v>0</v>
      </c>
    </row>
    <row r="66" spans="13:17">
      <c r="M66">
        <v>58</v>
      </c>
      <c r="N66">
        <f>EmpDetail!B61</f>
        <v>0</v>
      </c>
      <c r="O66">
        <f>EmpDetail!C61</f>
        <v>0</v>
      </c>
      <c r="P66">
        <f>EmpDetail!D61</f>
        <v>0</v>
      </c>
      <c r="Q66">
        <f>EmpDetail!J61</f>
        <v>0</v>
      </c>
    </row>
    <row r="67" spans="13:17">
      <c r="M67">
        <v>59</v>
      </c>
      <c r="N67">
        <f>EmpDetail!B62</f>
        <v>0</v>
      </c>
      <c r="O67">
        <f>EmpDetail!C62</f>
        <v>0</v>
      </c>
      <c r="P67">
        <f>EmpDetail!D62</f>
        <v>0</v>
      </c>
      <c r="Q67">
        <f>EmpDetail!J62</f>
        <v>0</v>
      </c>
    </row>
    <row r="68" spans="13:17">
      <c r="M68">
        <v>60</v>
      </c>
      <c r="N68">
        <f>EmpDetail!B63</f>
        <v>0</v>
      </c>
      <c r="O68">
        <f>EmpDetail!C63</f>
        <v>0</v>
      </c>
      <c r="P68">
        <f>EmpDetail!D63</f>
        <v>0</v>
      </c>
      <c r="Q68">
        <f>EmpDetail!J63</f>
        <v>0</v>
      </c>
    </row>
    <row r="69" spans="13:17">
      <c r="M69">
        <v>61</v>
      </c>
      <c r="N69">
        <f>EmpDetail!B64</f>
        <v>0</v>
      </c>
      <c r="O69">
        <f>EmpDetail!C64</f>
        <v>0</v>
      </c>
      <c r="P69">
        <f>EmpDetail!D64</f>
        <v>0</v>
      </c>
      <c r="Q69">
        <f>EmpDetail!J64</f>
        <v>0</v>
      </c>
    </row>
    <row r="70" spans="13:17">
      <c r="M70">
        <v>62</v>
      </c>
      <c r="N70">
        <f>EmpDetail!B65</f>
        <v>0</v>
      </c>
      <c r="O70">
        <f>EmpDetail!C65</f>
        <v>0</v>
      </c>
      <c r="P70">
        <f>EmpDetail!D65</f>
        <v>0</v>
      </c>
      <c r="Q70">
        <f>EmpDetail!J65</f>
        <v>0</v>
      </c>
    </row>
    <row r="71" spans="13:17">
      <c r="M71">
        <v>63</v>
      </c>
      <c r="N71">
        <f>EmpDetail!B66</f>
        <v>0</v>
      </c>
      <c r="O71">
        <f>EmpDetail!C66</f>
        <v>0</v>
      </c>
      <c r="P71">
        <f>EmpDetail!D66</f>
        <v>0</v>
      </c>
      <c r="Q71">
        <f>EmpDetail!J66</f>
        <v>0</v>
      </c>
    </row>
    <row r="72" spans="13:17">
      <c r="M72">
        <v>64</v>
      </c>
      <c r="N72">
        <f>EmpDetail!B67</f>
        <v>0</v>
      </c>
      <c r="O72">
        <f>EmpDetail!C67</f>
        <v>0</v>
      </c>
      <c r="P72">
        <f>EmpDetail!D67</f>
        <v>0</v>
      </c>
      <c r="Q72">
        <f>EmpDetail!J67</f>
        <v>0</v>
      </c>
    </row>
    <row r="73" spans="13:17">
      <c r="M73">
        <v>65</v>
      </c>
      <c r="N73">
        <f>EmpDetail!B68</f>
        <v>0</v>
      </c>
      <c r="O73">
        <f>EmpDetail!C68</f>
        <v>0</v>
      </c>
      <c r="P73">
        <f>EmpDetail!D68</f>
        <v>0</v>
      </c>
      <c r="Q73">
        <f>EmpDetail!J68</f>
        <v>0</v>
      </c>
    </row>
    <row r="74" spans="13:17">
      <c r="M74">
        <v>66</v>
      </c>
      <c r="N74">
        <f>EmpDetail!B69</f>
        <v>0</v>
      </c>
      <c r="O74">
        <f>EmpDetail!C69</f>
        <v>0</v>
      </c>
      <c r="P74">
        <f>EmpDetail!D69</f>
        <v>0</v>
      </c>
      <c r="Q74">
        <f>EmpDetail!J69</f>
        <v>0</v>
      </c>
    </row>
    <row r="75" spans="13:17">
      <c r="M75">
        <v>67</v>
      </c>
      <c r="N75">
        <f>EmpDetail!B70</f>
        <v>0</v>
      </c>
      <c r="O75">
        <f>EmpDetail!C70</f>
        <v>0</v>
      </c>
      <c r="P75">
        <f>EmpDetail!D70</f>
        <v>0</v>
      </c>
      <c r="Q75">
        <f>EmpDetail!J70</f>
        <v>0</v>
      </c>
    </row>
    <row r="76" spans="13:17">
      <c r="M76">
        <v>68</v>
      </c>
      <c r="N76">
        <f>EmpDetail!B71</f>
        <v>0</v>
      </c>
      <c r="O76">
        <f>EmpDetail!C71</f>
        <v>0</v>
      </c>
      <c r="P76">
        <f>EmpDetail!D71</f>
        <v>0</v>
      </c>
      <c r="Q76">
        <f>EmpDetail!J71</f>
        <v>0</v>
      </c>
    </row>
    <row r="77" spans="13:17">
      <c r="M77">
        <v>69</v>
      </c>
      <c r="N77">
        <f>EmpDetail!B72</f>
        <v>0</v>
      </c>
      <c r="O77">
        <f>EmpDetail!C72</f>
        <v>0</v>
      </c>
      <c r="P77">
        <f>EmpDetail!D72</f>
        <v>0</v>
      </c>
      <c r="Q77">
        <f>EmpDetail!J72</f>
        <v>0</v>
      </c>
    </row>
    <row r="78" spans="13:17">
      <c r="M78">
        <v>70</v>
      </c>
      <c r="N78">
        <f>EmpDetail!B73</f>
        <v>0</v>
      </c>
      <c r="O78">
        <f>EmpDetail!C73</f>
        <v>0</v>
      </c>
      <c r="P78">
        <f>EmpDetail!D73</f>
        <v>0</v>
      </c>
      <c r="Q78">
        <f>EmpDetail!J73</f>
        <v>0</v>
      </c>
    </row>
    <row r="79" spans="13:17">
      <c r="M79">
        <v>71</v>
      </c>
      <c r="N79">
        <f>EmpDetail!B74</f>
        <v>0</v>
      </c>
      <c r="O79">
        <f>EmpDetail!C74</f>
        <v>0</v>
      </c>
      <c r="P79">
        <f>EmpDetail!D74</f>
        <v>0</v>
      </c>
      <c r="Q79">
        <f>EmpDetail!J74</f>
        <v>0</v>
      </c>
    </row>
    <row r="80" spans="13:17">
      <c r="M80">
        <v>72</v>
      </c>
      <c r="N80">
        <f>EmpDetail!B75</f>
        <v>0</v>
      </c>
      <c r="O80">
        <f>EmpDetail!C75</f>
        <v>0</v>
      </c>
      <c r="P80">
        <f>EmpDetail!D75</f>
        <v>0</v>
      </c>
      <c r="Q80">
        <f>EmpDetail!J75</f>
        <v>0</v>
      </c>
    </row>
    <row r="81" spans="13:17">
      <c r="M81">
        <v>73</v>
      </c>
      <c r="N81">
        <f>EmpDetail!B76</f>
        <v>0</v>
      </c>
      <c r="O81">
        <f>EmpDetail!C76</f>
        <v>0</v>
      </c>
      <c r="P81">
        <f>EmpDetail!D76</f>
        <v>0</v>
      </c>
      <c r="Q81">
        <f>EmpDetail!J76</f>
        <v>0</v>
      </c>
    </row>
    <row r="82" spans="13:17">
      <c r="M82">
        <v>74</v>
      </c>
      <c r="N82">
        <f>EmpDetail!B77</f>
        <v>0</v>
      </c>
      <c r="O82">
        <f>EmpDetail!C77</f>
        <v>0</v>
      </c>
      <c r="P82">
        <f>EmpDetail!D77</f>
        <v>0</v>
      </c>
      <c r="Q82">
        <f>EmpDetail!J77</f>
        <v>0</v>
      </c>
    </row>
    <row r="83" spans="13:17">
      <c r="M83">
        <v>75</v>
      </c>
      <c r="N83">
        <f>EmpDetail!B78</f>
        <v>0</v>
      </c>
      <c r="O83">
        <f>EmpDetail!C78</f>
        <v>0</v>
      </c>
      <c r="P83">
        <f>EmpDetail!D78</f>
        <v>0</v>
      </c>
      <c r="Q83">
        <f>EmpDetail!J78</f>
        <v>0</v>
      </c>
    </row>
    <row r="84" spans="13:17">
      <c r="M84">
        <v>76</v>
      </c>
      <c r="N84">
        <f>EmpDetail!B79</f>
        <v>0</v>
      </c>
      <c r="O84">
        <f>EmpDetail!C79</f>
        <v>0</v>
      </c>
      <c r="P84">
        <f>EmpDetail!D79</f>
        <v>0</v>
      </c>
      <c r="Q84">
        <f>EmpDetail!J79</f>
        <v>0</v>
      </c>
    </row>
    <row r="85" spans="13:17">
      <c r="M85">
        <v>77</v>
      </c>
      <c r="N85">
        <f>EmpDetail!B80</f>
        <v>0</v>
      </c>
      <c r="O85">
        <f>EmpDetail!C80</f>
        <v>0</v>
      </c>
      <c r="P85">
        <f>EmpDetail!D80</f>
        <v>0</v>
      </c>
      <c r="Q85">
        <f>EmpDetail!J80</f>
        <v>0</v>
      </c>
    </row>
    <row r="86" spans="13:17">
      <c r="M86">
        <v>78</v>
      </c>
      <c r="N86">
        <f>EmpDetail!B81</f>
        <v>0</v>
      </c>
      <c r="O86">
        <f>EmpDetail!C81</f>
        <v>0</v>
      </c>
      <c r="P86">
        <f>EmpDetail!D81</f>
        <v>0</v>
      </c>
      <c r="Q86">
        <f>EmpDetail!J81</f>
        <v>0</v>
      </c>
    </row>
    <row r="87" spans="13:17">
      <c r="M87">
        <v>79</v>
      </c>
      <c r="N87">
        <f>EmpDetail!B82</f>
        <v>0</v>
      </c>
      <c r="O87">
        <f>EmpDetail!C82</f>
        <v>0</v>
      </c>
      <c r="P87">
        <f>EmpDetail!D82</f>
        <v>0</v>
      </c>
      <c r="Q87">
        <f>EmpDetail!J82</f>
        <v>0</v>
      </c>
    </row>
    <row r="88" spans="13:17">
      <c r="M88">
        <v>80</v>
      </c>
      <c r="N88">
        <f>EmpDetail!B83</f>
        <v>0</v>
      </c>
      <c r="O88">
        <f>EmpDetail!C83</f>
        <v>0</v>
      </c>
      <c r="P88">
        <f>EmpDetail!D83</f>
        <v>0</v>
      </c>
      <c r="Q88">
        <f>EmpDetail!J83</f>
        <v>0</v>
      </c>
    </row>
    <row r="89" spans="13:17">
      <c r="M89">
        <v>81</v>
      </c>
      <c r="N89">
        <f>EmpDetail!B84</f>
        <v>0</v>
      </c>
      <c r="O89">
        <f>EmpDetail!C84</f>
        <v>0</v>
      </c>
      <c r="P89">
        <f>EmpDetail!D84</f>
        <v>0</v>
      </c>
      <c r="Q89">
        <f>EmpDetail!J84</f>
        <v>0</v>
      </c>
    </row>
    <row r="90" spans="13:17">
      <c r="M90">
        <v>82</v>
      </c>
      <c r="N90">
        <f>EmpDetail!B85</f>
        <v>0</v>
      </c>
      <c r="O90">
        <f>EmpDetail!C85</f>
        <v>0</v>
      </c>
      <c r="P90">
        <f>EmpDetail!D85</f>
        <v>0</v>
      </c>
      <c r="Q90">
        <f>EmpDetail!J85</f>
        <v>0</v>
      </c>
    </row>
    <row r="91" spans="13:17">
      <c r="M91">
        <v>83</v>
      </c>
      <c r="N91">
        <f>EmpDetail!B86</f>
        <v>0</v>
      </c>
      <c r="O91">
        <f>EmpDetail!C86</f>
        <v>0</v>
      </c>
      <c r="P91">
        <f>EmpDetail!D86</f>
        <v>0</v>
      </c>
      <c r="Q91">
        <f>EmpDetail!J86</f>
        <v>0</v>
      </c>
    </row>
    <row r="92" spans="13:17">
      <c r="M92">
        <v>84</v>
      </c>
      <c r="N92">
        <f>EmpDetail!B87</f>
        <v>0</v>
      </c>
      <c r="O92">
        <f>EmpDetail!C87</f>
        <v>0</v>
      </c>
      <c r="P92">
        <f>EmpDetail!D87</f>
        <v>0</v>
      </c>
      <c r="Q92">
        <f>EmpDetail!J87</f>
        <v>0</v>
      </c>
    </row>
    <row r="93" spans="13:17">
      <c r="M93">
        <v>85</v>
      </c>
      <c r="N93">
        <f>EmpDetail!B88</f>
        <v>0</v>
      </c>
      <c r="O93">
        <f>EmpDetail!C88</f>
        <v>0</v>
      </c>
      <c r="P93">
        <f>EmpDetail!D88</f>
        <v>0</v>
      </c>
      <c r="Q93">
        <f>EmpDetail!J88</f>
        <v>0</v>
      </c>
    </row>
    <row r="94" spans="13:17">
      <c r="M94">
        <v>86</v>
      </c>
      <c r="N94">
        <f>EmpDetail!B89</f>
        <v>0</v>
      </c>
      <c r="O94">
        <f>EmpDetail!C89</f>
        <v>0</v>
      </c>
      <c r="P94">
        <f>EmpDetail!D89</f>
        <v>0</v>
      </c>
      <c r="Q94">
        <f>EmpDetail!J89</f>
        <v>0</v>
      </c>
    </row>
    <row r="95" spans="13:17">
      <c r="M95">
        <v>87</v>
      </c>
      <c r="N95">
        <f>EmpDetail!B90</f>
        <v>0</v>
      </c>
      <c r="O95">
        <f>EmpDetail!C90</f>
        <v>0</v>
      </c>
      <c r="P95">
        <f>EmpDetail!D90</f>
        <v>0</v>
      </c>
      <c r="Q95">
        <f>EmpDetail!J90</f>
        <v>0</v>
      </c>
    </row>
    <row r="96" spans="13:17">
      <c r="M96">
        <v>88</v>
      </c>
      <c r="N96">
        <f>EmpDetail!B91</f>
        <v>0</v>
      </c>
      <c r="O96">
        <f>EmpDetail!C91</f>
        <v>0</v>
      </c>
      <c r="P96">
        <f>EmpDetail!D91</f>
        <v>0</v>
      </c>
      <c r="Q96">
        <f>EmpDetail!J91</f>
        <v>0</v>
      </c>
    </row>
    <row r="97" spans="13:17">
      <c r="M97">
        <v>89</v>
      </c>
      <c r="N97">
        <f>EmpDetail!B92</f>
        <v>0</v>
      </c>
      <c r="O97">
        <f>EmpDetail!C92</f>
        <v>0</v>
      </c>
      <c r="P97">
        <f>EmpDetail!D92</f>
        <v>0</v>
      </c>
      <c r="Q97">
        <f>EmpDetail!J92</f>
        <v>0</v>
      </c>
    </row>
    <row r="98" spans="13:17">
      <c r="M98">
        <v>90</v>
      </c>
      <c r="N98">
        <f>EmpDetail!B93</f>
        <v>0</v>
      </c>
      <c r="O98">
        <f>EmpDetail!C93</f>
        <v>0</v>
      </c>
      <c r="P98">
        <f>EmpDetail!D93</f>
        <v>0</v>
      </c>
      <c r="Q98">
        <f>EmpDetail!J93</f>
        <v>0</v>
      </c>
    </row>
    <row r="99" spans="13:17">
      <c r="M99">
        <v>91</v>
      </c>
      <c r="N99">
        <f>EmpDetail!B94</f>
        <v>0</v>
      </c>
      <c r="O99">
        <f>EmpDetail!C94</f>
        <v>0</v>
      </c>
      <c r="P99">
        <f>EmpDetail!D94</f>
        <v>0</v>
      </c>
      <c r="Q99">
        <f>EmpDetail!J94</f>
        <v>0</v>
      </c>
    </row>
    <row r="100" spans="13:17">
      <c r="M100">
        <v>92</v>
      </c>
      <c r="N100">
        <f>EmpDetail!B95</f>
        <v>0</v>
      </c>
      <c r="O100">
        <f>EmpDetail!C95</f>
        <v>0</v>
      </c>
      <c r="P100">
        <f>EmpDetail!D95</f>
        <v>0</v>
      </c>
      <c r="Q100">
        <f>EmpDetail!J95</f>
        <v>0</v>
      </c>
    </row>
    <row r="101" spans="13:17">
      <c r="M101">
        <v>93</v>
      </c>
      <c r="N101">
        <f>EmpDetail!B96</f>
        <v>0</v>
      </c>
      <c r="O101">
        <f>EmpDetail!C96</f>
        <v>0</v>
      </c>
      <c r="P101">
        <f>EmpDetail!D96</f>
        <v>0</v>
      </c>
      <c r="Q101">
        <f>EmpDetail!J96</f>
        <v>0</v>
      </c>
    </row>
    <row r="102" spans="13:17">
      <c r="M102">
        <v>94</v>
      </c>
      <c r="N102">
        <f>EmpDetail!B97</f>
        <v>0</v>
      </c>
      <c r="O102">
        <f>EmpDetail!C97</f>
        <v>0</v>
      </c>
      <c r="P102">
        <f>EmpDetail!D97</f>
        <v>0</v>
      </c>
      <c r="Q102">
        <f>EmpDetail!J97</f>
        <v>0</v>
      </c>
    </row>
    <row r="103" spans="13:17">
      <c r="M103">
        <v>95</v>
      </c>
      <c r="N103">
        <f>EmpDetail!B98</f>
        <v>0</v>
      </c>
      <c r="O103">
        <f>EmpDetail!C98</f>
        <v>0</v>
      </c>
      <c r="P103">
        <f>EmpDetail!D98</f>
        <v>0</v>
      </c>
      <c r="Q103">
        <f>EmpDetail!J98</f>
        <v>0</v>
      </c>
    </row>
    <row r="104" spans="13:17">
      <c r="M104">
        <v>96</v>
      </c>
      <c r="N104">
        <f>EmpDetail!B99</f>
        <v>0</v>
      </c>
      <c r="O104">
        <f>EmpDetail!C99</f>
        <v>0</v>
      </c>
      <c r="P104">
        <f>EmpDetail!D99</f>
        <v>0</v>
      </c>
      <c r="Q104">
        <f>EmpDetail!J99</f>
        <v>0</v>
      </c>
    </row>
    <row r="105" spans="13:17">
      <c r="M105">
        <v>97</v>
      </c>
      <c r="N105">
        <f>EmpDetail!B100</f>
        <v>0</v>
      </c>
      <c r="O105">
        <f>EmpDetail!C100</f>
        <v>0</v>
      </c>
      <c r="P105">
        <f>EmpDetail!D100</f>
        <v>0</v>
      </c>
      <c r="Q105">
        <f>EmpDetail!J100</f>
        <v>0</v>
      </c>
    </row>
    <row r="106" spans="13:17">
      <c r="M106">
        <v>98</v>
      </c>
      <c r="N106">
        <f>EmpDetail!B101</f>
        <v>0</v>
      </c>
      <c r="O106">
        <f>EmpDetail!C101</f>
        <v>0</v>
      </c>
      <c r="P106">
        <f>EmpDetail!D101</f>
        <v>0</v>
      </c>
      <c r="Q106">
        <f>EmpDetail!J101</f>
        <v>0</v>
      </c>
    </row>
    <row r="107" spans="13:17">
      <c r="M107">
        <v>99</v>
      </c>
      <c r="N107">
        <f>EmpDetail!B102</f>
        <v>0</v>
      </c>
      <c r="O107">
        <f>EmpDetail!C102</f>
        <v>0</v>
      </c>
      <c r="P107">
        <f>EmpDetail!D102</f>
        <v>0</v>
      </c>
      <c r="Q107">
        <f>EmpDetail!J102</f>
        <v>0</v>
      </c>
    </row>
    <row r="108" spans="13:17">
      <c r="M108">
        <v>100</v>
      </c>
      <c r="N108">
        <f>EmpDetail!B103</f>
        <v>0</v>
      </c>
      <c r="O108">
        <f>EmpDetail!C103</f>
        <v>0</v>
      </c>
      <c r="P108">
        <f>EmpDetail!D103</f>
        <v>0</v>
      </c>
      <c r="Q108">
        <f>EmpDetail!J103</f>
        <v>0</v>
      </c>
    </row>
  </sheetData>
  <sheetProtection password="87C9" sheet="1" objects="1" scenarios="1"/>
  <protectedRanges>
    <protectedRange sqref="L23" name="Range3"/>
    <protectedRange sqref="G9:J18" name="Range2"/>
    <protectedRange sqref="A9:A18" name="Range1"/>
  </protectedRanges>
  <mergeCells count="4">
    <mergeCell ref="B5:L5"/>
    <mergeCell ref="B6:L6"/>
    <mergeCell ref="B1:L1"/>
    <mergeCell ref="F3:H3"/>
  </mergeCells>
  <dataValidations count="1">
    <dataValidation type="list" allowBlank="1" showInputMessage="1" showErrorMessage="1" sqref="G9:G18">
      <formula1>"मध्यावधि, ग्रीष्मकालीन, शीतकालीन, अन्य कार्य"</formula1>
    </dataValidation>
  </dataValidations>
  <pageMargins left="0.17" right="0.17" top="0.2" bottom="0.19" header="0.17" footer="0.17"/>
  <pageSetup paperSize="9" orientation="landscape" blackAndWhite="1" verticalDpi="200" r:id="rId1"/>
  <drawing r:id="rId2"/>
</worksheet>
</file>

<file path=xl/worksheets/sheet8.xml><?xml version="1.0" encoding="utf-8"?>
<worksheet xmlns="http://schemas.openxmlformats.org/spreadsheetml/2006/main" xmlns:r="http://schemas.openxmlformats.org/officeDocument/2006/relationships">
  <sheetPr codeName="Sheet8">
    <tabColor rgb="FF00B0F0"/>
  </sheetPr>
  <dimension ref="A1:Q109"/>
  <sheetViews>
    <sheetView showGridLines="0" showRowColHeaders="0" workbookViewId="0">
      <selection activeCell="A10" sqref="A10"/>
    </sheetView>
  </sheetViews>
  <sheetFormatPr defaultRowHeight="14.4"/>
  <cols>
    <col min="3" max="3" width="24.33203125" customWidth="1"/>
    <col min="4" max="4" width="18.109375" customWidth="1"/>
    <col min="5" max="5" width="9.5546875" customWidth="1"/>
    <col min="6" max="6" width="20.33203125" customWidth="1"/>
    <col min="7" max="7" width="13.5546875" customWidth="1"/>
    <col min="8" max="8" width="13.44140625" customWidth="1"/>
    <col min="9" max="9" width="10.6640625" customWidth="1"/>
    <col min="10" max="10" width="13.6640625" customWidth="1"/>
    <col min="11" max="11" width="17.109375" customWidth="1"/>
    <col min="12" max="17" width="0" hidden="1" customWidth="1"/>
  </cols>
  <sheetData>
    <row r="1" spans="1:17" ht="22.8">
      <c r="B1" s="1573" t="str">
        <f>Master!G2&amp;Master!H2</f>
        <v>कार्यालय&amp;राजकीय उच्च माध्यमिक विद्यालय ]चौगाई]टोंक</v>
      </c>
      <c r="C1" s="1574"/>
      <c r="D1" s="1574"/>
      <c r="E1" s="1574"/>
      <c r="F1" s="1574"/>
      <c r="G1" s="1574"/>
      <c r="H1" s="1574"/>
      <c r="I1" s="1574"/>
      <c r="J1" s="1574"/>
      <c r="K1" s="1575"/>
    </row>
    <row r="2" spans="1:17" ht="0.75" customHeight="1">
      <c r="A2" s="2"/>
      <c r="B2" s="133"/>
      <c r="C2" s="51"/>
      <c r="D2" s="51"/>
      <c r="E2" s="51"/>
      <c r="F2" s="51"/>
      <c r="G2" s="51"/>
      <c r="H2" s="51"/>
      <c r="I2" s="51"/>
      <c r="J2" s="51"/>
      <c r="K2" s="134"/>
    </row>
    <row r="3" spans="1:17" ht="18">
      <c r="A3" s="2"/>
      <c r="B3" s="133"/>
      <c r="C3" s="51"/>
      <c r="D3" s="51"/>
      <c r="E3" s="51"/>
      <c r="F3" s="52" t="s">
        <v>21</v>
      </c>
      <c r="G3" s="51"/>
      <c r="H3" s="51"/>
      <c r="I3" s="51"/>
      <c r="J3" s="51"/>
      <c r="K3" s="134"/>
    </row>
    <row r="4" spans="1:17" ht="15.6">
      <c r="A4" s="2"/>
      <c r="B4" s="133"/>
      <c r="C4" s="51"/>
      <c r="D4" s="51"/>
      <c r="E4" s="51"/>
      <c r="F4" s="51"/>
      <c r="G4" s="51"/>
      <c r="H4" s="51"/>
      <c r="I4" s="51"/>
      <c r="J4" s="51"/>
      <c r="K4" s="134"/>
    </row>
    <row r="5" spans="1:17" ht="15.6">
      <c r="A5" s="2"/>
      <c r="B5" s="1593" t="s">
        <v>562</v>
      </c>
      <c r="C5" s="1594"/>
      <c r="D5" s="1594"/>
      <c r="E5" s="1594"/>
      <c r="F5" s="1594"/>
      <c r="G5" s="1594"/>
      <c r="H5" s="1594"/>
      <c r="I5" s="1594"/>
      <c r="J5" s="1594"/>
      <c r="K5" s="1595"/>
    </row>
    <row r="6" spans="1:17" ht="15.6">
      <c r="A6" s="2"/>
      <c r="B6" s="1596" t="str">
        <f>"ds vuqlj.k esa bl dk;kZy; ds v/khu dk;Zjr fuEukafdr dkfeZdksa  dks Lo;a ds vkosnu ij muds uke ds lEEq[k vafdrkuqlkj fnol dk mikftZr vodk'k foRrh; l=&amp;  "&amp;Master!E3&amp;" ds fy, fu;e 91 , ds rgr"</f>
        <v>ds vuqlj.k esa bl dk;kZy; ds v/khu dk;Zjr fuEukafdr dkfeZdksa  dks Lo;a ds vkosnu ij muds uke ds lEEq[k vafdrkuqlkj fnol dk mikftZr vodk'k foRrh; l=&amp;  2021-22 ds fy, fu;e 91 , ds rgr</v>
      </c>
      <c r="C6" s="1597"/>
      <c r="D6" s="1597"/>
      <c r="E6" s="1597"/>
      <c r="F6" s="1597"/>
      <c r="G6" s="1597"/>
      <c r="H6" s="1597"/>
      <c r="I6" s="1597"/>
      <c r="J6" s="1597"/>
      <c r="K6" s="1598"/>
    </row>
    <row r="7" spans="1:17" ht="15.6">
      <c r="A7" s="2"/>
      <c r="B7" s="1596" t="s">
        <v>563</v>
      </c>
      <c r="C7" s="1597"/>
      <c r="D7" s="1597"/>
      <c r="E7" s="1597"/>
      <c r="F7" s="1597"/>
      <c r="G7" s="1597"/>
      <c r="H7" s="1597"/>
      <c r="I7" s="1597"/>
      <c r="J7" s="1597"/>
      <c r="K7" s="1598"/>
    </row>
    <row r="8" spans="1:17" ht="16.2" thickBot="1">
      <c r="A8" s="2"/>
      <c r="B8" s="1599" t="s">
        <v>49</v>
      </c>
      <c r="C8" s="1600"/>
      <c r="D8" s="1600"/>
      <c r="E8" s="1600"/>
      <c r="F8" s="1600"/>
      <c r="G8" s="51"/>
      <c r="H8" s="51"/>
      <c r="I8" s="51"/>
      <c r="J8" s="51"/>
      <c r="K8" s="134"/>
    </row>
    <row r="9" spans="1:17" ht="47.4" thickBot="1">
      <c r="A9" s="1291" t="s">
        <v>22</v>
      </c>
      <c r="B9" s="1256" t="s">
        <v>0</v>
      </c>
      <c r="C9" s="1256" t="s">
        <v>1</v>
      </c>
      <c r="D9" s="1256" t="s">
        <v>2</v>
      </c>
      <c r="E9" s="1256" t="s">
        <v>2697</v>
      </c>
      <c r="F9" s="1256" t="s">
        <v>264</v>
      </c>
      <c r="G9" s="1292" t="s">
        <v>50</v>
      </c>
      <c r="H9" s="1292" t="s">
        <v>51</v>
      </c>
      <c r="I9" s="1292" t="s">
        <v>52</v>
      </c>
      <c r="J9" s="1292" t="s">
        <v>53</v>
      </c>
      <c r="K9" s="1292" t="s">
        <v>266</v>
      </c>
    </row>
    <row r="10" spans="1:17" ht="16.2" thickBot="1">
      <c r="A10" s="1245">
        <v>4</v>
      </c>
      <c r="B10" s="1285">
        <f>IF(C10="","",1)</f>
        <v>1</v>
      </c>
      <c r="C10" s="1190" t="str">
        <f>IF(ISNA(VLOOKUP($A10,$L$10:$Q$109,2,FALSE)),"",VLOOKUP($A10,$L$10:$Q$109,2,FALSE))</f>
        <v>fd'ku yky cSjok</v>
      </c>
      <c r="D10" s="1189" t="str">
        <f>IF(ISNA(VLOOKUP($A10,$L$10:$Q$109,3,FALSE)),"",VLOOKUP($A10,$L$10:$Q$109,3,FALSE))</f>
        <v>व्याख्याता</v>
      </c>
      <c r="E10" s="1286" t="str">
        <f>IF(ISNA(VLOOKUP($A10,$L$10:$Q$109,4,FALSE)),"",VLOOKUP($A10,$L$10:$Q$109,4,FALSE))</f>
        <v>L-12</v>
      </c>
      <c r="F10" s="1189" t="str">
        <f>IF(ISNA(VLOOKUP($A10,$L$10:$Q$109,5,FALSE)),"",VLOOKUP($A10,$L$10:$Q$109,5,FALSE))</f>
        <v>राउमावि चौगाई</v>
      </c>
      <c r="G10" s="1299">
        <v>44277</v>
      </c>
      <c r="H10" s="1266">
        <v>315</v>
      </c>
      <c r="I10" s="1266">
        <v>15</v>
      </c>
      <c r="J10" s="1286">
        <f>IF(H10="","",H10-I10)</f>
        <v>300</v>
      </c>
      <c r="K10" s="1274">
        <f>IF(ISNA(VLOOKUP($A10,$L$10:$Q$109,6,FALSE)),"",VLOOKUP($A10,$L$10:$Q$109,6,FALSE))</f>
        <v>54500</v>
      </c>
      <c r="L10">
        <v>1</v>
      </c>
      <c r="M10" t="str">
        <f>EmpDetail!B4</f>
        <v>fd'ku yky cSjok</v>
      </c>
      <c r="N10" t="str">
        <f>EmpDetail!C4</f>
        <v>प्रधानाचार्य</v>
      </c>
      <c r="O10" t="str">
        <f>EmpDetail!J4</f>
        <v>L-16</v>
      </c>
      <c r="P10" t="str">
        <f>EmpDetail!D4</f>
        <v>राउमावि चौगाई</v>
      </c>
      <c r="Q10">
        <f>EmpDetail!K4</f>
        <v>95900</v>
      </c>
    </row>
    <row r="11" spans="1:17" ht="16.2" thickBot="1">
      <c r="A11" s="1245"/>
      <c r="B11" s="1285" t="str">
        <f>IF(C11="","",B10+1)</f>
        <v/>
      </c>
      <c r="C11" s="1190" t="str">
        <f t="shared" ref="C11:C24" si="0">IF(ISNA(VLOOKUP($A11,$L$10:$Q$109,2,FALSE)),"",VLOOKUP($A11,$L$10:$Q$109,2,FALSE))</f>
        <v/>
      </c>
      <c r="D11" s="1189" t="str">
        <f t="shared" ref="D11:D24" si="1">IF(ISNA(VLOOKUP($A11,$L$10:$Q$109,3,FALSE)),"",VLOOKUP($A11,$L$10:$Q$109,3,FALSE))</f>
        <v/>
      </c>
      <c r="E11" s="1286" t="str">
        <f t="shared" ref="E11:E24" si="2">IF(ISNA(VLOOKUP($A11,$L$10:$Q$109,4,FALSE)),"",VLOOKUP($A11,$L$10:$Q$109,4,FALSE))</f>
        <v/>
      </c>
      <c r="F11" s="1189" t="str">
        <f t="shared" ref="F11:F24" si="3">IF(ISNA(VLOOKUP($A11,$L$10:$Q$109,5,FALSE)),"",VLOOKUP($A11,$L$10:$Q$109,5,FALSE))</f>
        <v/>
      </c>
      <c r="G11" s="1299"/>
      <c r="H11" s="1266"/>
      <c r="I11" s="1266"/>
      <c r="J11" s="1286" t="str">
        <f t="shared" ref="J11:J24" si="4">IF(H11="","",H11-I11)</f>
        <v/>
      </c>
      <c r="K11" s="1274" t="str">
        <f t="shared" ref="K11:K24" si="5">IF(ISNA(VLOOKUP($A11,$L$10:$Q$109,6,FALSE)),"",VLOOKUP($A11,$L$10:$Q$109,6,FALSE))</f>
        <v/>
      </c>
      <c r="L11">
        <v>2</v>
      </c>
      <c r="M11" t="str">
        <f>EmpDetail!B5</f>
        <v>iwj.k pUn y{kdkj</v>
      </c>
      <c r="N11" t="str">
        <f>EmpDetail!C5</f>
        <v>व्याख्याता</v>
      </c>
      <c r="O11" t="str">
        <f>EmpDetail!J5</f>
        <v>L-12</v>
      </c>
      <c r="P11" t="str">
        <f>EmpDetail!D5</f>
        <v>राउमावि चौगाई</v>
      </c>
      <c r="Q11">
        <f>EmpDetail!K5</f>
        <v>56100</v>
      </c>
    </row>
    <row r="12" spans="1:17" ht="16.2" thickBot="1">
      <c r="A12" s="1245"/>
      <c r="B12" s="1285" t="str">
        <f t="shared" ref="B12:B24" si="6">IF(C12="","",B11+1)</f>
        <v/>
      </c>
      <c r="C12" s="1190" t="str">
        <f t="shared" si="0"/>
        <v/>
      </c>
      <c r="D12" s="1189" t="str">
        <f t="shared" si="1"/>
        <v/>
      </c>
      <c r="E12" s="1286" t="str">
        <f t="shared" si="2"/>
        <v/>
      </c>
      <c r="F12" s="1189" t="str">
        <f t="shared" si="3"/>
        <v/>
      </c>
      <c r="G12" s="1299"/>
      <c r="H12" s="1266"/>
      <c r="I12" s="1266"/>
      <c r="J12" s="1286" t="str">
        <f t="shared" si="4"/>
        <v/>
      </c>
      <c r="K12" s="1274" t="str">
        <f t="shared" si="5"/>
        <v/>
      </c>
      <c r="L12">
        <v>3</v>
      </c>
      <c r="M12" t="str">
        <f>EmpDetail!B6</f>
        <v>jktsUnz dqekj tSu</v>
      </c>
      <c r="N12" t="str">
        <f>EmpDetail!C6</f>
        <v>व्याख्याता</v>
      </c>
      <c r="O12" t="str">
        <f>EmpDetail!J6</f>
        <v>L-12</v>
      </c>
      <c r="P12" t="str">
        <f>EmpDetail!D6</f>
        <v>राउमावि चौगाई</v>
      </c>
      <c r="Q12">
        <f>EmpDetail!K6</f>
        <v>63100</v>
      </c>
    </row>
    <row r="13" spans="1:17" ht="16.2" thickBot="1">
      <c r="A13" s="1245"/>
      <c r="B13" s="1285" t="str">
        <f t="shared" si="6"/>
        <v/>
      </c>
      <c r="C13" s="1190" t="str">
        <f t="shared" si="0"/>
        <v/>
      </c>
      <c r="D13" s="1189" t="str">
        <f t="shared" si="1"/>
        <v/>
      </c>
      <c r="E13" s="1286" t="str">
        <f t="shared" si="2"/>
        <v/>
      </c>
      <c r="F13" s="1189" t="str">
        <f t="shared" si="3"/>
        <v/>
      </c>
      <c r="G13" s="1299"/>
      <c r="H13" s="1266"/>
      <c r="I13" s="1266"/>
      <c r="J13" s="1286" t="str">
        <f t="shared" si="4"/>
        <v/>
      </c>
      <c r="K13" s="1274" t="str">
        <f t="shared" si="5"/>
        <v/>
      </c>
      <c r="L13">
        <v>4</v>
      </c>
      <c r="M13" t="str">
        <f>EmpDetail!B7</f>
        <v>fd'ku yky cSjok</v>
      </c>
      <c r="N13" t="str">
        <f>EmpDetail!C7</f>
        <v>व्याख्याता</v>
      </c>
      <c r="O13" t="str">
        <f>EmpDetail!J7</f>
        <v>L-12</v>
      </c>
      <c r="P13" t="str">
        <f>EmpDetail!D7</f>
        <v>राउमावि चौगाई</v>
      </c>
      <c r="Q13">
        <f>EmpDetail!K7</f>
        <v>54500</v>
      </c>
    </row>
    <row r="14" spans="1:17" ht="16.2" thickBot="1">
      <c r="A14" s="1245"/>
      <c r="B14" s="1285" t="str">
        <f t="shared" si="6"/>
        <v/>
      </c>
      <c r="C14" s="1190" t="str">
        <f t="shared" si="0"/>
        <v/>
      </c>
      <c r="D14" s="1189" t="str">
        <f t="shared" si="1"/>
        <v/>
      </c>
      <c r="E14" s="1286" t="str">
        <f t="shared" si="2"/>
        <v/>
      </c>
      <c r="F14" s="1189" t="str">
        <f t="shared" si="3"/>
        <v/>
      </c>
      <c r="G14" s="1299"/>
      <c r="H14" s="1266"/>
      <c r="I14" s="1266"/>
      <c r="J14" s="1286" t="str">
        <f t="shared" si="4"/>
        <v/>
      </c>
      <c r="K14" s="1274" t="str">
        <f t="shared" si="5"/>
        <v/>
      </c>
      <c r="L14">
        <v>5</v>
      </c>
      <c r="M14" t="str">
        <f>EmpDetail!B8</f>
        <v>lR;ukjk;.k 'kekZ</v>
      </c>
      <c r="N14" t="str">
        <f>EmpDetail!C8</f>
        <v>वरिष्ठ अध्यापक</v>
      </c>
      <c r="O14" t="str">
        <f>EmpDetail!J8</f>
        <v>L-13</v>
      </c>
      <c r="P14" t="str">
        <f>EmpDetail!D8</f>
        <v>राउमावि चौगाई</v>
      </c>
      <c r="Q14">
        <f>EmpDetail!K8</f>
        <v>71300</v>
      </c>
    </row>
    <row r="15" spans="1:17" ht="16.2" thickBot="1">
      <c r="A15" s="1245"/>
      <c r="B15" s="1285" t="str">
        <f t="shared" si="6"/>
        <v/>
      </c>
      <c r="C15" s="1190" t="str">
        <f t="shared" si="0"/>
        <v/>
      </c>
      <c r="D15" s="1189" t="str">
        <f t="shared" si="1"/>
        <v/>
      </c>
      <c r="E15" s="1286" t="str">
        <f t="shared" si="2"/>
        <v/>
      </c>
      <c r="F15" s="1189" t="str">
        <f t="shared" si="3"/>
        <v/>
      </c>
      <c r="G15" s="1299"/>
      <c r="H15" s="1266"/>
      <c r="I15" s="1266"/>
      <c r="J15" s="1286" t="str">
        <f t="shared" si="4"/>
        <v/>
      </c>
      <c r="K15" s="1274" t="str">
        <f t="shared" si="5"/>
        <v/>
      </c>
      <c r="L15">
        <v>6</v>
      </c>
      <c r="M15" t="str">
        <f>EmpDetail!B9</f>
        <v>iq"ik tSu</v>
      </c>
      <c r="N15" t="str">
        <f>EmpDetail!C9</f>
        <v>वरिष्ठ अध्यापक</v>
      </c>
      <c r="O15" t="str">
        <f>EmpDetail!J9</f>
        <v>L-13</v>
      </c>
      <c r="P15" t="str">
        <f>EmpDetail!D9</f>
        <v>राउमावि चौगाई</v>
      </c>
      <c r="Q15">
        <f>EmpDetail!K9</f>
        <v>73400</v>
      </c>
    </row>
    <row r="16" spans="1:17" ht="16.2" thickBot="1">
      <c r="A16" s="1245"/>
      <c r="B16" s="1285" t="str">
        <f t="shared" si="6"/>
        <v/>
      </c>
      <c r="C16" s="1190" t="str">
        <f t="shared" si="0"/>
        <v/>
      </c>
      <c r="D16" s="1189" t="str">
        <f t="shared" si="1"/>
        <v/>
      </c>
      <c r="E16" s="1286" t="str">
        <f t="shared" si="2"/>
        <v/>
      </c>
      <c r="F16" s="1189" t="str">
        <f t="shared" si="3"/>
        <v/>
      </c>
      <c r="G16" s="1299"/>
      <c r="H16" s="1266"/>
      <c r="I16" s="1266"/>
      <c r="J16" s="1286" t="str">
        <f t="shared" si="4"/>
        <v/>
      </c>
      <c r="K16" s="1274" t="str">
        <f t="shared" si="5"/>
        <v/>
      </c>
      <c r="L16">
        <v>7</v>
      </c>
      <c r="M16" t="str">
        <f>EmpDetail!B10</f>
        <v>vk'kkjke eh.kk</v>
      </c>
      <c r="N16" t="str">
        <f>EmpDetail!C10</f>
        <v>वरिष्ठ अध्यापक</v>
      </c>
      <c r="O16" t="str">
        <f>EmpDetail!J10</f>
        <v>L-11</v>
      </c>
      <c r="P16" t="str">
        <f>EmpDetail!D10</f>
        <v>राउमावि चौगाई</v>
      </c>
      <c r="Q16">
        <f>EmpDetail!K10</f>
        <v>52300</v>
      </c>
    </row>
    <row r="17" spans="1:17" ht="16.2" thickBot="1">
      <c r="A17" s="1245"/>
      <c r="B17" s="1285" t="str">
        <f t="shared" si="6"/>
        <v/>
      </c>
      <c r="C17" s="1190" t="str">
        <f t="shared" si="0"/>
        <v/>
      </c>
      <c r="D17" s="1189" t="str">
        <f t="shared" si="1"/>
        <v/>
      </c>
      <c r="E17" s="1286" t="str">
        <f t="shared" si="2"/>
        <v/>
      </c>
      <c r="F17" s="1189" t="str">
        <f t="shared" si="3"/>
        <v/>
      </c>
      <c r="G17" s="1299"/>
      <c r="H17" s="1266"/>
      <c r="I17" s="1266"/>
      <c r="J17" s="1286" t="str">
        <f t="shared" si="4"/>
        <v/>
      </c>
      <c r="K17" s="1274" t="str">
        <f t="shared" si="5"/>
        <v/>
      </c>
      <c r="L17">
        <v>8</v>
      </c>
      <c r="M17" t="str">
        <f>EmpDetail!B11</f>
        <v>t;iky flag</v>
      </c>
      <c r="N17" t="str">
        <f>EmpDetail!C11</f>
        <v>वरिष्ठ अध्यापक</v>
      </c>
      <c r="O17" t="str">
        <f>EmpDetail!J11</f>
        <v>L-12</v>
      </c>
      <c r="P17" t="str">
        <f>EmpDetail!D11</f>
        <v>राउमावि चौगाई</v>
      </c>
      <c r="Q17">
        <f>EmpDetail!K11</f>
        <v>63100</v>
      </c>
    </row>
    <row r="18" spans="1:17" ht="16.2" thickBot="1">
      <c r="A18" s="1245"/>
      <c r="B18" s="1285" t="str">
        <f t="shared" si="6"/>
        <v/>
      </c>
      <c r="C18" s="1190" t="str">
        <f t="shared" si="0"/>
        <v/>
      </c>
      <c r="D18" s="1189" t="str">
        <f t="shared" si="1"/>
        <v/>
      </c>
      <c r="E18" s="1286" t="str">
        <f t="shared" si="2"/>
        <v/>
      </c>
      <c r="F18" s="1189" t="str">
        <f t="shared" si="3"/>
        <v/>
      </c>
      <c r="G18" s="1299"/>
      <c r="H18" s="1266"/>
      <c r="I18" s="1266"/>
      <c r="J18" s="1286" t="str">
        <f t="shared" si="4"/>
        <v/>
      </c>
      <c r="K18" s="1274" t="str">
        <f t="shared" si="5"/>
        <v/>
      </c>
      <c r="L18">
        <v>9</v>
      </c>
      <c r="M18" t="str">
        <f>EmpDetail!B12</f>
        <v>jkeizlkn jsxj</v>
      </c>
      <c r="N18" t="str">
        <f>EmpDetail!C12</f>
        <v>वरिष्ठ अध्यापक</v>
      </c>
      <c r="O18" t="str">
        <f>EmpDetail!J12</f>
        <v>L-11</v>
      </c>
      <c r="P18" t="str">
        <f>EmpDetail!D12</f>
        <v>राउमावि चौगाई</v>
      </c>
      <c r="Q18">
        <f>EmpDetail!K12</f>
        <v>46500</v>
      </c>
    </row>
    <row r="19" spans="1:17" ht="16.2" thickBot="1">
      <c r="A19" s="1245"/>
      <c r="B19" s="1285" t="str">
        <f t="shared" si="6"/>
        <v/>
      </c>
      <c r="C19" s="1190" t="str">
        <f t="shared" si="0"/>
        <v/>
      </c>
      <c r="D19" s="1189" t="str">
        <f t="shared" si="1"/>
        <v/>
      </c>
      <c r="E19" s="1286" t="str">
        <f t="shared" si="2"/>
        <v/>
      </c>
      <c r="F19" s="1189" t="str">
        <f t="shared" si="3"/>
        <v/>
      </c>
      <c r="G19" s="1299"/>
      <c r="H19" s="1266"/>
      <c r="I19" s="1266"/>
      <c r="J19" s="1286" t="str">
        <f t="shared" si="4"/>
        <v/>
      </c>
      <c r="K19" s="1274" t="str">
        <f t="shared" si="5"/>
        <v/>
      </c>
      <c r="L19">
        <v>10</v>
      </c>
      <c r="M19" t="str">
        <f>EmpDetail!B13</f>
        <v>egsUnz dqekj tkV</v>
      </c>
      <c r="N19" t="str">
        <f>EmpDetail!C13</f>
        <v>शारीरिक शिक्षक</v>
      </c>
      <c r="O19" t="str">
        <f>EmpDetail!J13</f>
        <v>L-12</v>
      </c>
      <c r="P19" t="str">
        <f>EmpDetail!D13</f>
        <v>राउमावि चौगाई</v>
      </c>
      <c r="Q19">
        <f>EmpDetail!K13</f>
        <v>61300</v>
      </c>
    </row>
    <row r="20" spans="1:17" ht="16.2" thickBot="1">
      <c r="A20" s="1245"/>
      <c r="B20" s="1285" t="str">
        <f t="shared" si="6"/>
        <v/>
      </c>
      <c r="C20" s="1190" t="str">
        <f t="shared" si="0"/>
        <v/>
      </c>
      <c r="D20" s="1189" t="str">
        <f t="shared" si="1"/>
        <v/>
      </c>
      <c r="E20" s="1286" t="str">
        <f t="shared" si="2"/>
        <v/>
      </c>
      <c r="F20" s="1189" t="str">
        <f t="shared" si="3"/>
        <v/>
      </c>
      <c r="G20" s="1299"/>
      <c r="H20" s="1266"/>
      <c r="I20" s="1266"/>
      <c r="J20" s="1286" t="str">
        <f t="shared" si="4"/>
        <v/>
      </c>
      <c r="K20" s="1274" t="str">
        <f t="shared" si="5"/>
        <v/>
      </c>
      <c r="L20">
        <v>11</v>
      </c>
      <c r="M20" t="str">
        <f>EmpDetail!B14</f>
        <v>NksVw yky jsxj</v>
      </c>
      <c r="N20" t="str">
        <f>EmpDetail!C14</f>
        <v>अध्यापक ग्रेड III</v>
      </c>
      <c r="O20" t="str">
        <f>EmpDetail!J14</f>
        <v>L-13</v>
      </c>
      <c r="P20" t="str">
        <f>EmpDetail!D14</f>
        <v>राउमावि चौगाई</v>
      </c>
      <c r="Q20">
        <f>EmpDetail!K14</f>
        <v>65200</v>
      </c>
    </row>
    <row r="21" spans="1:17" ht="16.2" thickBot="1">
      <c r="A21" s="1245"/>
      <c r="B21" s="1285" t="str">
        <f t="shared" si="6"/>
        <v/>
      </c>
      <c r="C21" s="1190" t="str">
        <f t="shared" si="0"/>
        <v/>
      </c>
      <c r="D21" s="1189" t="str">
        <f t="shared" si="1"/>
        <v/>
      </c>
      <c r="E21" s="1286" t="str">
        <f t="shared" si="2"/>
        <v/>
      </c>
      <c r="F21" s="1189" t="str">
        <f t="shared" si="3"/>
        <v/>
      </c>
      <c r="G21" s="1299"/>
      <c r="H21" s="1266"/>
      <c r="I21" s="1266"/>
      <c r="J21" s="1286" t="str">
        <f t="shared" si="4"/>
        <v/>
      </c>
      <c r="K21" s="1274" t="str">
        <f t="shared" si="5"/>
        <v/>
      </c>
      <c r="L21">
        <v>12</v>
      </c>
      <c r="M21" t="str">
        <f>EmpDetail!B15</f>
        <v>dUgS;k yky egkoj</v>
      </c>
      <c r="N21" t="str">
        <f>EmpDetail!C15</f>
        <v>अध्यापक ग्रेड III</v>
      </c>
      <c r="O21" t="str">
        <f>EmpDetail!J15</f>
        <v>L-13</v>
      </c>
      <c r="P21" t="str">
        <f>EmpDetail!D15</f>
        <v>राउमावि चौगाई</v>
      </c>
      <c r="Q21">
        <f>EmpDetail!K15</f>
        <v>65200</v>
      </c>
    </row>
    <row r="22" spans="1:17" ht="16.2" thickBot="1">
      <c r="A22" s="1245"/>
      <c r="B22" s="1285" t="str">
        <f t="shared" si="6"/>
        <v/>
      </c>
      <c r="C22" s="1190" t="str">
        <f t="shared" si="0"/>
        <v/>
      </c>
      <c r="D22" s="1189" t="str">
        <f t="shared" si="1"/>
        <v/>
      </c>
      <c r="E22" s="1286" t="str">
        <f t="shared" si="2"/>
        <v/>
      </c>
      <c r="F22" s="1189" t="str">
        <f t="shared" si="3"/>
        <v/>
      </c>
      <c r="G22" s="1299"/>
      <c r="H22" s="1266"/>
      <c r="I22" s="1266"/>
      <c r="J22" s="1286" t="str">
        <f t="shared" si="4"/>
        <v/>
      </c>
      <c r="K22" s="1274" t="str">
        <f t="shared" si="5"/>
        <v/>
      </c>
      <c r="L22">
        <v>13</v>
      </c>
      <c r="M22" t="str">
        <f>EmpDetail!B16</f>
        <v>prqHkqZt tkV</v>
      </c>
      <c r="N22" t="str">
        <f>EmpDetail!C16</f>
        <v>अध्यापक ग्रेड III</v>
      </c>
      <c r="O22" t="str">
        <f>EmpDetail!J16</f>
        <v>L-11</v>
      </c>
      <c r="P22" t="str">
        <f>EmpDetail!D16</f>
        <v>राउमावि चौगाई</v>
      </c>
      <c r="Q22">
        <f>EmpDetail!K16</f>
        <v>52300</v>
      </c>
    </row>
    <row r="23" spans="1:17" ht="16.2" thickBot="1">
      <c r="A23" s="1245"/>
      <c r="B23" s="1285" t="str">
        <f t="shared" si="6"/>
        <v/>
      </c>
      <c r="C23" s="1190" t="str">
        <f t="shared" si="0"/>
        <v/>
      </c>
      <c r="D23" s="1189" t="str">
        <f t="shared" si="1"/>
        <v/>
      </c>
      <c r="E23" s="1286" t="str">
        <f t="shared" si="2"/>
        <v/>
      </c>
      <c r="F23" s="1189" t="str">
        <f t="shared" si="3"/>
        <v/>
      </c>
      <c r="G23" s="1299"/>
      <c r="H23" s="1266"/>
      <c r="I23" s="1266"/>
      <c r="J23" s="1286" t="str">
        <f t="shared" si="4"/>
        <v/>
      </c>
      <c r="K23" s="1274" t="str">
        <f t="shared" si="5"/>
        <v/>
      </c>
      <c r="L23">
        <v>14</v>
      </c>
      <c r="M23" t="str">
        <f>EmpDetail!B17</f>
        <v>vklsQk [kku</v>
      </c>
      <c r="N23" t="str">
        <f>EmpDetail!C17</f>
        <v>अध्यापक ग्रेड III</v>
      </c>
      <c r="O23" t="str">
        <f>EmpDetail!J17</f>
        <v>L-11</v>
      </c>
      <c r="P23" t="str">
        <f>EmpDetail!D17</f>
        <v>राउमावि चौगाई</v>
      </c>
      <c r="Q23">
        <f>EmpDetail!K17</f>
        <v>52300</v>
      </c>
    </row>
    <row r="24" spans="1:17" ht="16.2" thickBot="1">
      <c r="A24" s="1245"/>
      <c r="B24" s="1285" t="str">
        <f t="shared" si="6"/>
        <v/>
      </c>
      <c r="C24" s="1190" t="str">
        <f t="shared" si="0"/>
        <v/>
      </c>
      <c r="D24" s="1189" t="str">
        <f t="shared" si="1"/>
        <v/>
      </c>
      <c r="E24" s="1286" t="str">
        <f t="shared" si="2"/>
        <v/>
      </c>
      <c r="F24" s="1189" t="str">
        <f t="shared" si="3"/>
        <v/>
      </c>
      <c r="G24" s="1299"/>
      <c r="H24" s="1266"/>
      <c r="I24" s="1266"/>
      <c r="J24" s="1286" t="str">
        <f t="shared" si="4"/>
        <v/>
      </c>
      <c r="K24" s="1274" t="str">
        <f t="shared" si="5"/>
        <v/>
      </c>
      <c r="L24">
        <v>15</v>
      </c>
      <c r="M24" t="str">
        <f>EmpDetail!B18</f>
        <v>lq'khyk cSjok</v>
      </c>
      <c r="N24" t="str">
        <f>EmpDetail!C18</f>
        <v>कनिष्ठ सहायक</v>
      </c>
      <c r="O24" t="str">
        <f>EmpDetail!J18</f>
        <v>L-5</v>
      </c>
      <c r="P24" t="str">
        <f>EmpDetail!D18</f>
        <v>राउमावि चौगाई</v>
      </c>
      <c r="Q24">
        <f>EmpDetail!K18</f>
        <v>14600</v>
      </c>
    </row>
    <row r="25" spans="1:17" ht="15.6">
      <c r="A25" s="2"/>
      <c r="B25" s="26"/>
      <c r="C25" s="26"/>
      <c r="D25" s="26"/>
      <c r="E25" s="26"/>
      <c r="F25" s="26"/>
      <c r="G25" s="26"/>
      <c r="H25" s="26"/>
      <c r="I25" s="26"/>
      <c r="J25" s="26"/>
      <c r="K25" s="26"/>
      <c r="L25">
        <v>16</v>
      </c>
      <c r="M25" t="str">
        <f>EmpDetail!B19</f>
        <v>txnh'k izlkn rsyh</v>
      </c>
      <c r="N25" t="str">
        <f>EmpDetail!C19</f>
        <v>सहायक कर्मचारी</v>
      </c>
      <c r="O25" t="str">
        <f>EmpDetail!J19</f>
        <v>L-5</v>
      </c>
      <c r="P25" t="str">
        <f>EmpDetail!D19</f>
        <v>राउमावि चौगाई</v>
      </c>
      <c r="Q25">
        <f>EmpDetail!K19</f>
        <v>34700</v>
      </c>
    </row>
    <row r="26" spans="1:17">
      <c r="A26" s="3"/>
      <c r="B26" s="28"/>
      <c r="C26" s="28"/>
      <c r="D26" s="28"/>
      <c r="E26" s="28"/>
      <c r="F26" s="28"/>
      <c r="G26" s="28"/>
      <c r="H26" s="28"/>
      <c r="I26" s="43" t="str">
        <f>Master!B2</f>
        <v>प्रधानाचार्य</v>
      </c>
      <c r="J26" s="28"/>
      <c r="K26" s="28"/>
      <c r="L26">
        <v>17</v>
      </c>
      <c r="M26" t="str">
        <f>EmpDetail!B20</f>
        <v>jfoUnz dqekj tSu</v>
      </c>
      <c r="N26" t="str">
        <f>EmpDetail!C20</f>
        <v>अध्यापक ग्रेड III</v>
      </c>
      <c r="O26" t="str">
        <f>EmpDetail!J20</f>
        <v>L-12</v>
      </c>
      <c r="P26" t="str">
        <f>EmpDetail!D20</f>
        <v>राउप्रावि मोहिनी</v>
      </c>
      <c r="Q26">
        <f>EmpDetail!K20</f>
        <v>65200</v>
      </c>
    </row>
    <row r="27" spans="1:17">
      <c r="A27" s="3"/>
      <c r="B27" s="28"/>
      <c r="C27" s="28"/>
      <c r="D27" s="28"/>
      <c r="E27" s="28"/>
      <c r="F27" s="28"/>
      <c r="G27" s="28"/>
      <c r="H27" s="28"/>
      <c r="I27" s="43" t="str">
        <f>Master!B3</f>
        <v xml:space="preserve">राजकीय उच्च माध्यमिक विद्यालय </v>
      </c>
      <c r="J27" s="28"/>
      <c r="K27" s="28"/>
      <c r="L27">
        <v>18</v>
      </c>
      <c r="M27" t="str">
        <f>EmpDetail!B21</f>
        <v xml:space="preserve"> ';ke lqUnj ckxkSM</v>
      </c>
      <c r="N27" t="str">
        <f>EmpDetail!C21</f>
        <v>अध्यापक ग्रेड III</v>
      </c>
      <c r="O27" t="str">
        <f>EmpDetail!J21</f>
        <v>L-10</v>
      </c>
      <c r="P27" t="str">
        <f>EmpDetail!D21</f>
        <v>राउप्रावि मोहिनी</v>
      </c>
      <c r="Q27">
        <f>EmpDetail!K21</f>
        <v>40300</v>
      </c>
    </row>
    <row r="28" spans="1:17">
      <c r="A28" s="3"/>
      <c r="B28" s="28"/>
      <c r="C28" s="28"/>
      <c r="D28" s="28"/>
      <c r="E28" s="28"/>
      <c r="F28" s="28"/>
      <c r="G28" s="28"/>
      <c r="H28" s="28"/>
      <c r="I28" s="43" t="str">
        <f>Master!B4</f>
        <v>चौगाई]टोंक</v>
      </c>
      <c r="J28" s="28"/>
      <c r="K28" s="28"/>
      <c r="L28">
        <v>19</v>
      </c>
      <c r="M28" t="str">
        <f>EmpDetail!B22</f>
        <v>d`".kk 'kekZ</v>
      </c>
      <c r="N28" t="str">
        <f>EmpDetail!C22</f>
        <v>प्रबोधक</v>
      </c>
      <c r="O28" t="str">
        <f>EmpDetail!J22</f>
        <v>L-11</v>
      </c>
      <c r="P28" t="str">
        <f>EmpDetail!D22</f>
        <v>राउप्रावि मोहिनी</v>
      </c>
      <c r="Q28">
        <f>EmpDetail!K22</f>
        <v>45100</v>
      </c>
    </row>
    <row r="29" spans="1:17" ht="15.6">
      <c r="A29" s="3"/>
      <c r="B29" s="27" t="s">
        <v>221</v>
      </c>
      <c r="C29" s="23" t="str">
        <f>Master!H3&amp;Master!I3&amp;Master!J3&amp;Master!E3&amp;"/"</f>
        <v>राउमावि/चौगाई/संस्था/2021-22/</v>
      </c>
      <c r="D29" s="28"/>
      <c r="E29" s="28"/>
      <c r="F29" s="28"/>
      <c r="G29" s="28"/>
      <c r="H29" s="47"/>
      <c r="I29" s="10"/>
      <c r="J29" s="25" t="s">
        <v>226</v>
      </c>
      <c r="K29" s="296">
        <f ca="1">TODAY()</f>
        <v>44369</v>
      </c>
      <c r="L29">
        <v>20</v>
      </c>
      <c r="M29" t="str">
        <f>EmpDetail!B23</f>
        <v>/keZsUnz pkS/kjh</v>
      </c>
      <c r="N29" t="str">
        <f>EmpDetail!C23</f>
        <v>अध्यापक ग्रेड III</v>
      </c>
      <c r="O29" t="str">
        <f>EmpDetail!J23</f>
        <v>L-10</v>
      </c>
      <c r="P29" t="str">
        <f>EmpDetail!D23</f>
        <v>राउप्रावि गोरधनपुरा</v>
      </c>
      <c r="Q29">
        <f>EmpDetail!K23</f>
        <v>40300</v>
      </c>
    </row>
    <row r="30" spans="1:17" ht="15.6">
      <c r="A30" s="3"/>
      <c r="B30" s="26"/>
      <c r="C30" s="26" t="s">
        <v>265</v>
      </c>
      <c r="D30" s="28"/>
      <c r="E30" s="28"/>
      <c r="F30" s="28"/>
      <c r="G30" s="28"/>
      <c r="H30" s="28"/>
      <c r="I30" s="28"/>
      <c r="J30" s="28"/>
      <c r="K30" s="28"/>
      <c r="L30">
        <v>21</v>
      </c>
      <c r="M30" t="str">
        <f>EmpDetail!B24</f>
        <v>izgykn ekyh</v>
      </c>
      <c r="N30" t="str">
        <f>EmpDetail!C24</f>
        <v>प्रबोधक</v>
      </c>
      <c r="O30" t="str">
        <f>EmpDetail!J24</f>
        <v>L-11</v>
      </c>
      <c r="P30" t="str">
        <f>EmpDetail!D24</f>
        <v>राउप्रावि गोरधनपुरा</v>
      </c>
      <c r="Q30">
        <f>EmpDetail!K24</f>
        <v>46500</v>
      </c>
    </row>
    <row r="31" spans="1:17" ht="15.6">
      <c r="A31" s="3"/>
      <c r="B31" s="26">
        <v>1</v>
      </c>
      <c r="C31" s="26" t="s">
        <v>267</v>
      </c>
      <c r="D31" s="57" t="str">
        <f>Master!H4</f>
        <v>पीपलू</v>
      </c>
      <c r="E31" s="28"/>
      <c r="F31" s="28"/>
      <c r="G31" s="28"/>
      <c r="H31" s="28"/>
      <c r="I31" s="28"/>
      <c r="J31" s="28"/>
      <c r="K31" s="28"/>
      <c r="L31">
        <v>22</v>
      </c>
      <c r="M31" t="str">
        <f>EmpDetail!B25</f>
        <v>jken;ky xqtZj</v>
      </c>
      <c r="N31" t="str">
        <f>EmpDetail!C25</f>
        <v>प्रबोधक</v>
      </c>
      <c r="O31" t="str">
        <f>EmpDetail!J25</f>
        <v>L-11</v>
      </c>
      <c r="P31" t="str">
        <f>EmpDetail!D25</f>
        <v>राउप्रावि सोंदीफल</v>
      </c>
      <c r="Q31">
        <f>EmpDetail!K25</f>
        <v>45100</v>
      </c>
    </row>
    <row r="32" spans="1:17" ht="15.6">
      <c r="A32" s="3"/>
      <c r="B32" s="26">
        <v>2</v>
      </c>
      <c r="C32" s="26" t="s">
        <v>263</v>
      </c>
      <c r="D32" s="28"/>
      <c r="E32" s="28"/>
      <c r="F32" s="28"/>
      <c r="G32" s="28"/>
      <c r="H32" s="28"/>
      <c r="I32" s="28"/>
      <c r="J32" s="28"/>
      <c r="K32" s="28"/>
      <c r="L32">
        <v>23</v>
      </c>
      <c r="M32" t="str">
        <f>EmpDetail!B26</f>
        <v>vkSeizdk'k tkV</v>
      </c>
      <c r="N32" t="str">
        <f>EmpDetail!C26</f>
        <v>अध्यापक ग्रेड III</v>
      </c>
      <c r="O32" t="str">
        <f>EmpDetail!J26</f>
        <v>L-11</v>
      </c>
      <c r="P32" t="str">
        <f>EmpDetail!D26</f>
        <v>राउप्रावि सोंदीफल</v>
      </c>
      <c r="Q32">
        <f>EmpDetail!K26</f>
        <v>45100</v>
      </c>
    </row>
    <row r="33" spans="1:17" ht="15.6">
      <c r="A33" s="3"/>
      <c r="B33" s="26">
        <v>3</v>
      </c>
      <c r="C33" s="26" t="s">
        <v>476</v>
      </c>
      <c r="D33" s="28"/>
      <c r="E33" s="28"/>
      <c r="F33" s="28"/>
      <c r="G33" s="28"/>
      <c r="H33" s="28"/>
      <c r="I33" s="43"/>
      <c r="J33" s="28"/>
      <c r="K33" s="28"/>
      <c r="L33">
        <v>24</v>
      </c>
      <c r="M33" t="str">
        <f>EmpDetail!B27</f>
        <v>vthr flag</v>
      </c>
      <c r="N33" t="str">
        <f>EmpDetail!C27</f>
        <v>अध्यापक ग्रेड III</v>
      </c>
      <c r="O33" t="str">
        <f>EmpDetail!J27</f>
        <v>L-10</v>
      </c>
      <c r="P33" t="str">
        <f>EmpDetail!D27</f>
        <v>राप्रावि जानकीवल्लभपुरा</v>
      </c>
      <c r="Q33">
        <f>EmpDetail!K27</f>
        <v>40300</v>
      </c>
    </row>
    <row r="34" spans="1:17" ht="15.6">
      <c r="A34" s="3"/>
      <c r="B34" s="28">
        <v>4</v>
      </c>
      <c r="C34" s="26" t="s">
        <v>35</v>
      </c>
      <c r="D34" s="28"/>
      <c r="E34" s="28"/>
      <c r="F34" s="28"/>
      <c r="G34" s="28"/>
      <c r="H34" s="28"/>
      <c r="I34" s="43"/>
      <c r="J34" s="43"/>
      <c r="K34" s="28"/>
      <c r="L34">
        <v>25</v>
      </c>
      <c r="M34" t="str">
        <f>EmpDetail!B28</f>
        <v>eq[rkj eha;k</v>
      </c>
      <c r="N34" t="str">
        <f>EmpDetail!C28</f>
        <v>प्रबोधक</v>
      </c>
      <c r="O34" t="str">
        <f>EmpDetail!J28</f>
        <v>L-11</v>
      </c>
      <c r="P34" t="str">
        <f>EmpDetail!D28</f>
        <v>राप्रावि जानकीवल्लभपुरा</v>
      </c>
      <c r="Q34">
        <f>EmpDetail!K28</f>
        <v>45100</v>
      </c>
    </row>
    <row r="35" spans="1:17">
      <c r="A35" s="3"/>
      <c r="B35" s="28"/>
      <c r="C35" s="28"/>
      <c r="D35" s="28"/>
      <c r="E35" s="28"/>
      <c r="F35" s="28"/>
      <c r="G35" s="28"/>
      <c r="H35" s="28"/>
      <c r="I35" s="43" t="str">
        <f>I26</f>
        <v>प्रधानाचार्य</v>
      </c>
      <c r="J35" s="28"/>
      <c r="K35" s="28"/>
      <c r="L35">
        <v>26</v>
      </c>
      <c r="M35" t="str">
        <f>EmpDetail!B29</f>
        <v xml:space="preserve">eks0 tehy </v>
      </c>
      <c r="N35" t="str">
        <f>EmpDetail!C29</f>
        <v>प्रबोधक</v>
      </c>
      <c r="O35" t="str">
        <f>EmpDetail!J29</f>
        <v>L-11</v>
      </c>
      <c r="P35" t="str">
        <f>EmpDetail!D29</f>
        <v>राप्रावि रसूलपुरा</v>
      </c>
      <c r="Q35">
        <f>EmpDetail!K29</f>
        <v>45100</v>
      </c>
    </row>
    <row r="36" spans="1:17">
      <c r="A36" s="3"/>
      <c r="B36" s="28"/>
      <c r="C36" s="28"/>
      <c r="D36" s="28"/>
      <c r="E36" s="28"/>
      <c r="F36" s="28"/>
      <c r="G36" s="28"/>
      <c r="H36" s="28"/>
      <c r="I36" s="43" t="str">
        <f>I27</f>
        <v xml:space="preserve">राजकीय उच्च माध्यमिक विद्यालय </v>
      </c>
      <c r="J36" s="28"/>
      <c r="K36" s="28"/>
      <c r="L36">
        <v>27</v>
      </c>
      <c r="M36" t="str">
        <f>EmpDetail!B30</f>
        <v>lkaojey tkV</v>
      </c>
      <c r="N36" t="str">
        <f>EmpDetail!C30</f>
        <v>अध्यापक ग्रेड III</v>
      </c>
      <c r="O36" t="str">
        <f>EmpDetail!J30</f>
        <v>L-10</v>
      </c>
      <c r="P36" t="str">
        <f>EmpDetail!D30</f>
        <v>राप्रावि रसूलपुरा</v>
      </c>
      <c r="Q36">
        <f>EmpDetail!K30</f>
        <v>38000</v>
      </c>
    </row>
    <row r="37" spans="1:17" ht="15.6">
      <c r="A37" s="2"/>
      <c r="B37" s="26"/>
      <c r="C37" s="26"/>
      <c r="D37" s="26"/>
      <c r="E37" s="26"/>
      <c r="F37" s="26"/>
      <c r="G37" s="26"/>
      <c r="H37" s="26"/>
      <c r="I37" s="43" t="str">
        <f>I28</f>
        <v>चौगाई]टोंक</v>
      </c>
      <c r="J37" s="26"/>
      <c r="K37" s="26"/>
      <c r="L37">
        <v>28</v>
      </c>
      <c r="M37" t="str">
        <f>EmpDetail!B31</f>
        <v>pkS/kjh eksuk jkekorkj</v>
      </c>
      <c r="N37" t="str">
        <f>EmpDetail!C31</f>
        <v>अध्यापक ग्रेड III</v>
      </c>
      <c r="O37" t="str">
        <f>EmpDetail!J31</f>
        <v>L-10</v>
      </c>
      <c r="P37" t="str">
        <f>EmpDetail!D31</f>
        <v>राप्रावि मोहिनी ढाणी बाढ</v>
      </c>
      <c r="Q37">
        <f>EmpDetail!K31</f>
        <v>38000</v>
      </c>
    </row>
    <row r="38" spans="1:17">
      <c r="L38">
        <v>29</v>
      </c>
      <c r="M38" t="str">
        <f>EmpDetail!B32</f>
        <v>rkjkpUn tk;loky</v>
      </c>
      <c r="N38" t="str">
        <f>EmpDetail!C32</f>
        <v>प्रबोधक</v>
      </c>
      <c r="O38" t="str">
        <f>EmpDetail!J32</f>
        <v>L-11</v>
      </c>
      <c r="P38" t="str">
        <f>EmpDetail!D32</f>
        <v>राप्रावि मोहिनी ढाणी बाढ</v>
      </c>
      <c r="Q38">
        <f>EmpDetail!K32</f>
        <v>41300</v>
      </c>
    </row>
    <row r="39" spans="1:17">
      <c r="L39">
        <v>30</v>
      </c>
      <c r="M39" t="str">
        <f>EmpDetail!B33</f>
        <v>jketl ;kno</v>
      </c>
      <c r="N39" t="str">
        <f>EmpDetail!C33</f>
        <v>अध्यापक ग्रेड III</v>
      </c>
      <c r="O39" t="str">
        <f>EmpDetail!J33</f>
        <v>L-12</v>
      </c>
      <c r="P39" t="str">
        <f>EmpDetail!D33</f>
        <v>राप्रावि बैरवा ढाणी सोन्दीफल</v>
      </c>
      <c r="Q39">
        <f>EmpDetail!K33</f>
        <v>63100</v>
      </c>
    </row>
    <row r="40" spans="1:17">
      <c r="L40">
        <v>31</v>
      </c>
      <c r="M40" t="str">
        <f>EmpDetail!B34</f>
        <v>dtksMey eh.kk</v>
      </c>
      <c r="N40" t="str">
        <f>EmpDetail!C34</f>
        <v>अध्यापक ग्रेड III</v>
      </c>
      <c r="O40" t="str">
        <f>EmpDetail!J34</f>
        <v>L-10</v>
      </c>
      <c r="P40" t="str">
        <f>EmpDetail!D34</f>
        <v>राप्रावि बैरवा ढाणी सोन्दीफल</v>
      </c>
      <c r="Q40">
        <f>EmpDetail!K34</f>
        <v>38000</v>
      </c>
    </row>
    <row r="41" spans="1:17">
      <c r="L41">
        <v>32</v>
      </c>
      <c r="M41" t="str">
        <f>EmpDetail!B35</f>
        <v>/kaut; xkSRre</v>
      </c>
      <c r="N41" t="str">
        <f>EmpDetail!C35</f>
        <v>अध्यापक ग्रेड III</v>
      </c>
      <c r="O41" t="str">
        <f>EmpDetail!J35</f>
        <v>L-10</v>
      </c>
      <c r="P41" t="str">
        <f>EmpDetail!D35</f>
        <v>राउप्रावि गोरधनपुरा</v>
      </c>
      <c r="Q41">
        <f>EmpDetail!K35</f>
        <v>34800</v>
      </c>
    </row>
    <row r="42" spans="1:17">
      <c r="L42">
        <v>33</v>
      </c>
      <c r="M42" t="str">
        <f>EmpDetail!B36</f>
        <v>d`".kk xaxoky</v>
      </c>
      <c r="N42" t="str">
        <f>EmpDetail!C36</f>
        <v>अध्यापक ग्रेड III</v>
      </c>
      <c r="O42" t="str">
        <f>EmpDetail!J36</f>
        <v>L-10</v>
      </c>
      <c r="P42" t="str">
        <f>EmpDetail!D36</f>
        <v>राउप्रावि गोरधनपुरा</v>
      </c>
      <c r="Q42">
        <f>EmpDetail!K36</f>
        <v>33800</v>
      </c>
    </row>
    <row r="43" spans="1:17">
      <c r="L43">
        <v>34</v>
      </c>
      <c r="M43" t="str">
        <f>EmpDetail!B37</f>
        <v>n'kjFk dqekj ;kno</v>
      </c>
      <c r="N43" t="str">
        <f>EmpDetail!C37</f>
        <v>अध्यापक ग्रेड III</v>
      </c>
      <c r="O43" t="str">
        <f>EmpDetail!J37</f>
        <v>L-10</v>
      </c>
      <c r="P43" t="str">
        <f>EmpDetail!D37</f>
        <v>राउप्रावि सोंदीफल</v>
      </c>
      <c r="Q43">
        <f>EmpDetail!K37</f>
        <v>23700</v>
      </c>
    </row>
    <row r="44" spans="1:17">
      <c r="L44">
        <v>35</v>
      </c>
      <c r="M44" t="str">
        <f>EmpDetail!B38</f>
        <v>d`".k yky tkV</v>
      </c>
      <c r="N44" t="str">
        <f>EmpDetail!C38</f>
        <v>अध्यापक ग्रेड III</v>
      </c>
      <c r="O44" t="str">
        <f>EmpDetail!J38</f>
        <v>L-10</v>
      </c>
      <c r="P44" t="str">
        <f>EmpDetail!D38</f>
        <v>राउप्रावि सोंदीफल</v>
      </c>
      <c r="Q44">
        <f>EmpDetail!K38</f>
        <v>33800</v>
      </c>
    </row>
    <row r="45" spans="1:17">
      <c r="L45">
        <v>36</v>
      </c>
      <c r="M45" t="str">
        <f>EmpDetail!B39</f>
        <v>nhisUnz dqekj iztkir</v>
      </c>
      <c r="N45" t="str">
        <f>EmpDetail!C39</f>
        <v>अध्यापक ग्रेड III</v>
      </c>
      <c r="O45" t="str">
        <f>EmpDetail!J39</f>
        <v>L-10</v>
      </c>
      <c r="P45" t="str">
        <f>EmpDetail!D39</f>
        <v>राउप्रावि सोंदीफल</v>
      </c>
      <c r="Q45">
        <f>EmpDetail!K39</f>
        <v>33800</v>
      </c>
    </row>
    <row r="46" spans="1:17">
      <c r="L46">
        <v>37</v>
      </c>
      <c r="M46" t="str">
        <f>EmpDetail!B40</f>
        <v>uohu dqekj</v>
      </c>
      <c r="N46" t="str">
        <f>EmpDetail!C40</f>
        <v>अध्यापक ग्रेड III</v>
      </c>
      <c r="O46" t="str">
        <f>EmpDetail!J40</f>
        <v>L-10</v>
      </c>
      <c r="P46" t="str">
        <f>EmpDetail!D40</f>
        <v>राउप्रावि मोहिनी</v>
      </c>
      <c r="Q46">
        <f>EmpDetail!K40</f>
        <v>33800</v>
      </c>
    </row>
    <row r="47" spans="1:17">
      <c r="L47">
        <v>38</v>
      </c>
      <c r="M47" t="str">
        <f>EmpDetail!B41</f>
        <v>ehrs'k dqekj 'kekZ</v>
      </c>
      <c r="N47" t="str">
        <f>EmpDetail!C41</f>
        <v>अध्यापक ग्रेड III</v>
      </c>
      <c r="O47" t="str">
        <f>EmpDetail!J41</f>
        <v>L-10</v>
      </c>
      <c r="P47" t="str">
        <f>EmpDetail!D41</f>
        <v>राउप्रावि मोहिनी</v>
      </c>
      <c r="Q47">
        <f>EmpDetail!K41</f>
        <v>34800</v>
      </c>
    </row>
    <row r="48" spans="1:17">
      <c r="L48">
        <v>39</v>
      </c>
      <c r="M48" t="str">
        <f>EmpDetail!B42</f>
        <v>eUtw eh.kk</v>
      </c>
      <c r="N48" t="str">
        <f>EmpDetail!C42</f>
        <v>वरिष्ठ अध्यापक</v>
      </c>
      <c r="O48" t="str">
        <f>EmpDetail!J42</f>
        <v>L-10</v>
      </c>
      <c r="P48" t="str">
        <f>EmpDetail!D42</f>
        <v>राउप्रावि गोरधनपुरा</v>
      </c>
      <c r="Q48">
        <f>EmpDetail!K42</f>
        <v>33800</v>
      </c>
    </row>
    <row r="49" spans="12:17">
      <c r="L49">
        <v>40</v>
      </c>
      <c r="M49" t="str">
        <f>EmpDetail!B43</f>
        <v>eatw pkS/kjh</v>
      </c>
      <c r="N49" t="str">
        <f>EmpDetail!C43</f>
        <v>वरिष्ठ अध्यापक</v>
      </c>
      <c r="O49" t="str">
        <f>EmpDetail!J43</f>
        <v>L-11</v>
      </c>
      <c r="P49" t="str">
        <f>EmpDetail!D43</f>
        <v>राउप्रावि सोंदीफल</v>
      </c>
      <c r="Q49">
        <f>EmpDetail!K43</f>
        <v>26500</v>
      </c>
    </row>
    <row r="50" spans="12:17">
      <c r="L50">
        <v>41</v>
      </c>
      <c r="M50">
        <f>EmpDetail!B44</f>
        <v>0</v>
      </c>
      <c r="N50">
        <f>EmpDetail!C44</f>
        <v>0</v>
      </c>
      <c r="O50">
        <f>EmpDetail!J44</f>
        <v>0</v>
      </c>
      <c r="P50">
        <f>EmpDetail!D44</f>
        <v>0</v>
      </c>
      <c r="Q50">
        <f>EmpDetail!K44</f>
        <v>0</v>
      </c>
    </row>
    <row r="51" spans="12:17">
      <c r="L51">
        <v>42</v>
      </c>
      <c r="M51">
        <f>EmpDetail!B45</f>
        <v>0</v>
      </c>
      <c r="N51">
        <f>EmpDetail!C45</f>
        <v>0</v>
      </c>
      <c r="O51">
        <f>EmpDetail!J45</f>
        <v>0</v>
      </c>
      <c r="P51">
        <f>EmpDetail!D45</f>
        <v>0</v>
      </c>
      <c r="Q51">
        <f>EmpDetail!K45</f>
        <v>0</v>
      </c>
    </row>
    <row r="52" spans="12:17">
      <c r="L52">
        <v>43</v>
      </c>
      <c r="M52">
        <f>EmpDetail!B46</f>
        <v>0</v>
      </c>
      <c r="N52" t="e">
        <f>EmpDetail!#REF!</f>
        <v>#REF!</v>
      </c>
      <c r="O52">
        <f>EmpDetail!J46</f>
        <v>0</v>
      </c>
      <c r="P52" t="e">
        <f>EmpDetail!#REF!</f>
        <v>#REF!</v>
      </c>
      <c r="Q52">
        <f>EmpDetail!K46</f>
        <v>0</v>
      </c>
    </row>
    <row r="53" spans="12:17">
      <c r="L53">
        <v>44</v>
      </c>
      <c r="M53">
        <f>EmpDetail!B47</f>
        <v>0</v>
      </c>
      <c r="N53">
        <f>EmpDetail!C47</f>
        <v>0</v>
      </c>
      <c r="O53">
        <f>EmpDetail!J47</f>
        <v>0</v>
      </c>
      <c r="P53">
        <f>EmpDetail!D47</f>
        <v>0</v>
      </c>
      <c r="Q53">
        <f>EmpDetail!K47</f>
        <v>0</v>
      </c>
    </row>
    <row r="54" spans="12:17">
      <c r="L54">
        <v>45</v>
      </c>
      <c r="M54">
        <f>EmpDetail!B48</f>
        <v>0</v>
      </c>
      <c r="N54">
        <f>EmpDetail!C48</f>
        <v>0</v>
      </c>
      <c r="O54">
        <f>EmpDetail!J48</f>
        <v>0</v>
      </c>
      <c r="P54">
        <f>EmpDetail!D48</f>
        <v>0</v>
      </c>
      <c r="Q54">
        <f>EmpDetail!K48</f>
        <v>0</v>
      </c>
    </row>
    <row r="55" spans="12:17">
      <c r="L55">
        <v>46</v>
      </c>
      <c r="M55">
        <f>EmpDetail!B49</f>
        <v>0</v>
      </c>
      <c r="N55">
        <f>EmpDetail!C49</f>
        <v>0</v>
      </c>
      <c r="O55">
        <f>EmpDetail!J49</f>
        <v>0</v>
      </c>
      <c r="P55">
        <f>EmpDetail!D49</f>
        <v>0</v>
      </c>
      <c r="Q55">
        <f>EmpDetail!K49</f>
        <v>0</v>
      </c>
    </row>
    <row r="56" spans="12:17">
      <c r="L56">
        <v>47</v>
      </c>
      <c r="M56">
        <f>EmpDetail!B50</f>
        <v>0</v>
      </c>
      <c r="N56">
        <f>EmpDetail!C50</f>
        <v>0</v>
      </c>
      <c r="O56">
        <f>EmpDetail!J50</f>
        <v>0</v>
      </c>
      <c r="P56">
        <f>EmpDetail!D50</f>
        <v>0</v>
      </c>
      <c r="Q56">
        <f>EmpDetail!K50</f>
        <v>0</v>
      </c>
    </row>
    <row r="57" spans="12:17">
      <c r="L57">
        <v>48</v>
      </c>
      <c r="M57">
        <f>EmpDetail!B51</f>
        <v>0</v>
      </c>
      <c r="N57">
        <f>EmpDetail!C51</f>
        <v>0</v>
      </c>
      <c r="O57">
        <f>EmpDetail!J51</f>
        <v>0</v>
      </c>
      <c r="P57">
        <f>EmpDetail!D51</f>
        <v>0</v>
      </c>
      <c r="Q57">
        <f>EmpDetail!K51</f>
        <v>0</v>
      </c>
    </row>
    <row r="58" spans="12:17">
      <c r="L58">
        <v>49</v>
      </c>
      <c r="M58">
        <f>EmpDetail!B52</f>
        <v>0</v>
      </c>
      <c r="N58">
        <f>EmpDetail!C52</f>
        <v>0</v>
      </c>
      <c r="O58">
        <f>EmpDetail!J52</f>
        <v>0</v>
      </c>
      <c r="P58">
        <f>EmpDetail!D52</f>
        <v>0</v>
      </c>
      <c r="Q58">
        <f>EmpDetail!K52</f>
        <v>0</v>
      </c>
    </row>
    <row r="59" spans="12:17">
      <c r="L59">
        <v>50</v>
      </c>
      <c r="M59">
        <f>EmpDetail!B53</f>
        <v>0</v>
      </c>
      <c r="N59">
        <f>EmpDetail!C53</f>
        <v>0</v>
      </c>
      <c r="O59">
        <f>EmpDetail!J53</f>
        <v>0</v>
      </c>
      <c r="P59">
        <f>EmpDetail!D53</f>
        <v>0</v>
      </c>
      <c r="Q59">
        <f>EmpDetail!K53</f>
        <v>0</v>
      </c>
    </row>
    <row r="60" spans="12:17">
      <c r="L60">
        <v>51</v>
      </c>
      <c r="M60">
        <f>EmpDetail!B54</f>
        <v>0</v>
      </c>
      <c r="N60">
        <f>EmpDetail!C54</f>
        <v>0</v>
      </c>
      <c r="O60">
        <f>EmpDetail!J54</f>
        <v>0</v>
      </c>
      <c r="P60">
        <f>EmpDetail!D54</f>
        <v>0</v>
      </c>
      <c r="Q60">
        <f>EmpDetail!K54</f>
        <v>0</v>
      </c>
    </row>
    <row r="61" spans="12:17">
      <c r="L61">
        <v>52</v>
      </c>
      <c r="M61">
        <f>EmpDetail!B55</f>
        <v>0</v>
      </c>
      <c r="N61">
        <f>EmpDetail!C55</f>
        <v>0</v>
      </c>
      <c r="O61">
        <f>EmpDetail!J55</f>
        <v>0</v>
      </c>
      <c r="P61">
        <f>EmpDetail!D55</f>
        <v>0</v>
      </c>
      <c r="Q61">
        <f>EmpDetail!K55</f>
        <v>0</v>
      </c>
    </row>
    <row r="62" spans="12:17">
      <c r="L62">
        <v>53</v>
      </c>
      <c r="M62">
        <f>EmpDetail!B56</f>
        <v>0</v>
      </c>
      <c r="N62">
        <f>EmpDetail!C56</f>
        <v>0</v>
      </c>
      <c r="O62">
        <f>EmpDetail!J56</f>
        <v>0</v>
      </c>
      <c r="P62">
        <f>EmpDetail!D56</f>
        <v>0</v>
      </c>
      <c r="Q62">
        <f>EmpDetail!K56</f>
        <v>0</v>
      </c>
    </row>
    <row r="63" spans="12:17">
      <c r="L63">
        <v>54</v>
      </c>
      <c r="M63">
        <f>EmpDetail!B57</f>
        <v>0</v>
      </c>
      <c r="N63">
        <f>EmpDetail!C57</f>
        <v>0</v>
      </c>
      <c r="O63">
        <f>EmpDetail!J57</f>
        <v>0</v>
      </c>
      <c r="P63">
        <f>EmpDetail!D57</f>
        <v>0</v>
      </c>
      <c r="Q63">
        <f>EmpDetail!K57</f>
        <v>0</v>
      </c>
    </row>
    <row r="64" spans="12:17">
      <c r="L64">
        <v>55</v>
      </c>
      <c r="M64">
        <f>EmpDetail!B58</f>
        <v>0</v>
      </c>
      <c r="N64">
        <f>EmpDetail!C58</f>
        <v>0</v>
      </c>
      <c r="O64">
        <f>EmpDetail!J58</f>
        <v>0</v>
      </c>
      <c r="P64">
        <f>EmpDetail!D58</f>
        <v>0</v>
      </c>
      <c r="Q64">
        <f>EmpDetail!K58</f>
        <v>0</v>
      </c>
    </row>
    <row r="65" spans="12:17">
      <c r="L65">
        <v>56</v>
      </c>
      <c r="M65">
        <f>EmpDetail!B59</f>
        <v>0</v>
      </c>
      <c r="N65">
        <f>EmpDetail!C59</f>
        <v>0</v>
      </c>
      <c r="O65">
        <f>EmpDetail!J59</f>
        <v>0</v>
      </c>
      <c r="P65">
        <f>EmpDetail!D59</f>
        <v>0</v>
      </c>
      <c r="Q65">
        <f>EmpDetail!K59</f>
        <v>0</v>
      </c>
    </row>
    <row r="66" spans="12:17">
      <c r="L66">
        <v>57</v>
      </c>
      <c r="M66">
        <f>EmpDetail!B60</f>
        <v>0</v>
      </c>
      <c r="N66">
        <f>EmpDetail!C60</f>
        <v>0</v>
      </c>
      <c r="O66">
        <f>EmpDetail!J60</f>
        <v>0</v>
      </c>
      <c r="P66">
        <f>EmpDetail!D60</f>
        <v>0</v>
      </c>
      <c r="Q66">
        <f>EmpDetail!K60</f>
        <v>0</v>
      </c>
    </row>
    <row r="67" spans="12:17">
      <c r="L67">
        <v>58</v>
      </c>
      <c r="M67">
        <f>EmpDetail!B61</f>
        <v>0</v>
      </c>
      <c r="N67">
        <f>EmpDetail!C61</f>
        <v>0</v>
      </c>
      <c r="O67">
        <f>EmpDetail!J61</f>
        <v>0</v>
      </c>
      <c r="P67">
        <f>EmpDetail!D61</f>
        <v>0</v>
      </c>
      <c r="Q67">
        <f>EmpDetail!K61</f>
        <v>0</v>
      </c>
    </row>
    <row r="68" spans="12:17">
      <c r="L68">
        <v>59</v>
      </c>
      <c r="M68">
        <f>EmpDetail!B62</f>
        <v>0</v>
      </c>
      <c r="N68">
        <f>EmpDetail!C62</f>
        <v>0</v>
      </c>
      <c r="O68">
        <f>EmpDetail!J62</f>
        <v>0</v>
      </c>
      <c r="P68">
        <f>EmpDetail!D62</f>
        <v>0</v>
      </c>
      <c r="Q68">
        <f>EmpDetail!K62</f>
        <v>0</v>
      </c>
    </row>
    <row r="69" spans="12:17">
      <c r="L69">
        <v>60</v>
      </c>
      <c r="M69">
        <f>EmpDetail!B63</f>
        <v>0</v>
      </c>
      <c r="N69">
        <f>EmpDetail!C63</f>
        <v>0</v>
      </c>
      <c r="O69">
        <f>EmpDetail!J63</f>
        <v>0</v>
      </c>
      <c r="P69">
        <f>EmpDetail!D63</f>
        <v>0</v>
      </c>
      <c r="Q69">
        <f>EmpDetail!K63</f>
        <v>0</v>
      </c>
    </row>
    <row r="70" spans="12:17">
      <c r="L70">
        <v>61</v>
      </c>
      <c r="M70">
        <f>EmpDetail!B64</f>
        <v>0</v>
      </c>
      <c r="N70">
        <f>EmpDetail!C64</f>
        <v>0</v>
      </c>
      <c r="O70">
        <f>EmpDetail!J64</f>
        <v>0</v>
      </c>
      <c r="P70">
        <f>EmpDetail!D64</f>
        <v>0</v>
      </c>
      <c r="Q70">
        <f>EmpDetail!K64</f>
        <v>0</v>
      </c>
    </row>
    <row r="71" spans="12:17">
      <c r="L71">
        <v>62</v>
      </c>
      <c r="M71">
        <f>EmpDetail!B65</f>
        <v>0</v>
      </c>
      <c r="N71">
        <f>EmpDetail!C65</f>
        <v>0</v>
      </c>
      <c r="O71">
        <f>EmpDetail!J65</f>
        <v>0</v>
      </c>
      <c r="P71">
        <f>EmpDetail!D65</f>
        <v>0</v>
      </c>
      <c r="Q71">
        <f>EmpDetail!K65</f>
        <v>0</v>
      </c>
    </row>
    <row r="72" spans="12:17">
      <c r="L72">
        <v>63</v>
      </c>
      <c r="M72">
        <f>EmpDetail!B66</f>
        <v>0</v>
      </c>
      <c r="N72">
        <f>EmpDetail!C66</f>
        <v>0</v>
      </c>
      <c r="O72">
        <f>EmpDetail!J66</f>
        <v>0</v>
      </c>
      <c r="P72">
        <f>EmpDetail!D66</f>
        <v>0</v>
      </c>
      <c r="Q72">
        <f>EmpDetail!K66</f>
        <v>0</v>
      </c>
    </row>
    <row r="73" spans="12:17">
      <c r="L73">
        <v>64</v>
      </c>
      <c r="M73">
        <f>EmpDetail!B67</f>
        <v>0</v>
      </c>
      <c r="N73">
        <f>EmpDetail!C67</f>
        <v>0</v>
      </c>
      <c r="O73">
        <f>EmpDetail!J67</f>
        <v>0</v>
      </c>
      <c r="P73">
        <f>EmpDetail!D67</f>
        <v>0</v>
      </c>
      <c r="Q73">
        <f>EmpDetail!K67</f>
        <v>0</v>
      </c>
    </row>
    <row r="74" spans="12:17">
      <c r="L74">
        <v>65</v>
      </c>
      <c r="M74">
        <f>EmpDetail!B68</f>
        <v>0</v>
      </c>
      <c r="N74">
        <f>EmpDetail!C68</f>
        <v>0</v>
      </c>
      <c r="O74">
        <f>EmpDetail!J68</f>
        <v>0</v>
      </c>
      <c r="P74">
        <f>EmpDetail!D68</f>
        <v>0</v>
      </c>
      <c r="Q74">
        <f>EmpDetail!K68</f>
        <v>0</v>
      </c>
    </row>
    <row r="75" spans="12:17">
      <c r="L75">
        <v>66</v>
      </c>
      <c r="M75">
        <f>EmpDetail!B69</f>
        <v>0</v>
      </c>
      <c r="N75">
        <f>EmpDetail!C69</f>
        <v>0</v>
      </c>
      <c r="O75">
        <f>EmpDetail!J69</f>
        <v>0</v>
      </c>
      <c r="P75">
        <f>EmpDetail!D69</f>
        <v>0</v>
      </c>
      <c r="Q75">
        <f>EmpDetail!K69</f>
        <v>0</v>
      </c>
    </row>
    <row r="76" spans="12:17">
      <c r="L76">
        <v>67</v>
      </c>
      <c r="M76">
        <f>EmpDetail!B70</f>
        <v>0</v>
      </c>
      <c r="N76">
        <f>EmpDetail!C70</f>
        <v>0</v>
      </c>
      <c r="O76">
        <f>EmpDetail!J70</f>
        <v>0</v>
      </c>
      <c r="P76">
        <f>EmpDetail!D70</f>
        <v>0</v>
      </c>
      <c r="Q76">
        <f>EmpDetail!K70</f>
        <v>0</v>
      </c>
    </row>
    <row r="77" spans="12:17">
      <c r="L77">
        <v>68</v>
      </c>
      <c r="M77">
        <f>EmpDetail!B71</f>
        <v>0</v>
      </c>
      <c r="N77">
        <f>EmpDetail!C71</f>
        <v>0</v>
      </c>
      <c r="O77">
        <f>EmpDetail!J71</f>
        <v>0</v>
      </c>
      <c r="P77">
        <f>EmpDetail!D71</f>
        <v>0</v>
      </c>
      <c r="Q77">
        <f>EmpDetail!K71</f>
        <v>0</v>
      </c>
    </row>
    <row r="78" spans="12:17">
      <c r="L78">
        <v>69</v>
      </c>
      <c r="M78">
        <f>EmpDetail!B72</f>
        <v>0</v>
      </c>
      <c r="N78">
        <f>EmpDetail!C72</f>
        <v>0</v>
      </c>
      <c r="O78">
        <f>EmpDetail!J72</f>
        <v>0</v>
      </c>
      <c r="P78">
        <f>EmpDetail!D72</f>
        <v>0</v>
      </c>
      <c r="Q78">
        <f>EmpDetail!K72</f>
        <v>0</v>
      </c>
    </row>
    <row r="79" spans="12:17">
      <c r="L79">
        <v>70</v>
      </c>
      <c r="M79">
        <f>EmpDetail!B73</f>
        <v>0</v>
      </c>
      <c r="N79">
        <f>EmpDetail!C73</f>
        <v>0</v>
      </c>
      <c r="O79">
        <f>EmpDetail!J73</f>
        <v>0</v>
      </c>
      <c r="P79">
        <f>EmpDetail!D73</f>
        <v>0</v>
      </c>
      <c r="Q79">
        <f>EmpDetail!K73</f>
        <v>0</v>
      </c>
    </row>
    <row r="80" spans="12:17">
      <c r="L80">
        <v>71</v>
      </c>
      <c r="M80">
        <f>EmpDetail!B74</f>
        <v>0</v>
      </c>
      <c r="N80">
        <f>EmpDetail!C74</f>
        <v>0</v>
      </c>
      <c r="O80">
        <f>EmpDetail!J74</f>
        <v>0</v>
      </c>
      <c r="P80">
        <f>EmpDetail!D74</f>
        <v>0</v>
      </c>
      <c r="Q80">
        <f>EmpDetail!K74</f>
        <v>0</v>
      </c>
    </row>
    <row r="81" spans="12:17">
      <c r="L81">
        <v>72</v>
      </c>
      <c r="M81">
        <f>EmpDetail!B75</f>
        <v>0</v>
      </c>
      <c r="N81">
        <f>EmpDetail!C75</f>
        <v>0</v>
      </c>
      <c r="O81">
        <f>EmpDetail!J75</f>
        <v>0</v>
      </c>
      <c r="P81">
        <f>EmpDetail!D75</f>
        <v>0</v>
      </c>
      <c r="Q81">
        <f>EmpDetail!K75</f>
        <v>0</v>
      </c>
    </row>
    <row r="82" spans="12:17">
      <c r="L82">
        <v>73</v>
      </c>
      <c r="M82">
        <f>EmpDetail!B76</f>
        <v>0</v>
      </c>
      <c r="N82">
        <f>EmpDetail!C76</f>
        <v>0</v>
      </c>
      <c r="O82">
        <f>EmpDetail!J76</f>
        <v>0</v>
      </c>
      <c r="P82">
        <f>EmpDetail!D76</f>
        <v>0</v>
      </c>
      <c r="Q82">
        <f>EmpDetail!K76</f>
        <v>0</v>
      </c>
    </row>
    <row r="83" spans="12:17">
      <c r="L83">
        <v>74</v>
      </c>
      <c r="M83">
        <f>EmpDetail!B77</f>
        <v>0</v>
      </c>
      <c r="N83">
        <f>EmpDetail!C77</f>
        <v>0</v>
      </c>
      <c r="O83">
        <f>EmpDetail!J77</f>
        <v>0</v>
      </c>
      <c r="P83">
        <f>EmpDetail!D77</f>
        <v>0</v>
      </c>
      <c r="Q83">
        <f>EmpDetail!K77</f>
        <v>0</v>
      </c>
    </row>
    <row r="84" spans="12:17">
      <c r="L84">
        <v>75</v>
      </c>
      <c r="M84">
        <f>EmpDetail!B78</f>
        <v>0</v>
      </c>
      <c r="N84">
        <f>EmpDetail!C78</f>
        <v>0</v>
      </c>
      <c r="O84">
        <f>EmpDetail!J78</f>
        <v>0</v>
      </c>
      <c r="P84">
        <f>EmpDetail!D78</f>
        <v>0</v>
      </c>
      <c r="Q84">
        <f>EmpDetail!K78</f>
        <v>0</v>
      </c>
    </row>
    <row r="85" spans="12:17">
      <c r="L85">
        <v>76</v>
      </c>
      <c r="M85">
        <f>EmpDetail!B79</f>
        <v>0</v>
      </c>
      <c r="N85">
        <f>EmpDetail!C79</f>
        <v>0</v>
      </c>
      <c r="O85">
        <f>EmpDetail!J79</f>
        <v>0</v>
      </c>
      <c r="P85">
        <f>EmpDetail!D79</f>
        <v>0</v>
      </c>
      <c r="Q85">
        <f>EmpDetail!K79</f>
        <v>0</v>
      </c>
    </row>
    <row r="86" spans="12:17">
      <c r="L86">
        <v>77</v>
      </c>
      <c r="M86">
        <f>EmpDetail!B80</f>
        <v>0</v>
      </c>
      <c r="N86">
        <f>EmpDetail!C80</f>
        <v>0</v>
      </c>
      <c r="O86">
        <f>EmpDetail!J80</f>
        <v>0</v>
      </c>
      <c r="P86">
        <f>EmpDetail!D80</f>
        <v>0</v>
      </c>
      <c r="Q86">
        <f>EmpDetail!K80</f>
        <v>0</v>
      </c>
    </row>
    <row r="87" spans="12:17">
      <c r="L87">
        <v>78</v>
      </c>
      <c r="M87">
        <f>EmpDetail!B81</f>
        <v>0</v>
      </c>
      <c r="N87">
        <f>EmpDetail!C81</f>
        <v>0</v>
      </c>
      <c r="O87">
        <f>EmpDetail!J81</f>
        <v>0</v>
      </c>
      <c r="P87">
        <f>EmpDetail!D81</f>
        <v>0</v>
      </c>
      <c r="Q87">
        <f>EmpDetail!K81</f>
        <v>0</v>
      </c>
    </row>
    <row r="88" spans="12:17">
      <c r="L88">
        <v>79</v>
      </c>
      <c r="M88">
        <f>EmpDetail!B82</f>
        <v>0</v>
      </c>
      <c r="N88">
        <f>EmpDetail!C82</f>
        <v>0</v>
      </c>
      <c r="O88">
        <f>EmpDetail!J82</f>
        <v>0</v>
      </c>
      <c r="P88">
        <f>EmpDetail!D82</f>
        <v>0</v>
      </c>
      <c r="Q88">
        <f>EmpDetail!K82</f>
        <v>0</v>
      </c>
    </row>
    <row r="89" spans="12:17">
      <c r="L89">
        <v>80</v>
      </c>
      <c r="M89">
        <f>EmpDetail!B83</f>
        <v>0</v>
      </c>
      <c r="N89">
        <f>EmpDetail!C83</f>
        <v>0</v>
      </c>
      <c r="O89">
        <f>EmpDetail!J83</f>
        <v>0</v>
      </c>
      <c r="P89">
        <f>EmpDetail!D83</f>
        <v>0</v>
      </c>
      <c r="Q89">
        <f>EmpDetail!K83</f>
        <v>0</v>
      </c>
    </row>
    <row r="90" spans="12:17">
      <c r="L90">
        <v>81</v>
      </c>
      <c r="M90">
        <f>EmpDetail!B84</f>
        <v>0</v>
      </c>
      <c r="N90">
        <f>EmpDetail!C84</f>
        <v>0</v>
      </c>
      <c r="O90">
        <f>EmpDetail!J84</f>
        <v>0</v>
      </c>
      <c r="P90">
        <f>EmpDetail!D84</f>
        <v>0</v>
      </c>
      <c r="Q90">
        <f>EmpDetail!K84</f>
        <v>0</v>
      </c>
    </row>
    <row r="91" spans="12:17">
      <c r="L91">
        <v>82</v>
      </c>
      <c r="M91">
        <f>EmpDetail!B85</f>
        <v>0</v>
      </c>
      <c r="N91">
        <f>EmpDetail!C85</f>
        <v>0</v>
      </c>
      <c r="O91">
        <f>EmpDetail!J85</f>
        <v>0</v>
      </c>
      <c r="P91">
        <f>EmpDetail!D85</f>
        <v>0</v>
      </c>
      <c r="Q91">
        <f>EmpDetail!K85</f>
        <v>0</v>
      </c>
    </row>
    <row r="92" spans="12:17">
      <c r="L92">
        <v>83</v>
      </c>
      <c r="M92">
        <f>EmpDetail!B86</f>
        <v>0</v>
      </c>
      <c r="N92">
        <f>EmpDetail!C86</f>
        <v>0</v>
      </c>
      <c r="O92">
        <f>EmpDetail!J86</f>
        <v>0</v>
      </c>
      <c r="P92">
        <f>EmpDetail!D86</f>
        <v>0</v>
      </c>
      <c r="Q92">
        <f>EmpDetail!K86</f>
        <v>0</v>
      </c>
    </row>
    <row r="93" spans="12:17">
      <c r="L93">
        <v>84</v>
      </c>
      <c r="M93">
        <f>EmpDetail!B87</f>
        <v>0</v>
      </c>
      <c r="N93">
        <f>EmpDetail!C87</f>
        <v>0</v>
      </c>
      <c r="O93">
        <f>EmpDetail!J87</f>
        <v>0</v>
      </c>
      <c r="P93">
        <f>EmpDetail!D87</f>
        <v>0</v>
      </c>
      <c r="Q93">
        <f>EmpDetail!K87</f>
        <v>0</v>
      </c>
    </row>
    <row r="94" spans="12:17">
      <c r="L94">
        <v>85</v>
      </c>
      <c r="M94">
        <f>EmpDetail!B88</f>
        <v>0</v>
      </c>
      <c r="N94">
        <f>EmpDetail!C88</f>
        <v>0</v>
      </c>
      <c r="O94">
        <f>EmpDetail!J88</f>
        <v>0</v>
      </c>
      <c r="P94">
        <f>EmpDetail!D88</f>
        <v>0</v>
      </c>
      <c r="Q94">
        <f>EmpDetail!K88</f>
        <v>0</v>
      </c>
    </row>
    <row r="95" spans="12:17">
      <c r="L95">
        <v>86</v>
      </c>
      <c r="M95">
        <f>EmpDetail!B89</f>
        <v>0</v>
      </c>
      <c r="N95">
        <f>EmpDetail!C89</f>
        <v>0</v>
      </c>
      <c r="O95">
        <f>EmpDetail!J89</f>
        <v>0</v>
      </c>
      <c r="P95">
        <f>EmpDetail!D89</f>
        <v>0</v>
      </c>
      <c r="Q95">
        <f>EmpDetail!K89</f>
        <v>0</v>
      </c>
    </row>
    <row r="96" spans="12:17">
      <c r="L96">
        <v>87</v>
      </c>
      <c r="M96">
        <f>EmpDetail!B90</f>
        <v>0</v>
      </c>
      <c r="N96">
        <f>EmpDetail!C90</f>
        <v>0</v>
      </c>
      <c r="O96">
        <f>EmpDetail!J90</f>
        <v>0</v>
      </c>
      <c r="P96">
        <f>EmpDetail!D90</f>
        <v>0</v>
      </c>
      <c r="Q96">
        <f>EmpDetail!K90</f>
        <v>0</v>
      </c>
    </row>
    <row r="97" spans="12:17">
      <c r="L97">
        <v>88</v>
      </c>
      <c r="M97">
        <f>EmpDetail!B91</f>
        <v>0</v>
      </c>
      <c r="N97">
        <f>EmpDetail!C91</f>
        <v>0</v>
      </c>
      <c r="O97">
        <f>EmpDetail!J91</f>
        <v>0</v>
      </c>
      <c r="P97">
        <f>EmpDetail!D91</f>
        <v>0</v>
      </c>
      <c r="Q97">
        <f>EmpDetail!K91</f>
        <v>0</v>
      </c>
    </row>
    <row r="98" spans="12:17">
      <c r="L98">
        <v>89</v>
      </c>
      <c r="M98">
        <f>EmpDetail!B92</f>
        <v>0</v>
      </c>
      <c r="N98">
        <f>EmpDetail!C92</f>
        <v>0</v>
      </c>
      <c r="O98">
        <f>EmpDetail!J92</f>
        <v>0</v>
      </c>
      <c r="P98">
        <f>EmpDetail!D92</f>
        <v>0</v>
      </c>
      <c r="Q98">
        <f>EmpDetail!K92</f>
        <v>0</v>
      </c>
    </row>
    <row r="99" spans="12:17">
      <c r="L99">
        <v>90</v>
      </c>
      <c r="M99">
        <f>EmpDetail!B93</f>
        <v>0</v>
      </c>
      <c r="N99">
        <f>EmpDetail!C93</f>
        <v>0</v>
      </c>
      <c r="O99">
        <f>EmpDetail!J93</f>
        <v>0</v>
      </c>
      <c r="P99">
        <f>EmpDetail!D93</f>
        <v>0</v>
      </c>
      <c r="Q99">
        <f>EmpDetail!K93</f>
        <v>0</v>
      </c>
    </row>
    <row r="100" spans="12:17">
      <c r="L100">
        <v>91</v>
      </c>
      <c r="M100">
        <f>EmpDetail!B94</f>
        <v>0</v>
      </c>
      <c r="N100">
        <f>EmpDetail!C94</f>
        <v>0</v>
      </c>
      <c r="O100">
        <f>EmpDetail!J94</f>
        <v>0</v>
      </c>
      <c r="P100">
        <f>EmpDetail!D94</f>
        <v>0</v>
      </c>
      <c r="Q100">
        <f>EmpDetail!K94</f>
        <v>0</v>
      </c>
    </row>
    <row r="101" spans="12:17">
      <c r="L101">
        <v>92</v>
      </c>
      <c r="M101">
        <f>EmpDetail!B95</f>
        <v>0</v>
      </c>
      <c r="N101">
        <f>EmpDetail!C95</f>
        <v>0</v>
      </c>
      <c r="O101">
        <f>EmpDetail!J95</f>
        <v>0</v>
      </c>
      <c r="P101">
        <f>EmpDetail!D95</f>
        <v>0</v>
      </c>
      <c r="Q101">
        <f>EmpDetail!K95</f>
        <v>0</v>
      </c>
    </row>
    <row r="102" spans="12:17">
      <c r="L102">
        <v>93</v>
      </c>
      <c r="M102">
        <f>EmpDetail!B96</f>
        <v>0</v>
      </c>
      <c r="N102">
        <f>EmpDetail!C96</f>
        <v>0</v>
      </c>
      <c r="O102">
        <f>EmpDetail!J96</f>
        <v>0</v>
      </c>
      <c r="P102">
        <f>EmpDetail!D96</f>
        <v>0</v>
      </c>
      <c r="Q102">
        <f>EmpDetail!K96</f>
        <v>0</v>
      </c>
    </row>
    <row r="103" spans="12:17">
      <c r="L103">
        <v>94</v>
      </c>
      <c r="M103">
        <f>EmpDetail!B97</f>
        <v>0</v>
      </c>
      <c r="N103">
        <f>EmpDetail!C97</f>
        <v>0</v>
      </c>
      <c r="O103">
        <f>EmpDetail!J97</f>
        <v>0</v>
      </c>
      <c r="P103">
        <f>EmpDetail!D97</f>
        <v>0</v>
      </c>
      <c r="Q103">
        <f>EmpDetail!K97</f>
        <v>0</v>
      </c>
    </row>
    <row r="104" spans="12:17">
      <c r="L104">
        <v>95</v>
      </c>
      <c r="M104">
        <f>EmpDetail!B98</f>
        <v>0</v>
      </c>
      <c r="N104">
        <f>EmpDetail!C98</f>
        <v>0</v>
      </c>
      <c r="O104">
        <f>EmpDetail!J98</f>
        <v>0</v>
      </c>
      <c r="P104">
        <f>EmpDetail!D98</f>
        <v>0</v>
      </c>
      <c r="Q104">
        <f>EmpDetail!K98</f>
        <v>0</v>
      </c>
    </row>
    <row r="105" spans="12:17">
      <c r="L105">
        <v>96</v>
      </c>
      <c r="M105">
        <f>EmpDetail!B99</f>
        <v>0</v>
      </c>
      <c r="N105">
        <f>EmpDetail!C99</f>
        <v>0</v>
      </c>
      <c r="O105">
        <f>EmpDetail!J99</f>
        <v>0</v>
      </c>
      <c r="P105">
        <f>EmpDetail!D99</f>
        <v>0</v>
      </c>
      <c r="Q105">
        <f>EmpDetail!K99</f>
        <v>0</v>
      </c>
    </row>
    <row r="106" spans="12:17">
      <c r="L106">
        <v>97</v>
      </c>
      <c r="M106">
        <f>EmpDetail!B100</f>
        <v>0</v>
      </c>
      <c r="N106">
        <f>EmpDetail!C100</f>
        <v>0</v>
      </c>
      <c r="O106">
        <f>EmpDetail!J100</f>
        <v>0</v>
      </c>
      <c r="P106">
        <f>EmpDetail!D100</f>
        <v>0</v>
      </c>
      <c r="Q106">
        <f>EmpDetail!K100</f>
        <v>0</v>
      </c>
    </row>
    <row r="107" spans="12:17">
      <c r="L107">
        <v>98</v>
      </c>
      <c r="M107">
        <f>EmpDetail!B101</f>
        <v>0</v>
      </c>
      <c r="N107">
        <f>EmpDetail!C101</f>
        <v>0</v>
      </c>
      <c r="O107">
        <f>EmpDetail!J101</f>
        <v>0</v>
      </c>
      <c r="P107">
        <f>EmpDetail!D101</f>
        <v>0</v>
      </c>
      <c r="Q107">
        <f>EmpDetail!K101</f>
        <v>0</v>
      </c>
    </row>
    <row r="108" spans="12:17">
      <c r="L108">
        <v>99</v>
      </c>
      <c r="M108">
        <f>EmpDetail!B102</f>
        <v>0</v>
      </c>
      <c r="N108">
        <f>EmpDetail!C102</f>
        <v>0</v>
      </c>
      <c r="O108">
        <f>EmpDetail!J102</f>
        <v>0</v>
      </c>
      <c r="P108">
        <f>EmpDetail!D102</f>
        <v>0</v>
      </c>
      <c r="Q108">
        <f>EmpDetail!K102</f>
        <v>0</v>
      </c>
    </row>
    <row r="109" spans="12:17">
      <c r="L109">
        <v>100</v>
      </c>
      <c r="M109">
        <f>EmpDetail!B103</f>
        <v>0</v>
      </c>
      <c r="N109">
        <f>EmpDetail!C103</f>
        <v>0</v>
      </c>
      <c r="O109">
        <f>EmpDetail!J103</f>
        <v>0</v>
      </c>
      <c r="P109">
        <f>EmpDetail!D103</f>
        <v>0</v>
      </c>
      <c r="Q109">
        <f>EmpDetail!K103</f>
        <v>0</v>
      </c>
    </row>
  </sheetData>
  <sheetProtection password="87C9" sheet="1" objects="1" scenarios="1" selectLockedCells="1"/>
  <protectedRanges>
    <protectedRange sqref="K29" name="Range3"/>
    <protectedRange sqref="G10:I24" name="Range2"/>
    <protectedRange sqref="A10:A24" name="Range1"/>
  </protectedRanges>
  <mergeCells count="5">
    <mergeCell ref="B1:K1"/>
    <mergeCell ref="B5:K5"/>
    <mergeCell ref="B6:K6"/>
    <mergeCell ref="B8:F8"/>
    <mergeCell ref="B7:K7"/>
  </mergeCells>
  <dataValidations count="1">
    <dataValidation type="whole" allowBlank="1" showInputMessage="1" showErrorMessage="1" error="NOT MORE THAN 15" promptTitle="ENTER PL" prompt="ENTER SURRENDERED PL" sqref="I10:I24">
      <formula1>1</formula1>
      <formula2>15</formula2>
    </dataValidation>
  </dataValidations>
  <pageMargins left="0.34" right="0.18" top="0.22" bottom="0.18" header="0.23" footer="0.18"/>
  <pageSetup paperSize="9" scale="93" orientation="landscape" blackAndWhite="1" verticalDpi="200" r:id="rId1"/>
  <drawing r:id="rId2"/>
</worksheet>
</file>

<file path=xl/worksheets/sheet9.xml><?xml version="1.0" encoding="utf-8"?>
<worksheet xmlns="http://schemas.openxmlformats.org/spreadsheetml/2006/main" xmlns:r="http://schemas.openxmlformats.org/officeDocument/2006/relationships">
  <sheetPr codeName="Sheet9">
    <tabColor rgb="FF00B0F0"/>
  </sheetPr>
  <dimension ref="A1:U107"/>
  <sheetViews>
    <sheetView showGridLines="0" showRowColHeaders="0" workbookViewId="0">
      <selection activeCell="B1" sqref="B1:J1"/>
    </sheetView>
  </sheetViews>
  <sheetFormatPr defaultRowHeight="14.4"/>
  <cols>
    <col min="2" max="2" width="9.6640625" customWidth="1"/>
    <col min="3" max="3" width="22" customWidth="1"/>
    <col min="4" max="4" width="19.5546875" customWidth="1"/>
    <col min="5" max="5" width="18" customWidth="1"/>
    <col min="6" max="6" width="10.33203125" customWidth="1"/>
    <col min="7" max="7" width="12.109375" customWidth="1"/>
    <col min="8" max="8" width="11.5546875" customWidth="1"/>
    <col min="9" max="9" width="7.88671875" customWidth="1"/>
    <col min="10" max="10" width="16.44140625" customWidth="1"/>
    <col min="11" max="11" width="6.6640625" hidden="1" customWidth="1"/>
    <col min="12" max="18" width="9.109375" hidden="1" customWidth="1"/>
    <col min="19" max="19" width="0" hidden="1" customWidth="1"/>
    <col min="20" max="20" width="7.6640625" customWidth="1"/>
    <col min="21" max="21" width="12" customWidth="1"/>
  </cols>
  <sheetData>
    <row r="1" spans="1:21" ht="25.2">
      <c r="B1" s="1601" t="str">
        <f>Master!G2&amp;Master!H2</f>
        <v>कार्यालय&amp;राजकीय उच्च माध्यमिक विद्यालय ]चौगाई]टोंक</v>
      </c>
      <c r="C1" s="1601"/>
      <c r="D1" s="1601"/>
      <c r="E1" s="1601"/>
      <c r="F1" s="1601"/>
      <c r="G1" s="1601"/>
      <c r="H1" s="1601"/>
      <c r="I1" s="1601"/>
      <c r="J1" s="1601"/>
      <c r="K1" s="38"/>
    </row>
    <row r="2" spans="1:21" ht="21">
      <c r="A2" s="3"/>
      <c r="B2" s="836"/>
      <c r="C2" s="836"/>
      <c r="D2" s="836"/>
      <c r="E2" s="1122" t="s">
        <v>21</v>
      </c>
      <c r="F2" s="836"/>
      <c r="G2" s="836"/>
      <c r="H2" s="836"/>
      <c r="I2" s="836"/>
      <c r="J2" s="836"/>
      <c r="K2" s="1123"/>
      <c r="L2" s="1121"/>
      <c r="M2" s="1121"/>
      <c r="N2" s="1121"/>
      <c r="O2" s="1121"/>
      <c r="P2" s="1121"/>
      <c r="Q2" s="1121"/>
      <c r="R2" s="1121"/>
      <c r="S2" s="1121"/>
      <c r="T2" s="1121"/>
      <c r="U2" s="1121"/>
    </row>
    <row r="3" spans="1:21" ht="15.6">
      <c r="A3" s="3"/>
      <c r="B3" s="1594" t="s">
        <v>39</v>
      </c>
      <c r="C3" s="1594"/>
      <c r="D3" s="1594"/>
      <c r="E3" s="1594"/>
      <c r="F3" s="194">
        <v>44145</v>
      </c>
      <c r="G3" s="1597" t="s">
        <v>40</v>
      </c>
      <c r="H3" s="1597"/>
      <c r="I3" s="1597"/>
      <c r="J3" s="1597"/>
      <c r="K3" s="38"/>
    </row>
    <row r="4" spans="1:21" ht="15.6">
      <c r="A4" s="3"/>
      <c r="B4" s="1594" t="s">
        <v>41</v>
      </c>
      <c r="C4" s="1594"/>
      <c r="D4" s="1594"/>
      <c r="E4" s="1594"/>
      <c r="F4" s="195">
        <v>43921</v>
      </c>
      <c r="G4" s="1597" t="s">
        <v>270</v>
      </c>
      <c r="H4" s="1597"/>
      <c r="I4" s="1597"/>
      <c r="J4" s="1597"/>
      <c r="K4" s="38"/>
    </row>
    <row r="5" spans="1:21" ht="15.6">
      <c r="A5" s="3"/>
      <c r="B5" s="51" t="s">
        <v>271</v>
      </c>
      <c r="C5" s="81" t="str">
        <f>Master!F4</f>
        <v>2019-2020</v>
      </c>
      <c r="D5" s="1597" t="s">
        <v>272</v>
      </c>
      <c r="E5" s="1597"/>
      <c r="F5" s="1597"/>
      <c r="G5" s="1597"/>
      <c r="H5" s="1597"/>
      <c r="I5" s="1597"/>
      <c r="J5" s="1597"/>
      <c r="K5" s="38"/>
    </row>
    <row r="6" spans="1:21" ht="16.2" thickBot="1">
      <c r="A6" s="3"/>
      <c r="B6" s="51"/>
      <c r="C6" s="51"/>
      <c r="D6" s="51"/>
      <c r="E6" s="51"/>
      <c r="F6" s="1242"/>
      <c r="G6" s="51"/>
      <c r="H6" s="51"/>
      <c r="I6" s="51"/>
      <c r="J6" s="51"/>
      <c r="K6" s="38"/>
    </row>
    <row r="7" spans="1:21" ht="67.5" customHeight="1" thickBot="1">
      <c r="A7" s="1291" t="s">
        <v>22</v>
      </c>
      <c r="B7" s="1256" t="s">
        <v>268</v>
      </c>
      <c r="C7" s="1256" t="s">
        <v>1</v>
      </c>
      <c r="D7" s="1256" t="s">
        <v>2</v>
      </c>
      <c r="E7" s="1602" t="s">
        <v>264</v>
      </c>
      <c r="F7" s="1602"/>
      <c r="G7" s="1256" t="s">
        <v>275</v>
      </c>
      <c r="H7" s="1300" t="s">
        <v>276</v>
      </c>
      <c r="I7" s="1301" t="s">
        <v>42</v>
      </c>
      <c r="J7" s="1256" t="s">
        <v>43</v>
      </c>
      <c r="K7" s="1256" t="s">
        <v>43</v>
      </c>
      <c r="L7" s="1256" t="s">
        <v>43</v>
      </c>
      <c r="M7" s="1256" t="s">
        <v>43</v>
      </c>
      <c r="N7" s="1256" t="s">
        <v>43</v>
      </c>
      <c r="O7" s="1256" t="s">
        <v>43</v>
      </c>
      <c r="P7" s="1256" t="s">
        <v>43</v>
      </c>
      <c r="Q7" s="1256" t="s">
        <v>43</v>
      </c>
      <c r="R7" s="1256" t="s">
        <v>43</v>
      </c>
      <c r="S7" s="1256" t="s">
        <v>43</v>
      </c>
      <c r="T7" s="1302"/>
      <c r="U7" s="1303"/>
    </row>
    <row r="8" spans="1:21" ht="16.2" thickBot="1">
      <c r="A8" s="1298">
        <v>6</v>
      </c>
      <c r="B8" s="1285">
        <f>IF(C8="","",1)</f>
        <v>1</v>
      </c>
      <c r="C8" s="1190" t="str">
        <f>IF(ISNA(VLOOKUP($A8,$K$8:$P$107,2,FALSE)),"",VLOOKUP($A8,$K$8:$P$107,2,FALSE))</f>
        <v>iq"ik tSu</v>
      </c>
      <c r="D8" s="1189" t="str">
        <f>IF(ISNA(VLOOKUP($A8,$K$8:$P$107,3,FALSE)),"",VLOOKUP($A8,$K$8:$P$107,3,FALSE))</f>
        <v>वरिष्ठ अध्यापक</v>
      </c>
      <c r="E8" s="1189" t="str">
        <f>IF(ISNA(VLOOKUP($A8,$K$8:$P$107,4,FALSE)),"",VLOOKUP($A8,$K$8:$P$107,4,FALSE))</f>
        <v>राउमावि चौगाई</v>
      </c>
      <c r="F8" s="1189"/>
      <c r="G8" s="1286" t="str">
        <f>IF(ISNA(VLOOKUP($A8,$K$8:$P$107,5,FALSE)),"",VLOOKUP($A8,$K$8:$P$107,5,FALSE))</f>
        <v>L-13</v>
      </c>
      <c r="H8" s="1286">
        <f>IF(ISNA(VLOOKUP($A8,$K$8:$P$107,6,FALSE)),"",VLOOKUP($A8,$K$8:$P$107,6,FALSE))</f>
        <v>73400</v>
      </c>
      <c r="I8" s="1304"/>
      <c r="J8" s="1286">
        <f>IF(C8="","",S8)</f>
        <v>0</v>
      </c>
      <c r="K8" s="1305">
        <f>EmpDetail!A4</f>
        <v>1</v>
      </c>
      <c r="L8" s="1306" t="str">
        <f>EmpDetail!B4</f>
        <v>fd'ku yky cSjok</v>
      </c>
      <c r="M8" s="1306" t="str">
        <f>EmpDetail!C4</f>
        <v>प्रधानाचार्य</v>
      </c>
      <c r="N8" s="1306" t="str">
        <f>EmpDetail!D4</f>
        <v>राउमावि चौगाई</v>
      </c>
      <c r="O8" s="1164" t="str">
        <f>EmpDetail!J4</f>
        <v>L-16</v>
      </c>
      <c r="P8" s="1164">
        <f>EmpDetail!K4</f>
        <v>95900</v>
      </c>
      <c r="Q8" s="1164">
        <f>Master!J$4</f>
        <v>6774</v>
      </c>
      <c r="R8" s="1286">
        <f>IF(I8="",Q8,ROUNDUP(Q8*I8/12,0))</f>
        <v>6774</v>
      </c>
      <c r="S8" s="1164">
        <f>IF(G8="L-13",0,R8)</f>
        <v>0</v>
      </c>
      <c r="T8" s="1307"/>
      <c r="U8" s="1307"/>
    </row>
    <row r="9" spans="1:21" ht="16.2" thickBot="1">
      <c r="A9" s="1298">
        <v>7</v>
      </c>
      <c r="B9" s="1285">
        <f>IF(C9="","",B8+1)</f>
        <v>2</v>
      </c>
      <c r="C9" s="1190" t="str">
        <f t="shared" ref="C9:C56" si="0">IF(ISNA(VLOOKUP($A9,$K$8:$P$107,2,FALSE)),"",VLOOKUP($A9,$K$8:$P$107,2,FALSE))</f>
        <v>vk'kkjke eh.kk</v>
      </c>
      <c r="D9" s="1189" t="str">
        <f t="shared" ref="D9:D56" si="1">IF(ISNA(VLOOKUP($A9,$K$8:$P$107,3,FALSE)),"",VLOOKUP($A9,$K$8:$P$107,3,FALSE))</f>
        <v>वरिष्ठ अध्यापक</v>
      </c>
      <c r="E9" s="1189" t="str">
        <f t="shared" ref="E9:E56" si="2">IF(ISNA(VLOOKUP($A9,$K$8:$P$107,4,FALSE)),"",VLOOKUP($A9,$K$8:$P$107,4,FALSE))</f>
        <v>राउमावि चौगाई</v>
      </c>
      <c r="F9" s="1189"/>
      <c r="G9" s="1286" t="str">
        <f t="shared" ref="G9:G56" si="3">IF(ISNA(VLOOKUP($A9,$K$8:$P$107,5,FALSE)),"",VLOOKUP($A9,$K$8:$P$107,5,FALSE))</f>
        <v>L-11</v>
      </c>
      <c r="H9" s="1286">
        <f t="shared" ref="H9:H56" si="4">IF(ISNA(VLOOKUP($A9,$K$8:$P$107,6,FALSE)),"",VLOOKUP($A9,$K$8:$P$107,6,FALSE))</f>
        <v>52300</v>
      </c>
      <c r="I9" s="1304"/>
      <c r="J9" s="1286">
        <f t="shared" ref="J9:J56" si="5">IF(C9="","",S9)</f>
        <v>6774</v>
      </c>
      <c r="K9" s="1305">
        <f>EmpDetail!A5</f>
        <v>2</v>
      </c>
      <c r="L9" s="1306" t="str">
        <f>EmpDetail!B5</f>
        <v>iwj.k pUn y{kdkj</v>
      </c>
      <c r="M9" s="1306" t="str">
        <f>EmpDetail!C5</f>
        <v>व्याख्याता</v>
      </c>
      <c r="N9" s="1306" t="str">
        <f>EmpDetail!D5</f>
        <v>राउमावि चौगाई</v>
      </c>
      <c r="O9" s="1164" t="str">
        <f>EmpDetail!J5</f>
        <v>L-12</v>
      </c>
      <c r="P9" s="1164">
        <f>EmpDetail!K5</f>
        <v>56100</v>
      </c>
      <c r="Q9" s="1164">
        <f>Master!J$4</f>
        <v>6774</v>
      </c>
      <c r="R9" s="1286">
        <f t="shared" ref="R9:R56" si="6">IF(I9="",Q9,ROUNDUP(Q9*I9/12,0))</f>
        <v>6774</v>
      </c>
      <c r="S9" s="1164">
        <f t="shared" ref="S9:S56" si="7">IF(G9="L-13",0,R9)</f>
        <v>6774</v>
      </c>
      <c r="T9" s="1307"/>
      <c r="U9" s="1307"/>
    </row>
    <row r="10" spans="1:21" ht="16.2" thickBot="1">
      <c r="A10" s="1298">
        <v>8</v>
      </c>
      <c r="B10" s="1285">
        <f t="shared" ref="B10:B56" si="8">IF(C10="","",B9+1)</f>
        <v>3</v>
      </c>
      <c r="C10" s="1190" t="str">
        <f t="shared" si="0"/>
        <v>t;iky flag</v>
      </c>
      <c r="D10" s="1189" t="str">
        <f t="shared" si="1"/>
        <v>वरिष्ठ अध्यापक</v>
      </c>
      <c r="E10" s="1189" t="str">
        <f t="shared" si="2"/>
        <v>राउमावि चौगाई</v>
      </c>
      <c r="F10" s="1189"/>
      <c r="G10" s="1286" t="str">
        <f t="shared" si="3"/>
        <v>L-12</v>
      </c>
      <c r="H10" s="1286">
        <f t="shared" si="4"/>
        <v>63100</v>
      </c>
      <c r="I10" s="1308"/>
      <c r="J10" s="1286">
        <f t="shared" si="5"/>
        <v>6774</v>
      </c>
      <c r="K10" s="1305">
        <f>EmpDetail!A6</f>
        <v>3</v>
      </c>
      <c r="L10" s="1306" t="str">
        <f>EmpDetail!B6</f>
        <v>jktsUnz dqekj tSu</v>
      </c>
      <c r="M10" s="1306" t="str">
        <f>EmpDetail!C6</f>
        <v>व्याख्याता</v>
      </c>
      <c r="N10" s="1306" t="str">
        <f>EmpDetail!D6</f>
        <v>राउमावि चौगाई</v>
      </c>
      <c r="O10" s="1164" t="str">
        <f>EmpDetail!J6</f>
        <v>L-12</v>
      </c>
      <c r="P10" s="1164">
        <f>EmpDetail!K6</f>
        <v>63100</v>
      </c>
      <c r="Q10" s="1164">
        <f>Master!J$4</f>
        <v>6774</v>
      </c>
      <c r="R10" s="1286">
        <f t="shared" si="6"/>
        <v>6774</v>
      </c>
      <c r="S10" s="1164">
        <f t="shared" si="7"/>
        <v>6774</v>
      </c>
      <c r="T10" s="1307"/>
      <c r="U10" s="1307"/>
    </row>
    <row r="11" spans="1:21" ht="16.2" thickBot="1">
      <c r="A11" s="1298">
        <v>9</v>
      </c>
      <c r="B11" s="1285">
        <f t="shared" si="8"/>
        <v>4</v>
      </c>
      <c r="C11" s="1190" t="str">
        <f t="shared" si="0"/>
        <v>jkeizlkn jsxj</v>
      </c>
      <c r="D11" s="1189" t="str">
        <f t="shared" si="1"/>
        <v>वरिष्ठ अध्यापक</v>
      </c>
      <c r="E11" s="1189" t="str">
        <f t="shared" si="2"/>
        <v>राउमावि चौगाई</v>
      </c>
      <c r="F11" s="1189"/>
      <c r="G11" s="1286" t="str">
        <f t="shared" si="3"/>
        <v>L-11</v>
      </c>
      <c r="H11" s="1286">
        <f t="shared" si="4"/>
        <v>46500</v>
      </c>
      <c r="I11" s="1308"/>
      <c r="J11" s="1286">
        <f t="shared" si="5"/>
        <v>6774</v>
      </c>
      <c r="K11" s="1305">
        <f>EmpDetail!A7</f>
        <v>4</v>
      </c>
      <c r="L11" s="1306" t="str">
        <f>EmpDetail!B7</f>
        <v>fd'ku yky cSjok</v>
      </c>
      <c r="M11" s="1306" t="str">
        <f>EmpDetail!C7</f>
        <v>व्याख्याता</v>
      </c>
      <c r="N11" s="1306" t="str">
        <f>EmpDetail!D7</f>
        <v>राउमावि चौगाई</v>
      </c>
      <c r="O11" s="1164" t="str">
        <f>EmpDetail!J7</f>
        <v>L-12</v>
      </c>
      <c r="P11" s="1164">
        <f>EmpDetail!K7</f>
        <v>54500</v>
      </c>
      <c r="Q11" s="1164">
        <f>Master!J$4</f>
        <v>6774</v>
      </c>
      <c r="R11" s="1286">
        <f t="shared" si="6"/>
        <v>6774</v>
      </c>
      <c r="S11" s="1164">
        <f t="shared" si="7"/>
        <v>6774</v>
      </c>
      <c r="T11" s="1307"/>
      <c r="U11" s="1307"/>
    </row>
    <row r="12" spans="1:21" ht="16.2" thickBot="1">
      <c r="A12" s="1298">
        <v>11</v>
      </c>
      <c r="B12" s="1285">
        <f t="shared" si="8"/>
        <v>5</v>
      </c>
      <c r="C12" s="1190" t="str">
        <f t="shared" si="0"/>
        <v>NksVw yky jsxj</v>
      </c>
      <c r="D12" s="1189" t="str">
        <f t="shared" si="1"/>
        <v>अध्यापक ग्रेड III</v>
      </c>
      <c r="E12" s="1189" t="str">
        <f t="shared" si="2"/>
        <v>राउमावि चौगाई</v>
      </c>
      <c r="F12" s="1189"/>
      <c r="G12" s="1286" t="str">
        <f t="shared" si="3"/>
        <v>L-13</v>
      </c>
      <c r="H12" s="1286">
        <f t="shared" si="4"/>
        <v>65200</v>
      </c>
      <c r="I12" s="1308"/>
      <c r="J12" s="1286">
        <f t="shared" si="5"/>
        <v>0</v>
      </c>
      <c r="K12" s="1305">
        <f>EmpDetail!A8</f>
        <v>5</v>
      </c>
      <c r="L12" s="1306" t="str">
        <f>EmpDetail!B8</f>
        <v>lR;ukjk;.k 'kekZ</v>
      </c>
      <c r="M12" s="1306" t="str">
        <f>EmpDetail!C8</f>
        <v>वरिष्ठ अध्यापक</v>
      </c>
      <c r="N12" s="1306" t="str">
        <f>EmpDetail!D8</f>
        <v>राउमावि चौगाई</v>
      </c>
      <c r="O12" s="1164" t="str">
        <f>EmpDetail!J8</f>
        <v>L-13</v>
      </c>
      <c r="P12" s="1164">
        <f>EmpDetail!K8</f>
        <v>71300</v>
      </c>
      <c r="Q12" s="1164">
        <f>Master!J$4</f>
        <v>6774</v>
      </c>
      <c r="R12" s="1286">
        <f t="shared" si="6"/>
        <v>6774</v>
      </c>
      <c r="S12" s="1164">
        <f t="shared" si="7"/>
        <v>0</v>
      </c>
      <c r="T12" s="1307"/>
      <c r="U12" s="1307"/>
    </row>
    <row r="13" spans="1:21" ht="16.2" thickBot="1">
      <c r="A13" s="1298">
        <v>12</v>
      </c>
      <c r="B13" s="1285">
        <f t="shared" si="8"/>
        <v>6</v>
      </c>
      <c r="C13" s="1190" t="str">
        <f t="shared" si="0"/>
        <v>dUgS;k yky egkoj</v>
      </c>
      <c r="D13" s="1189" t="str">
        <f t="shared" si="1"/>
        <v>अध्यापक ग्रेड III</v>
      </c>
      <c r="E13" s="1189" t="str">
        <f t="shared" si="2"/>
        <v>राउमावि चौगाई</v>
      </c>
      <c r="F13" s="1189"/>
      <c r="G13" s="1286" t="str">
        <f t="shared" si="3"/>
        <v>L-13</v>
      </c>
      <c r="H13" s="1286">
        <f t="shared" si="4"/>
        <v>65200</v>
      </c>
      <c r="I13" s="1308"/>
      <c r="J13" s="1286">
        <f t="shared" si="5"/>
        <v>0</v>
      </c>
      <c r="K13" s="1305">
        <f>EmpDetail!A9</f>
        <v>6</v>
      </c>
      <c r="L13" s="1306" t="str">
        <f>EmpDetail!B9</f>
        <v>iq"ik tSu</v>
      </c>
      <c r="M13" s="1306" t="str">
        <f>EmpDetail!C9</f>
        <v>वरिष्ठ अध्यापक</v>
      </c>
      <c r="N13" s="1306" t="str">
        <f>EmpDetail!D9</f>
        <v>राउमावि चौगाई</v>
      </c>
      <c r="O13" s="1164" t="str">
        <f>EmpDetail!J9</f>
        <v>L-13</v>
      </c>
      <c r="P13" s="1164">
        <f>EmpDetail!K9</f>
        <v>73400</v>
      </c>
      <c r="Q13" s="1164">
        <f>Master!J$4</f>
        <v>6774</v>
      </c>
      <c r="R13" s="1286">
        <f t="shared" si="6"/>
        <v>6774</v>
      </c>
      <c r="S13" s="1164">
        <f t="shared" si="7"/>
        <v>0</v>
      </c>
      <c r="T13" s="1307"/>
      <c r="U13" s="1307"/>
    </row>
    <row r="14" spans="1:21" ht="16.2" thickBot="1">
      <c r="A14" s="1298">
        <v>13</v>
      </c>
      <c r="B14" s="1285">
        <f t="shared" si="8"/>
        <v>7</v>
      </c>
      <c r="C14" s="1190" t="str">
        <f t="shared" si="0"/>
        <v>prqHkqZt tkV</v>
      </c>
      <c r="D14" s="1189" t="str">
        <f t="shared" si="1"/>
        <v>अध्यापक ग्रेड III</v>
      </c>
      <c r="E14" s="1189" t="str">
        <f t="shared" si="2"/>
        <v>राउमावि चौगाई</v>
      </c>
      <c r="F14" s="1189"/>
      <c r="G14" s="1286" t="str">
        <f t="shared" si="3"/>
        <v>L-11</v>
      </c>
      <c r="H14" s="1286">
        <f t="shared" si="4"/>
        <v>52300</v>
      </c>
      <c r="I14" s="1308"/>
      <c r="J14" s="1286">
        <f t="shared" si="5"/>
        <v>6774</v>
      </c>
      <c r="K14" s="1305">
        <f>EmpDetail!A10</f>
        <v>7</v>
      </c>
      <c r="L14" s="1306" t="str">
        <f>EmpDetail!B10</f>
        <v>vk'kkjke eh.kk</v>
      </c>
      <c r="M14" s="1306" t="str">
        <f>EmpDetail!C10</f>
        <v>वरिष्ठ अध्यापक</v>
      </c>
      <c r="N14" s="1306" t="str">
        <f>EmpDetail!D10</f>
        <v>राउमावि चौगाई</v>
      </c>
      <c r="O14" s="1164" t="str">
        <f>EmpDetail!J10</f>
        <v>L-11</v>
      </c>
      <c r="P14" s="1164">
        <f>EmpDetail!K10</f>
        <v>52300</v>
      </c>
      <c r="Q14" s="1164">
        <f>Master!J$4</f>
        <v>6774</v>
      </c>
      <c r="R14" s="1286">
        <f t="shared" si="6"/>
        <v>6774</v>
      </c>
      <c r="S14" s="1164">
        <f t="shared" si="7"/>
        <v>6774</v>
      </c>
      <c r="T14" s="1307"/>
      <c r="U14" s="1307"/>
    </row>
    <row r="15" spans="1:21" ht="16.2" thickBot="1">
      <c r="A15" s="1298">
        <v>15</v>
      </c>
      <c r="B15" s="1285">
        <f t="shared" si="8"/>
        <v>8</v>
      </c>
      <c r="C15" s="1190" t="str">
        <f t="shared" si="0"/>
        <v>lq'khyk cSjok</v>
      </c>
      <c r="D15" s="1189" t="str">
        <f t="shared" si="1"/>
        <v>कनिष्ठ सहायक</v>
      </c>
      <c r="E15" s="1189" t="str">
        <f t="shared" si="2"/>
        <v>राउमावि चौगाई</v>
      </c>
      <c r="F15" s="1189"/>
      <c r="G15" s="1286" t="str">
        <f t="shared" si="3"/>
        <v>L-5</v>
      </c>
      <c r="H15" s="1286">
        <f t="shared" si="4"/>
        <v>14600</v>
      </c>
      <c r="I15" s="1308"/>
      <c r="J15" s="1286">
        <f t="shared" si="5"/>
        <v>6774</v>
      </c>
      <c r="K15" s="1305">
        <f>EmpDetail!A11</f>
        <v>8</v>
      </c>
      <c r="L15" s="1306" t="str">
        <f>EmpDetail!B11</f>
        <v>t;iky flag</v>
      </c>
      <c r="M15" s="1306" t="str">
        <f>EmpDetail!C11</f>
        <v>वरिष्ठ अध्यापक</v>
      </c>
      <c r="N15" s="1306" t="str">
        <f>EmpDetail!D11</f>
        <v>राउमावि चौगाई</v>
      </c>
      <c r="O15" s="1164" t="str">
        <f>EmpDetail!J11</f>
        <v>L-12</v>
      </c>
      <c r="P15" s="1164">
        <f>EmpDetail!K11</f>
        <v>63100</v>
      </c>
      <c r="Q15" s="1164">
        <f>Master!J$4</f>
        <v>6774</v>
      </c>
      <c r="R15" s="1286">
        <f t="shared" si="6"/>
        <v>6774</v>
      </c>
      <c r="S15" s="1164">
        <f t="shared" si="7"/>
        <v>6774</v>
      </c>
      <c r="T15" s="1307"/>
      <c r="U15" s="1307"/>
    </row>
    <row r="16" spans="1:21" ht="16.2" thickBot="1">
      <c r="A16" s="1298"/>
      <c r="B16" s="1285" t="str">
        <f t="shared" si="8"/>
        <v/>
      </c>
      <c r="C16" s="1190" t="str">
        <f t="shared" si="0"/>
        <v/>
      </c>
      <c r="D16" s="1189" t="str">
        <f t="shared" si="1"/>
        <v/>
      </c>
      <c r="E16" s="1189" t="str">
        <f t="shared" si="2"/>
        <v/>
      </c>
      <c r="F16" s="1189"/>
      <c r="G16" s="1286" t="str">
        <f t="shared" si="3"/>
        <v/>
      </c>
      <c r="H16" s="1286" t="str">
        <f t="shared" si="4"/>
        <v/>
      </c>
      <c r="I16" s="1308"/>
      <c r="J16" s="1286" t="str">
        <f t="shared" si="5"/>
        <v/>
      </c>
      <c r="K16" s="1305">
        <f>EmpDetail!A12</f>
        <v>9</v>
      </c>
      <c r="L16" s="1306" t="str">
        <f>EmpDetail!B12</f>
        <v>jkeizlkn jsxj</v>
      </c>
      <c r="M16" s="1306" t="str">
        <f>EmpDetail!C12</f>
        <v>वरिष्ठ अध्यापक</v>
      </c>
      <c r="N16" s="1306" t="str">
        <f>EmpDetail!D12</f>
        <v>राउमावि चौगाई</v>
      </c>
      <c r="O16" s="1164" t="str">
        <f>EmpDetail!J12</f>
        <v>L-11</v>
      </c>
      <c r="P16" s="1164">
        <f>EmpDetail!K12</f>
        <v>46500</v>
      </c>
      <c r="Q16" s="1164">
        <f>Master!J$4</f>
        <v>6774</v>
      </c>
      <c r="R16" s="1286">
        <f t="shared" si="6"/>
        <v>6774</v>
      </c>
      <c r="S16" s="1164">
        <f t="shared" si="7"/>
        <v>6774</v>
      </c>
      <c r="T16" s="1307"/>
      <c r="U16" s="1307"/>
    </row>
    <row r="17" spans="1:21" ht="16.2" thickBot="1">
      <c r="A17" s="1298"/>
      <c r="B17" s="1285" t="str">
        <f t="shared" si="8"/>
        <v/>
      </c>
      <c r="C17" s="1190" t="str">
        <f t="shared" si="0"/>
        <v/>
      </c>
      <c r="D17" s="1189" t="str">
        <f t="shared" si="1"/>
        <v/>
      </c>
      <c r="E17" s="1189" t="str">
        <f t="shared" si="2"/>
        <v/>
      </c>
      <c r="F17" s="1189"/>
      <c r="G17" s="1286" t="str">
        <f t="shared" si="3"/>
        <v/>
      </c>
      <c r="H17" s="1286" t="str">
        <f t="shared" si="4"/>
        <v/>
      </c>
      <c r="I17" s="1308"/>
      <c r="J17" s="1286" t="str">
        <f t="shared" si="5"/>
        <v/>
      </c>
      <c r="K17" s="1305">
        <f>EmpDetail!A13</f>
        <v>10</v>
      </c>
      <c r="L17" s="1306" t="str">
        <f>EmpDetail!B13</f>
        <v>egsUnz dqekj tkV</v>
      </c>
      <c r="M17" s="1306" t="str">
        <f>EmpDetail!C13</f>
        <v>शारीरिक शिक्षक</v>
      </c>
      <c r="N17" s="1306" t="str">
        <f>EmpDetail!D13</f>
        <v>राउमावि चौगाई</v>
      </c>
      <c r="O17" s="1164" t="str">
        <f>EmpDetail!J13</f>
        <v>L-12</v>
      </c>
      <c r="P17" s="1164">
        <f>EmpDetail!K13</f>
        <v>61300</v>
      </c>
      <c r="Q17" s="1164">
        <f>Master!J$4</f>
        <v>6774</v>
      </c>
      <c r="R17" s="1286">
        <f t="shared" si="6"/>
        <v>6774</v>
      </c>
      <c r="S17" s="1164">
        <f t="shared" si="7"/>
        <v>6774</v>
      </c>
      <c r="T17" s="1307"/>
      <c r="U17" s="1307"/>
    </row>
    <row r="18" spans="1:21" ht="16.2" thickBot="1">
      <c r="A18" s="1298"/>
      <c r="B18" s="1285" t="str">
        <f t="shared" si="8"/>
        <v/>
      </c>
      <c r="C18" s="1190" t="str">
        <f t="shared" si="0"/>
        <v/>
      </c>
      <c r="D18" s="1189" t="str">
        <f t="shared" si="1"/>
        <v/>
      </c>
      <c r="E18" s="1189" t="str">
        <f t="shared" si="2"/>
        <v/>
      </c>
      <c r="F18" s="1189"/>
      <c r="G18" s="1286" t="str">
        <f t="shared" si="3"/>
        <v/>
      </c>
      <c r="H18" s="1286" t="str">
        <f t="shared" si="4"/>
        <v/>
      </c>
      <c r="I18" s="1308"/>
      <c r="J18" s="1286" t="str">
        <f t="shared" si="5"/>
        <v/>
      </c>
      <c r="K18" s="1305">
        <f>EmpDetail!A14</f>
        <v>11</v>
      </c>
      <c r="L18" s="1306" t="str">
        <f>EmpDetail!B14</f>
        <v>NksVw yky jsxj</v>
      </c>
      <c r="M18" s="1306" t="str">
        <f>EmpDetail!C14</f>
        <v>अध्यापक ग्रेड III</v>
      </c>
      <c r="N18" s="1306" t="str">
        <f>EmpDetail!D14</f>
        <v>राउमावि चौगाई</v>
      </c>
      <c r="O18" s="1164" t="str">
        <f>EmpDetail!J14</f>
        <v>L-13</v>
      </c>
      <c r="P18" s="1164">
        <f>EmpDetail!K14</f>
        <v>65200</v>
      </c>
      <c r="Q18" s="1164">
        <f>Master!J$4</f>
        <v>6774</v>
      </c>
      <c r="R18" s="1286">
        <f t="shared" si="6"/>
        <v>6774</v>
      </c>
      <c r="S18" s="1164">
        <f t="shared" si="7"/>
        <v>6774</v>
      </c>
      <c r="T18" s="1307"/>
      <c r="U18" s="1307"/>
    </row>
    <row r="19" spans="1:21" ht="16.2" thickBot="1">
      <c r="A19" s="1298"/>
      <c r="B19" s="1285" t="str">
        <f t="shared" si="8"/>
        <v/>
      </c>
      <c r="C19" s="1190" t="str">
        <f t="shared" si="0"/>
        <v/>
      </c>
      <c r="D19" s="1189" t="str">
        <f t="shared" si="1"/>
        <v/>
      </c>
      <c r="E19" s="1189" t="str">
        <f t="shared" si="2"/>
        <v/>
      </c>
      <c r="F19" s="1189"/>
      <c r="G19" s="1286" t="str">
        <f t="shared" si="3"/>
        <v/>
      </c>
      <c r="H19" s="1286" t="str">
        <f t="shared" si="4"/>
        <v/>
      </c>
      <c r="I19" s="1308"/>
      <c r="J19" s="1286" t="str">
        <f t="shared" si="5"/>
        <v/>
      </c>
      <c r="K19" s="1305">
        <f>EmpDetail!A15</f>
        <v>12</v>
      </c>
      <c r="L19" s="1306" t="str">
        <f>EmpDetail!B15</f>
        <v>dUgS;k yky egkoj</v>
      </c>
      <c r="M19" s="1306" t="str">
        <f>EmpDetail!C15</f>
        <v>अध्यापक ग्रेड III</v>
      </c>
      <c r="N19" s="1306" t="str">
        <f>EmpDetail!D15</f>
        <v>राउमावि चौगाई</v>
      </c>
      <c r="O19" s="1164" t="str">
        <f>EmpDetail!J15</f>
        <v>L-13</v>
      </c>
      <c r="P19" s="1164">
        <f>EmpDetail!K15</f>
        <v>65200</v>
      </c>
      <c r="Q19" s="1164">
        <f>Master!J$4</f>
        <v>6774</v>
      </c>
      <c r="R19" s="1286">
        <f t="shared" si="6"/>
        <v>6774</v>
      </c>
      <c r="S19" s="1164">
        <f t="shared" si="7"/>
        <v>6774</v>
      </c>
      <c r="T19" s="1307"/>
      <c r="U19" s="1307"/>
    </row>
    <row r="20" spans="1:21" ht="16.2" thickBot="1">
      <c r="A20" s="1298"/>
      <c r="B20" s="1285" t="str">
        <f t="shared" si="8"/>
        <v/>
      </c>
      <c r="C20" s="1190" t="str">
        <f t="shared" si="0"/>
        <v/>
      </c>
      <c r="D20" s="1189" t="str">
        <f t="shared" si="1"/>
        <v/>
      </c>
      <c r="E20" s="1189" t="str">
        <f t="shared" si="2"/>
        <v/>
      </c>
      <c r="F20" s="1189"/>
      <c r="G20" s="1286" t="str">
        <f t="shared" si="3"/>
        <v/>
      </c>
      <c r="H20" s="1286" t="str">
        <f t="shared" si="4"/>
        <v/>
      </c>
      <c r="I20" s="1308"/>
      <c r="J20" s="1286" t="str">
        <f t="shared" si="5"/>
        <v/>
      </c>
      <c r="K20" s="1305">
        <f>EmpDetail!A16</f>
        <v>13</v>
      </c>
      <c r="L20" s="1306" t="str">
        <f>EmpDetail!B16</f>
        <v>prqHkqZt tkV</v>
      </c>
      <c r="M20" s="1306" t="str">
        <f>EmpDetail!C16</f>
        <v>अध्यापक ग्रेड III</v>
      </c>
      <c r="N20" s="1306" t="str">
        <f>EmpDetail!D16</f>
        <v>राउमावि चौगाई</v>
      </c>
      <c r="O20" s="1164" t="str">
        <f>EmpDetail!J16</f>
        <v>L-11</v>
      </c>
      <c r="P20" s="1164">
        <f>EmpDetail!K16</f>
        <v>52300</v>
      </c>
      <c r="Q20" s="1164">
        <f>Master!J$4</f>
        <v>6774</v>
      </c>
      <c r="R20" s="1286">
        <f t="shared" si="6"/>
        <v>6774</v>
      </c>
      <c r="S20" s="1164">
        <f t="shared" si="7"/>
        <v>6774</v>
      </c>
      <c r="T20" s="1307"/>
      <c r="U20" s="1307"/>
    </row>
    <row r="21" spans="1:21" ht="16.2" thickBot="1">
      <c r="A21" s="1298"/>
      <c r="B21" s="1285" t="str">
        <f t="shared" si="8"/>
        <v/>
      </c>
      <c r="C21" s="1190" t="str">
        <f t="shared" si="0"/>
        <v/>
      </c>
      <c r="D21" s="1189" t="str">
        <f t="shared" si="1"/>
        <v/>
      </c>
      <c r="E21" s="1189" t="str">
        <f t="shared" si="2"/>
        <v/>
      </c>
      <c r="F21" s="1189"/>
      <c r="G21" s="1286" t="str">
        <f t="shared" si="3"/>
        <v/>
      </c>
      <c r="H21" s="1286" t="str">
        <f t="shared" si="4"/>
        <v/>
      </c>
      <c r="I21" s="1308"/>
      <c r="J21" s="1286" t="str">
        <f t="shared" si="5"/>
        <v/>
      </c>
      <c r="K21" s="1305">
        <f>EmpDetail!A17</f>
        <v>14</v>
      </c>
      <c r="L21" s="1306" t="str">
        <f>EmpDetail!B17</f>
        <v>vklsQk [kku</v>
      </c>
      <c r="M21" s="1306" t="str">
        <f>EmpDetail!C17</f>
        <v>अध्यापक ग्रेड III</v>
      </c>
      <c r="N21" s="1306" t="str">
        <f>EmpDetail!D17</f>
        <v>राउमावि चौगाई</v>
      </c>
      <c r="O21" s="1164" t="str">
        <f>EmpDetail!J17</f>
        <v>L-11</v>
      </c>
      <c r="P21" s="1164">
        <f>EmpDetail!K17</f>
        <v>52300</v>
      </c>
      <c r="Q21" s="1164">
        <f>Master!J$4</f>
        <v>6774</v>
      </c>
      <c r="R21" s="1286">
        <f t="shared" si="6"/>
        <v>6774</v>
      </c>
      <c r="S21" s="1164">
        <f t="shared" si="7"/>
        <v>6774</v>
      </c>
      <c r="T21" s="1307"/>
      <c r="U21" s="1307"/>
    </row>
    <row r="22" spans="1:21" ht="16.2" hidden="1" thickBot="1">
      <c r="A22" s="1309"/>
      <c r="B22" s="1285" t="str">
        <f t="shared" si="8"/>
        <v/>
      </c>
      <c r="C22" s="1190" t="str">
        <f t="shared" si="0"/>
        <v/>
      </c>
      <c r="D22" s="1189" t="str">
        <f t="shared" si="1"/>
        <v/>
      </c>
      <c r="E22" s="1189" t="str">
        <f t="shared" si="2"/>
        <v/>
      </c>
      <c r="F22" s="1189"/>
      <c r="G22" s="1286" t="str">
        <f t="shared" si="3"/>
        <v/>
      </c>
      <c r="H22" s="1286" t="str">
        <f t="shared" si="4"/>
        <v/>
      </c>
      <c r="I22" s="1310"/>
      <c r="J22" s="1286" t="str">
        <f t="shared" si="5"/>
        <v/>
      </c>
      <c r="K22" s="1305">
        <f>EmpDetail!A18</f>
        <v>15</v>
      </c>
      <c r="L22" s="1306" t="str">
        <f>EmpDetail!B18</f>
        <v>lq'khyk cSjok</v>
      </c>
      <c r="M22" s="1306" t="str">
        <f>EmpDetail!C18</f>
        <v>कनिष्ठ सहायक</v>
      </c>
      <c r="N22" s="1306" t="str">
        <f>EmpDetail!D18</f>
        <v>राउमावि चौगाई</v>
      </c>
      <c r="O22" s="1164" t="str">
        <f>EmpDetail!J18</f>
        <v>L-5</v>
      </c>
      <c r="P22" s="1164">
        <f>EmpDetail!K18</f>
        <v>14600</v>
      </c>
      <c r="Q22" s="1164">
        <f>Master!J$4</f>
        <v>6774</v>
      </c>
      <c r="R22" s="1286">
        <f t="shared" si="6"/>
        <v>6774</v>
      </c>
      <c r="S22" s="1164">
        <f t="shared" si="7"/>
        <v>6774</v>
      </c>
      <c r="T22" s="1311"/>
      <c r="U22" s="1311"/>
    </row>
    <row r="23" spans="1:21" ht="16.2" hidden="1" thickBot="1">
      <c r="A23" s="1309"/>
      <c r="B23" s="1285" t="str">
        <f t="shared" si="8"/>
        <v/>
      </c>
      <c r="C23" s="1190" t="str">
        <f t="shared" si="0"/>
        <v/>
      </c>
      <c r="D23" s="1189" t="str">
        <f t="shared" si="1"/>
        <v/>
      </c>
      <c r="E23" s="1189" t="str">
        <f t="shared" si="2"/>
        <v/>
      </c>
      <c r="F23" s="1189"/>
      <c r="G23" s="1286" t="str">
        <f t="shared" si="3"/>
        <v/>
      </c>
      <c r="H23" s="1286" t="str">
        <f t="shared" si="4"/>
        <v/>
      </c>
      <c r="I23" s="1310"/>
      <c r="J23" s="1286" t="str">
        <f t="shared" si="5"/>
        <v/>
      </c>
      <c r="K23" s="1305">
        <f>EmpDetail!A19</f>
        <v>16</v>
      </c>
      <c r="L23" s="1306" t="str">
        <f>EmpDetail!B19</f>
        <v>txnh'k izlkn rsyh</v>
      </c>
      <c r="M23" s="1306" t="str">
        <f>EmpDetail!C19</f>
        <v>सहायक कर्मचारी</v>
      </c>
      <c r="N23" s="1306" t="str">
        <f>EmpDetail!D19</f>
        <v>राउमावि चौगाई</v>
      </c>
      <c r="O23" s="1164" t="str">
        <f>EmpDetail!J19</f>
        <v>L-5</v>
      </c>
      <c r="P23" s="1164">
        <f>EmpDetail!K19</f>
        <v>34700</v>
      </c>
      <c r="Q23" s="1164">
        <f>Master!J$4</f>
        <v>6774</v>
      </c>
      <c r="R23" s="1286">
        <f t="shared" si="6"/>
        <v>6774</v>
      </c>
      <c r="S23" s="1164">
        <f t="shared" si="7"/>
        <v>6774</v>
      </c>
      <c r="T23" s="1311"/>
      <c r="U23" s="1311"/>
    </row>
    <row r="24" spans="1:21" ht="16.2" hidden="1" thickBot="1">
      <c r="A24" s="1309"/>
      <c r="B24" s="1285" t="str">
        <f t="shared" si="8"/>
        <v/>
      </c>
      <c r="C24" s="1190" t="str">
        <f t="shared" si="0"/>
        <v/>
      </c>
      <c r="D24" s="1189" t="str">
        <f t="shared" si="1"/>
        <v/>
      </c>
      <c r="E24" s="1189" t="str">
        <f t="shared" si="2"/>
        <v/>
      </c>
      <c r="F24" s="1189"/>
      <c r="G24" s="1286" t="str">
        <f t="shared" si="3"/>
        <v/>
      </c>
      <c r="H24" s="1286" t="str">
        <f t="shared" si="4"/>
        <v/>
      </c>
      <c r="I24" s="1310"/>
      <c r="J24" s="1286" t="str">
        <f t="shared" si="5"/>
        <v/>
      </c>
      <c r="K24" s="1305">
        <f>EmpDetail!A20</f>
        <v>17</v>
      </c>
      <c r="L24" s="1306" t="str">
        <f>EmpDetail!B20</f>
        <v>jfoUnz dqekj tSu</v>
      </c>
      <c r="M24" s="1306" t="str">
        <f>EmpDetail!C20</f>
        <v>अध्यापक ग्रेड III</v>
      </c>
      <c r="N24" s="1306" t="str">
        <f>EmpDetail!D20</f>
        <v>राउप्रावि मोहिनी</v>
      </c>
      <c r="O24" s="1164" t="str">
        <f>EmpDetail!J20</f>
        <v>L-12</v>
      </c>
      <c r="P24" s="1164">
        <f>EmpDetail!K20</f>
        <v>65200</v>
      </c>
      <c r="Q24" s="1164">
        <f>Master!J$4</f>
        <v>6774</v>
      </c>
      <c r="R24" s="1286">
        <f t="shared" si="6"/>
        <v>6774</v>
      </c>
      <c r="S24" s="1164">
        <f t="shared" si="7"/>
        <v>6774</v>
      </c>
      <c r="T24" s="1311"/>
      <c r="U24" s="1311"/>
    </row>
    <row r="25" spans="1:21" ht="16.2" hidden="1" thickBot="1">
      <c r="A25" s="1309"/>
      <c r="B25" s="1285" t="str">
        <f t="shared" si="8"/>
        <v/>
      </c>
      <c r="C25" s="1190" t="str">
        <f t="shared" si="0"/>
        <v/>
      </c>
      <c r="D25" s="1189" t="str">
        <f t="shared" si="1"/>
        <v/>
      </c>
      <c r="E25" s="1189" t="str">
        <f t="shared" si="2"/>
        <v/>
      </c>
      <c r="F25" s="1189"/>
      <c r="G25" s="1286" t="str">
        <f t="shared" si="3"/>
        <v/>
      </c>
      <c r="H25" s="1286" t="str">
        <f t="shared" si="4"/>
        <v/>
      </c>
      <c r="I25" s="1310"/>
      <c r="J25" s="1286" t="str">
        <f t="shared" si="5"/>
        <v/>
      </c>
      <c r="K25" s="1305">
        <f>EmpDetail!A21</f>
        <v>18</v>
      </c>
      <c r="L25" s="1306" t="str">
        <f>EmpDetail!B21</f>
        <v xml:space="preserve"> ';ke lqUnj ckxkSM</v>
      </c>
      <c r="M25" s="1306" t="str">
        <f>EmpDetail!C21</f>
        <v>अध्यापक ग्रेड III</v>
      </c>
      <c r="N25" s="1306" t="str">
        <f>EmpDetail!D21</f>
        <v>राउप्रावि मोहिनी</v>
      </c>
      <c r="O25" s="1164" t="str">
        <f>EmpDetail!J21</f>
        <v>L-10</v>
      </c>
      <c r="P25" s="1164">
        <f>EmpDetail!K21</f>
        <v>40300</v>
      </c>
      <c r="Q25" s="1164">
        <f>Master!J$4</f>
        <v>6774</v>
      </c>
      <c r="R25" s="1286">
        <f t="shared" si="6"/>
        <v>6774</v>
      </c>
      <c r="S25" s="1164">
        <f t="shared" si="7"/>
        <v>6774</v>
      </c>
      <c r="T25" s="1311"/>
      <c r="U25" s="1311"/>
    </row>
    <row r="26" spans="1:21" ht="16.2" hidden="1" thickBot="1">
      <c r="A26" s="1309"/>
      <c r="B26" s="1285" t="str">
        <f t="shared" si="8"/>
        <v/>
      </c>
      <c r="C26" s="1190" t="str">
        <f t="shared" si="0"/>
        <v/>
      </c>
      <c r="D26" s="1189" t="str">
        <f t="shared" si="1"/>
        <v/>
      </c>
      <c r="E26" s="1189" t="str">
        <f t="shared" si="2"/>
        <v/>
      </c>
      <c r="F26" s="1189"/>
      <c r="G26" s="1286" t="str">
        <f t="shared" si="3"/>
        <v/>
      </c>
      <c r="H26" s="1286" t="str">
        <f t="shared" si="4"/>
        <v/>
      </c>
      <c r="I26" s="1310"/>
      <c r="J26" s="1286" t="str">
        <f t="shared" si="5"/>
        <v/>
      </c>
      <c r="K26" s="1305">
        <f>EmpDetail!A22</f>
        <v>19</v>
      </c>
      <c r="L26" s="1306" t="str">
        <f>EmpDetail!B22</f>
        <v>d`".kk 'kekZ</v>
      </c>
      <c r="M26" s="1306" t="str">
        <f>EmpDetail!C22</f>
        <v>प्रबोधक</v>
      </c>
      <c r="N26" s="1306" t="str">
        <f>EmpDetail!D22</f>
        <v>राउप्रावि मोहिनी</v>
      </c>
      <c r="O26" s="1164" t="str">
        <f>EmpDetail!J22</f>
        <v>L-11</v>
      </c>
      <c r="P26" s="1164">
        <f>EmpDetail!K22</f>
        <v>45100</v>
      </c>
      <c r="Q26" s="1164">
        <f>Master!J$4</f>
        <v>6774</v>
      </c>
      <c r="R26" s="1286">
        <f t="shared" si="6"/>
        <v>6774</v>
      </c>
      <c r="S26" s="1164">
        <f t="shared" si="7"/>
        <v>6774</v>
      </c>
      <c r="T26" s="1311"/>
      <c r="U26" s="1311"/>
    </row>
    <row r="27" spans="1:21" ht="16.2" hidden="1" thickBot="1">
      <c r="A27" s="1309"/>
      <c r="B27" s="1285" t="str">
        <f t="shared" si="8"/>
        <v/>
      </c>
      <c r="C27" s="1190" t="str">
        <f t="shared" si="0"/>
        <v/>
      </c>
      <c r="D27" s="1189" t="str">
        <f t="shared" si="1"/>
        <v/>
      </c>
      <c r="E27" s="1189" t="str">
        <f t="shared" si="2"/>
        <v/>
      </c>
      <c r="F27" s="1189"/>
      <c r="G27" s="1286" t="str">
        <f t="shared" si="3"/>
        <v/>
      </c>
      <c r="H27" s="1286" t="str">
        <f t="shared" si="4"/>
        <v/>
      </c>
      <c r="I27" s="1310"/>
      <c r="J27" s="1286" t="str">
        <f t="shared" si="5"/>
        <v/>
      </c>
      <c r="K27" s="1305">
        <f>EmpDetail!A23</f>
        <v>20</v>
      </c>
      <c r="L27" s="1306" t="str">
        <f>EmpDetail!B23</f>
        <v>/keZsUnz pkS/kjh</v>
      </c>
      <c r="M27" s="1306" t="str">
        <f>EmpDetail!C23</f>
        <v>अध्यापक ग्रेड III</v>
      </c>
      <c r="N27" s="1306" t="str">
        <f>EmpDetail!D23</f>
        <v>राउप्रावि गोरधनपुरा</v>
      </c>
      <c r="O27" s="1164" t="str">
        <f>EmpDetail!J23</f>
        <v>L-10</v>
      </c>
      <c r="P27" s="1164">
        <f>EmpDetail!K23</f>
        <v>40300</v>
      </c>
      <c r="Q27" s="1164">
        <f>Master!J$4</f>
        <v>6774</v>
      </c>
      <c r="R27" s="1286">
        <f t="shared" si="6"/>
        <v>6774</v>
      </c>
      <c r="S27" s="1164">
        <f t="shared" si="7"/>
        <v>6774</v>
      </c>
      <c r="T27" s="1311"/>
      <c r="U27" s="1311"/>
    </row>
    <row r="28" spans="1:21" ht="16.2" hidden="1" thickBot="1">
      <c r="A28" s="1309"/>
      <c r="B28" s="1285" t="str">
        <f t="shared" si="8"/>
        <v/>
      </c>
      <c r="C28" s="1190" t="str">
        <f t="shared" si="0"/>
        <v/>
      </c>
      <c r="D28" s="1189" t="str">
        <f t="shared" si="1"/>
        <v/>
      </c>
      <c r="E28" s="1189" t="str">
        <f t="shared" si="2"/>
        <v/>
      </c>
      <c r="F28" s="1189"/>
      <c r="G28" s="1286" t="str">
        <f t="shared" si="3"/>
        <v/>
      </c>
      <c r="H28" s="1286" t="str">
        <f t="shared" si="4"/>
        <v/>
      </c>
      <c r="I28" s="1310"/>
      <c r="J28" s="1286" t="str">
        <f t="shared" si="5"/>
        <v/>
      </c>
      <c r="K28" s="1305">
        <f>EmpDetail!A24</f>
        <v>21</v>
      </c>
      <c r="L28" s="1306" t="str">
        <f>EmpDetail!B24</f>
        <v>izgykn ekyh</v>
      </c>
      <c r="M28" s="1306" t="str">
        <f>EmpDetail!C24</f>
        <v>प्रबोधक</v>
      </c>
      <c r="N28" s="1306" t="str">
        <f>EmpDetail!D24</f>
        <v>राउप्रावि गोरधनपुरा</v>
      </c>
      <c r="O28" s="1164" t="str">
        <f>EmpDetail!J24</f>
        <v>L-11</v>
      </c>
      <c r="P28" s="1164">
        <f>EmpDetail!K24</f>
        <v>46500</v>
      </c>
      <c r="Q28" s="1164">
        <f>Master!J$4</f>
        <v>6774</v>
      </c>
      <c r="R28" s="1286">
        <f t="shared" si="6"/>
        <v>6774</v>
      </c>
      <c r="S28" s="1164">
        <f t="shared" si="7"/>
        <v>6774</v>
      </c>
      <c r="T28" s="1311"/>
      <c r="U28" s="1311"/>
    </row>
    <row r="29" spans="1:21" ht="16.2" hidden="1" thickBot="1">
      <c r="A29" s="1309"/>
      <c r="B29" s="1285" t="str">
        <f t="shared" si="8"/>
        <v/>
      </c>
      <c r="C29" s="1190" t="str">
        <f t="shared" si="0"/>
        <v/>
      </c>
      <c r="D29" s="1189" t="str">
        <f t="shared" si="1"/>
        <v/>
      </c>
      <c r="E29" s="1189" t="str">
        <f t="shared" si="2"/>
        <v/>
      </c>
      <c r="F29" s="1189"/>
      <c r="G29" s="1286" t="str">
        <f t="shared" si="3"/>
        <v/>
      </c>
      <c r="H29" s="1286" t="str">
        <f t="shared" si="4"/>
        <v/>
      </c>
      <c r="I29" s="1310"/>
      <c r="J29" s="1286" t="str">
        <f t="shared" si="5"/>
        <v/>
      </c>
      <c r="K29" s="1305">
        <f>EmpDetail!A25</f>
        <v>22</v>
      </c>
      <c r="L29" s="1306" t="str">
        <f>EmpDetail!B25</f>
        <v>jken;ky xqtZj</v>
      </c>
      <c r="M29" s="1306" t="str">
        <f>EmpDetail!C25</f>
        <v>प्रबोधक</v>
      </c>
      <c r="N29" s="1306" t="str">
        <f>EmpDetail!D25</f>
        <v>राउप्रावि सोंदीफल</v>
      </c>
      <c r="O29" s="1164" t="str">
        <f>EmpDetail!J25</f>
        <v>L-11</v>
      </c>
      <c r="P29" s="1164">
        <f>EmpDetail!K25</f>
        <v>45100</v>
      </c>
      <c r="Q29" s="1164">
        <f>Master!J$4</f>
        <v>6774</v>
      </c>
      <c r="R29" s="1286">
        <f t="shared" si="6"/>
        <v>6774</v>
      </c>
      <c r="S29" s="1164">
        <f t="shared" si="7"/>
        <v>6774</v>
      </c>
      <c r="T29" s="1311"/>
      <c r="U29" s="1311"/>
    </row>
    <row r="30" spans="1:21" ht="16.2" hidden="1" thickBot="1">
      <c r="A30" s="1309"/>
      <c r="B30" s="1285" t="str">
        <f t="shared" si="8"/>
        <v/>
      </c>
      <c r="C30" s="1190" t="str">
        <f t="shared" si="0"/>
        <v/>
      </c>
      <c r="D30" s="1189" t="str">
        <f t="shared" si="1"/>
        <v/>
      </c>
      <c r="E30" s="1189" t="str">
        <f t="shared" si="2"/>
        <v/>
      </c>
      <c r="F30" s="1189"/>
      <c r="G30" s="1286" t="str">
        <f t="shared" si="3"/>
        <v/>
      </c>
      <c r="H30" s="1286" t="str">
        <f t="shared" si="4"/>
        <v/>
      </c>
      <c r="I30" s="1310"/>
      <c r="J30" s="1286" t="str">
        <f t="shared" si="5"/>
        <v/>
      </c>
      <c r="K30" s="1305">
        <f>EmpDetail!A26</f>
        <v>23</v>
      </c>
      <c r="L30" s="1306" t="str">
        <f>EmpDetail!B26</f>
        <v>vkSeizdk'k tkV</v>
      </c>
      <c r="M30" s="1306" t="str">
        <f>EmpDetail!C26</f>
        <v>अध्यापक ग्रेड III</v>
      </c>
      <c r="N30" s="1306" t="str">
        <f>EmpDetail!D26</f>
        <v>राउप्रावि सोंदीफल</v>
      </c>
      <c r="O30" s="1164" t="str">
        <f>EmpDetail!J26</f>
        <v>L-11</v>
      </c>
      <c r="P30" s="1164">
        <f>EmpDetail!K26</f>
        <v>45100</v>
      </c>
      <c r="Q30" s="1164">
        <f>Master!J$4</f>
        <v>6774</v>
      </c>
      <c r="R30" s="1286">
        <f t="shared" si="6"/>
        <v>6774</v>
      </c>
      <c r="S30" s="1164">
        <f t="shared" si="7"/>
        <v>6774</v>
      </c>
      <c r="T30" s="1311"/>
      <c r="U30" s="1311"/>
    </row>
    <row r="31" spans="1:21" ht="16.2" hidden="1" thickBot="1">
      <c r="A31" s="1309"/>
      <c r="B31" s="1285" t="str">
        <f t="shared" si="8"/>
        <v/>
      </c>
      <c r="C31" s="1190" t="str">
        <f t="shared" si="0"/>
        <v/>
      </c>
      <c r="D31" s="1189" t="str">
        <f t="shared" si="1"/>
        <v/>
      </c>
      <c r="E31" s="1189" t="str">
        <f t="shared" si="2"/>
        <v/>
      </c>
      <c r="F31" s="1189"/>
      <c r="G31" s="1286" t="str">
        <f t="shared" si="3"/>
        <v/>
      </c>
      <c r="H31" s="1286" t="str">
        <f t="shared" si="4"/>
        <v/>
      </c>
      <c r="I31" s="1310"/>
      <c r="J31" s="1286" t="str">
        <f t="shared" si="5"/>
        <v/>
      </c>
      <c r="K31" s="1305">
        <f>EmpDetail!A27</f>
        <v>24</v>
      </c>
      <c r="L31" s="1306" t="str">
        <f>EmpDetail!B27</f>
        <v>vthr flag</v>
      </c>
      <c r="M31" s="1306" t="str">
        <f>EmpDetail!C27</f>
        <v>अध्यापक ग्रेड III</v>
      </c>
      <c r="N31" s="1306" t="str">
        <f>EmpDetail!D27</f>
        <v>राप्रावि जानकीवल्लभपुरा</v>
      </c>
      <c r="O31" s="1164" t="str">
        <f>EmpDetail!J27</f>
        <v>L-10</v>
      </c>
      <c r="P31" s="1164">
        <f>EmpDetail!K27</f>
        <v>40300</v>
      </c>
      <c r="Q31" s="1164">
        <f>Master!J$4</f>
        <v>6774</v>
      </c>
      <c r="R31" s="1286">
        <f t="shared" si="6"/>
        <v>6774</v>
      </c>
      <c r="S31" s="1164">
        <f t="shared" si="7"/>
        <v>6774</v>
      </c>
      <c r="T31" s="1311"/>
      <c r="U31" s="1311"/>
    </row>
    <row r="32" spans="1:21" ht="16.2" hidden="1" thickBot="1">
      <c r="A32" s="1309"/>
      <c r="B32" s="1285" t="str">
        <f t="shared" si="8"/>
        <v/>
      </c>
      <c r="C32" s="1190" t="str">
        <f t="shared" si="0"/>
        <v/>
      </c>
      <c r="D32" s="1189" t="str">
        <f t="shared" si="1"/>
        <v/>
      </c>
      <c r="E32" s="1189" t="str">
        <f t="shared" si="2"/>
        <v/>
      </c>
      <c r="F32" s="1189"/>
      <c r="G32" s="1286" t="str">
        <f t="shared" si="3"/>
        <v/>
      </c>
      <c r="H32" s="1286" t="str">
        <f t="shared" si="4"/>
        <v/>
      </c>
      <c r="I32" s="1310"/>
      <c r="J32" s="1286" t="str">
        <f t="shared" si="5"/>
        <v/>
      </c>
      <c r="K32" s="1305">
        <f>EmpDetail!A28</f>
        <v>25</v>
      </c>
      <c r="L32" s="1306" t="str">
        <f>EmpDetail!B28</f>
        <v>eq[rkj eha;k</v>
      </c>
      <c r="M32" s="1306" t="str">
        <f>EmpDetail!C28</f>
        <v>प्रबोधक</v>
      </c>
      <c r="N32" s="1306" t="str">
        <f>EmpDetail!D28</f>
        <v>राप्रावि जानकीवल्लभपुरा</v>
      </c>
      <c r="O32" s="1164" t="str">
        <f>EmpDetail!J28</f>
        <v>L-11</v>
      </c>
      <c r="P32" s="1164">
        <f>EmpDetail!K28</f>
        <v>45100</v>
      </c>
      <c r="Q32" s="1164">
        <f>Master!J$4</f>
        <v>6774</v>
      </c>
      <c r="R32" s="1286">
        <f t="shared" si="6"/>
        <v>6774</v>
      </c>
      <c r="S32" s="1164">
        <f t="shared" si="7"/>
        <v>6774</v>
      </c>
      <c r="T32" s="1311"/>
      <c r="U32" s="1311"/>
    </row>
    <row r="33" spans="1:21" ht="16.2" hidden="1" thickBot="1">
      <c r="A33" s="1309"/>
      <c r="B33" s="1285" t="str">
        <f t="shared" si="8"/>
        <v/>
      </c>
      <c r="C33" s="1190" t="str">
        <f t="shared" si="0"/>
        <v/>
      </c>
      <c r="D33" s="1189" t="str">
        <f t="shared" si="1"/>
        <v/>
      </c>
      <c r="E33" s="1189" t="str">
        <f t="shared" si="2"/>
        <v/>
      </c>
      <c r="F33" s="1189"/>
      <c r="G33" s="1286" t="str">
        <f t="shared" si="3"/>
        <v/>
      </c>
      <c r="H33" s="1286" t="str">
        <f t="shared" si="4"/>
        <v/>
      </c>
      <c r="I33" s="1310"/>
      <c r="J33" s="1286" t="str">
        <f t="shared" si="5"/>
        <v/>
      </c>
      <c r="K33" s="1305">
        <f>EmpDetail!A29</f>
        <v>26</v>
      </c>
      <c r="L33" s="1306" t="str">
        <f>EmpDetail!B29</f>
        <v xml:space="preserve">eks0 tehy </v>
      </c>
      <c r="M33" s="1306" t="str">
        <f>EmpDetail!C29</f>
        <v>प्रबोधक</v>
      </c>
      <c r="N33" s="1306" t="str">
        <f>EmpDetail!D29</f>
        <v>राप्रावि रसूलपुरा</v>
      </c>
      <c r="O33" s="1164" t="str">
        <f>EmpDetail!J29</f>
        <v>L-11</v>
      </c>
      <c r="P33" s="1164">
        <f>EmpDetail!K29</f>
        <v>45100</v>
      </c>
      <c r="Q33" s="1164">
        <f>Master!J$4</f>
        <v>6774</v>
      </c>
      <c r="R33" s="1286">
        <f t="shared" si="6"/>
        <v>6774</v>
      </c>
      <c r="S33" s="1164">
        <f t="shared" si="7"/>
        <v>6774</v>
      </c>
      <c r="T33" s="1311"/>
      <c r="U33" s="1311"/>
    </row>
    <row r="34" spans="1:21" ht="16.2" hidden="1" thickBot="1">
      <c r="A34" s="1309"/>
      <c r="B34" s="1285" t="str">
        <f t="shared" si="8"/>
        <v/>
      </c>
      <c r="C34" s="1190" t="str">
        <f t="shared" si="0"/>
        <v/>
      </c>
      <c r="D34" s="1189" t="str">
        <f t="shared" si="1"/>
        <v/>
      </c>
      <c r="E34" s="1189" t="str">
        <f t="shared" si="2"/>
        <v/>
      </c>
      <c r="F34" s="1189"/>
      <c r="G34" s="1286" t="str">
        <f t="shared" si="3"/>
        <v/>
      </c>
      <c r="H34" s="1286" t="str">
        <f t="shared" si="4"/>
        <v/>
      </c>
      <c r="I34" s="1310"/>
      <c r="J34" s="1286" t="str">
        <f t="shared" si="5"/>
        <v/>
      </c>
      <c r="K34" s="1305">
        <f>EmpDetail!A30</f>
        <v>27</v>
      </c>
      <c r="L34" s="1306" t="str">
        <f>EmpDetail!B30</f>
        <v>lkaojey tkV</v>
      </c>
      <c r="M34" s="1306" t="str">
        <f>EmpDetail!C30</f>
        <v>अध्यापक ग्रेड III</v>
      </c>
      <c r="N34" s="1306" t="str">
        <f>EmpDetail!D30</f>
        <v>राप्रावि रसूलपुरा</v>
      </c>
      <c r="O34" s="1164" t="str">
        <f>EmpDetail!J30</f>
        <v>L-10</v>
      </c>
      <c r="P34" s="1164">
        <f>EmpDetail!K30</f>
        <v>38000</v>
      </c>
      <c r="Q34" s="1164">
        <f>Master!J$4</f>
        <v>6774</v>
      </c>
      <c r="R34" s="1286">
        <f t="shared" si="6"/>
        <v>6774</v>
      </c>
      <c r="S34" s="1164">
        <f t="shared" si="7"/>
        <v>6774</v>
      </c>
      <c r="T34" s="1311"/>
      <c r="U34" s="1311"/>
    </row>
    <row r="35" spans="1:21" ht="16.2" hidden="1" thickBot="1">
      <c r="A35" s="1309"/>
      <c r="B35" s="1285" t="str">
        <f t="shared" si="8"/>
        <v/>
      </c>
      <c r="C35" s="1190" t="str">
        <f t="shared" si="0"/>
        <v/>
      </c>
      <c r="D35" s="1189" t="str">
        <f t="shared" si="1"/>
        <v/>
      </c>
      <c r="E35" s="1189" t="str">
        <f t="shared" si="2"/>
        <v/>
      </c>
      <c r="F35" s="1189"/>
      <c r="G35" s="1286" t="str">
        <f t="shared" si="3"/>
        <v/>
      </c>
      <c r="H35" s="1286" t="str">
        <f t="shared" si="4"/>
        <v/>
      </c>
      <c r="I35" s="1310"/>
      <c r="J35" s="1286" t="str">
        <f t="shared" si="5"/>
        <v/>
      </c>
      <c r="K35" s="1305">
        <f>EmpDetail!A31</f>
        <v>28</v>
      </c>
      <c r="L35" s="1306" t="str">
        <f>EmpDetail!B31</f>
        <v>pkS/kjh eksuk jkekorkj</v>
      </c>
      <c r="M35" s="1306" t="str">
        <f>EmpDetail!C31</f>
        <v>अध्यापक ग्रेड III</v>
      </c>
      <c r="N35" s="1306" t="str">
        <f>EmpDetail!D31</f>
        <v>राप्रावि मोहिनी ढाणी बाढ</v>
      </c>
      <c r="O35" s="1164" t="str">
        <f>EmpDetail!J31</f>
        <v>L-10</v>
      </c>
      <c r="P35" s="1164">
        <f>EmpDetail!K31</f>
        <v>38000</v>
      </c>
      <c r="Q35" s="1164">
        <f>Master!J$4</f>
        <v>6774</v>
      </c>
      <c r="R35" s="1286">
        <f t="shared" si="6"/>
        <v>6774</v>
      </c>
      <c r="S35" s="1164">
        <f t="shared" si="7"/>
        <v>6774</v>
      </c>
      <c r="T35" s="1311"/>
      <c r="U35" s="1311"/>
    </row>
    <row r="36" spans="1:21" ht="16.2" hidden="1" thickBot="1">
      <c r="A36" s="1309"/>
      <c r="B36" s="1285" t="str">
        <f t="shared" si="8"/>
        <v/>
      </c>
      <c r="C36" s="1190" t="str">
        <f t="shared" si="0"/>
        <v/>
      </c>
      <c r="D36" s="1189" t="str">
        <f t="shared" si="1"/>
        <v/>
      </c>
      <c r="E36" s="1189" t="str">
        <f t="shared" si="2"/>
        <v/>
      </c>
      <c r="F36" s="1189"/>
      <c r="G36" s="1286" t="str">
        <f t="shared" si="3"/>
        <v/>
      </c>
      <c r="H36" s="1286" t="str">
        <f t="shared" si="4"/>
        <v/>
      </c>
      <c r="I36" s="1310"/>
      <c r="J36" s="1286" t="str">
        <f t="shared" si="5"/>
        <v/>
      </c>
      <c r="K36" s="1305">
        <f>EmpDetail!A32</f>
        <v>29</v>
      </c>
      <c r="L36" s="1306" t="str">
        <f>EmpDetail!B32</f>
        <v>rkjkpUn tk;loky</v>
      </c>
      <c r="M36" s="1306" t="str">
        <f>EmpDetail!C32</f>
        <v>प्रबोधक</v>
      </c>
      <c r="N36" s="1306" t="str">
        <f>EmpDetail!D32</f>
        <v>राप्रावि मोहिनी ढाणी बाढ</v>
      </c>
      <c r="O36" s="1164" t="str">
        <f>EmpDetail!J32</f>
        <v>L-11</v>
      </c>
      <c r="P36" s="1164">
        <f>EmpDetail!K32</f>
        <v>41300</v>
      </c>
      <c r="Q36" s="1164">
        <f>Master!J$4</f>
        <v>6774</v>
      </c>
      <c r="R36" s="1286">
        <f t="shared" si="6"/>
        <v>6774</v>
      </c>
      <c r="S36" s="1164">
        <f t="shared" si="7"/>
        <v>6774</v>
      </c>
      <c r="T36" s="1311"/>
      <c r="U36" s="1311"/>
    </row>
    <row r="37" spans="1:21" ht="16.2" hidden="1" thickBot="1">
      <c r="A37" s="1309"/>
      <c r="B37" s="1285" t="str">
        <f t="shared" si="8"/>
        <v/>
      </c>
      <c r="C37" s="1190" t="str">
        <f t="shared" si="0"/>
        <v/>
      </c>
      <c r="D37" s="1189" t="str">
        <f t="shared" si="1"/>
        <v/>
      </c>
      <c r="E37" s="1189" t="str">
        <f t="shared" si="2"/>
        <v/>
      </c>
      <c r="F37" s="1189"/>
      <c r="G37" s="1286" t="str">
        <f t="shared" si="3"/>
        <v/>
      </c>
      <c r="H37" s="1286" t="str">
        <f t="shared" si="4"/>
        <v/>
      </c>
      <c r="I37" s="1310"/>
      <c r="J37" s="1286" t="str">
        <f t="shared" si="5"/>
        <v/>
      </c>
      <c r="K37" s="1305">
        <f>EmpDetail!A33</f>
        <v>30</v>
      </c>
      <c r="L37" s="1306" t="str">
        <f>EmpDetail!B33</f>
        <v>jketl ;kno</v>
      </c>
      <c r="M37" s="1306" t="str">
        <f>EmpDetail!C33</f>
        <v>अध्यापक ग्रेड III</v>
      </c>
      <c r="N37" s="1306" t="str">
        <f>EmpDetail!D33</f>
        <v>राप्रावि बैरवा ढाणी सोन्दीफल</v>
      </c>
      <c r="O37" s="1164" t="str">
        <f>EmpDetail!J33</f>
        <v>L-12</v>
      </c>
      <c r="P37" s="1164">
        <f>EmpDetail!K33</f>
        <v>63100</v>
      </c>
      <c r="Q37" s="1164">
        <f>Master!J$4</f>
        <v>6774</v>
      </c>
      <c r="R37" s="1286">
        <f t="shared" si="6"/>
        <v>6774</v>
      </c>
      <c r="S37" s="1164">
        <f t="shared" si="7"/>
        <v>6774</v>
      </c>
      <c r="T37" s="1311"/>
      <c r="U37" s="1311"/>
    </row>
    <row r="38" spans="1:21" ht="16.2" hidden="1" thickBot="1">
      <c r="A38" s="1309"/>
      <c r="B38" s="1285" t="str">
        <f t="shared" si="8"/>
        <v/>
      </c>
      <c r="C38" s="1190" t="str">
        <f t="shared" si="0"/>
        <v/>
      </c>
      <c r="D38" s="1189" t="str">
        <f t="shared" si="1"/>
        <v/>
      </c>
      <c r="E38" s="1189" t="str">
        <f t="shared" si="2"/>
        <v/>
      </c>
      <c r="F38" s="1189"/>
      <c r="G38" s="1286" t="str">
        <f t="shared" si="3"/>
        <v/>
      </c>
      <c r="H38" s="1286" t="str">
        <f t="shared" si="4"/>
        <v/>
      </c>
      <c r="I38" s="1310"/>
      <c r="J38" s="1286" t="str">
        <f t="shared" si="5"/>
        <v/>
      </c>
      <c r="K38" s="1305">
        <f>EmpDetail!A34</f>
        <v>31</v>
      </c>
      <c r="L38" s="1306" t="str">
        <f>EmpDetail!B34</f>
        <v>dtksMey eh.kk</v>
      </c>
      <c r="M38" s="1306" t="str">
        <f>EmpDetail!C34</f>
        <v>अध्यापक ग्रेड III</v>
      </c>
      <c r="N38" s="1306" t="str">
        <f>EmpDetail!D34</f>
        <v>राप्रावि बैरवा ढाणी सोन्दीफल</v>
      </c>
      <c r="O38" s="1164" t="str">
        <f>EmpDetail!J34</f>
        <v>L-10</v>
      </c>
      <c r="P38" s="1164">
        <f>EmpDetail!K34</f>
        <v>38000</v>
      </c>
      <c r="Q38" s="1164">
        <f>Master!J$4</f>
        <v>6774</v>
      </c>
      <c r="R38" s="1286">
        <f t="shared" si="6"/>
        <v>6774</v>
      </c>
      <c r="S38" s="1164">
        <f t="shared" si="7"/>
        <v>6774</v>
      </c>
      <c r="T38" s="1311"/>
      <c r="U38" s="1311"/>
    </row>
    <row r="39" spans="1:21" ht="16.2" hidden="1" thickBot="1">
      <c r="A39" s="1309"/>
      <c r="B39" s="1285" t="str">
        <f t="shared" si="8"/>
        <v/>
      </c>
      <c r="C39" s="1190" t="str">
        <f t="shared" si="0"/>
        <v/>
      </c>
      <c r="D39" s="1189" t="str">
        <f t="shared" si="1"/>
        <v/>
      </c>
      <c r="E39" s="1189" t="str">
        <f t="shared" si="2"/>
        <v/>
      </c>
      <c r="F39" s="1189"/>
      <c r="G39" s="1286" t="str">
        <f t="shared" si="3"/>
        <v/>
      </c>
      <c r="H39" s="1286" t="str">
        <f t="shared" si="4"/>
        <v/>
      </c>
      <c r="I39" s="1310"/>
      <c r="J39" s="1286" t="str">
        <f t="shared" si="5"/>
        <v/>
      </c>
      <c r="K39" s="1305">
        <f>EmpDetail!A35</f>
        <v>32</v>
      </c>
      <c r="L39" s="1306" t="str">
        <f>EmpDetail!B35</f>
        <v>/kaut; xkSRre</v>
      </c>
      <c r="M39" s="1306" t="str">
        <f>EmpDetail!C35</f>
        <v>अध्यापक ग्रेड III</v>
      </c>
      <c r="N39" s="1306" t="str">
        <f>EmpDetail!D35</f>
        <v>राउप्रावि गोरधनपुरा</v>
      </c>
      <c r="O39" s="1164" t="str">
        <f>EmpDetail!J35</f>
        <v>L-10</v>
      </c>
      <c r="P39" s="1164">
        <f>EmpDetail!K35</f>
        <v>34800</v>
      </c>
      <c r="Q39" s="1164">
        <f>Master!J$4</f>
        <v>6774</v>
      </c>
      <c r="R39" s="1286">
        <f t="shared" si="6"/>
        <v>6774</v>
      </c>
      <c r="S39" s="1164">
        <f t="shared" si="7"/>
        <v>6774</v>
      </c>
      <c r="T39" s="1311"/>
      <c r="U39" s="1311"/>
    </row>
    <row r="40" spans="1:21" ht="16.2" hidden="1" thickBot="1">
      <c r="A40" s="1309"/>
      <c r="B40" s="1285" t="str">
        <f t="shared" si="8"/>
        <v/>
      </c>
      <c r="C40" s="1190" t="str">
        <f t="shared" si="0"/>
        <v/>
      </c>
      <c r="D40" s="1189" t="str">
        <f t="shared" si="1"/>
        <v/>
      </c>
      <c r="E40" s="1189" t="str">
        <f t="shared" si="2"/>
        <v/>
      </c>
      <c r="F40" s="1189"/>
      <c r="G40" s="1286" t="str">
        <f t="shared" si="3"/>
        <v/>
      </c>
      <c r="H40" s="1286" t="str">
        <f t="shared" si="4"/>
        <v/>
      </c>
      <c r="I40" s="1310"/>
      <c r="J40" s="1286" t="str">
        <f t="shared" si="5"/>
        <v/>
      </c>
      <c r="K40" s="1305">
        <f>EmpDetail!A36</f>
        <v>33</v>
      </c>
      <c r="L40" s="1306" t="str">
        <f>EmpDetail!B36</f>
        <v>d`".kk xaxoky</v>
      </c>
      <c r="M40" s="1306" t="str">
        <f>EmpDetail!C36</f>
        <v>अध्यापक ग्रेड III</v>
      </c>
      <c r="N40" s="1306" t="str">
        <f>EmpDetail!D36</f>
        <v>राउप्रावि गोरधनपुरा</v>
      </c>
      <c r="O40" s="1164" t="str">
        <f>EmpDetail!J36</f>
        <v>L-10</v>
      </c>
      <c r="P40" s="1164">
        <f>EmpDetail!K36</f>
        <v>33800</v>
      </c>
      <c r="Q40" s="1164">
        <f>Master!J$4</f>
        <v>6774</v>
      </c>
      <c r="R40" s="1286">
        <f t="shared" si="6"/>
        <v>6774</v>
      </c>
      <c r="S40" s="1164">
        <f t="shared" si="7"/>
        <v>6774</v>
      </c>
      <c r="T40" s="1311"/>
      <c r="U40" s="1311"/>
    </row>
    <row r="41" spans="1:21" ht="16.2" hidden="1" thickBot="1">
      <c r="A41" s="1309"/>
      <c r="B41" s="1285" t="str">
        <f t="shared" si="8"/>
        <v/>
      </c>
      <c r="C41" s="1190" t="str">
        <f t="shared" si="0"/>
        <v/>
      </c>
      <c r="D41" s="1189" t="str">
        <f t="shared" si="1"/>
        <v/>
      </c>
      <c r="E41" s="1189" t="str">
        <f t="shared" si="2"/>
        <v/>
      </c>
      <c r="F41" s="1189"/>
      <c r="G41" s="1286" t="str">
        <f t="shared" si="3"/>
        <v/>
      </c>
      <c r="H41" s="1286" t="str">
        <f t="shared" si="4"/>
        <v/>
      </c>
      <c r="I41" s="1310"/>
      <c r="J41" s="1286" t="str">
        <f t="shared" si="5"/>
        <v/>
      </c>
      <c r="K41" s="1305">
        <f>EmpDetail!A37</f>
        <v>34</v>
      </c>
      <c r="L41" s="1306" t="str">
        <f>EmpDetail!B37</f>
        <v>n'kjFk dqekj ;kno</v>
      </c>
      <c r="M41" s="1306" t="str">
        <f>EmpDetail!C37</f>
        <v>अध्यापक ग्रेड III</v>
      </c>
      <c r="N41" s="1306" t="str">
        <f>EmpDetail!D37</f>
        <v>राउप्रावि सोंदीफल</v>
      </c>
      <c r="O41" s="1164" t="str">
        <f>EmpDetail!J37</f>
        <v>L-10</v>
      </c>
      <c r="P41" s="1164">
        <f>EmpDetail!K37</f>
        <v>23700</v>
      </c>
      <c r="Q41" s="1164">
        <f>Master!J$4</f>
        <v>6774</v>
      </c>
      <c r="R41" s="1286">
        <f t="shared" si="6"/>
        <v>6774</v>
      </c>
      <c r="S41" s="1164">
        <f t="shared" si="7"/>
        <v>6774</v>
      </c>
      <c r="T41" s="1311"/>
      <c r="U41" s="1311"/>
    </row>
    <row r="42" spans="1:21" ht="16.2" hidden="1" thickBot="1">
      <c r="A42" s="1309"/>
      <c r="B42" s="1285" t="str">
        <f t="shared" si="8"/>
        <v/>
      </c>
      <c r="C42" s="1190" t="str">
        <f t="shared" si="0"/>
        <v/>
      </c>
      <c r="D42" s="1189" t="str">
        <f t="shared" si="1"/>
        <v/>
      </c>
      <c r="E42" s="1189" t="str">
        <f t="shared" si="2"/>
        <v/>
      </c>
      <c r="F42" s="1189"/>
      <c r="G42" s="1286" t="str">
        <f t="shared" si="3"/>
        <v/>
      </c>
      <c r="H42" s="1286" t="str">
        <f t="shared" si="4"/>
        <v/>
      </c>
      <c r="I42" s="1310"/>
      <c r="J42" s="1286" t="str">
        <f t="shared" si="5"/>
        <v/>
      </c>
      <c r="K42" s="1305">
        <f>EmpDetail!A38</f>
        <v>35</v>
      </c>
      <c r="L42" s="1306" t="str">
        <f>EmpDetail!B38</f>
        <v>d`".k yky tkV</v>
      </c>
      <c r="M42" s="1306" t="str">
        <f>EmpDetail!C38</f>
        <v>अध्यापक ग्रेड III</v>
      </c>
      <c r="N42" s="1306" t="str">
        <f>EmpDetail!D38</f>
        <v>राउप्रावि सोंदीफल</v>
      </c>
      <c r="O42" s="1164" t="str">
        <f>EmpDetail!J38</f>
        <v>L-10</v>
      </c>
      <c r="P42" s="1164">
        <f>EmpDetail!K38</f>
        <v>33800</v>
      </c>
      <c r="Q42" s="1164">
        <f>Master!J$4</f>
        <v>6774</v>
      </c>
      <c r="R42" s="1286">
        <f t="shared" si="6"/>
        <v>6774</v>
      </c>
      <c r="S42" s="1164">
        <f t="shared" si="7"/>
        <v>6774</v>
      </c>
      <c r="T42" s="1311"/>
      <c r="U42" s="1311"/>
    </row>
    <row r="43" spans="1:21" ht="16.2" hidden="1" thickBot="1">
      <c r="A43" s="1309"/>
      <c r="B43" s="1285" t="str">
        <f t="shared" si="8"/>
        <v/>
      </c>
      <c r="C43" s="1190" t="str">
        <f t="shared" si="0"/>
        <v/>
      </c>
      <c r="D43" s="1189" t="str">
        <f t="shared" si="1"/>
        <v/>
      </c>
      <c r="E43" s="1189" t="str">
        <f t="shared" si="2"/>
        <v/>
      </c>
      <c r="F43" s="1189"/>
      <c r="G43" s="1286" t="str">
        <f t="shared" si="3"/>
        <v/>
      </c>
      <c r="H43" s="1286" t="str">
        <f t="shared" si="4"/>
        <v/>
      </c>
      <c r="I43" s="1310"/>
      <c r="J43" s="1286" t="str">
        <f t="shared" si="5"/>
        <v/>
      </c>
      <c r="K43" s="1305">
        <f>EmpDetail!A39</f>
        <v>36</v>
      </c>
      <c r="L43" s="1306" t="str">
        <f>EmpDetail!B39</f>
        <v>nhisUnz dqekj iztkir</v>
      </c>
      <c r="M43" s="1306" t="str">
        <f>EmpDetail!C39</f>
        <v>अध्यापक ग्रेड III</v>
      </c>
      <c r="N43" s="1306" t="str">
        <f>EmpDetail!D39</f>
        <v>राउप्रावि सोंदीफल</v>
      </c>
      <c r="O43" s="1164" t="str">
        <f>EmpDetail!J39</f>
        <v>L-10</v>
      </c>
      <c r="P43" s="1164">
        <f>EmpDetail!K39</f>
        <v>33800</v>
      </c>
      <c r="Q43" s="1164">
        <f>Master!J$4</f>
        <v>6774</v>
      </c>
      <c r="R43" s="1286">
        <f t="shared" si="6"/>
        <v>6774</v>
      </c>
      <c r="S43" s="1164">
        <f t="shared" si="7"/>
        <v>6774</v>
      </c>
      <c r="T43" s="1311"/>
      <c r="U43" s="1311"/>
    </row>
    <row r="44" spans="1:21" ht="16.2" hidden="1" thickBot="1">
      <c r="A44" s="1309"/>
      <c r="B44" s="1285" t="str">
        <f t="shared" si="8"/>
        <v/>
      </c>
      <c r="C44" s="1190" t="str">
        <f t="shared" si="0"/>
        <v/>
      </c>
      <c r="D44" s="1189" t="str">
        <f t="shared" si="1"/>
        <v/>
      </c>
      <c r="E44" s="1189" t="str">
        <f t="shared" si="2"/>
        <v/>
      </c>
      <c r="F44" s="1189"/>
      <c r="G44" s="1286" t="str">
        <f t="shared" si="3"/>
        <v/>
      </c>
      <c r="H44" s="1286" t="str">
        <f t="shared" si="4"/>
        <v/>
      </c>
      <c r="I44" s="1310"/>
      <c r="J44" s="1286" t="str">
        <f t="shared" si="5"/>
        <v/>
      </c>
      <c r="K44" s="1305">
        <f>EmpDetail!A40</f>
        <v>37</v>
      </c>
      <c r="L44" s="1306" t="str">
        <f>EmpDetail!B40</f>
        <v>uohu dqekj</v>
      </c>
      <c r="M44" s="1306" t="str">
        <f>EmpDetail!C40</f>
        <v>अध्यापक ग्रेड III</v>
      </c>
      <c r="N44" s="1306" t="str">
        <f>EmpDetail!D40</f>
        <v>राउप्रावि मोहिनी</v>
      </c>
      <c r="O44" s="1164" t="str">
        <f>EmpDetail!J40</f>
        <v>L-10</v>
      </c>
      <c r="P44" s="1164">
        <f>EmpDetail!K40</f>
        <v>33800</v>
      </c>
      <c r="Q44" s="1164">
        <f>Master!J$4</f>
        <v>6774</v>
      </c>
      <c r="R44" s="1286">
        <f t="shared" si="6"/>
        <v>6774</v>
      </c>
      <c r="S44" s="1164">
        <f t="shared" si="7"/>
        <v>6774</v>
      </c>
      <c r="T44" s="1311"/>
      <c r="U44" s="1311"/>
    </row>
    <row r="45" spans="1:21" ht="16.2" hidden="1" thickBot="1">
      <c r="A45" s="1309"/>
      <c r="B45" s="1285" t="str">
        <f t="shared" si="8"/>
        <v/>
      </c>
      <c r="C45" s="1190" t="str">
        <f t="shared" si="0"/>
        <v/>
      </c>
      <c r="D45" s="1189" t="str">
        <f t="shared" si="1"/>
        <v/>
      </c>
      <c r="E45" s="1189" t="str">
        <f t="shared" si="2"/>
        <v/>
      </c>
      <c r="F45" s="1189"/>
      <c r="G45" s="1286" t="str">
        <f t="shared" si="3"/>
        <v/>
      </c>
      <c r="H45" s="1286" t="str">
        <f t="shared" si="4"/>
        <v/>
      </c>
      <c r="I45" s="1310"/>
      <c r="J45" s="1286" t="str">
        <f t="shared" si="5"/>
        <v/>
      </c>
      <c r="K45" s="1305">
        <f>EmpDetail!A41</f>
        <v>38</v>
      </c>
      <c r="L45" s="1306" t="str">
        <f>EmpDetail!B41</f>
        <v>ehrs'k dqekj 'kekZ</v>
      </c>
      <c r="M45" s="1306" t="str">
        <f>EmpDetail!C41</f>
        <v>अध्यापक ग्रेड III</v>
      </c>
      <c r="N45" s="1306" t="str">
        <f>EmpDetail!D41</f>
        <v>राउप्रावि मोहिनी</v>
      </c>
      <c r="O45" s="1164" t="str">
        <f>EmpDetail!J41</f>
        <v>L-10</v>
      </c>
      <c r="P45" s="1164">
        <f>EmpDetail!K41</f>
        <v>34800</v>
      </c>
      <c r="Q45" s="1164">
        <f>Master!J$4</f>
        <v>6774</v>
      </c>
      <c r="R45" s="1286">
        <f t="shared" si="6"/>
        <v>6774</v>
      </c>
      <c r="S45" s="1164">
        <f t="shared" si="7"/>
        <v>6774</v>
      </c>
      <c r="T45" s="1311"/>
      <c r="U45" s="1311"/>
    </row>
    <row r="46" spans="1:21" ht="16.2" hidden="1" thickBot="1">
      <c r="A46" s="1309"/>
      <c r="B46" s="1285" t="str">
        <f t="shared" si="8"/>
        <v/>
      </c>
      <c r="C46" s="1190" t="str">
        <f t="shared" si="0"/>
        <v/>
      </c>
      <c r="D46" s="1189" t="str">
        <f t="shared" si="1"/>
        <v/>
      </c>
      <c r="E46" s="1189" t="str">
        <f t="shared" si="2"/>
        <v/>
      </c>
      <c r="F46" s="1189"/>
      <c r="G46" s="1286" t="str">
        <f t="shared" si="3"/>
        <v/>
      </c>
      <c r="H46" s="1286" t="str">
        <f t="shared" si="4"/>
        <v/>
      </c>
      <c r="I46" s="1310"/>
      <c r="J46" s="1286" t="str">
        <f t="shared" si="5"/>
        <v/>
      </c>
      <c r="K46" s="1305">
        <f>EmpDetail!A42</f>
        <v>39</v>
      </c>
      <c r="L46" s="1306" t="str">
        <f>EmpDetail!B42</f>
        <v>eUtw eh.kk</v>
      </c>
      <c r="M46" s="1306" t="str">
        <f>EmpDetail!C42</f>
        <v>वरिष्ठ अध्यापक</v>
      </c>
      <c r="N46" s="1306" t="str">
        <f>EmpDetail!D42</f>
        <v>राउप्रावि गोरधनपुरा</v>
      </c>
      <c r="O46" s="1164" t="str">
        <f>EmpDetail!J42</f>
        <v>L-10</v>
      </c>
      <c r="P46" s="1164">
        <f>EmpDetail!K42</f>
        <v>33800</v>
      </c>
      <c r="Q46" s="1164">
        <f>Master!J$4</f>
        <v>6774</v>
      </c>
      <c r="R46" s="1286">
        <f t="shared" si="6"/>
        <v>6774</v>
      </c>
      <c r="S46" s="1164">
        <f t="shared" si="7"/>
        <v>6774</v>
      </c>
      <c r="T46" s="1311"/>
      <c r="U46" s="1311"/>
    </row>
    <row r="47" spans="1:21" ht="16.2" hidden="1" thickBot="1">
      <c r="A47" s="1309"/>
      <c r="B47" s="1285" t="str">
        <f t="shared" si="8"/>
        <v/>
      </c>
      <c r="C47" s="1190" t="str">
        <f t="shared" si="0"/>
        <v/>
      </c>
      <c r="D47" s="1189" t="str">
        <f t="shared" si="1"/>
        <v/>
      </c>
      <c r="E47" s="1189" t="str">
        <f t="shared" si="2"/>
        <v/>
      </c>
      <c r="F47" s="1189"/>
      <c r="G47" s="1286" t="str">
        <f t="shared" si="3"/>
        <v/>
      </c>
      <c r="H47" s="1286" t="str">
        <f t="shared" si="4"/>
        <v/>
      </c>
      <c r="I47" s="1310"/>
      <c r="J47" s="1286" t="str">
        <f t="shared" si="5"/>
        <v/>
      </c>
      <c r="K47" s="1305">
        <f>EmpDetail!A43</f>
        <v>40</v>
      </c>
      <c r="L47" s="1306" t="str">
        <f>EmpDetail!B43</f>
        <v>eatw pkS/kjh</v>
      </c>
      <c r="M47" s="1306" t="str">
        <f>EmpDetail!C43</f>
        <v>वरिष्ठ अध्यापक</v>
      </c>
      <c r="N47" s="1306" t="str">
        <f>EmpDetail!D43</f>
        <v>राउप्रावि सोंदीफल</v>
      </c>
      <c r="O47" s="1164" t="str">
        <f>EmpDetail!J43</f>
        <v>L-11</v>
      </c>
      <c r="P47" s="1164">
        <f>EmpDetail!K43</f>
        <v>26500</v>
      </c>
      <c r="Q47" s="1164">
        <f>Master!J$4</f>
        <v>6774</v>
      </c>
      <c r="R47" s="1286">
        <f t="shared" si="6"/>
        <v>6774</v>
      </c>
      <c r="S47" s="1164">
        <f t="shared" si="7"/>
        <v>6774</v>
      </c>
      <c r="T47" s="1311"/>
      <c r="U47" s="1311"/>
    </row>
    <row r="48" spans="1:21" ht="16.2" hidden="1" thickBot="1">
      <c r="A48" s="1309"/>
      <c r="B48" s="1285" t="str">
        <f t="shared" si="8"/>
        <v/>
      </c>
      <c r="C48" s="1190" t="str">
        <f t="shared" si="0"/>
        <v/>
      </c>
      <c r="D48" s="1189" t="str">
        <f t="shared" si="1"/>
        <v/>
      </c>
      <c r="E48" s="1189" t="str">
        <f t="shared" si="2"/>
        <v/>
      </c>
      <c r="F48" s="1189"/>
      <c r="G48" s="1286" t="str">
        <f t="shared" si="3"/>
        <v/>
      </c>
      <c r="H48" s="1286" t="str">
        <f t="shared" si="4"/>
        <v/>
      </c>
      <c r="I48" s="1310"/>
      <c r="J48" s="1286" t="str">
        <f t="shared" si="5"/>
        <v/>
      </c>
      <c r="K48" s="1305">
        <f>EmpDetail!A44</f>
        <v>41</v>
      </c>
      <c r="L48" s="1306">
        <f>EmpDetail!B44</f>
        <v>0</v>
      </c>
      <c r="M48" s="1306">
        <f>EmpDetail!C44</f>
        <v>0</v>
      </c>
      <c r="N48" s="1306">
        <f>EmpDetail!D44</f>
        <v>0</v>
      </c>
      <c r="O48" s="1164">
        <f>EmpDetail!J44</f>
        <v>0</v>
      </c>
      <c r="P48" s="1164">
        <f>EmpDetail!K44</f>
        <v>0</v>
      </c>
      <c r="Q48" s="1164">
        <f>Master!J$4</f>
        <v>6774</v>
      </c>
      <c r="R48" s="1286">
        <f t="shared" si="6"/>
        <v>6774</v>
      </c>
      <c r="S48" s="1164">
        <f t="shared" si="7"/>
        <v>6774</v>
      </c>
      <c r="T48" s="1311"/>
      <c r="U48" s="1311"/>
    </row>
    <row r="49" spans="1:21" ht="16.2" hidden="1" thickBot="1">
      <c r="A49" s="1309"/>
      <c r="B49" s="1285" t="str">
        <f t="shared" si="8"/>
        <v/>
      </c>
      <c r="C49" s="1190" t="str">
        <f t="shared" si="0"/>
        <v/>
      </c>
      <c r="D49" s="1189" t="str">
        <f t="shared" si="1"/>
        <v/>
      </c>
      <c r="E49" s="1189" t="str">
        <f t="shared" si="2"/>
        <v/>
      </c>
      <c r="F49" s="1189"/>
      <c r="G49" s="1286" t="str">
        <f t="shared" si="3"/>
        <v/>
      </c>
      <c r="H49" s="1286" t="str">
        <f t="shared" si="4"/>
        <v/>
      </c>
      <c r="I49" s="1310"/>
      <c r="J49" s="1286" t="str">
        <f t="shared" si="5"/>
        <v/>
      </c>
      <c r="K49" s="1305">
        <f>EmpDetail!A45</f>
        <v>42</v>
      </c>
      <c r="L49" s="1306">
        <f>EmpDetail!B45</f>
        <v>0</v>
      </c>
      <c r="M49" s="1306">
        <f>EmpDetail!C45</f>
        <v>0</v>
      </c>
      <c r="N49" s="1306">
        <f>EmpDetail!D45</f>
        <v>0</v>
      </c>
      <c r="O49" s="1164">
        <f>EmpDetail!J45</f>
        <v>0</v>
      </c>
      <c r="P49" s="1164">
        <f>EmpDetail!K45</f>
        <v>0</v>
      </c>
      <c r="Q49" s="1164">
        <f>Master!J$4</f>
        <v>6774</v>
      </c>
      <c r="R49" s="1286">
        <f t="shared" si="6"/>
        <v>6774</v>
      </c>
      <c r="S49" s="1164">
        <f t="shared" si="7"/>
        <v>6774</v>
      </c>
      <c r="T49" s="1311"/>
      <c r="U49" s="1311"/>
    </row>
    <row r="50" spans="1:21" ht="16.2" hidden="1" thickBot="1">
      <c r="A50" s="1309"/>
      <c r="B50" s="1285" t="str">
        <f t="shared" si="8"/>
        <v/>
      </c>
      <c r="C50" s="1190" t="str">
        <f t="shared" si="0"/>
        <v/>
      </c>
      <c r="D50" s="1189" t="str">
        <f t="shared" si="1"/>
        <v/>
      </c>
      <c r="E50" s="1189" t="str">
        <f t="shared" si="2"/>
        <v/>
      </c>
      <c r="F50" s="1189"/>
      <c r="G50" s="1286" t="str">
        <f t="shared" si="3"/>
        <v/>
      </c>
      <c r="H50" s="1286" t="str">
        <f t="shared" si="4"/>
        <v/>
      </c>
      <c r="I50" s="1310"/>
      <c r="J50" s="1286" t="str">
        <f t="shared" si="5"/>
        <v/>
      </c>
      <c r="K50" s="1305">
        <f>EmpDetail!A46</f>
        <v>43</v>
      </c>
      <c r="L50" s="1306">
        <f>EmpDetail!B46</f>
        <v>0</v>
      </c>
      <c r="M50" s="1306" t="e">
        <f>EmpDetail!#REF!</f>
        <v>#REF!</v>
      </c>
      <c r="N50" s="1306" t="e">
        <f>EmpDetail!#REF!</f>
        <v>#REF!</v>
      </c>
      <c r="O50" s="1164">
        <f>EmpDetail!J46</f>
        <v>0</v>
      </c>
      <c r="P50" s="1164">
        <f>EmpDetail!K46</f>
        <v>0</v>
      </c>
      <c r="Q50" s="1164">
        <f>Master!J$4</f>
        <v>6774</v>
      </c>
      <c r="R50" s="1286">
        <f t="shared" si="6"/>
        <v>6774</v>
      </c>
      <c r="S50" s="1164">
        <f t="shared" si="7"/>
        <v>6774</v>
      </c>
      <c r="T50" s="1311"/>
      <c r="U50" s="1311"/>
    </row>
    <row r="51" spans="1:21" ht="16.2" hidden="1" thickBot="1">
      <c r="A51" s="1309"/>
      <c r="B51" s="1285" t="str">
        <f t="shared" si="8"/>
        <v/>
      </c>
      <c r="C51" s="1190" t="str">
        <f t="shared" si="0"/>
        <v/>
      </c>
      <c r="D51" s="1189" t="str">
        <f t="shared" si="1"/>
        <v/>
      </c>
      <c r="E51" s="1189" t="str">
        <f t="shared" si="2"/>
        <v/>
      </c>
      <c r="F51" s="1189"/>
      <c r="G51" s="1286" t="str">
        <f t="shared" si="3"/>
        <v/>
      </c>
      <c r="H51" s="1286" t="str">
        <f t="shared" si="4"/>
        <v/>
      </c>
      <c r="I51" s="1310"/>
      <c r="J51" s="1286" t="str">
        <f t="shared" si="5"/>
        <v/>
      </c>
      <c r="K51" s="1305">
        <f>EmpDetail!A47</f>
        <v>44</v>
      </c>
      <c r="L51" s="1306">
        <f>EmpDetail!B47</f>
        <v>0</v>
      </c>
      <c r="M51" s="1306">
        <f>EmpDetail!C47</f>
        <v>0</v>
      </c>
      <c r="N51" s="1306">
        <f>EmpDetail!D47</f>
        <v>0</v>
      </c>
      <c r="O51" s="1164">
        <f>EmpDetail!J47</f>
        <v>0</v>
      </c>
      <c r="P51" s="1164">
        <f>EmpDetail!K47</f>
        <v>0</v>
      </c>
      <c r="Q51" s="1164">
        <f>Master!J$4</f>
        <v>6774</v>
      </c>
      <c r="R51" s="1286">
        <f t="shared" si="6"/>
        <v>6774</v>
      </c>
      <c r="S51" s="1164">
        <f t="shared" si="7"/>
        <v>6774</v>
      </c>
      <c r="T51" s="1311"/>
      <c r="U51" s="1311"/>
    </row>
    <row r="52" spans="1:21" ht="16.2" hidden="1" thickBot="1">
      <c r="A52" s="1309"/>
      <c r="B52" s="1285" t="str">
        <f t="shared" si="8"/>
        <v/>
      </c>
      <c r="C52" s="1190" t="str">
        <f t="shared" si="0"/>
        <v/>
      </c>
      <c r="D52" s="1189" t="str">
        <f t="shared" si="1"/>
        <v/>
      </c>
      <c r="E52" s="1189" t="str">
        <f t="shared" si="2"/>
        <v/>
      </c>
      <c r="F52" s="1189"/>
      <c r="G52" s="1286" t="str">
        <f t="shared" si="3"/>
        <v/>
      </c>
      <c r="H52" s="1286" t="str">
        <f t="shared" si="4"/>
        <v/>
      </c>
      <c r="I52" s="1310"/>
      <c r="J52" s="1286" t="str">
        <f t="shared" si="5"/>
        <v/>
      </c>
      <c r="K52" s="1305">
        <f>EmpDetail!A48</f>
        <v>45</v>
      </c>
      <c r="L52" s="1306">
        <f>EmpDetail!B48</f>
        <v>0</v>
      </c>
      <c r="M52" s="1306">
        <f>EmpDetail!C48</f>
        <v>0</v>
      </c>
      <c r="N52" s="1306">
        <f>EmpDetail!D48</f>
        <v>0</v>
      </c>
      <c r="O52" s="1164">
        <f>EmpDetail!J48</f>
        <v>0</v>
      </c>
      <c r="P52" s="1164">
        <f>EmpDetail!K48</f>
        <v>0</v>
      </c>
      <c r="Q52" s="1164">
        <f>Master!J$4</f>
        <v>6774</v>
      </c>
      <c r="R52" s="1286">
        <f t="shared" si="6"/>
        <v>6774</v>
      </c>
      <c r="S52" s="1164">
        <f t="shared" si="7"/>
        <v>6774</v>
      </c>
      <c r="T52" s="1311"/>
      <c r="U52" s="1311"/>
    </row>
    <row r="53" spans="1:21" ht="16.2" hidden="1" thickBot="1">
      <c r="A53" s="1309"/>
      <c r="B53" s="1285" t="str">
        <f t="shared" si="8"/>
        <v/>
      </c>
      <c r="C53" s="1190" t="str">
        <f t="shared" si="0"/>
        <v/>
      </c>
      <c r="D53" s="1189" t="str">
        <f t="shared" si="1"/>
        <v/>
      </c>
      <c r="E53" s="1189" t="str">
        <f t="shared" si="2"/>
        <v/>
      </c>
      <c r="F53" s="1189"/>
      <c r="G53" s="1286" t="str">
        <f t="shared" si="3"/>
        <v/>
      </c>
      <c r="H53" s="1286" t="str">
        <f t="shared" si="4"/>
        <v/>
      </c>
      <c r="I53" s="1310"/>
      <c r="J53" s="1286" t="str">
        <f t="shared" si="5"/>
        <v/>
      </c>
      <c r="K53" s="1305">
        <f>EmpDetail!A49</f>
        <v>46</v>
      </c>
      <c r="L53" s="1306">
        <f>EmpDetail!B49</f>
        <v>0</v>
      </c>
      <c r="M53" s="1306">
        <f>EmpDetail!C49</f>
        <v>0</v>
      </c>
      <c r="N53" s="1306">
        <f>EmpDetail!D49</f>
        <v>0</v>
      </c>
      <c r="O53" s="1164">
        <f>EmpDetail!J49</f>
        <v>0</v>
      </c>
      <c r="P53" s="1164">
        <f>EmpDetail!K49</f>
        <v>0</v>
      </c>
      <c r="Q53" s="1164">
        <f>Master!J$4</f>
        <v>6774</v>
      </c>
      <c r="R53" s="1286">
        <f t="shared" si="6"/>
        <v>6774</v>
      </c>
      <c r="S53" s="1164">
        <f t="shared" si="7"/>
        <v>6774</v>
      </c>
      <c r="T53" s="1311"/>
      <c r="U53" s="1311"/>
    </row>
    <row r="54" spans="1:21" ht="16.2" hidden="1" thickBot="1">
      <c r="A54" s="1309"/>
      <c r="B54" s="1285" t="str">
        <f t="shared" si="8"/>
        <v/>
      </c>
      <c r="C54" s="1190" t="str">
        <f t="shared" si="0"/>
        <v/>
      </c>
      <c r="D54" s="1189" t="str">
        <f t="shared" si="1"/>
        <v/>
      </c>
      <c r="E54" s="1189" t="str">
        <f t="shared" si="2"/>
        <v/>
      </c>
      <c r="F54" s="1189"/>
      <c r="G54" s="1286" t="str">
        <f t="shared" si="3"/>
        <v/>
      </c>
      <c r="H54" s="1286" t="str">
        <f t="shared" si="4"/>
        <v/>
      </c>
      <c r="I54" s="1310"/>
      <c r="J54" s="1286" t="str">
        <f t="shared" si="5"/>
        <v/>
      </c>
      <c r="K54" s="1305">
        <f>EmpDetail!A50</f>
        <v>47</v>
      </c>
      <c r="L54" s="1306">
        <f>EmpDetail!B50</f>
        <v>0</v>
      </c>
      <c r="M54" s="1306">
        <f>EmpDetail!C50</f>
        <v>0</v>
      </c>
      <c r="N54" s="1306">
        <f>EmpDetail!D50</f>
        <v>0</v>
      </c>
      <c r="O54" s="1164">
        <f>EmpDetail!J50</f>
        <v>0</v>
      </c>
      <c r="P54" s="1164">
        <f>EmpDetail!K50</f>
        <v>0</v>
      </c>
      <c r="Q54" s="1164">
        <f>Master!J$4</f>
        <v>6774</v>
      </c>
      <c r="R54" s="1286">
        <f t="shared" si="6"/>
        <v>6774</v>
      </c>
      <c r="S54" s="1164">
        <f t="shared" si="7"/>
        <v>6774</v>
      </c>
      <c r="T54" s="1311"/>
      <c r="U54" s="1311"/>
    </row>
    <row r="55" spans="1:21" ht="16.2" hidden="1" thickBot="1">
      <c r="A55" s="1309"/>
      <c r="B55" s="1285" t="str">
        <f t="shared" si="8"/>
        <v/>
      </c>
      <c r="C55" s="1190" t="str">
        <f t="shared" si="0"/>
        <v/>
      </c>
      <c r="D55" s="1189" t="str">
        <f t="shared" si="1"/>
        <v/>
      </c>
      <c r="E55" s="1189" t="str">
        <f t="shared" si="2"/>
        <v/>
      </c>
      <c r="F55" s="1189"/>
      <c r="G55" s="1286" t="str">
        <f t="shared" si="3"/>
        <v/>
      </c>
      <c r="H55" s="1286" t="str">
        <f t="shared" si="4"/>
        <v/>
      </c>
      <c r="I55" s="1310"/>
      <c r="J55" s="1286" t="str">
        <f t="shared" si="5"/>
        <v/>
      </c>
      <c r="K55" s="1305">
        <f>EmpDetail!A51</f>
        <v>48</v>
      </c>
      <c r="L55" s="1306">
        <f>EmpDetail!B51</f>
        <v>0</v>
      </c>
      <c r="M55" s="1306">
        <f>EmpDetail!C51</f>
        <v>0</v>
      </c>
      <c r="N55" s="1306">
        <f>EmpDetail!D51</f>
        <v>0</v>
      </c>
      <c r="O55" s="1164">
        <f>EmpDetail!J51</f>
        <v>0</v>
      </c>
      <c r="P55" s="1164">
        <f>EmpDetail!K51</f>
        <v>0</v>
      </c>
      <c r="Q55" s="1164">
        <f>Master!J$4</f>
        <v>6774</v>
      </c>
      <c r="R55" s="1286">
        <f t="shared" si="6"/>
        <v>6774</v>
      </c>
      <c r="S55" s="1164">
        <f t="shared" si="7"/>
        <v>6774</v>
      </c>
      <c r="T55" s="1311"/>
      <c r="U55" s="1311"/>
    </row>
    <row r="56" spans="1:21" ht="16.2" hidden="1" thickBot="1">
      <c r="A56" s="1309"/>
      <c r="B56" s="1285" t="str">
        <f t="shared" si="8"/>
        <v/>
      </c>
      <c r="C56" s="1190" t="str">
        <f t="shared" si="0"/>
        <v/>
      </c>
      <c r="D56" s="1189" t="str">
        <f t="shared" si="1"/>
        <v/>
      </c>
      <c r="E56" s="1189" t="str">
        <f t="shared" si="2"/>
        <v/>
      </c>
      <c r="F56" s="1189"/>
      <c r="G56" s="1286" t="str">
        <f t="shared" si="3"/>
        <v/>
      </c>
      <c r="H56" s="1286" t="str">
        <f t="shared" si="4"/>
        <v/>
      </c>
      <c r="I56" s="1310"/>
      <c r="J56" s="1286" t="str">
        <f t="shared" si="5"/>
        <v/>
      </c>
      <c r="K56" s="1305">
        <f>EmpDetail!A52</f>
        <v>49</v>
      </c>
      <c r="L56" s="1306">
        <f>EmpDetail!B52</f>
        <v>0</v>
      </c>
      <c r="M56" s="1306">
        <f>EmpDetail!C52</f>
        <v>0</v>
      </c>
      <c r="N56" s="1306">
        <f>EmpDetail!D52</f>
        <v>0</v>
      </c>
      <c r="O56" s="1164">
        <f>EmpDetail!J52</f>
        <v>0</v>
      </c>
      <c r="P56" s="1164">
        <f>EmpDetail!K52</f>
        <v>0</v>
      </c>
      <c r="Q56" s="1164">
        <f>Master!J$4</f>
        <v>6774</v>
      </c>
      <c r="R56" s="1286">
        <f t="shared" si="6"/>
        <v>6774</v>
      </c>
      <c r="S56" s="1164">
        <f t="shared" si="7"/>
        <v>6774</v>
      </c>
      <c r="T56" s="1311"/>
      <c r="U56" s="1311"/>
    </row>
    <row r="57" spans="1:21" ht="18.600000000000001" thickBot="1">
      <c r="A57" s="1312"/>
      <c r="B57" s="1313" t="s">
        <v>32</v>
      </c>
      <c r="C57" s="1244" t="s">
        <v>269</v>
      </c>
      <c r="D57" s="1189" t="s">
        <v>32</v>
      </c>
      <c r="E57" s="1314" t="s">
        <v>32</v>
      </c>
      <c r="F57" s="1314"/>
      <c r="G57" s="1314" t="s">
        <v>32</v>
      </c>
      <c r="H57" s="1314" t="s">
        <v>32</v>
      </c>
      <c r="I57" s="1314"/>
      <c r="J57" s="1315">
        <f>SUM(J8:J56)</f>
        <v>33870</v>
      </c>
      <c r="K57" s="1315">
        <f t="shared" ref="K57:S57" si="9">SUM(K8:K56)</f>
        <v>1225</v>
      </c>
      <c r="L57" s="1315">
        <f t="shared" si="9"/>
        <v>0</v>
      </c>
      <c r="M57" s="1315" t="e">
        <f t="shared" si="9"/>
        <v>#REF!</v>
      </c>
      <c r="N57" s="1315" t="e">
        <f t="shared" si="9"/>
        <v>#REF!</v>
      </c>
      <c r="O57" s="1315">
        <f t="shared" si="9"/>
        <v>0</v>
      </c>
      <c r="P57" s="1315">
        <f t="shared" si="9"/>
        <v>1887100</v>
      </c>
      <c r="Q57" s="1315">
        <f t="shared" si="9"/>
        <v>331926</v>
      </c>
      <c r="R57" s="1315">
        <f t="shared" si="9"/>
        <v>331926</v>
      </c>
      <c r="S57" s="1315">
        <f t="shared" si="9"/>
        <v>311604</v>
      </c>
      <c r="T57" s="1316"/>
      <c r="U57" s="1316"/>
    </row>
    <row r="58" spans="1:21" ht="9" customHeight="1">
      <c r="A58" s="3"/>
      <c r="B58" s="28"/>
      <c r="C58" s="28"/>
      <c r="D58" s="28"/>
      <c r="E58" s="28"/>
      <c r="F58" s="28"/>
      <c r="G58" s="28"/>
      <c r="H58" s="28"/>
      <c r="I58" s="28"/>
      <c r="J58" s="28"/>
      <c r="K58" s="55">
        <f>EmpDetail!A54</f>
        <v>51</v>
      </c>
      <c r="L58" s="38">
        <f>EmpDetail!B54</f>
        <v>0</v>
      </c>
      <c r="M58" s="38">
        <f>EmpDetail!C54</f>
        <v>0</v>
      </c>
      <c r="N58" s="38">
        <f>EmpDetail!D54</f>
        <v>0</v>
      </c>
      <c r="O58">
        <f>EmpDetail!J54</f>
        <v>0</v>
      </c>
      <c r="P58">
        <f>EmpDetail!K54</f>
        <v>0</v>
      </c>
    </row>
    <row r="59" spans="1:21" ht="7.5" customHeight="1">
      <c r="A59" s="3"/>
      <c r="B59" s="28"/>
      <c r="C59" s="28"/>
      <c r="D59" s="28"/>
      <c r="E59" s="28"/>
      <c r="F59" s="28"/>
      <c r="G59" s="28"/>
      <c r="H59" s="28"/>
      <c r="I59" s="28"/>
      <c r="J59" s="28"/>
      <c r="K59" s="55">
        <f>EmpDetail!A55</f>
        <v>52</v>
      </c>
      <c r="L59" s="38">
        <f>EmpDetail!B55</f>
        <v>0</v>
      </c>
      <c r="M59" s="38">
        <f>EmpDetail!C55</f>
        <v>0</v>
      </c>
      <c r="N59" s="38">
        <f>EmpDetail!D55</f>
        <v>0</v>
      </c>
      <c r="O59">
        <f>EmpDetail!J55</f>
        <v>0</v>
      </c>
      <c r="P59">
        <f>EmpDetail!K55</f>
        <v>0</v>
      </c>
    </row>
    <row r="60" spans="1:21">
      <c r="A60" s="3"/>
      <c r="B60" s="28"/>
      <c r="C60" s="28"/>
      <c r="D60" s="28"/>
      <c r="E60" s="28"/>
      <c r="F60" s="28"/>
      <c r="G60" s="28"/>
      <c r="H60" s="43"/>
      <c r="I60" s="43" t="str">
        <f>Master!B2</f>
        <v>प्रधानाचार्य</v>
      </c>
      <c r="J60" s="28"/>
      <c r="K60" s="55">
        <f>EmpDetail!A56</f>
        <v>53</v>
      </c>
      <c r="L60" s="38">
        <f>EmpDetail!B56</f>
        <v>0</v>
      </c>
      <c r="M60" s="38">
        <f>EmpDetail!C56</f>
        <v>0</v>
      </c>
      <c r="N60" s="38">
        <f>EmpDetail!D56</f>
        <v>0</v>
      </c>
      <c r="O60">
        <f>EmpDetail!J56</f>
        <v>0</v>
      </c>
      <c r="P60">
        <f>EmpDetail!K56</f>
        <v>0</v>
      </c>
    </row>
    <row r="61" spans="1:21">
      <c r="A61" s="3"/>
      <c r="B61" s="28"/>
      <c r="C61" s="28"/>
      <c r="D61" s="28"/>
      <c r="E61" s="28"/>
      <c r="F61" s="28"/>
      <c r="G61" s="28"/>
      <c r="H61" s="43"/>
      <c r="I61" s="43" t="str">
        <f>Master!B3</f>
        <v xml:space="preserve">राजकीय उच्च माध्यमिक विद्यालय </v>
      </c>
      <c r="J61" s="28"/>
      <c r="K61" s="55">
        <f>EmpDetail!A57</f>
        <v>54</v>
      </c>
      <c r="L61" s="38">
        <f>EmpDetail!B57</f>
        <v>0</v>
      </c>
      <c r="M61" s="38">
        <f>EmpDetail!C57</f>
        <v>0</v>
      </c>
      <c r="N61" s="38">
        <f>EmpDetail!D57</f>
        <v>0</v>
      </c>
      <c r="O61">
        <f>EmpDetail!J57</f>
        <v>0</v>
      </c>
      <c r="P61">
        <f>EmpDetail!K57</f>
        <v>0</v>
      </c>
    </row>
    <row r="62" spans="1:21">
      <c r="A62" s="3"/>
      <c r="B62" s="28"/>
      <c r="C62" s="28"/>
      <c r="D62" s="28"/>
      <c r="E62" s="28"/>
      <c r="F62" s="28"/>
      <c r="G62" s="28"/>
      <c r="H62" s="50"/>
      <c r="I62" s="43" t="str">
        <f>Master!B4</f>
        <v>चौगाई]टोंक</v>
      </c>
      <c r="J62" s="28"/>
      <c r="K62" s="55">
        <f>EmpDetail!A58</f>
        <v>55</v>
      </c>
      <c r="L62" s="38">
        <f>EmpDetail!B58</f>
        <v>0</v>
      </c>
      <c r="M62" s="38">
        <f>EmpDetail!C58</f>
        <v>0</v>
      </c>
      <c r="N62" s="38">
        <f>EmpDetail!D58</f>
        <v>0</v>
      </c>
      <c r="O62">
        <f>EmpDetail!J58</f>
        <v>0</v>
      </c>
      <c r="P62">
        <f>EmpDetail!K58</f>
        <v>0</v>
      </c>
    </row>
    <row r="63" spans="1:21" ht="15.6">
      <c r="A63" s="3"/>
      <c r="B63" s="45" t="s">
        <v>221</v>
      </c>
      <c r="C63" s="23" t="str">
        <f>Master!H3&amp;Master!I3&amp;Master!J3&amp;Master!E3&amp;"/"</f>
        <v>राउमावि/चौगाई/संस्था/2021-22/</v>
      </c>
      <c r="D63" s="28"/>
      <c r="E63" s="28"/>
      <c r="F63" s="28"/>
      <c r="G63" s="28"/>
      <c r="H63" s="47" t="s">
        <v>226</v>
      </c>
      <c r="I63" s="25" t="s">
        <v>226</v>
      </c>
      <c r="J63" s="296">
        <f ca="1">TODAY()</f>
        <v>44369</v>
      </c>
      <c r="K63" s="55">
        <f>EmpDetail!A59</f>
        <v>56</v>
      </c>
      <c r="L63" s="38">
        <f>EmpDetail!B59</f>
        <v>0</v>
      </c>
      <c r="M63" s="38">
        <f>EmpDetail!C59</f>
        <v>0</v>
      </c>
      <c r="N63" s="38">
        <f>EmpDetail!D59</f>
        <v>0</v>
      </c>
      <c r="O63">
        <f>EmpDetail!J59</f>
        <v>0</v>
      </c>
      <c r="P63">
        <f>EmpDetail!K59</f>
        <v>0</v>
      </c>
    </row>
    <row r="64" spans="1:21" ht="15.6">
      <c r="A64" s="3"/>
      <c r="B64" s="26"/>
      <c r="C64" s="26" t="s">
        <v>220</v>
      </c>
      <c r="D64" s="28"/>
      <c r="E64" s="28"/>
      <c r="F64" s="28"/>
      <c r="G64" s="28"/>
      <c r="H64" s="28"/>
      <c r="I64" s="28"/>
      <c r="J64" s="28"/>
      <c r="K64" s="55">
        <f>EmpDetail!A60</f>
        <v>57</v>
      </c>
      <c r="L64" s="38">
        <f>EmpDetail!B60</f>
        <v>0</v>
      </c>
      <c r="M64" s="38">
        <f>EmpDetail!C60</f>
        <v>0</v>
      </c>
      <c r="N64" s="38">
        <f>EmpDetail!D60</f>
        <v>0</v>
      </c>
      <c r="O64">
        <f>EmpDetail!J60</f>
        <v>0</v>
      </c>
      <c r="P64">
        <f>EmpDetail!K60</f>
        <v>0</v>
      </c>
    </row>
    <row r="65" spans="1:16" ht="15.6">
      <c r="A65" s="3"/>
      <c r="B65" s="7">
        <v>1</v>
      </c>
      <c r="C65" s="26" t="s">
        <v>267</v>
      </c>
      <c r="D65" s="28" t="str">
        <f>Master!H4</f>
        <v>पीपलू</v>
      </c>
      <c r="E65" s="28"/>
      <c r="F65" s="28"/>
      <c r="G65" s="28"/>
      <c r="H65" s="28"/>
      <c r="I65" s="28"/>
      <c r="J65" s="28"/>
      <c r="K65" s="55">
        <f>EmpDetail!A61</f>
        <v>58</v>
      </c>
      <c r="L65" s="38">
        <f>EmpDetail!B61</f>
        <v>0</v>
      </c>
      <c r="M65" s="38">
        <f>EmpDetail!C61</f>
        <v>0</v>
      </c>
      <c r="N65" s="38">
        <f>EmpDetail!D61</f>
        <v>0</v>
      </c>
      <c r="O65">
        <f>EmpDetail!J61</f>
        <v>0</v>
      </c>
      <c r="P65">
        <f>EmpDetail!K61</f>
        <v>0</v>
      </c>
    </row>
    <row r="66" spans="1:16" ht="15.6">
      <c r="A66" s="3"/>
      <c r="B66" s="7">
        <v>2</v>
      </c>
      <c r="C66" s="26" t="s">
        <v>263</v>
      </c>
      <c r="D66" s="28"/>
      <c r="E66" s="28"/>
      <c r="F66" s="28"/>
      <c r="G66" s="28"/>
      <c r="H66" s="28"/>
      <c r="I66" s="28"/>
      <c r="J66" s="28"/>
      <c r="K66" s="55">
        <f>EmpDetail!A62</f>
        <v>59</v>
      </c>
      <c r="L66" s="38">
        <f>EmpDetail!B62</f>
        <v>0</v>
      </c>
      <c r="M66" s="38">
        <f>EmpDetail!C62</f>
        <v>0</v>
      </c>
      <c r="N66" s="38">
        <f>EmpDetail!D62</f>
        <v>0</v>
      </c>
      <c r="O66">
        <f>EmpDetail!J62</f>
        <v>0</v>
      </c>
      <c r="P66">
        <f>EmpDetail!K62</f>
        <v>0</v>
      </c>
    </row>
    <row r="67" spans="1:16" ht="15.6">
      <c r="A67" s="3"/>
      <c r="B67" s="7">
        <v>3</v>
      </c>
      <c r="C67" s="26" t="s">
        <v>476</v>
      </c>
      <c r="D67" s="28"/>
      <c r="E67" s="28"/>
      <c r="F67" s="28"/>
      <c r="G67" s="28"/>
      <c r="H67" s="43"/>
      <c r="I67" s="43"/>
      <c r="J67" s="28"/>
      <c r="K67" s="55">
        <f>EmpDetail!A63</f>
        <v>60</v>
      </c>
      <c r="L67" s="38">
        <f>EmpDetail!B63</f>
        <v>0</v>
      </c>
      <c r="M67" s="38">
        <f>EmpDetail!C63</f>
        <v>0</v>
      </c>
      <c r="N67" s="38">
        <f>EmpDetail!D63</f>
        <v>0</v>
      </c>
      <c r="O67">
        <f>EmpDetail!J63</f>
        <v>0</v>
      </c>
      <c r="P67">
        <f>EmpDetail!K63</f>
        <v>0</v>
      </c>
    </row>
    <row r="68" spans="1:16" ht="15.6">
      <c r="A68" s="3"/>
      <c r="B68" s="7">
        <v>4</v>
      </c>
      <c r="C68" s="26" t="s">
        <v>35</v>
      </c>
      <c r="D68" s="28"/>
      <c r="E68" s="28"/>
      <c r="F68" s="28"/>
      <c r="G68" s="28"/>
      <c r="H68" s="43"/>
      <c r="I68" s="43" t="str">
        <f>I60</f>
        <v>प्रधानाचार्य</v>
      </c>
      <c r="J68" s="28"/>
      <c r="K68" s="55">
        <f>EmpDetail!A64</f>
        <v>61</v>
      </c>
      <c r="L68" s="38">
        <f>EmpDetail!B64</f>
        <v>0</v>
      </c>
      <c r="M68" s="38">
        <f>EmpDetail!C64</f>
        <v>0</v>
      </c>
      <c r="N68" s="38">
        <f>EmpDetail!D64</f>
        <v>0</v>
      </c>
      <c r="O68">
        <f>EmpDetail!J64</f>
        <v>0</v>
      </c>
      <c r="P68">
        <f>EmpDetail!K64</f>
        <v>0</v>
      </c>
    </row>
    <row r="69" spans="1:16">
      <c r="A69" s="3"/>
      <c r="B69" s="28"/>
      <c r="C69" s="28"/>
      <c r="D69" s="28"/>
      <c r="E69" s="28"/>
      <c r="F69" s="28"/>
      <c r="G69" s="28"/>
      <c r="H69" s="43"/>
      <c r="I69" s="43" t="str">
        <f>I61</f>
        <v xml:space="preserve">राजकीय उच्च माध्यमिक विद्यालय </v>
      </c>
      <c r="J69" s="28"/>
      <c r="K69" s="55">
        <f>EmpDetail!A65</f>
        <v>62</v>
      </c>
      <c r="L69" s="38">
        <f>EmpDetail!B65</f>
        <v>0</v>
      </c>
      <c r="M69" s="38">
        <f>EmpDetail!C65</f>
        <v>0</v>
      </c>
      <c r="N69" s="38">
        <f>EmpDetail!D65</f>
        <v>0</v>
      </c>
      <c r="O69">
        <f>EmpDetail!J65</f>
        <v>0</v>
      </c>
      <c r="P69">
        <f>EmpDetail!K65</f>
        <v>0</v>
      </c>
    </row>
    <row r="70" spans="1:16">
      <c r="A70" s="3"/>
      <c r="B70" s="28"/>
      <c r="C70" s="28"/>
      <c r="D70" s="28"/>
      <c r="E70" s="28"/>
      <c r="F70" s="28"/>
      <c r="G70" s="28"/>
      <c r="H70" s="50"/>
      <c r="I70" s="43" t="str">
        <f>I62</f>
        <v>चौगाई]टोंक</v>
      </c>
      <c r="J70" s="28"/>
      <c r="K70" s="55">
        <f>EmpDetail!A66</f>
        <v>63</v>
      </c>
      <c r="L70" s="38">
        <f>EmpDetail!B66</f>
        <v>0</v>
      </c>
      <c r="M70" s="38">
        <f>EmpDetail!C66</f>
        <v>0</v>
      </c>
      <c r="N70" s="38">
        <f>EmpDetail!D66</f>
        <v>0</v>
      </c>
      <c r="O70">
        <f>EmpDetail!J66</f>
        <v>0</v>
      </c>
      <c r="P70">
        <f>EmpDetail!K66</f>
        <v>0</v>
      </c>
    </row>
    <row r="71" spans="1:16">
      <c r="B71" s="38"/>
      <c r="C71" s="38"/>
      <c r="D71" s="38"/>
      <c r="E71" s="38"/>
      <c r="F71" s="38"/>
      <c r="G71" s="38"/>
      <c r="H71" s="38"/>
      <c r="I71" s="38"/>
      <c r="J71" s="38"/>
      <c r="K71" s="55">
        <f>EmpDetail!A67</f>
        <v>64</v>
      </c>
      <c r="L71" s="38">
        <f>EmpDetail!B67</f>
        <v>0</v>
      </c>
      <c r="M71" s="38">
        <f>EmpDetail!C67</f>
        <v>0</v>
      </c>
      <c r="N71" s="38">
        <f>EmpDetail!D67</f>
        <v>0</v>
      </c>
      <c r="O71">
        <f>EmpDetail!J67</f>
        <v>0</v>
      </c>
      <c r="P71">
        <f>EmpDetail!K67</f>
        <v>0</v>
      </c>
    </row>
    <row r="72" spans="1:16">
      <c r="B72" s="38"/>
      <c r="C72" s="38"/>
      <c r="D72" s="38"/>
      <c r="E72" s="38"/>
      <c r="F72" s="38"/>
      <c r="G72" s="38"/>
      <c r="H72" s="38"/>
      <c r="I72" s="38"/>
      <c r="J72" s="38"/>
      <c r="K72" s="55">
        <f>EmpDetail!A68</f>
        <v>65</v>
      </c>
      <c r="L72" s="38">
        <f>EmpDetail!B68</f>
        <v>0</v>
      </c>
      <c r="M72" s="38">
        <f>EmpDetail!C68</f>
        <v>0</v>
      </c>
      <c r="N72" s="38">
        <f>EmpDetail!D68</f>
        <v>0</v>
      </c>
      <c r="O72">
        <f>EmpDetail!J68</f>
        <v>0</v>
      </c>
      <c r="P72">
        <f>EmpDetail!K68</f>
        <v>0</v>
      </c>
    </row>
    <row r="73" spans="1:16">
      <c r="B73" s="38"/>
      <c r="C73" s="38"/>
      <c r="D73" s="38"/>
      <c r="E73" s="38"/>
      <c r="F73" s="38"/>
      <c r="G73" s="38"/>
      <c r="H73" s="38"/>
      <c r="I73" s="38"/>
      <c r="J73" s="38"/>
      <c r="K73" s="55">
        <f>EmpDetail!A69</f>
        <v>66</v>
      </c>
      <c r="L73" s="38">
        <f>EmpDetail!B69</f>
        <v>0</v>
      </c>
      <c r="M73" s="38">
        <f>EmpDetail!C69</f>
        <v>0</v>
      </c>
      <c r="N73" s="38">
        <f>EmpDetail!D69</f>
        <v>0</v>
      </c>
      <c r="O73">
        <f>EmpDetail!J69</f>
        <v>0</v>
      </c>
      <c r="P73">
        <f>EmpDetail!K69</f>
        <v>0</v>
      </c>
    </row>
    <row r="74" spans="1:16">
      <c r="B74" s="38"/>
      <c r="C74" s="38"/>
      <c r="D74" s="38"/>
      <c r="E74" s="38"/>
      <c r="F74" s="38"/>
      <c r="G74" s="38"/>
      <c r="H74" s="38"/>
      <c r="I74" s="38"/>
      <c r="J74" s="38"/>
      <c r="K74" s="55">
        <f>EmpDetail!A70</f>
        <v>67</v>
      </c>
      <c r="L74" s="38">
        <f>EmpDetail!B70</f>
        <v>0</v>
      </c>
      <c r="M74" s="38">
        <f>EmpDetail!C70</f>
        <v>0</v>
      </c>
      <c r="N74" s="38">
        <f>EmpDetail!D70</f>
        <v>0</v>
      </c>
      <c r="O74">
        <f>EmpDetail!J70</f>
        <v>0</v>
      </c>
      <c r="P74">
        <f>EmpDetail!K70</f>
        <v>0</v>
      </c>
    </row>
    <row r="75" spans="1:16">
      <c r="B75" s="38"/>
      <c r="C75" s="38"/>
      <c r="D75" s="38"/>
      <c r="E75" s="38"/>
      <c r="F75" s="38"/>
      <c r="G75" s="38"/>
      <c r="H75" s="38"/>
      <c r="I75" s="38"/>
      <c r="J75" s="38"/>
      <c r="K75" s="55">
        <f>EmpDetail!A71</f>
        <v>68</v>
      </c>
      <c r="L75" s="38">
        <f>EmpDetail!B71</f>
        <v>0</v>
      </c>
      <c r="M75" s="38">
        <f>EmpDetail!C71</f>
        <v>0</v>
      </c>
      <c r="N75" s="38">
        <f>EmpDetail!D71</f>
        <v>0</v>
      </c>
      <c r="O75">
        <f>EmpDetail!J71</f>
        <v>0</v>
      </c>
      <c r="P75">
        <f>EmpDetail!K71</f>
        <v>0</v>
      </c>
    </row>
    <row r="76" spans="1:16">
      <c r="B76" s="38"/>
      <c r="C76" s="38"/>
      <c r="D76" s="38"/>
      <c r="E76" s="38"/>
      <c r="F76" s="38"/>
      <c r="G76" s="38"/>
      <c r="H76" s="38"/>
      <c r="I76" s="38"/>
      <c r="J76" s="38"/>
      <c r="K76" s="55">
        <f>EmpDetail!A72</f>
        <v>69</v>
      </c>
      <c r="L76" s="38">
        <f>EmpDetail!B72</f>
        <v>0</v>
      </c>
      <c r="M76" s="38">
        <f>EmpDetail!C72</f>
        <v>0</v>
      </c>
      <c r="N76" s="38">
        <f>EmpDetail!D72</f>
        <v>0</v>
      </c>
      <c r="O76">
        <f>EmpDetail!J72</f>
        <v>0</v>
      </c>
      <c r="P76">
        <f>EmpDetail!K72</f>
        <v>0</v>
      </c>
    </row>
    <row r="77" spans="1:16">
      <c r="B77" s="38"/>
      <c r="C77" s="38"/>
      <c r="D77" s="38"/>
      <c r="E77" s="38"/>
      <c r="F77" s="38"/>
      <c r="G77" s="38"/>
      <c r="H77" s="38"/>
      <c r="I77" s="38"/>
      <c r="J77" s="38"/>
      <c r="K77" s="55">
        <f>EmpDetail!A73</f>
        <v>70</v>
      </c>
      <c r="L77" s="38">
        <f>EmpDetail!B73</f>
        <v>0</v>
      </c>
      <c r="M77" s="38">
        <f>EmpDetail!C73</f>
        <v>0</v>
      </c>
      <c r="N77" s="38">
        <f>EmpDetail!D73</f>
        <v>0</v>
      </c>
      <c r="O77">
        <f>EmpDetail!J73</f>
        <v>0</v>
      </c>
      <c r="P77">
        <f>EmpDetail!K73</f>
        <v>0</v>
      </c>
    </row>
    <row r="78" spans="1:16">
      <c r="B78" s="38"/>
      <c r="C78" s="38"/>
      <c r="D78" s="38"/>
      <c r="E78" s="38"/>
      <c r="F78" s="38"/>
      <c r="G78" s="38"/>
      <c r="H78" s="38"/>
      <c r="I78" s="38"/>
      <c r="J78" s="38"/>
      <c r="K78" s="55">
        <f>EmpDetail!A74</f>
        <v>71</v>
      </c>
      <c r="L78" s="38">
        <f>EmpDetail!B74</f>
        <v>0</v>
      </c>
      <c r="M78" s="38">
        <f>EmpDetail!C74</f>
        <v>0</v>
      </c>
      <c r="N78" s="38">
        <f>EmpDetail!D74</f>
        <v>0</v>
      </c>
      <c r="O78">
        <f>EmpDetail!J74</f>
        <v>0</v>
      </c>
      <c r="P78">
        <f>EmpDetail!K74</f>
        <v>0</v>
      </c>
    </row>
    <row r="79" spans="1:16">
      <c r="B79" s="38"/>
      <c r="C79" s="38"/>
      <c r="D79" s="38"/>
      <c r="E79" s="38"/>
      <c r="F79" s="38"/>
      <c r="G79" s="38"/>
      <c r="H79" s="38"/>
      <c r="I79" s="38"/>
      <c r="J79" s="38"/>
      <c r="K79" s="55">
        <f>EmpDetail!A75</f>
        <v>72</v>
      </c>
      <c r="L79" s="38">
        <f>EmpDetail!B75</f>
        <v>0</v>
      </c>
      <c r="M79" s="38">
        <f>EmpDetail!C75</f>
        <v>0</v>
      </c>
      <c r="N79" s="38">
        <f>EmpDetail!D75</f>
        <v>0</v>
      </c>
      <c r="O79">
        <f>EmpDetail!J75</f>
        <v>0</v>
      </c>
      <c r="P79">
        <f>EmpDetail!K75</f>
        <v>0</v>
      </c>
    </row>
    <row r="80" spans="1:16">
      <c r="B80" s="38"/>
      <c r="C80" s="38"/>
      <c r="D80" s="38"/>
      <c r="E80" s="38"/>
      <c r="F80" s="38"/>
      <c r="G80" s="38"/>
      <c r="H80" s="38"/>
      <c r="I80" s="38"/>
      <c r="J80" s="38"/>
      <c r="K80" s="55">
        <f>EmpDetail!A76</f>
        <v>73</v>
      </c>
      <c r="L80" s="38">
        <f>EmpDetail!B76</f>
        <v>0</v>
      </c>
      <c r="M80" s="38">
        <f>EmpDetail!C76</f>
        <v>0</v>
      </c>
      <c r="N80" s="38">
        <f>EmpDetail!D76</f>
        <v>0</v>
      </c>
      <c r="O80">
        <f>EmpDetail!J76</f>
        <v>0</v>
      </c>
      <c r="P80">
        <f>EmpDetail!K76</f>
        <v>0</v>
      </c>
    </row>
    <row r="81" spans="2:16">
      <c r="B81" s="38"/>
      <c r="C81" s="38"/>
      <c r="D81" s="38"/>
      <c r="E81" s="38"/>
      <c r="F81" s="38"/>
      <c r="G81" s="38"/>
      <c r="H81" s="38"/>
      <c r="I81" s="38"/>
      <c r="J81" s="38"/>
      <c r="K81" s="55">
        <f>EmpDetail!A77</f>
        <v>74</v>
      </c>
      <c r="L81" s="38">
        <f>EmpDetail!B77</f>
        <v>0</v>
      </c>
      <c r="M81" s="38">
        <f>EmpDetail!C77</f>
        <v>0</v>
      </c>
      <c r="N81" s="38">
        <f>EmpDetail!D77</f>
        <v>0</v>
      </c>
      <c r="O81">
        <f>EmpDetail!J77</f>
        <v>0</v>
      </c>
      <c r="P81">
        <f>EmpDetail!K77</f>
        <v>0</v>
      </c>
    </row>
    <row r="82" spans="2:16">
      <c r="B82" s="38"/>
      <c r="C82" s="38"/>
      <c r="D82" s="38"/>
      <c r="E82" s="38"/>
      <c r="F82" s="38"/>
      <c r="G82" s="38"/>
      <c r="H82" s="38"/>
      <c r="I82" s="38"/>
      <c r="J82" s="38"/>
      <c r="K82" s="55">
        <f>EmpDetail!A78</f>
        <v>75</v>
      </c>
      <c r="L82" s="38">
        <f>EmpDetail!B78</f>
        <v>0</v>
      </c>
      <c r="M82" s="38">
        <f>EmpDetail!C78</f>
        <v>0</v>
      </c>
      <c r="N82" s="38">
        <f>EmpDetail!D78</f>
        <v>0</v>
      </c>
      <c r="O82">
        <f>EmpDetail!J78</f>
        <v>0</v>
      </c>
      <c r="P82">
        <f>EmpDetail!K78</f>
        <v>0</v>
      </c>
    </row>
    <row r="83" spans="2:16">
      <c r="B83" s="38"/>
      <c r="C83" s="38"/>
      <c r="D83" s="38"/>
      <c r="E83" s="38"/>
      <c r="F83" s="38"/>
      <c r="G83" s="38"/>
      <c r="H83" s="38"/>
      <c r="I83" s="38"/>
      <c r="J83" s="38"/>
      <c r="K83" s="55">
        <f>EmpDetail!A79</f>
        <v>76</v>
      </c>
      <c r="L83" s="38">
        <f>EmpDetail!B79</f>
        <v>0</v>
      </c>
      <c r="M83" s="38">
        <f>EmpDetail!C79</f>
        <v>0</v>
      </c>
      <c r="N83" s="38">
        <f>EmpDetail!D79</f>
        <v>0</v>
      </c>
      <c r="O83">
        <f>EmpDetail!J79</f>
        <v>0</v>
      </c>
      <c r="P83">
        <f>EmpDetail!K79</f>
        <v>0</v>
      </c>
    </row>
    <row r="84" spans="2:16">
      <c r="B84" s="38"/>
      <c r="C84" s="38"/>
      <c r="D84" s="38"/>
      <c r="E84" s="38"/>
      <c r="F84" s="38"/>
      <c r="G84" s="38"/>
      <c r="H84" s="38"/>
      <c r="I84" s="38"/>
      <c r="J84" s="38"/>
      <c r="K84" s="55">
        <f>EmpDetail!A80</f>
        <v>77</v>
      </c>
      <c r="L84" s="38">
        <f>EmpDetail!B80</f>
        <v>0</v>
      </c>
      <c r="M84" s="38">
        <f>EmpDetail!C80</f>
        <v>0</v>
      </c>
      <c r="N84" s="38">
        <f>EmpDetail!D80</f>
        <v>0</v>
      </c>
      <c r="O84">
        <f>EmpDetail!J80</f>
        <v>0</v>
      </c>
      <c r="P84">
        <f>EmpDetail!K80</f>
        <v>0</v>
      </c>
    </row>
    <row r="85" spans="2:16">
      <c r="B85" s="38"/>
      <c r="C85" s="38"/>
      <c r="D85" s="38"/>
      <c r="E85" s="38"/>
      <c r="F85" s="38"/>
      <c r="G85" s="38"/>
      <c r="H85" s="38"/>
      <c r="I85" s="38"/>
      <c r="J85" s="38"/>
      <c r="K85" s="55">
        <f>EmpDetail!A81</f>
        <v>78</v>
      </c>
      <c r="L85" s="38">
        <f>EmpDetail!B81</f>
        <v>0</v>
      </c>
      <c r="M85" s="38">
        <f>EmpDetail!C81</f>
        <v>0</v>
      </c>
      <c r="N85" s="38">
        <f>EmpDetail!D81</f>
        <v>0</v>
      </c>
      <c r="O85">
        <f>EmpDetail!J81</f>
        <v>0</v>
      </c>
      <c r="P85">
        <f>EmpDetail!K81</f>
        <v>0</v>
      </c>
    </row>
    <row r="86" spans="2:16">
      <c r="B86" s="38"/>
      <c r="C86" s="38"/>
      <c r="D86" s="38"/>
      <c r="E86" s="38"/>
      <c r="F86" s="38"/>
      <c r="G86" s="38"/>
      <c r="H86" s="38"/>
      <c r="I86" s="38"/>
      <c r="J86" s="38"/>
      <c r="K86" s="55">
        <f>EmpDetail!A82</f>
        <v>79</v>
      </c>
      <c r="L86" s="38">
        <f>EmpDetail!B82</f>
        <v>0</v>
      </c>
      <c r="M86" s="38">
        <f>EmpDetail!C82</f>
        <v>0</v>
      </c>
      <c r="N86" s="38">
        <f>EmpDetail!D82</f>
        <v>0</v>
      </c>
      <c r="O86">
        <f>EmpDetail!J82</f>
        <v>0</v>
      </c>
      <c r="P86">
        <f>EmpDetail!K82</f>
        <v>0</v>
      </c>
    </row>
    <row r="87" spans="2:16">
      <c r="B87" s="38"/>
      <c r="C87" s="38"/>
      <c r="D87" s="38"/>
      <c r="E87" s="38"/>
      <c r="F87" s="38"/>
      <c r="G87" s="38"/>
      <c r="H87" s="38"/>
      <c r="I87" s="38"/>
      <c r="J87" s="38"/>
      <c r="K87" s="55">
        <f>EmpDetail!A83</f>
        <v>80</v>
      </c>
      <c r="L87" s="38">
        <f>EmpDetail!B83</f>
        <v>0</v>
      </c>
      <c r="M87" s="38">
        <f>EmpDetail!C83</f>
        <v>0</v>
      </c>
      <c r="N87" s="38">
        <f>EmpDetail!D83</f>
        <v>0</v>
      </c>
      <c r="O87">
        <f>EmpDetail!J83</f>
        <v>0</v>
      </c>
      <c r="P87">
        <f>EmpDetail!K83</f>
        <v>0</v>
      </c>
    </row>
    <row r="88" spans="2:16">
      <c r="K88" s="55">
        <f>EmpDetail!A84</f>
        <v>81</v>
      </c>
      <c r="L88" s="38">
        <f>EmpDetail!B84</f>
        <v>0</v>
      </c>
      <c r="M88" s="38">
        <f>EmpDetail!C84</f>
        <v>0</v>
      </c>
      <c r="N88" s="38">
        <f>EmpDetail!D84</f>
        <v>0</v>
      </c>
      <c r="O88">
        <f>EmpDetail!J84</f>
        <v>0</v>
      </c>
      <c r="P88">
        <f>EmpDetail!K84</f>
        <v>0</v>
      </c>
    </row>
    <row r="89" spans="2:16">
      <c r="K89" s="55">
        <f>EmpDetail!A85</f>
        <v>82</v>
      </c>
      <c r="L89" s="38">
        <f>EmpDetail!B85</f>
        <v>0</v>
      </c>
      <c r="M89" s="38">
        <f>EmpDetail!C85</f>
        <v>0</v>
      </c>
      <c r="N89" s="38">
        <f>EmpDetail!D85</f>
        <v>0</v>
      </c>
      <c r="O89">
        <f>EmpDetail!J85</f>
        <v>0</v>
      </c>
      <c r="P89">
        <f>EmpDetail!K85</f>
        <v>0</v>
      </c>
    </row>
    <row r="90" spans="2:16">
      <c r="K90" s="55">
        <f>EmpDetail!A86</f>
        <v>83</v>
      </c>
      <c r="L90" s="38">
        <f>EmpDetail!B86</f>
        <v>0</v>
      </c>
      <c r="M90" s="38">
        <f>EmpDetail!C86</f>
        <v>0</v>
      </c>
      <c r="N90" s="38">
        <f>EmpDetail!D86</f>
        <v>0</v>
      </c>
      <c r="O90">
        <f>EmpDetail!J86</f>
        <v>0</v>
      </c>
      <c r="P90">
        <f>EmpDetail!K86</f>
        <v>0</v>
      </c>
    </row>
    <row r="91" spans="2:16">
      <c r="K91" s="55">
        <f>EmpDetail!A87</f>
        <v>84</v>
      </c>
      <c r="L91" s="38">
        <f>EmpDetail!B87</f>
        <v>0</v>
      </c>
      <c r="M91" s="38">
        <f>EmpDetail!C87</f>
        <v>0</v>
      </c>
      <c r="N91" s="38">
        <f>EmpDetail!D87</f>
        <v>0</v>
      </c>
      <c r="O91">
        <f>EmpDetail!J87</f>
        <v>0</v>
      </c>
      <c r="P91">
        <f>EmpDetail!K87</f>
        <v>0</v>
      </c>
    </row>
    <row r="92" spans="2:16">
      <c r="K92" s="55">
        <f>EmpDetail!A88</f>
        <v>85</v>
      </c>
      <c r="L92" s="38">
        <f>EmpDetail!B88</f>
        <v>0</v>
      </c>
      <c r="M92" s="38">
        <f>EmpDetail!C88</f>
        <v>0</v>
      </c>
      <c r="N92" s="38">
        <f>EmpDetail!D88</f>
        <v>0</v>
      </c>
      <c r="O92">
        <f>EmpDetail!J88</f>
        <v>0</v>
      </c>
      <c r="P92">
        <f>EmpDetail!K88</f>
        <v>0</v>
      </c>
    </row>
    <row r="93" spans="2:16">
      <c r="K93" s="55">
        <f>EmpDetail!A89</f>
        <v>86</v>
      </c>
      <c r="L93" s="38">
        <f>EmpDetail!B89</f>
        <v>0</v>
      </c>
      <c r="M93" s="38">
        <f>EmpDetail!C89</f>
        <v>0</v>
      </c>
      <c r="N93" s="38">
        <f>EmpDetail!D89</f>
        <v>0</v>
      </c>
      <c r="O93">
        <f>EmpDetail!J89</f>
        <v>0</v>
      </c>
      <c r="P93">
        <f>EmpDetail!K89</f>
        <v>0</v>
      </c>
    </row>
    <row r="94" spans="2:16">
      <c r="K94" s="55">
        <f>EmpDetail!A90</f>
        <v>87</v>
      </c>
      <c r="L94" s="38">
        <f>EmpDetail!B90</f>
        <v>0</v>
      </c>
      <c r="M94" s="38">
        <f>EmpDetail!C90</f>
        <v>0</v>
      </c>
      <c r="N94" s="38">
        <f>EmpDetail!D90</f>
        <v>0</v>
      </c>
      <c r="O94">
        <f>EmpDetail!J90</f>
        <v>0</v>
      </c>
      <c r="P94">
        <f>EmpDetail!K90</f>
        <v>0</v>
      </c>
    </row>
    <row r="95" spans="2:16">
      <c r="K95" s="55">
        <f>EmpDetail!A91</f>
        <v>88</v>
      </c>
      <c r="L95" s="38">
        <f>EmpDetail!B91</f>
        <v>0</v>
      </c>
      <c r="M95" s="38">
        <f>EmpDetail!C91</f>
        <v>0</v>
      </c>
      <c r="N95" s="38">
        <f>EmpDetail!D91</f>
        <v>0</v>
      </c>
      <c r="O95">
        <f>EmpDetail!J91</f>
        <v>0</v>
      </c>
      <c r="P95">
        <f>EmpDetail!K91</f>
        <v>0</v>
      </c>
    </row>
    <row r="96" spans="2:16">
      <c r="K96" s="55">
        <f>EmpDetail!A92</f>
        <v>89</v>
      </c>
      <c r="L96" s="38">
        <f>EmpDetail!B92</f>
        <v>0</v>
      </c>
      <c r="M96" s="38">
        <f>EmpDetail!C92</f>
        <v>0</v>
      </c>
      <c r="N96" s="38">
        <f>EmpDetail!D92</f>
        <v>0</v>
      </c>
      <c r="O96">
        <f>EmpDetail!J92</f>
        <v>0</v>
      </c>
      <c r="P96">
        <f>EmpDetail!K92</f>
        <v>0</v>
      </c>
    </row>
    <row r="97" spans="11:16">
      <c r="K97" s="55">
        <f>EmpDetail!A93</f>
        <v>90</v>
      </c>
      <c r="L97" s="38">
        <f>EmpDetail!B93</f>
        <v>0</v>
      </c>
      <c r="M97" s="38">
        <f>EmpDetail!C93</f>
        <v>0</v>
      </c>
      <c r="N97" s="38">
        <f>EmpDetail!D93</f>
        <v>0</v>
      </c>
      <c r="O97">
        <f>EmpDetail!J93</f>
        <v>0</v>
      </c>
      <c r="P97">
        <f>EmpDetail!K93</f>
        <v>0</v>
      </c>
    </row>
    <row r="98" spans="11:16">
      <c r="K98" s="55">
        <f>EmpDetail!A94</f>
        <v>91</v>
      </c>
      <c r="L98" s="38">
        <f>EmpDetail!B94</f>
        <v>0</v>
      </c>
      <c r="M98" s="38">
        <f>EmpDetail!C94</f>
        <v>0</v>
      </c>
      <c r="N98" s="38">
        <f>EmpDetail!D94</f>
        <v>0</v>
      </c>
      <c r="O98">
        <f>EmpDetail!J94</f>
        <v>0</v>
      </c>
      <c r="P98">
        <f>EmpDetail!K94</f>
        <v>0</v>
      </c>
    </row>
    <row r="99" spans="11:16">
      <c r="K99" s="55">
        <f>EmpDetail!A95</f>
        <v>92</v>
      </c>
      <c r="L99" s="38">
        <f>EmpDetail!B95</f>
        <v>0</v>
      </c>
      <c r="M99" s="38">
        <f>EmpDetail!C95</f>
        <v>0</v>
      </c>
      <c r="N99" s="38">
        <f>EmpDetail!D95</f>
        <v>0</v>
      </c>
      <c r="O99">
        <f>EmpDetail!J95</f>
        <v>0</v>
      </c>
      <c r="P99">
        <f>EmpDetail!K95</f>
        <v>0</v>
      </c>
    </row>
    <row r="100" spans="11:16">
      <c r="K100" s="55">
        <f>EmpDetail!A96</f>
        <v>93</v>
      </c>
      <c r="L100" s="38">
        <f>EmpDetail!B96</f>
        <v>0</v>
      </c>
      <c r="M100" s="38">
        <f>EmpDetail!C96</f>
        <v>0</v>
      </c>
      <c r="N100" s="38">
        <f>EmpDetail!D96</f>
        <v>0</v>
      </c>
      <c r="O100">
        <f>EmpDetail!J96</f>
        <v>0</v>
      </c>
      <c r="P100">
        <f>EmpDetail!K96</f>
        <v>0</v>
      </c>
    </row>
    <row r="101" spans="11:16">
      <c r="K101" s="55">
        <f>EmpDetail!A97</f>
        <v>94</v>
      </c>
      <c r="L101" s="38">
        <f>EmpDetail!B97</f>
        <v>0</v>
      </c>
      <c r="M101" s="38">
        <f>EmpDetail!C97</f>
        <v>0</v>
      </c>
      <c r="N101" s="38">
        <f>EmpDetail!D97</f>
        <v>0</v>
      </c>
      <c r="O101">
        <f>EmpDetail!J97</f>
        <v>0</v>
      </c>
      <c r="P101">
        <f>EmpDetail!K97</f>
        <v>0</v>
      </c>
    </row>
    <row r="102" spans="11:16">
      <c r="K102" s="55">
        <f>EmpDetail!A98</f>
        <v>95</v>
      </c>
      <c r="L102" s="38">
        <f>EmpDetail!B98</f>
        <v>0</v>
      </c>
      <c r="M102" s="38">
        <f>EmpDetail!C98</f>
        <v>0</v>
      </c>
      <c r="N102" s="38">
        <f>EmpDetail!D98</f>
        <v>0</v>
      </c>
      <c r="O102">
        <f>EmpDetail!J98</f>
        <v>0</v>
      </c>
      <c r="P102">
        <f>EmpDetail!K98</f>
        <v>0</v>
      </c>
    </row>
    <row r="103" spans="11:16">
      <c r="K103" s="55">
        <f>EmpDetail!A99</f>
        <v>96</v>
      </c>
      <c r="L103" s="38">
        <f>EmpDetail!B99</f>
        <v>0</v>
      </c>
      <c r="M103" s="38">
        <f>EmpDetail!C99</f>
        <v>0</v>
      </c>
      <c r="N103" s="38">
        <f>EmpDetail!D99</f>
        <v>0</v>
      </c>
      <c r="O103">
        <f>EmpDetail!J99</f>
        <v>0</v>
      </c>
      <c r="P103">
        <f>EmpDetail!K99</f>
        <v>0</v>
      </c>
    </row>
    <row r="104" spans="11:16">
      <c r="K104" s="55">
        <f>EmpDetail!A100</f>
        <v>97</v>
      </c>
      <c r="L104" s="38">
        <f>EmpDetail!B100</f>
        <v>0</v>
      </c>
      <c r="M104" s="38">
        <f>EmpDetail!C100</f>
        <v>0</v>
      </c>
      <c r="N104" s="38">
        <f>EmpDetail!D100</f>
        <v>0</v>
      </c>
      <c r="O104">
        <f>EmpDetail!J100</f>
        <v>0</v>
      </c>
      <c r="P104">
        <f>EmpDetail!K100</f>
        <v>0</v>
      </c>
    </row>
    <row r="105" spans="11:16">
      <c r="K105" s="55">
        <f>EmpDetail!A101</f>
        <v>98</v>
      </c>
      <c r="L105" s="38">
        <f>EmpDetail!B101</f>
        <v>0</v>
      </c>
      <c r="M105" s="38">
        <f>EmpDetail!C101</f>
        <v>0</v>
      </c>
      <c r="N105" s="38">
        <f>EmpDetail!D101</f>
        <v>0</v>
      </c>
      <c r="O105">
        <f>EmpDetail!J101</f>
        <v>0</v>
      </c>
      <c r="P105">
        <f>EmpDetail!K101</f>
        <v>0</v>
      </c>
    </row>
    <row r="106" spans="11:16">
      <c r="K106" s="55">
        <f>EmpDetail!A102</f>
        <v>99</v>
      </c>
      <c r="L106" s="38">
        <f>EmpDetail!B102</f>
        <v>0</v>
      </c>
      <c r="M106" s="38">
        <f>EmpDetail!C102</f>
        <v>0</v>
      </c>
      <c r="N106" s="38">
        <f>EmpDetail!D102</f>
        <v>0</v>
      </c>
      <c r="O106">
        <f>EmpDetail!J102</f>
        <v>0</v>
      </c>
      <c r="P106">
        <f>EmpDetail!K102</f>
        <v>0</v>
      </c>
    </row>
    <row r="107" spans="11:16">
      <c r="K107" s="55">
        <f>EmpDetail!A103</f>
        <v>100</v>
      </c>
      <c r="L107" s="38">
        <f>EmpDetail!B103</f>
        <v>0</v>
      </c>
      <c r="M107" s="38">
        <f>EmpDetail!C103</f>
        <v>0</v>
      </c>
      <c r="N107" s="38">
        <f>EmpDetail!D103</f>
        <v>0</v>
      </c>
      <c r="O107">
        <f>EmpDetail!J103</f>
        <v>0</v>
      </c>
      <c r="P107">
        <f>EmpDetail!K103</f>
        <v>0</v>
      </c>
    </row>
  </sheetData>
  <sheetProtection password="87C9" sheet="1" objects="1" scenarios="1"/>
  <protectedRanges>
    <protectedRange sqref="J63" name="Range5"/>
    <protectedRange sqref="A8:A56" name="Range3"/>
    <protectedRange sqref="F3:F4" name="Range1"/>
    <protectedRange sqref="I8:I56" name="Range2"/>
    <protectedRange sqref="T7:U57" name="Range4"/>
  </protectedRanges>
  <mergeCells count="7">
    <mergeCell ref="B1:J1"/>
    <mergeCell ref="E7:F7"/>
    <mergeCell ref="B3:E3"/>
    <mergeCell ref="B4:E4"/>
    <mergeCell ref="G3:J3"/>
    <mergeCell ref="G4:J4"/>
    <mergeCell ref="D5:J5"/>
  </mergeCells>
  <pageMargins left="0.45" right="0.25" top="0.17" bottom="0.17" header="0.17" footer="0.17"/>
  <pageSetup paperSize="9" scale="95" orientation="landscape" blackAndWhite="1" verticalDpi="200" r:id="rId1"/>
  <drawing r:id="rId2"/>
  <legacyDrawing r:id="rId3"/>
</worksheet>
</file>

<file path=xl/worksheets/sheet10.xml><?xml version="1.0" encoding="utf-8"?>
<worksheet xmlns="http://schemas.openxmlformats.org/spreadsheetml/2006/main" xmlns:r="http://schemas.openxmlformats.org/officeDocument/2006/relationships">
  <sheetPr codeName="Sheet10">
    <tabColor rgb="FF00B0F0"/>
  </sheetPr>
  <dimension ref="A1:S107"/>
  <sheetViews>
    <sheetView showGridLines="0" showRowColHeaders="0" workbookViewId="0">
      <selection activeCell="A6" sqref="A6"/>
    </sheetView>
  </sheetViews>
  <sheetFormatPr defaultRowHeight="14.4"/>
  <cols>
    <col min="2" max="2" width="8.88671875" customWidth="1"/>
    <col min="3" max="3" width="25.5546875" customWidth="1"/>
    <col min="4" max="4" width="17.44140625" customWidth="1"/>
    <col min="5" max="5" width="19.33203125" customWidth="1"/>
    <col min="6" max="6" width="12.6640625" customWidth="1"/>
    <col min="7" max="7" width="9.88671875" customWidth="1"/>
    <col min="8" max="8" width="10.5546875" customWidth="1"/>
    <col min="9" max="9" width="10.88671875" customWidth="1"/>
    <col min="13" max="19" width="0" hidden="1" customWidth="1"/>
  </cols>
  <sheetData>
    <row r="1" spans="1:19" ht="22.8">
      <c r="B1" s="1603" t="str">
        <f>Master!G2&amp;Master!H2</f>
        <v>कार्यालय&amp;राजकीय उच्च माध्यमिक विद्यालय ]चौगाई]टोंक</v>
      </c>
      <c r="C1" s="1604"/>
      <c r="D1" s="1604"/>
      <c r="E1" s="1604"/>
      <c r="F1" s="1604"/>
      <c r="G1" s="1604"/>
      <c r="H1" s="1604"/>
      <c r="I1" s="1604"/>
      <c r="J1" s="1604"/>
      <c r="K1" s="1604"/>
      <c r="L1" s="1605"/>
    </row>
    <row r="2" spans="1:19" ht="18">
      <c r="A2" s="3"/>
      <c r="B2" s="188"/>
      <c r="C2" s="189"/>
      <c r="D2" s="1568" t="s">
        <v>564</v>
      </c>
      <c r="E2" s="1568"/>
      <c r="F2" s="1568"/>
      <c r="G2" s="1568"/>
      <c r="H2" s="189"/>
      <c r="I2" s="189"/>
      <c r="J2" s="189"/>
      <c r="K2" s="189"/>
      <c r="L2" s="190"/>
    </row>
    <row r="3" spans="1:19" ht="15.6">
      <c r="A3" s="3"/>
      <c r="B3" s="1593" t="s">
        <v>565</v>
      </c>
      <c r="C3" s="1594"/>
      <c r="D3" s="1594"/>
      <c r="E3" s="1594"/>
      <c r="F3" s="1594"/>
      <c r="G3" s="1594"/>
      <c r="H3" s="1594"/>
      <c r="I3" s="1594"/>
      <c r="J3" s="1594"/>
      <c r="K3" s="1594"/>
      <c r="L3" s="1595"/>
    </row>
    <row r="4" spans="1:19" ht="15.6">
      <c r="A4" s="3"/>
      <c r="B4" s="1606" t="s">
        <v>566</v>
      </c>
      <c r="C4" s="1607"/>
      <c r="D4" s="1607"/>
      <c r="E4" s="1607"/>
      <c r="F4" s="1607"/>
      <c r="G4" s="1607"/>
      <c r="H4" s="1607"/>
      <c r="I4" s="1607"/>
      <c r="J4" s="1607"/>
      <c r="K4" s="1607"/>
      <c r="L4" s="1608"/>
    </row>
    <row r="5" spans="1:19" ht="16.2" thickBot="1">
      <c r="A5" s="3"/>
      <c r="B5" s="1606" t="s">
        <v>567</v>
      </c>
      <c r="C5" s="1607"/>
      <c r="D5" s="1607"/>
      <c r="E5" s="1607"/>
      <c r="F5" s="1607"/>
      <c r="G5" s="1607"/>
      <c r="H5" s="1607"/>
      <c r="I5" s="1607"/>
      <c r="J5" s="1607"/>
      <c r="K5" s="1607"/>
      <c r="L5" s="1608"/>
    </row>
    <row r="6" spans="1:19" ht="60.75" customHeight="1" thickBot="1">
      <c r="A6" s="1331" t="s">
        <v>3410</v>
      </c>
      <c r="B6" s="1255" t="s">
        <v>0</v>
      </c>
      <c r="C6" s="1256" t="s">
        <v>1</v>
      </c>
      <c r="D6" s="1256" t="s">
        <v>2</v>
      </c>
      <c r="E6" s="1256" t="s">
        <v>264</v>
      </c>
      <c r="F6" s="1255" t="s">
        <v>7</v>
      </c>
      <c r="G6" s="1256" t="s">
        <v>54</v>
      </c>
      <c r="H6" s="1292" t="s">
        <v>55</v>
      </c>
      <c r="I6" s="1256" t="s">
        <v>56</v>
      </c>
      <c r="J6" s="1256" t="s">
        <v>57</v>
      </c>
      <c r="K6" s="1256" t="s">
        <v>9</v>
      </c>
      <c r="L6" s="1256" t="s">
        <v>58</v>
      </c>
    </row>
    <row r="7" spans="1:19" ht="18.600000000000001" thickBot="1">
      <c r="A7" s="1325"/>
      <c r="B7" s="1326">
        <v>1</v>
      </c>
      <c r="C7" s="1326">
        <v>2</v>
      </c>
      <c r="D7" s="1326">
        <v>3</v>
      </c>
      <c r="E7" s="1326">
        <v>4</v>
      </c>
      <c r="F7" s="1326">
        <v>5</v>
      </c>
      <c r="G7" s="1326">
        <v>6</v>
      </c>
      <c r="H7" s="1326">
        <v>7</v>
      </c>
      <c r="I7" s="1326">
        <v>8</v>
      </c>
      <c r="J7" s="1326">
        <v>9</v>
      </c>
      <c r="K7" s="1326">
        <v>10</v>
      </c>
      <c r="L7" s="1326">
        <v>11</v>
      </c>
      <c r="S7" t="s">
        <v>278</v>
      </c>
    </row>
    <row r="8" spans="1:19" ht="16.2" thickBot="1">
      <c r="A8" s="1298">
        <v>1</v>
      </c>
      <c r="B8" s="1327">
        <f>IF(C8="","",1)</f>
        <v>1</v>
      </c>
      <c r="C8" s="1293" t="str">
        <f>IF(ISNA(VLOOKUP($A8,$M$8:$R$107,2,FALSE)),"",VLOOKUP($A8,$M$8:$R$107,2,FALSE))</f>
        <v>fd'ku yky cSjok</v>
      </c>
      <c r="D8" s="1279" t="str">
        <f>IF(ISNA(VLOOKUP($A8,$M$8:$R$107,3,FALSE)),"",VLOOKUP($A8,$M$8:$R$107,3,FALSE))</f>
        <v>प्रधानाचार्य</v>
      </c>
      <c r="E8" s="1279" t="str">
        <f>IF(ISNA(VLOOKUP($A8,$M$8:$R$107,4,FALSE)),"",VLOOKUP($A8,$M$8:$R$107,4,FALSE))</f>
        <v>राउमावि चौगाई</v>
      </c>
      <c r="F8" s="1286" t="str">
        <f>IF(ISNA(VLOOKUP($A8,$M$8:$R$107,5,FALSE)),"",VLOOKUP($A8,$M$8:$R$107,5,FALSE))</f>
        <v>L-16</v>
      </c>
      <c r="G8" s="1286">
        <f>IF(ISNA(VLOOKUP($A8,$M$8:$R$107,6,FALSE)),"",VLOOKUP($A8,$M$8:$R$107,6,FALSE))</f>
        <v>95900</v>
      </c>
      <c r="H8" s="1328" t="str">
        <f ca="1">IF(AND(G8=""),"",IF(G8&lt;=0,"",(CONCATENATE("01-07-",(YEAR(TODAY())-1)))))</f>
        <v>01-07-2020</v>
      </c>
      <c r="I8" s="1328" t="str">
        <f ca="1">IF(AND(G8=""),"",IF(G8&lt;=0,"",(CONCATENATE("01-07-",(YEAR(TODAY()))))))</f>
        <v>01-07-2021</v>
      </c>
      <c r="J8" s="1327">
        <f>IF(AND(G8=""),"",ROUND(ROUND(G8*3%,0),-2)+G8)</f>
        <v>98800</v>
      </c>
      <c r="K8" s="1329" t="s">
        <v>32</v>
      </c>
      <c r="L8" s="1330"/>
      <c r="M8">
        <v>1</v>
      </c>
      <c r="N8" t="str">
        <f>EmpDetail!B4</f>
        <v>fd'ku yky cSjok</v>
      </c>
      <c r="O8" t="str">
        <f>EmpDetail!C4</f>
        <v>प्रधानाचार्य</v>
      </c>
      <c r="P8" t="str">
        <f>EmpDetail!D4</f>
        <v>राउमावि चौगाई</v>
      </c>
      <c r="Q8" t="str">
        <f>EmpDetail!J4</f>
        <v>L-16</v>
      </c>
      <c r="R8">
        <f>EmpDetail!K4</f>
        <v>95900</v>
      </c>
    </row>
    <row r="9" spans="1:19" ht="16.2" thickBot="1">
      <c r="A9" s="1298">
        <v>2</v>
      </c>
      <c r="B9" s="1327">
        <f>IF(C9="","",B8+1)</f>
        <v>2</v>
      </c>
      <c r="C9" s="1293" t="str">
        <f t="shared" ref="C9:C57" si="0">IF(ISNA(VLOOKUP($A9,$M$8:$R$107,2,FALSE)),"",VLOOKUP($A9,$M$8:$R$107,2,FALSE))</f>
        <v>iwj.k pUn y{kdkj</v>
      </c>
      <c r="D9" s="1279" t="str">
        <f t="shared" ref="D9:D57" si="1">IF(ISNA(VLOOKUP($A9,$M$8:$R$107,3,FALSE)),"",VLOOKUP($A9,$M$8:$R$107,3,FALSE))</f>
        <v>व्याख्याता</v>
      </c>
      <c r="E9" s="1279" t="str">
        <f t="shared" ref="E9:E57" si="2">IF(ISNA(VLOOKUP($A9,$M$8:$R$107,4,FALSE)),"",VLOOKUP($A9,$M$8:$R$107,4,FALSE))</f>
        <v>राउमावि चौगाई</v>
      </c>
      <c r="F9" s="1286" t="str">
        <f t="shared" ref="F9:F57" si="3">IF(ISNA(VLOOKUP($A9,$M$8:$R$107,5,FALSE)),"",VLOOKUP($A9,$M$8:$R$107,5,FALSE))</f>
        <v>L-12</v>
      </c>
      <c r="G9" s="1286">
        <f t="shared" ref="G9:G57" si="4">IF(ISNA(VLOOKUP($A9,$M$8:$R$107,6,FALSE)),"",VLOOKUP($A9,$M$8:$R$107,6,FALSE))</f>
        <v>56100</v>
      </c>
      <c r="H9" s="1328" t="str">
        <f t="shared" ref="H9:H57" ca="1" si="5">IF(AND(G9=""),"",IF(G9&lt;=0,"",(CONCATENATE("01-07-",(YEAR(TODAY())-1)))))</f>
        <v>01-07-2020</v>
      </c>
      <c r="I9" s="1328" t="str">
        <f t="shared" ref="I9:I57" ca="1" si="6">IF(AND(G9=""),"",IF(G9&lt;=0,"",(CONCATENATE("01-07-",(YEAR(TODAY()))))))</f>
        <v>01-07-2021</v>
      </c>
      <c r="J9" s="1327">
        <f t="shared" ref="J9:J57" si="7">IF(AND(G9=""),"",ROUND(ROUND(G9*3%,0),-2)+G9)</f>
        <v>57800</v>
      </c>
      <c r="K9" s="1329" t="s">
        <v>32</v>
      </c>
      <c r="L9" s="1330"/>
      <c r="M9">
        <v>2</v>
      </c>
      <c r="N9" t="str">
        <f>EmpDetail!B5</f>
        <v>iwj.k pUn y{kdkj</v>
      </c>
      <c r="O9" t="str">
        <f>EmpDetail!C5</f>
        <v>व्याख्याता</v>
      </c>
      <c r="P9" t="str">
        <f>EmpDetail!D5</f>
        <v>राउमावि चौगाई</v>
      </c>
      <c r="Q9" t="str">
        <f>EmpDetail!J5</f>
        <v>L-12</v>
      </c>
      <c r="R9">
        <f>EmpDetail!K5</f>
        <v>56100</v>
      </c>
    </row>
    <row r="10" spans="1:19" ht="16.2" thickBot="1">
      <c r="A10" s="1298">
        <v>3</v>
      </c>
      <c r="B10" s="1327">
        <f t="shared" ref="B10:B57" si="8">IF(C10="","",B9+1)</f>
        <v>3</v>
      </c>
      <c r="C10" s="1293" t="str">
        <f t="shared" si="0"/>
        <v>jktsUnz dqekj tSu</v>
      </c>
      <c r="D10" s="1279" t="str">
        <f t="shared" si="1"/>
        <v>व्याख्याता</v>
      </c>
      <c r="E10" s="1279" t="str">
        <f t="shared" si="2"/>
        <v>राउमावि चौगाई</v>
      </c>
      <c r="F10" s="1286" t="str">
        <f t="shared" si="3"/>
        <v>L-12</v>
      </c>
      <c r="G10" s="1286">
        <f t="shared" si="4"/>
        <v>63100</v>
      </c>
      <c r="H10" s="1328" t="str">
        <f t="shared" ca="1" si="5"/>
        <v>01-07-2020</v>
      </c>
      <c r="I10" s="1328" t="str">
        <f t="shared" ca="1" si="6"/>
        <v>01-07-2021</v>
      </c>
      <c r="J10" s="1327">
        <f t="shared" si="7"/>
        <v>65000</v>
      </c>
      <c r="K10" s="1329" t="s">
        <v>32</v>
      </c>
      <c r="L10" s="1330"/>
      <c r="M10">
        <v>3</v>
      </c>
      <c r="N10" t="str">
        <f>EmpDetail!B6</f>
        <v>jktsUnz dqekj tSu</v>
      </c>
      <c r="O10" t="str">
        <f>EmpDetail!C6</f>
        <v>व्याख्याता</v>
      </c>
      <c r="P10" t="str">
        <f>EmpDetail!D6</f>
        <v>राउमावि चौगाई</v>
      </c>
      <c r="Q10" t="str">
        <f>EmpDetail!J6</f>
        <v>L-12</v>
      </c>
      <c r="R10">
        <f>EmpDetail!K6</f>
        <v>63100</v>
      </c>
    </row>
    <row r="11" spans="1:19" ht="16.2" thickBot="1">
      <c r="A11" s="1298">
        <v>4</v>
      </c>
      <c r="B11" s="1327">
        <f t="shared" si="8"/>
        <v>4</v>
      </c>
      <c r="C11" s="1293" t="str">
        <f t="shared" si="0"/>
        <v>fd'ku yky cSjok</v>
      </c>
      <c r="D11" s="1279" t="str">
        <f t="shared" si="1"/>
        <v>व्याख्याता</v>
      </c>
      <c r="E11" s="1279" t="str">
        <f t="shared" si="2"/>
        <v>राउमावि चौगाई</v>
      </c>
      <c r="F11" s="1286" t="str">
        <f t="shared" si="3"/>
        <v>L-12</v>
      </c>
      <c r="G11" s="1286">
        <f t="shared" si="4"/>
        <v>54500</v>
      </c>
      <c r="H11" s="1328" t="str">
        <f t="shared" ca="1" si="5"/>
        <v>01-07-2020</v>
      </c>
      <c r="I11" s="1328" t="str">
        <f t="shared" ca="1" si="6"/>
        <v>01-07-2021</v>
      </c>
      <c r="J11" s="1327">
        <f t="shared" si="7"/>
        <v>56100</v>
      </c>
      <c r="K11" s="1329" t="s">
        <v>32</v>
      </c>
      <c r="L11" s="1330"/>
      <c r="M11">
        <v>4</v>
      </c>
      <c r="N11" t="str">
        <f>EmpDetail!B7</f>
        <v>fd'ku yky cSjok</v>
      </c>
      <c r="O11" t="str">
        <f>EmpDetail!C7</f>
        <v>व्याख्याता</v>
      </c>
      <c r="P11" t="str">
        <f>EmpDetail!D7</f>
        <v>राउमावि चौगाई</v>
      </c>
      <c r="Q11" t="str">
        <f>EmpDetail!J7</f>
        <v>L-12</v>
      </c>
      <c r="R11">
        <f>EmpDetail!K7</f>
        <v>54500</v>
      </c>
    </row>
    <row r="12" spans="1:19" ht="16.2" thickBot="1">
      <c r="A12" s="1298">
        <v>5</v>
      </c>
      <c r="B12" s="1327">
        <f t="shared" si="8"/>
        <v>5</v>
      </c>
      <c r="C12" s="1293" t="str">
        <f t="shared" si="0"/>
        <v>lR;ukjk;.k 'kekZ</v>
      </c>
      <c r="D12" s="1279" t="str">
        <f t="shared" si="1"/>
        <v>वरिष्ठ अध्यापक</v>
      </c>
      <c r="E12" s="1279" t="str">
        <f t="shared" si="2"/>
        <v>राउमावि चौगाई</v>
      </c>
      <c r="F12" s="1286" t="str">
        <f t="shared" si="3"/>
        <v>L-13</v>
      </c>
      <c r="G12" s="1286">
        <f t="shared" si="4"/>
        <v>71300</v>
      </c>
      <c r="H12" s="1328" t="str">
        <f t="shared" ca="1" si="5"/>
        <v>01-07-2020</v>
      </c>
      <c r="I12" s="1328" t="str">
        <f t="shared" ca="1" si="6"/>
        <v>01-07-2021</v>
      </c>
      <c r="J12" s="1327">
        <f t="shared" si="7"/>
        <v>73400</v>
      </c>
      <c r="K12" s="1329" t="s">
        <v>32</v>
      </c>
      <c r="L12" s="1330"/>
      <c r="M12">
        <v>5</v>
      </c>
      <c r="N12" t="str">
        <f>EmpDetail!B8</f>
        <v>lR;ukjk;.k 'kekZ</v>
      </c>
      <c r="O12" t="str">
        <f>EmpDetail!C8</f>
        <v>वरिष्ठ अध्यापक</v>
      </c>
      <c r="P12" t="str">
        <f>EmpDetail!D8</f>
        <v>राउमावि चौगाई</v>
      </c>
      <c r="Q12" t="str">
        <f>EmpDetail!J8</f>
        <v>L-13</v>
      </c>
      <c r="R12">
        <f>EmpDetail!K8</f>
        <v>71300</v>
      </c>
    </row>
    <row r="13" spans="1:19" ht="16.2" thickBot="1">
      <c r="A13" s="1298">
        <v>6</v>
      </c>
      <c r="B13" s="1327">
        <f t="shared" si="8"/>
        <v>6</v>
      </c>
      <c r="C13" s="1293" t="str">
        <f t="shared" si="0"/>
        <v>iq"ik tSu</v>
      </c>
      <c r="D13" s="1279" t="str">
        <f t="shared" si="1"/>
        <v>वरिष्ठ अध्यापक</v>
      </c>
      <c r="E13" s="1279" t="str">
        <f t="shared" si="2"/>
        <v>राउमावि चौगाई</v>
      </c>
      <c r="F13" s="1286" t="str">
        <f t="shared" si="3"/>
        <v>L-13</v>
      </c>
      <c r="G13" s="1286">
        <f t="shared" si="4"/>
        <v>73400</v>
      </c>
      <c r="H13" s="1328" t="str">
        <f t="shared" ca="1" si="5"/>
        <v>01-07-2020</v>
      </c>
      <c r="I13" s="1328" t="str">
        <f t="shared" ca="1" si="6"/>
        <v>01-07-2021</v>
      </c>
      <c r="J13" s="1327">
        <f t="shared" si="7"/>
        <v>75600</v>
      </c>
      <c r="K13" s="1329" t="s">
        <v>32</v>
      </c>
      <c r="L13" s="1330"/>
      <c r="M13">
        <v>6</v>
      </c>
      <c r="N13" t="str">
        <f>EmpDetail!B9</f>
        <v>iq"ik tSu</v>
      </c>
      <c r="O13" t="str">
        <f>EmpDetail!C9</f>
        <v>वरिष्ठ अध्यापक</v>
      </c>
      <c r="P13" t="str">
        <f>EmpDetail!D9</f>
        <v>राउमावि चौगाई</v>
      </c>
      <c r="Q13" t="str">
        <f>EmpDetail!J9</f>
        <v>L-13</v>
      </c>
      <c r="R13">
        <f>EmpDetail!K9</f>
        <v>73400</v>
      </c>
    </row>
    <row r="14" spans="1:19" ht="16.2" thickBot="1">
      <c r="A14" s="1298">
        <v>7</v>
      </c>
      <c r="B14" s="1327">
        <f t="shared" si="8"/>
        <v>7</v>
      </c>
      <c r="C14" s="1293" t="str">
        <f t="shared" si="0"/>
        <v>vk'kkjke eh.kk</v>
      </c>
      <c r="D14" s="1279" t="str">
        <f t="shared" si="1"/>
        <v>वरिष्ठ अध्यापक</v>
      </c>
      <c r="E14" s="1279" t="str">
        <f t="shared" si="2"/>
        <v>राउमावि चौगाई</v>
      </c>
      <c r="F14" s="1286" t="str">
        <f t="shared" si="3"/>
        <v>L-11</v>
      </c>
      <c r="G14" s="1286">
        <f t="shared" si="4"/>
        <v>52300</v>
      </c>
      <c r="H14" s="1328" t="str">
        <f t="shared" ca="1" si="5"/>
        <v>01-07-2020</v>
      </c>
      <c r="I14" s="1328" t="str">
        <f t="shared" ca="1" si="6"/>
        <v>01-07-2021</v>
      </c>
      <c r="J14" s="1327">
        <f t="shared" si="7"/>
        <v>53900</v>
      </c>
      <c r="K14" s="1329" t="s">
        <v>32</v>
      </c>
      <c r="L14" s="1330"/>
      <c r="M14">
        <v>7</v>
      </c>
      <c r="N14" t="str">
        <f>EmpDetail!B10</f>
        <v>vk'kkjke eh.kk</v>
      </c>
      <c r="O14" t="str">
        <f>EmpDetail!C10</f>
        <v>वरिष्ठ अध्यापक</v>
      </c>
      <c r="P14" t="str">
        <f>EmpDetail!D10</f>
        <v>राउमावि चौगाई</v>
      </c>
      <c r="Q14" t="str">
        <f>EmpDetail!J10</f>
        <v>L-11</v>
      </c>
      <c r="R14">
        <f>EmpDetail!K10</f>
        <v>52300</v>
      </c>
    </row>
    <row r="15" spans="1:19" ht="16.2" thickBot="1">
      <c r="A15" s="1298">
        <v>8</v>
      </c>
      <c r="B15" s="1327">
        <f t="shared" si="8"/>
        <v>8</v>
      </c>
      <c r="C15" s="1293" t="str">
        <f t="shared" si="0"/>
        <v>t;iky flag</v>
      </c>
      <c r="D15" s="1279" t="str">
        <f t="shared" si="1"/>
        <v>वरिष्ठ अध्यापक</v>
      </c>
      <c r="E15" s="1279" t="str">
        <f t="shared" si="2"/>
        <v>राउमावि चौगाई</v>
      </c>
      <c r="F15" s="1286" t="str">
        <f t="shared" si="3"/>
        <v>L-12</v>
      </c>
      <c r="G15" s="1286">
        <f t="shared" si="4"/>
        <v>63100</v>
      </c>
      <c r="H15" s="1328" t="str">
        <f t="shared" ca="1" si="5"/>
        <v>01-07-2020</v>
      </c>
      <c r="I15" s="1328" t="str">
        <f t="shared" ca="1" si="6"/>
        <v>01-07-2021</v>
      </c>
      <c r="J15" s="1327">
        <f t="shared" si="7"/>
        <v>65000</v>
      </c>
      <c r="K15" s="1329" t="s">
        <v>32</v>
      </c>
      <c r="L15" s="1330"/>
      <c r="M15">
        <v>8</v>
      </c>
      <c r="N15" t="str">
        <f>EmpDetail!B11</f>
        <v>t;iky flag</v>
      </c>
      <c r="O15" t="str">
        <f>EmpDetail!C11</f>
        <v>वरिष्ठ अध्यापक</v>
      </c>
      <c r="P15" t="str">
        <f>EmpDetail!D11</f>
        <v>राउमावि चौगाई</v>
      </c>
      <c r="Q15" t="str">
        <f>EmpDetail!J11</f>
        <v>L-12</v>
      </c>
      <c r="R15">
        <f>EmpDetail!K11</f>
        <v>63100</v>
      </c>
    </row>
    <row r="16" spans="1:19" ht="16.2" thickBot="1">
      <c r="A16" s="1298">
        <v>9</v>
      </c>
      <c r="B16" s="1327">
        <f t="shared" si="8"/>
        <v>9</v>
      </c>
      <c r="C16" s="1293" t="str">
        <f t="shared" si="0"/>
        <v>jkeizlkn jsxj</v>
      </c>
      <c r="D16" s="1279" t="str">
        <f t="shared" si="1"/>
        <v>वरिष्ठ अध्यापक</v>
      </c>
      <c r="E16" s="1279" t="str">
        <f t="shared" si="2"/>
        <v>राउमावि चौगाई</v>
      </c>
      <c r="F16" s="1286" t="str">
        <f t="shared" si="3"/>
        <v>L-11</v>
      </c>
      <c r="G16" s="1286">
        <f t="shared" si="4"/>
        <v>46500</v>
      </c>
      <c r="H16" s="1328" t="str">
        <f t="shared" ca="1" si="5"/>
        <v>01-07-2020</v>
      </c>
      <c r="I16" s="1328" t="str">
        <f t="shared" ca="1" si="6"/>
        <v>01-07-2021</v>
      </c>
      <c r="J16" s="1327">
        <f t="shared" si="7"/>
        <v>47900</v>
      </c>
      <c r="K16" s="1329" t="s">
        <v>32</v>
      </c>
      <c r="L16" s="1330"/>
      <c r="M16">
        <v>9</v>
      </c>
      <c r="N16" t="str">
        <f>EmpDetail!B12</f>
        <v>jkeizlkn jsxj</v>
      </c>
      <c r="O16" t="str">
        <f>EmpDetail!C12</f>
        <v>वरिष्ठ अध्यापक</v>
      </c>
      <c r="P16" t="str">
        <f>EmpDetail!D12</f>
        <v>राउमावि चौगाई</v>
      </c>
      <c r="Q16" t="str">
        <f>EmpDetail!J12</f>
        <v>L-11</v>
      </c>
      <c r="R16">
        <f>EmpDetail!K12</f>
        <v>46500</v>
      </c>
    </row>
    <row r="17" spans="1:18" ht="16.2" thickBot="1">
      <c r="A17" s="1298">
        <v>10</v>
      </c>
      <c r="B17" s="1327">
        <f t="shared" si="8"/>
        <v>10</v>
      </c>
      <c r="C17" s="1293" t="str">
        <f t="shared" si="0"/>
        <v>egsUnz dqekj tkV</v>
      </c>
      <c r="D17" s="1279" t="str">
        <f t="shared" si="1"/>
        <v>शारीरिक शिक्षक</v>
      </c>
      <c r="E17" s="1279" t="str">
        <f t="shared" si="2"/>
        <v>राउमावि चौगाई</v>
      </c>
      <c r="F17" s="1286" t="str">
        <f t="shared" si="3"/>
        <v>L-12</v>
      </c>
      <c r="G17" s="1286">
        <f t="shared" si="4"/>
        <v>61300</v>
      </c>
      <c r="H17" s="1328" t="str">
        <f t="shared" ca="1" si="5"/>
        <v>01-07-2020</v>
      </c>
      <c r="I17" s="1328" t="str">
        <f t="shared" ca="1" si="6"/>
        <v>01-07-2021</v>
      </c>
      <c r="J17" s="1327">
        <f t="shared" si="7"/>
        <v>63100</v>
      </c>
      <c r="K17" s="1329" t="s">
        <v>32</v>
      </c>
      <c r="L17" s="1330"/>
      <c r="M17">
        <v>10</v>
      </c>
      <c r="N17" t="str">
        <f>EmpDetail!B13</f>
        <v>egsUnz dqekj tkV</v>
      </c>
      <c r="O17" t="str">
        <f>EmpDetail!C13</f>
        <v>शारीरिक शिक्षक</v>
      </c>
      <c r="P17" t="str">
        <f>EmpDetail!D13</f>
        <v>राउमावि चौगाई</v>
      </c>
      <c r="Q17" t="str">
        <f>EmpDetail!J13</f>
        <v>L-12</v>
      </c>
      <c r="R17">
        <f>EmpDetail!K13</f>
        <v>61300</v>
      </c>
    </row>
    <row r="18" spans="1:18" ht="16.2" thickBot="1">
      <c r="A18" s="1298">
        <v>11</v>
      </c>
      <c r="B18" s="1327">
        <f t="shared" si="8"/>
        <v>11</v>
      </c>
      <c r="C18" s="1293" t="str">
        <f t="shared" si="0"/>
        <v>NksVw yky jsxj</v>
      </c>
      <c r="D18" s="1279" t="str">
        <f t="shared" si="1"/>
        <v>अध्यापक ग्रेड III</v>
      </c>
      <c r="E18" s="1279" t="str">
        <f t="shared" si="2"/>
        <v>राउमावि चौगाई</v>
      </c>
      <c r="F18" s="1286" t="str">
        <f t="shared" si="3"/>
        <v>L-13</v>
      </c>
      <c r="G18" s="1286">
        <f t="shared" si="4"/>
        <v>65200</v>
      </c>
      <c r="H18" s="1328" t="str">
        <f t="shared" ca="1" si="5"/>
        <v>01-07-2020</v>
      </c>
      <c r="I18" s="1328" t="str">
        <f t="shared" ca="1" si="6"/>
        <v>01-07-2021</v>
      </c>
      <c r="J18" s="1327">
        <f t="shared" si="7"/>
        <v>67200</v>
      </c>
      <c r="K18" s="1329" t="s">
        <v>32</v>
      </c>
      <c r="L18" s="1330"/>
      <c r="M18">
        <v>11</v>
      </c>
      <c r="N18" t="str">
        <f>EmpDetail!B14</f>
        <v>NksVw yky jsxj</v>
      </c>
      <c r="O18" t="str">
        <f>EmpDetail!C14</f>
        <v>अध्यापक ग्रेड III</v>
      </c>
      <c r="P18" t="str">
        <f>EmpDetail!D14</f>
        <v>राउमावि चौगाई</v>
      </c>
      <c r="Q18" t="str">
        <f>EmpDetail!J14</f>
        <v>L-13</v>
      </c>
      <c r="R18">
        <f>EmpDetail!K14</f>
        <v>65200</v>
      </c>
    </row>
    <row r="19" spans="1:18" ht="16.2" thickBot="1">
      <c r="A19" s="1298">
        <v>12</v>
      </c>
      <c r="B19" s="1327">
        <f t="shared" si="8"/>
        <v>12</v>
      </c>
      <c r="C19" s="1293" t="str">
        <f t="shared" si="0"/>
        <v>dUgS;k yky egkoj</v>
      </c>
      <c r="D19" s="1279" t="str">
        <f t="shared" si="1"/>
        <v>अध्यापक ग्रेड III</v>
      </c>
      <c r="E19" s="1279" t="str">
        <f t="shared" si="2"/>
        <v>राउमावि चौगाई</v>
      </c>
      <c r="F19" s="1286" t="str">
        <f t="shared" si="3"/>
        <v>L-13</v>
      </c>
      <c r="G19" s="1286">
        <f t="shared" si="4"/>
        <v>65200</v>
      </c>
      <c r="H19" s="1328" t="str">
        <f t="shared" ca="1" si="5"/>
        <v>01-07-2020</v>
      </c>
      <c r="I19" s="1328" t="str">
        <f t="shared" ca="1" si="6"/>
        <v>01-07-2021</v>
      </c>
      <c r="J19" s="1327">
        <f t="shared" si="7"/>
        <v>67200</v>
      </c>
      <c r="K19" s="1329" t="s">
        <v>32</v>
      </c>
      <c r="L19" s="1330"/>
      <c r="M19">
        <v>12</v>
      </c>
      <c r="N19" t="str">
        <f>EmpDetail!B15</f>
        <v>dUgS;k yky egkoj</v>
      </c>
      <c r="O19" t="str">
        <f>EmpDetail!C15</f>
        <v>अध्यापक ग्रेड III</v>
      </c>
      <c r="P19" t="str">
        <f>EmpDetail!D15</f>
        <v>राउमावि चौगाई</v>
      </c>
      <c r="Q19" t="str">
        <f>EmpDetail!J15</f>
        <v>L-13</v>
      </c>
      <c r="R19">
        <f>EmpDetail!K15</f>
        <v>65200</v>
      </c>
    </row>
    <row r="20" spans="1:18" ht="16.2" thickBot="1">
      <c r="A20" s="1298">
        <v>13</v>
      </c>
      <c r="B20" s="1327">
        <f t="shared" si="8"/>
        <v>13</v>
      </c>
      <c r="C20" s="1293" t="str">
        <f t="shared" si="0"/>
        <v>prqHkqZt tkV</v>
      </c>
      <c r="D20" s="1279" t="str">
        <f t="shared" si="1"/>
        <v>अध्यापक ग्रेड III</v>
      </c>
      <c r="E20" s="1279" t="str">
        <f t="shared" si="2"/>
        <v>राउमावि चौगाई</v>
      </c>
      <c r="F20" s="1286" t="str">
        <f t="shared" si="3"/>
        <v>L-11</v>
      </c>
      <c r="G20" s="1286">
        <f t="shared" si="4"/>
        <v>52300</v>
      </c>
      <c r="H20" s="1328" t="str">
        <f t="shared" ca="1" si="5"/>
        <v>01-07-2020</v>
      </c>
      <c r="I20" s="1328" t="str">
        <f t="shared" ca="1" si="6"/>
        <v>01-07-2021</v>
      </c>
      <c r="J20" s="1327">
        <f t="shared" si="7"/>
        <v>53900</v>
      </c>
      <c r="K20" s="1329" t="s">
        <v>32</v>
      </c>
      <c r="L20" s="1330"/>
      <c r="M20">
        <v>13</v>
      </c>
      <c r="N20" t="str">
        <f>EmpDetail!B16</f>
        <v>prqHkqZt tkV</v>
      </c>
      <c r="O20" t="str">
        <f>EmpDetail!C16</f>
        <v>अध्यापक ग्रेड III</v>
      </c>
      <c r="P20" t="str">
        <f>EmpDetail!D16</f>
        <v>राउमावि चौगाई</v>
      </c>
      <c r="Q20" t="str">
        <f>EmpDetail!J16</f>
        <v>L-11</v>
      </c>
      <c r="R20">
        <f>EmpDetail!K16</f>
        <v>52300</v>
      </c>
    </row>
    <row r="21" spans="1:18" ht="16.2" thickBot="1">
      <c r="A21" s="1298">
        <v>15</v>
      </c>
      <c r="B21" s="1327">
        <f t="shared" si="8"/>
        <v>14</v>
      </c>
      <c r="C21" s="1293" t="str">
        <f t="shared" si="0"/>
        <v>lq'khyk cSjok</v>
      </c>
      <c r="D21" s="1279" t="str">
        <f t="shared" si="1"/>
        <v>कनिष्ठ सहायक</v>
      </c>
      <c r="E21" s="1279" t="str">
        <f t="shared" si="2"/>
        <v>राउमावि चौगाई</v>
      </c>
      <c r="F21" s="1286" t="str">
        <f t="shared" si="3"/>
        <v>L-5</v>
      </c>
      <c r="G21" s="1286">
        <f t="shared" si="4"/>
        <v>14600</v>
      </c>
      <c r="H21" s="1328" t="str">
        <f ca="1">IF(AND(G21=""),"",IF(G21&lt;=0,"",(CONCATENATE("01-07-",(YEAR(TODAY())-1)))))</f>
        <v>01-07-2020</v>
      </c>
      <c r="I21" s="1328" t="str">
        <f ca="1">IF(AND(G21=""),"",IF(G21&lt;=0,"",(CONCATENATE("01-07-",(YEAR(TODAY()))))))</f>
        <v>01-07-2021</v>
      </c>
      <c r="J21" s="1327">
        <f t="shared" si="7"/>
        <v>15000</v>
      </c>
      <c r="K21" s="1329" t="s">
        <v>32</v>
      </c>
      <c r="L21" s="1330"/>
      <c r="M21">
        <v>14</v>
      </c>
      <c r="N21" t="str">
        <f>EmpDetail!B17</f>
        <v>vklsQk [kku</v>
      </c>
      <c r="O21" t="str">
        <f>EmpDetail!C17</f>
        <v>अध्यापक ग्रेड III</v>
      </c>
      <c r="P21" t="str">
        <f>EmpDetail!D17</f>
        <v>राउमावि चौगाई</v>
      </c>
      <c r="Q21" t="str">
        <f>EmpDetail!J17</f>
        <v>L-11</v>
      </c>
      <c r="R21">
        <f>EmpDetail!K17</f>
        <v>52300</v>
      </c>
    </row>
    <row r="22" spans="1:18" ht="16.2" thickBot="1">
      <c r="A22" s="1298"/>
      <c r="B22" s="1327" t="str">
        <f t="shared" si="8"/>
        <v/>
      </c>
      <c r="C22" s="1293" t="str">
        <f t="shared" si="0"/>
        <v/>
      </c>
      <c r="D22" s="1279" t="str">
        <f t="shared" si="1"/>
        <v/>
      </c>
      <c r="E22" s="1279" t="str">
        <f t="shared" si="2"/>
        <v/>
      </c>
      <c r="F22" s="1286" t="str">
        <f t="shared" si="3"/>
        <v/>
      </c>
      <c r="G22" s="1286" t="str">
        <f t="shared" si="4"/>
        <v/>
      </c>
      <c r="H22" s="1328" t="str">
        <f t="shared" ca="1" si="5"/>
        <v/>
      </c>
      <c r="I22" s="1328" t="str">
        <f t="shared" ca="1" si="6"/>
        <v/>
      </c>
      <c r="J22" s="1327" t="str">
        <f t="shared" si="7"/>
        <v/>
      </c>
      <c r="K22" s="1329"/>
      <c r="L22" s="1330"/>
      <c r="M22">
        <v>15</v>
      </c>
      <c r="N22" t="str">
        <f>EmpDetail!B18</f>
        <v>lq'khyk cSjok</v>
      </c>
      <c r="O22" t="str">
        <f>EmpDetail!C18</f>
        <v>कनिष्ठ सहायक</v>
      </c>
      <c r="P22" t="str">
        <f>EmpDetail!D18</f>
        <v>राउमावि चौगाई</v>
      </c>
      <c r="Q22" t="str">
        <f>EmpDetail!J18</f>
        <v>L-5</v>
      </c>
      <c r="R22">
        <f>EmpDetail!K18</f>
        <v>14600</v>
      </c>
    </row>
    <row r="23" spans="1:18" ht="15.6" hidden="1">
      <c r="A23" s="1317"/>
      <c r="B23" s="1318" t="str">
        <f t="shared" si="8"/>
        <v/>
      </c>
      <c r="C23" s="1319" t="str">
        <f t="shared" si="0"/>
        <v/>
      </c>
      <c r="D23" s="1320" t="str">
        <f t="shared" si="1"/>
        <v/>
      </c>
      <c r="E23" s="1320" t="str">
        <f t="shared" si="2"/>
        <v/>
      </c>
      <c r="F23" s="1321" t="str">
        <f t="shared" si="3"/>
        <v/>
      </c>
      <c r="G23" s="1321" t="str">
        <f t="shared" si="4"/>
        <v/>
      </c>
      <c r="H23" s="1322" t="str">
        <f t="shared" ca="1" si="5"/>
        <v/>
      </c>
      <c r="I23" s="1322" t="str">
        <f t="shared" ca="1" si="6"/>
        <v/>
      </c>
      <c r="J23" s="237" t="str">
        <f t="shared" si="7"/>
        <v/>
      </c>
      <c r="K23" s="1323"/>
      <c r="L23" s="1324"/>
      <c r="M23">
        <v>16</v>
      </c>
      <c r="N23" t="str">
        <f>EmpDetail!B19</f>
        <v>txnh'k izlkn rsyh</v>
      </c>
      <c r="O23" t="str">
        <f>EmpDetail!C19</f>
        <v>सहायक कर्मचारी</v>
      </c>
      <c r="P23" t="str">
        <f>EmpDetail!D19</f>
        <v>राउमावि चौगाई</v>
      </c>
      <c r="Q23" t="str">
        <f>EmpDetail!J19</f>
        <v>L-5</v>
      </c>
      <c r="R23">
        <f>EmpDetail!K19</f>
        <v>34700</v>
      </c>
    </row>
    <row r="24" spans="1:18" ht="15.6" hidden="1">
      <c r="A24" s="196"/>
      <c r="B24" s="197" t="str">
        <f t="shared" si="8"/>
        <v/>
      </c>
      <c r="C24" s="198" t="str">
        <f t="shared" si="0"/>
        <v/>
      </c>
      <c r="D24" s="199" t="str">
        <f t="shared" si="1"/>
        <v/>
      </c>
      <c r="E24" s="199" t="str">
        <f t="shared" si="2"/>
        <v/>
      </c>
      <c r="F24" s="200" t="str">
        <f t="shared" si="3"/>
        <v/>
      </c>
      <c r="G24" s="200" t="str">
        <f t="shared" si="4"/>
        <v/>
      </c>
      <c r="H24" s="201" t="str">
        <f t="shared" ca="1" si="5"/>
        <v/>
      </c>
      <c r="I24" s="201" t="str">
        <f t="shared" ca="1" si="6"/>
        <v/>
      </c>
      <c r="J24" s="202" t="str">
        <f t="shared" si="7"/>
        <v/>
      </c>
      <c r="K24" s="203"/>
      <c r="L24" s="204"/>
      <c r="M24">
        <v>17</v>
      </c>
      <c r="N24" t="str">
        <f>EmpDetail!B20</f>
        <v>jfoUnz dqekj tSu</v>
      </c>
      <c r="O24" t="str">
        <f>EmpDetail!C20</f>
        <v>अध्यापक ग्रेड III</v>
      </c>
      <c r="P24" t="str">
        <f>EmpDetail!D20</f>
        <v>राउप्रावि मोहिनी</v>
      </c>
      <c r="Q24" t="str">
        <f>EmpDetail!J20</f>
        <v>L-12</v>
      </c>
      <c r="R24">
        <f>EmpDetail!K20</f>
        <v>65200</v>
      </c>
    </row>
    <row r="25" spans="1:18" ht="15.6" hidden="1">
      <c r="A25" s="196"/>
      <c r="B25" s="197" t="str">
        <f t="shared" si="8"/>
        <v/>
      </c>
      <c r="C25" s="198" t="str">
        <f t="shared" si="0"/>
        <v/>
      </c>
      <c r="D25" s="199" t="str">
        <f t="shared" si="1"/>
        <v/>
      </c>
      <c r="E25" s="199" t="str">
        <f t="shared" si="2"/>
        <v/>
      </c>
      <c r="F25" s="200" t="str">
        <f t="shared" si="3"/>
        <v/>
      </c>
      <c r="G25" s="200" t="str">
        <f t="shared" si="4"/>
        <v/>
      </c>
      <c r="H25" s="201" t="str">
        <f t="shared" ca="1" si="5"/>
        <v/>
      </c>
      <c r="I25" s="201" t="str">
        <f t="shared" ca="1" si="6"/>
        <v/>
      </c>
      <c r="J25" s="202" t="str">
        <f t="shared" si="7"/>
        <v/>
      </c>
      <c r="K25" s="203"/>
      <c r="L25" s="204"/>
      <c r="M25">
        <v>18</v>
      </c>
      <c r="N25" t="str">
        <f>EmpDetail!B21</f>
        <v xml:space="preserve"> ';ke lqUnj ckxkSM</v>
      </c>
      <c r="O25" t="str">
        <f>EmpDetail!C21</f>
        <v>अध्यापक ग्रेड III</v>
      </c>
      <c r="P25" t="str">
        <f>EmpDetail!D21</f>
        <v>राउप्रावि मोहिनी</v>
      </c>
      <c r="Q25" t="str">
        <f>EmpDetail!J21</f>
        <v>L-10</v>
      </c>
      <c r="R25">
        <f>EmpDetail!K21</f>
        <v>40300</v>
      </c>
    </row>
    <row r="26" spans="1:18" ht="15.6" hidden="1">
      <c r="A26" s="196"/>
      <c r="B26" s="197" t="str">
        <f t="shared" si="8"/>
        <v/>
      </c>
      <c r="C26" s="198" t="str">
        <f t="shared" si="0"/>
        <v/>
      </c>
      <c r="D26" s="199" t="str">
        <f t="shared" si="1"/>
        <v/>
      </c>
      <c r="E26" s="199" t="str">
        <f t="shared" si="2"/>
        <v/>
      </c>
      <c r="F26" s="200" t="str">
        <f t="shared" si="3"/>
        <v/>
      </c>
      <c r="G26" s="200" t="str">
        <f t="shared" si="4"/>
        <v/>
      </c>
      <c r="H26" s="201" t="str">
        <f t="shared" ca="1" si="5"/>
        <v/>
      </c>
      <c r="I26" s="201" t="str">
        <f t="shared" ca="1" si="6"/>
        <v/>
      </c>
      <c r="J26" s="202" t="str">
        <f t="shared" si="7"/>
        <v/>
      </c>
      <c r="K26" s="203"/>
      <c r="L26" s="204"/>
      <c r="M26">
        <v>19</v>
      </c>
      <c r="N26" t="str">
        <f>EmpDetail!B22</f>
        <v>d`".kk 'kekZ</v>
      </c>
      <c r="O26" t="str">
        <f>EmpDetail!C22</f>
        <v>प्रबोधक</v>
      </c>
      <c r="P26" t="str">
        <f>EmpDetail!D22</f>
        <v>राउप्रावि मोहिनी</v>
      </c>
      <c r="Q26" t="str">
        <f>EmpDetail!J22</f>
        <v>L-11</v>
      </c>
      <c r="R26">
        <f>EmpDetail!K22</f>
        <v>45100</v>
      </c>
    </row>
    <row r="27" spans="1:18" ht="15.6" hidden="1">
      <c r="A27" s="196"/>
      <c r="B27" s="197" t="str">
        <f t="shared" si="8"/>
        <v/>
      </c>
      <c r="C27" s="198" t="str">
        <f t="shared" si="0"/>
        <v/>
      </c>
      <c r="D27" s="199" t="str">
        <f t="shared" si="1"/>
        <v/>
      </c>
      <c r="E27" s="199" t="str">
        <f t="shared" si="2"/>
        <v/>
      </c>
      <c r="F27" s="200" t="str">
        <f t="shared" si="3"/>
        <v/>
      </c>
      <c r="G27" s="200" t="str">
        <f t="shared" si="4"/>
        <v/>
      </c>
      <c r="H27" s="201" t="str">
        <f t="shared" ca="1" si="5"/>
        <v/>
      </c>
      <c r="I27" s="201" t="str">
        <f t="shared" ca="1" si="6"/>
        <v/>
      </c>
      <c r="J27" s="202" t="str">
        <f t="shared" si="7"/>
        <v/>
      </c>
      <c r="K27" s="203"/>
      <c r="L27" s="204"/>
      <c r="M27">
        <v>20</v>
      </c>
      <c r="N27" t="str">
        <f>EmpDetail!B23</f>
        <v>/keZsUnz pkS/kjh</v>
      </c>
      <c r="O27" t="str">
        <f>EmpDetail!C23</f>
        <v>अध्यापक ग्रेड III</v>
      </c>
      <c r="P27" t="str">
        <f>EmpDetail!D23</f>
        <v>राउप्रावि गोरधनपुरा</v>
      </c>
      <c r="Q27" t="str">
        <f>EmpDetail!J23</f>
        <v>L-10</v>
      </c>
      <c r="R27">
        <f>EmpDetail!K23</f>
        <v>40300</v>
      </c>
    </row>
    <row r="28" spans="1:18" ht="15.6" hidden="1">
      <c r="A28" s="196"/>
      <c r="B28" s="197" t="str">
        <f t="shared" si="8"/>
        <v/>
      </c>
      <c r="C28" s="198" t="str">
        <f t="shared" si="0"/>
        <v/>
      </c>
      <c r="D28" s="199" t="str">
        <f t="shared" si="1"/>
        <v/>
      </c>
      <c r="E28" s="199" t="str">
        <f t="shared" si="2"/>
        <v/>
      </c>
      <c r="F28" s="200" t="str">
        <f t="shared" si="3"/>
        <v/>
      </c>
      <c r="G28" s="200" t="str">
        <f t="shared" si="4"/>
        <v/>
      </c>
      <c r="H28" s="201" t="str">
        <f t="shared" ca="1" si="5"/>
        <v/>
      </c>
      <c r="I28" s="201" t="str">
        <f t="shared" ca="1" si="6"/>
        <v/>
      </c>
      <c r="J28" s="202" t="str">
        <f t="shared" si="7"/>
        <v/>
      </c>
      <c r="K28" s="203"/>
      <c r="L28" s="204"/>
      <c r="M28">
        <v>21</v>
      </c>
      <c r="N28" t="str">
        <f>EmpDetail!B24</f>
        <v>izgykn ekyh</v>
      </c>
      <c r="O28" t="str">
        <f>EmpDetail!C24</f>
        <v>प्रबोधक</v>
      </c>
      <c r="P28" t="str">
        <f>EmpDetail!D24</f>
        <v>राउप्रावि गोरधनपुरा</v>
      </c>
      <c r="Q28" t="str">
        <f>EmpDetail!J24</f>
        <v>L-11</v>
      </c>
      <c r="R28">
        <f>EmpDetail!K24</f>
        <v>46500</v>
      </c>
    </row>
    <row r="29" spans="1:18" ht="15.6" hidden="1">
      <c r="A29" s="196"/>
      <c r="B29" s="197" t="str">
        <f t="shared" si="8"/>
        <v/>
      </c>
      <c r="C29" s="198" t="str">
        <f t="shared" si="0"/>
        <v/>
      </c>
      <c r="D29" s="199" t="str">
        <f t="shared" si="1"/>
        <v/>
      </c>
      <c r="E29" s="199" t="str">
        <f t="shared" si="2"/>
        <v/>
      </c>
      <c r="F29" s="200" t="str">
        <f t="shared" si="3"/>
        <v/>
      </c>
      <c r="G29" s="200" t="str">
        <f t="shared" si="4"/>
        <v/>
      </c>
      <c r="H29" s="201" t="str">
        <f t="shared" ca="1" si="5"/>
        <v/>
      </c>
      <c r="I29" s="201" t="str">
        <f t="shared" ca="1" si="6"/>
        <v/>
      </c>
      <c r="J29" s="202" t="str">
        <f t="shared" si="7"/>
        <v/>
      </c>
      <c r="K29" s="203"/>
      <c r="L29" s="204"/>
      <c r="M29">
        <v>22</v>
      </c>
      <c r="N29" t="str">
        <f>EmpDetail!B25</f>
        <v>jken;ky xqtZj</v>
      </c>
      <c r="O29" t="str">
        <f>EmpDetail!C25</f>
        <v>प्रबोधक</v>
      </c>
      <c r="P29" t="str">
        <f>EmpDetail!D25</f>
        <v>राउप्रावि सोंदीफल</v>
      </c>
      <c r="Q29" t="str">
        <f>EmpDetail!J25</f>
        <v>L-11</v>
      </c>
      <c r="R29">
        <f>EmpDetail!K25</f>
        <v>45100</v>
      </c>
    </row>
    <row r="30" spans="1:18" ht="15.6" hidden="1">
      <c r="A30" s="196"/>
      <c r="B30" s="197" t="str">
        <f t="shared" si="8"/>
        <v/>
      </c>
      <c r="C30" s="198" t="str">
        <f t="shared" si="0"/>
        <v/>
      </c>
      <c r="D30" s="199" t="str">
        <f t="shared" si="1"/>
        <v/>
      </c>
      <c r="E30" s="199" t="str">
        <f t="shared" si="2"/>
        <v/>
      </c>
      <c r="F30" s="200" t="str">
        <f t="shared" si="3"/>
        <v/>
      </c>
      <c r="G30" s="200" t="str">
        <f t="shared" si="4"/>
        <v/>
      </c>
      <c r="H30" s="201" t="str">
        <f t="shared" ca="1" si="5"/>
        <v/>
      </c>
      <c r="I30" s="201" t="str">
        <f t="shared" ca="1" si="6"/>
        <v/>
      </c>
      <c r="J30" s="202" t="str">
        <f t="shared" si="7"/>
        <v/>
      </c>
      <c r="K30" s="203"/>
      <c r="L30" s="204"/>
      <c r="M30">
        <v>23</v>
      </c>
      <c r="N30" t="str">
        <f>EmpDetail!B26</f>
        <v>vkSeizdk'k tkV</v>
      </c>
      <c r="O30" t="str">
        <f>EmpDetail!C26</f>
        <v>अध्यापक ग्रेड III</v>
      </c>
      <c r="P30" t="str">
        <f>EmpDetail!D26</f>
        <v>राउप्रावि सोंदीफल</v>
      </c>
      <c r="Q30" t="str">
        <f>EmpDetail!J26</f>
        <v>L-11</v>
      </c>
      <c r="R30">
        <f>EmpDetail!K26</f>
        <v>45100</v>
      </c>
    </row>
    <row r="31" spans="1:18" ht="15.6" hidden="1">
      <c r="A31" s="196"/>
      <c r="B31" s="197" t="str">
        <f t="shared" si="8"/>
        <v/>
      </c>
      <c r="C31" s="198" t="str">
        <f t="shared" si="0"/>
        <v/>
      </c>
      <c r="D31" s="199" t="str">
        <f t="shared" si="1"/>
        <v/>
      </c>
      <c r="E31" s="199" t="str">
        <f t="shared" si="2"/>
        <v/>
      </c>
      <c r="F31" s="200" t="str">
        <f t="shared" si="3"/>
        <v/>
      </c>
      <c r="G31" s="200" t="str">
        <f t="shared" si="4"/>
        <v/>
      </c>
      <c r="H31" s="201" t="str">
        <f t="shared" ca="1" si="5"/>
        <v/>
      </c>
      <c r="I31" s="201" t="str">
        <f t="shared" ca="1" si="6"/>
        <v/>
      </c>
      <c r="J31" s="202" t="str">
        <f t="shared" si="7"/>
        <v/>
      </c>
      <c r="K31" s="203"/>
      <c r="L31" s="204"/>
      <c r="M31">
        <v>24</v>
      </c>
      <c r="N31" t="str">
        <f>EmpDetail!B27</f>
        <v>vthr flag</v>
      </c>
      <c r="O31" t="str">
        <f>EmpDetail!C27</f>
        <v>अध्यापक ग्रेड III</v>
      </c>
      <c r="P31" t="str">
        <f>EmpDetail!D27</f>
        <v>राप्रावि जानकीवल्लभपुरा</v>
      </c>
      <c r="Q31" t="str">
        <f>EmpDetail!J27</f>
        <v>L-10</v>
      </c>
      <c r="R31">
        <f>EmpDetail!K27</f>
        <v>40300</v>
      </c>
    </row>
    <row r="32" spans="1:18" ht="15.6" hidden="1">
      <c r="A32" s="196"/>
      <c r="B32" s="197" t="str">
        <f t="shared" si="8"/>
        <v/>
      </c>
      <c r="C32" s="198" t="str">
        <f t="shared" si="0"/>
        <v/>
      </c>
      <c r="D32" s="199" t="str">
        <f t="shared" si="1"/>
        <v/>
      </c>
      <c r="E32" s="199" t="str">
        <f t="shared" si="2"/>
        <v/>
      </c>
      <c r="F32" s="200" t="str">
        <f t="shared" si="3"/>
        <v/>
      </c>
      <c r="G32" s="200" t="str">
        <f t="shared" si="4"/>
        <v/>
      </c>
      <c r="H32" s="201" t="str">
        <f t="shared" ca="1" si="5"/>
        <v/>
      </c>
      <c r="I32" s="201" t="str">
        <f t="shared" ca="1" si="6"/>
        <v/>
      </c>
      <c r="J32" s="202" t="str">
        <f t="shared" si="7"/>
        <v/>
      </c>
      <c r="K32" s="203"/>
      <c r="L32" s="204"/>
      <c r="M32">
        <v>25</v>
      </c>
      <c r="N32" t="str">
        <f>EmpDetail!B28</f>
        <v>eq[rkj eha;k</v>
      </c>
      <c r="O32" t="str">
        <f>EmpDetail!C28</f>
        <v>प्रबोधक</v>
      </c>
      <c r="P32" t="str">
        <f>EmpDetail!D28</f>
        <v>राप्रावि जानकीवल्लभपुरा</v>
      </c>
      <c r="Q32" t="str">
        <f>EmpDetail!J28</f>
        <v>L-11</v>
      </c>
      <c r="R32">
        <f>EmpDetail!K28</f>
        <v>45100</v>
      </c>
    </row>
    <row r="33" spans="1:18" ht="15.6" hidden="1">
      <c r="A33" s="196"/>
      <c r="B33" s="197" t="str">
        <f t="shared" si="8"/>
        <v/>
      </c>
      <c r="C33" s="198" t="str">
        <f t="shared" si="0"/>
        <v/>
      </c>
      <c r="D33" s="199" t="str">
        <f t="shared" si="1"/>
        <v/>
      </c>
      <c r="E33" s="199" t="str">
        <f t="shared" si="2"/>
        <v/>
      </c>
      <c r="F33" s="200" t="str">
        <f t="shared" si="3"/>
        <v/>
      </c>
      <c r="G33" s="200" t="str">
        <f t="shared" si="4"/>
        <v/>
      </c>
      <c r="H33" s="201" t="str">
        <f t="shared" ca="1" si="5"/>
        <v/>
      </c>
      <c r="I33" s="201" t="str">
        <f t="shared" ca="1" si="6"/>
        <v/>
      </c>
      <c r="J33" s="202" t="str">
        <f t="shared" si="7"/>
        <v/>
      </c>
      <c r="K33" s="203"/>
      <c r="L33" s="204"/>
      <c r="M33">
        <v>26</v>
      </c>
      <c r="N33" t="str">
        <f>EmpDetail!B29</f>
        <v xml:space="preserve">eks0 tehy </v>
      </c>
      <c r="O33" t="str">
        <f>EmpDetail!C29</f>
        <v>प्रबोधक</v>
      </c>
      <c r="P33" t="str">
        <f>EmpDetail!D29</f>
        <v>राप्रावि रसूलपुरा</v>
      </c>
      <c r="Q33" t="str">
        <f>EmpDetail!J29</f>
        <v>L-11</v>
      </c>
      <c r="R33">
        <f>EmpDetail!K29</f>
        <v>45100</v>
      </c>
    </row>
    <row r="34" spans="1:18" ht="15.6" hidden="1">
      <c r="A34" s="196"/>
      <c r="B34" s="197" t="str">
        <f t="shared" si="8"/>
        <v/>
      </c>
      <c r="C34" s="198" t="str">
        <f t="shared" si="0"/>
        <v/>
      </c>
      <c r="D34" s="199" t="str">
        <f t="shared" si="1"/>
        <v/>
      </c>
      <c r="E34" s="199" t="str">
        <f t="shared" si="2"/>
        <v/>
      </c>
      <c r="F34" s="200" t="str">
        <f t="shared" si="3"/>
        <v/>
      </c>
      <c r="G34" s="200" t="str">
        <f t="shared" si="4"/>
        <v/>
      </c>
      <c r="H34" s="201" t="str">
        <f t="shared" ca="1" si="5"/>
        <v/>
      </c>
      <c r="I34" s="201" t="str">
        <f t="shared" ca="1" si="6"/>
        <v/>
      </c>
      <c r="J34" s="202" t="str">
        <f t="shared" si="7"/>
        <v/>
      </c>
      <c r="K34" s="203"/>
      <c r="L34" s="204"/>
      <c r="M34">
        <v>27</v>
      </c>
      <c r="N34" t="str">
        <f>EmpDetail!B30</f>
        <v>lkaojey tkV</v>
      </c>
      <c r="O34" t="str">
        <f>EmpDetail!C30</f>
        <v>अध्यापक ग्रेड III</v>
      </c>
      <c r="P34" t="str">
        <f>EmpDetail!D30</f>
        <v>राप्रावि रसूलपुरा</v>
      </c>
      <c r="Q34" t="str">
        <f>EmpDetail!J30</f>
        <v>L-10</v>
      </c>
      <c r="R34">
        <f>EmpDetail!K30</f>
        <v>38000</v>
      </c>
    </row>
    <row r="35" spans="1:18" ht="15.6" hidden="1">
      <c r="A35" s="196"/>
      <c r="B35" s="197" t="str">
        <f t="shared" si="8"/>
        <v/>
      </c>
      <c r="C35" s="198" t="str">
        <f t="shared" si="0"/>
        <v/>
      </c>
      <c r="D35" s="199" t="str">
        <f t="shared" si="1"/>
        <v/>
      </c>
      <c r="E35" s="199" t="str">
        <f t="shared" si="2"/>
        <v/>
      </c>
      <c r="F35" s="200" t="str">
        <f t="shared" si="3"/>
        <v/>
      </c>
      <c r="G35" s="200" t="str">
        <f t="shared" si="4"/>
        <v/>
      </c>
      <c r="H35" s="201" t="str">
        <f t="shared" ca="1" si="5"/>
        <v/>
      </c>
      <c r="I35" s="201" t="str">
        <f t="shared" ca="1" si="6"/>
        <v/>
      </c>
      <c r="J35" s="202" t="str">
        <f t="shared" si="7"/>
        <v/>
      </c>
      <c r="K35" s="203"/>
      <c r="L35" s="204"/>
      <c r="M35">
        <v>28</v>
      </c>
      <c r="N35" t="str">
        <f>EmpDetail!B31</f>
        <v>pkS/kjh eksuk jkekorkj</v>
      </c>
      <c r="O35" t="str">
        <f>EmpDetail!C31</f>
        <v>अध्यापक ग्रेड III</v>
      </c>
      <c r="P35" t="str">
        <f>EmpDetail!D31</f>
        <v>राप्रावि मोहिनी ढाणी बाढ</v>
      </c>
      <c r="Q35" t="str">
        <f>EmpDetail!J31</f>
        <v>L-10</v>
      </c>
      <c r="R35">
        <f>EmpDetail!K31</f>
        <v>38000</v>
      </c>
    </row>
    <row r="36" spans="1:18" ht="15.6" hidden="1">
      <c r="A36" s="196"/>
      <c r="B36" s="197" t="str">
        <f t="shared" si="8"/>
        <v/>
      </c>
      <c r="C36" s="198" t="str">
        <f t="shared" si="0"/>
        <v/>
      </c>
      <c r="D36" s="199" t="str">
        <f t="shared" si="1"/>
        <v/>
      </c>
      <c r="E36" s="199" t="str">
        <f t="shared" si="2"/>
        <v/>
      </c>
      <c r="F36" s="200" t="str">
        <f t="shared" si="3"/>
        <v/>
      </c>
      <c r="G36" s="200" t="str">
        <f t="shared" si="4"/>
        <v/>
      </c>
      <c r="H36" s="201" t="str">
        <f t="shared" ca="1" si="5"/>
        <v/>
      </c>
      <c r="I36" s="201" t="str">
        <f t="shared" ca="1" si="6"/>
        <v/>
      </c>
      <c r="J36" s="202" t="str">
        <f t="shared" si="7"/>
        <v/>
      </c>
      <c r="K36" s="203"/>
      <c r="L36" s="204"/>
      <c r="M36">
        <v>29</v>
      </c>
      <c r="N36" t="str">
        <f>EmpDetail!B32</f>
        <v>rkjkpUn tk;loky</v>
      </c>
      <c r="O36" t="str">
        <f>EmpDetail!C32</f>
        <v>प्रबोधक</v>
      </c>
      <c r="P36" t="str">
        <f>EmpDetail!D32</f>
        <v>राप्रावि मोहिनी ढाणी बाढ</v>
      </c>
      <c r="Q36" t="str">
        <f>EmpDetail!J32</f>
        <v>L-11</v>
      </c>
      <c r="R36">
        <f>EmpDetail!K32</f>
        <v>41300</v>
      </c>
    </row>
    <row r="37" spans="1:18" ht="15.6" hidden="1">
      <c r="A37" s="196"/>
      <c r="B37" s="197" t="str">
        <f t="shared" si="8"/>
        <v/>
      </c>
      <c r="C37" s="198" t="str">
        <f t="shared" si="0"/>
        <v/>
      </c>
      <c r="D37" s="199" t="str">
        <f t="shared" si="1"/>
        <v/>
      </c>
      <c r="E37" s="199" t="str">
        <f t="shared" si="2"/>
        <v/>
      </c>
      <c r="F37" s="200" t="str">
        <f t="shared" si="3"/>
        <v/>
      </c>
      <c r="G37" s="200" t="str">
        <f t="shared" si="4"/>
        <v/>
      </c>
      <c r="H37" s="201" t="str">
        <f t="shared" ca="1" si="5"/>
        <v/>
      </c>
      <c r="I37" s="201" t="str">
        <f t="shared" ca="1" si="6"/>
        <v/>
      </c>
      <c r="J37" s="202" t="str">
        <f t="shared" si="7"/>
        <v/>
      </c>
      <c r="K37" s="203"/>
      <c r="L37" s="204"/>
      <c r="M37">
        <v>30</v>
      </c>
      <c r="N37" t="str">
        <f>EmpDetail!B33</f>
        <v>jketl ;kno</v>
      </c>
      <c r="O37" t="str">
        <f>EmpDetail!C33</f>
        <v>अध्यापक ग्रेड III</v>
      </c>
      <c r="P37" t="str">
        <f>EmpDetail!D33</f>
        <v>राप्रावि बैरवा ढाणी सोन्दीफल</v>
      </c>
      <c r="Q37" t="str">
        <f>EmpDetail!J33</f>
        <v>L-12</v>
      </c>
      <c r="R37">
        <f>EmpDetail!K33</f>
        <v>63100</v>
      </c>
    </row>
    <row r="38" spans="1:18" ht="15.6" hidden="1">
      <c r="A38" s="196"/>
      <c r="B38" s="197" t="str">
        <f t="shared" si="8"/>
        <v/>
      </c>
      <c r="C38" s="198" t="str">
        <f t="shared" si="0"/>
        <v/>
      </c>
      <c r="D38" s="199" t="str">
        <f t="shared" si="1"/>
        <v/>
      </c>
      <c r="E38" s="199" t="str">
        <f t="shared" si="2"/>
        <v/>
      </c>
      <c r="F38" s="200" t="str">
        <f t="shared" si="3"/>
        <v/>
      </c>
      <c r="G38" s="200" t="str">
        <f t="shared" si="4"/>
        <v/>
      </c>
      <c r="H38" s="201" t="str">
        <f t="shared" ca="1" si="5"/>
        <v/>
      </c>
      <c r="I38" s="201" t="str">
        <f t="shared" ca="1" si="6"/>
        <v/>
      </c>
      <c r="J38" s="202" t="str">
        <f t="shared" si="7"/>
        <v/>
      </c>
      <c r="K38" s="203"/>
      <c r="L38" s="204"/>
      <c r="M38">
        <v>31</v>
      </c>
      <c r="N38" t="str">
        <f>EmpDetail!B34</f>
        <v>dtksMey eh.kk</v>
      </c>
      <c r="O38" t="str">
        <f>EmpDetail!C34</f>
        <v>अध्यापक ग्रेड III</v>
      </c>
      <c r="P38" t="str">
        <f>EmpDetail!D34</f>
        <v>राप्रावि बैरवा ढाणी सोन्दीफल</v>
      </c>
      <c r="Q38" t="str">
        <f>EmpDetail!J34</f>
        <v>L-10</v>
      </c>
      <c r="R38">
        <f>EmpDetail!K34</f>
        <v>38000</v>
      </c>
    </row>
    <row r="39" spans="1:18" ht="15.6" hidden="1">
      <c r="A39" s="196"/>
      <c r="B39" s="197" t="str">
        <f t="shared" si="8"/>
        <v/>
      </c>
      <c r="C39" s="198" t="str">
        <f t="shared" si="0"/>
        <v/>
      </c>
      <c r="D39" s="199" t="str">
        <f t="shared" si="1"/>
        <v/>
      </c>
      <c r="E39" s="199" t="str">
        <f t="shared" si="2"/>
        <v/>
      </c>
      <c r="F39" s="200" t="str">
        <f t="shared" si="3"/>
        <v/>
      </c>
      <c r="G39" s="200" t="str">
        <f t="shared" si="4"/>
        <v/>
      </c>
      <c r="H39" s="201" t="str">
        <f t="shared" ca="1" si="5"/>
        <v/>
      </c>
      <c r="I39" s="201" t="str">
        <f t="shared" ca="1" si="6"/>
        <v/>
      </c>
      <c r="J39" s="202" t="str">
        <f t="shared" si="7"/>
        <v/>
      </c>
      <c r="K39" s="203"/>
      <c r="L39" s="204"/>
      <c r="M39">
        <v>32</v>
      </c>
      <c r="N39" t="str">
        <f>EmpDetail!B35</f>
        <v>/kaut; xkSRre</v>
      </c>
      <c r="O39" t="str">
        <f>EmpDetail!C35</f>
        <v>अध्यापक ग्रेड III</v>
      </c>
      <c r="P39" t="str">
        <f>EmpDetail!D35</f>
        <v>राउप्रावि गोरधनपुरा</v>
      </c>
      <c r="Q39" t="str">
        <f>EmpDetail!J35</f>
        <v>L-10</v>
      </c>
      <c r="R39">
        <f>EmpDetail!K35</f>
        <v>34800</v>
      </c>
    </row>
    <row r="40" spans="1:18" ht="15.6" hidden="1">
      <c r="A40" s="196"/>
      <c r="B40" s="197" t="str">
        <f t="shared" si="8"/>
        <v/>
      </c>
      <c r="C40" s="198" t="str">
        <f t="shared" si="0"/>
        <v/>
      </c>
      <c r="D40" s="199" t="str">
        <f t="shared" si="1"/>
        <v/>
      </c>
      <c r="E40" s="199" t="str">
        <f t="shared" si="2"/>
        <v/>
      </c>
      <c r="F40" s="200" t="str">
        <f t="shared" si="3"/>
        <v/>
      </c>
      <c r="G40" s="200" t="str">
        <f t="shared" si="4"/>
        <v/>
      </c>
      <c r="H40" s="201" t="str">
        <f t="shared" ca="1" si="5"/>
        <v/>
      </c>
      <c r="I40" s="201" t="str">
        <f t="shared" ca="1" si="6"/>
        <v/>
      </c>
      <c r="J40" s="202" t="str">
        <f t="shared" si="7"/>
        <v/>
      </c>
      <c r="K40" s="203"/>
      <c r="L40" s="204"/>
      <c r="M40">
        <v>33</v>
      </c>
      <c r="N40" t="str">
        <f>EmpDetail!B36</f>
        <v>d`".kk xaxoky</v>
      </c>
      <c r="O40" t="str">
        <f>EmpDetail!C36</f>
        <v>अध्यापक ग्रेड III</v>
      </c>
      <c r="P40" t="str">
        <f>EmpDetail!D36</f>
        <v>राउप्रावि गोरधनपुरा</v>
      </c>
      <c r="Q40" t="str">
        <f>EmpDetail!J36</f>
        <v>L-10</v>
      </c>
      <c r="R40">
        <f>EmpDetail!K36</f>
        <v>33800</v>
      </c>
    </row>
    <row r="41" spans="1:18" ht="15.6" hidden="1">
      <c r="A41" s="196"/>
      <c r="B41" s="197" t="str">
        <f t="shared" si="8"/>
        <v/>
      </c>
      <c r="C41" s="198" t="str">
        <f t="shared" si="0"/>
        <v/>
      </c>
      <c r="D41" s="199" t="str">
        <f t="shared" si="1"/>
        <v/>
      </c>
      <c r="E41" s="199" t="str">
        <f t="shared" si="2"/>
        <v/>
      </c>
      <c r="F41" s="200" t="str">
        <f t="shared" si="3"/>
        <v/>
      </c>
      <c r="G41" s="200" t="str">
        <f t="shared" si="4"/>
        <v/>
      </c>
      <c r="H41" s="201" t="str">
        <f t="shared" ca="1" si="5"/>
        <v/>
      </c>
      <c r="I41" s="201" t="str">
        <f t="shared" ca="1" si="6"/>
        <v/>
      </c>
      <c r="J41" s="202" t="str">
        <f t="shared" si="7"/>
        <v/>
      </c>
      <c r="K41" s="203"/>
      <c r="L41" s="204"/>
      <c r="M41">
        <v>34</v>
      </c>
      <c r="N41" t="str">
        <f>EmpDetail!B37</f>
        <v>n'kjFk dqekj ;kno</v>
      </c>
      <c r="O41" t="str">
        <f>EmpDetail!C37</f>
        <v>अध्यापक ग्रेड III</v>
      </c>
      <c r="P41" t="str">
        <f>EmpDetail!D37</f>
        <v>राउप्रावि सोंदीफल</v>
      </c>
      <c r="Q41" t="str">
        <f>EmpDetail!J37</f>
        <v>L-10</v>
      </c>
      <c r="R41">
        <f>EmpDetail!K37</f>
        <v>23700</v>
      </c>
    </row>
    <row r="42" spans="1:18" ht="15.6" hidden="1">
      <c r="A42" s="196"/>
      <c r="B42" s="197" t="str">
        <f t="shared" si="8"/>
        <v/>
      </c>
      <c r="C42" s="198" t="str">
        <f t="shared" si="0"/>
        <v/>
      </c>
      <c r="D42" s="199" t="str">
        <f t="shared" si="1"/>
        <v/>
      </c>
      <c r="E42" s="199" t="str">
        <f t="shared" si="2"/>
        <v/>
      </c>
      <c r="F42" s="200" t="str">
        <f t="shared" si="3"/>
        <v/>
      </c>
      <c r="G42" s="200" t="str">
        <f t="shared" si="4"/>
        <v/>
      </c>
      <c r="H42" s="201" t="str">
        <f t="shared" ca="1" si="5"/>
        <v/>
      </c>
      <c r="I42" s="201" t="str">
        <f t="shared" ca="1" si="6"/>
        <v/>
      </c>
      <c r="J42" s="202" t="str">
        <f t="shared" si="7"/>
        <v/>
      </c>
      <c r="K42" s="203"/>
      <c r="L42" s="204"/>
      <c r="M42">
        <v>35</v>
      </c>
      <c r="N42" t="str">
        <f>EmpDetail!B38</f>
        <v>d`".k yky tkV</v>
      </c>
      <c r="O42" t="str">
        <f>EmpDetail!C38</f>
        <v>अध्यापक ग्रेड III</v>
      </c>
      <c r="P42" t="str">
        <f>EmpDetail!D38</f>
        <v>राउप्रावि सोंदीफल</v>
      </c>
      <c r="Q42" t="str">
        <f>EmpDetail!J38</f>
        <v>L-10</v>
      </c>
      <c r="R42">
        <f>EmpDetail!K38</f>
        <v>33800</v>
      </c>
    </row>
    <row r="43" spans="1:18" ht="15.6" hidden="1">
      <c r="A43" s="196"/>
      <c r="B43" s="197" t="str">
        <f t="shared" si="8"/>
        <v/>
      </c>
      <c r="C43" s="198" t="str">
        <f t="shared" si="0"/>
        <v/>
      </c>
      <c r="D43" s="199" t="str">
        <f t="shared" si="1"/>
        <v/>
      </c>
      <c r="E43" s="199" t="str">
        <f t="shared" si="2"/>
        <v/>
      </c>
      <c r="F43" s="200" t="str">
        <f t="shared" si="3"/>
        <v/>
      </c>
      <c r="G43" s="200" t="str">
        <f t="shared" si="4"/>
        <v/>
      </c>
      <c r="H43" s="201" t="str">
        <f t="shared" ca="1" si="5"/>
        <v/>
      </c>
      <c r="I43" s="201" t="str">
        <f t="shared" ca="1" si="6"/>
        <v/>
      </c>
      <c r="J43" s="202" t="str">
        <f t="shared" si="7"/>
        <v/>
      </c>
      <c r="K43" s="203"/>
      <c r="L43" s="204"/>
      <c r="M43">
        <v>36</v>
      </c>
      <c r="N43" t="str">
        <f>EmpDetail!B39</f>
        <v>nhisUnz dqekj iztkir</v>
      </c>
      <c r="O43" t="str">
        <f>EmpDetail!C39</f>
        <v>अध्यापक ग्रेड III</v>
      </c>
      <c r="P43" t="str">
        <f>EmpDetail!D39</f>
        <v>राउप्रावि सोंदीफल</v>
      </c>
      <c r="Q43" t="str">
        <f>EmpDetail!J39</f>
        <v>L-10</v>
      </c>
      <c r="R43">
        <f>EmpDetail!K39</f>
        <v>33800</v>
      </c>
    </row>
    <row r="44" spans="1:18" ht="15.6" hidden="1">
      <c r="A44" s="196"/>
      <c r="B44" s="197" t="str">
        <f t="shared" si="8"/>
        <v/>
      </c>
      <c r="C44" s="198" t="str">
        <f t="shared" si="0"/>
        <v/>
      </c>
      <c r="D44" s="199" t="str">
        <f t="shared" si="1"/>
        <v/>
      </c>
      <c r="E44" s="199" t="str">
        <f t="shared" si="2"/>
        <v/>
      </c>
      <c r="F44" s="200" t="str">
        <f t="shared" si="3"/>
        <v/>
      </c>
      <c r="G44" s="200" t="str">
        <f t="shared" si="4"/>
        <v/>
      </c>
      <c r="H44" s="201" t="str">
        <f t="shared" ca="1" si="5"/>
        <v/>
      </c>
      <c r="I44" s="201" t="str">
        <f t="shared" ca="1" si="6"/>
        <v/>
      </c>
      <c r="J44" s="202" t="str">
        <f t="shared" si="7"/>
        <v/>
      </c>
      <c r="K44" s="203"/>
      <c r="L44" s="204"/>
      <c r="M44">
        <v>37</v>
      </c>
      <c r="N44" t="str">
        <f>EmpDetail!B40</f>
        <v>uohu dqekj</v>
      </c>
      <c r="O44" t="str">
        <f>EmpDetail!C40</f>
        <v>अध्यापक ग्रेड III</v>
      </c>
      <c r="P44" t="str">
        <f>EmpDetail!D40</f>
        <v>राउप्रावि मोहिनी</v>
      </c>
      <c r="Q44" t="str">
        <f>EmpDetail!J40</f>
        <v>L-10</v>
      </c>
      <c r="R44">
        <f>EmpDetail!K40</f>
        <v>33800</v>
      </c>
    </row>
    <row r="45" spans="1:18" ht="15.6" hidden="1">
      <c r="A45" s="196"/>
      <c r="B45" s="197" t="str">
        <f t="shared" si="8"/>
        <v/>
      </c>
      <c r="C45" s="198" t="str">
        <f t="shared" si="0"/>
        <v/>
      </c>
      <c r="D45" s="199" t="str">
        <f t="shared" si="1"/>
        <v/>
      </c>
      <c r="E45" s="199" t="str">
        <f t="shared" si="2"/>
        <v/>
      </c>
      <c r="F45" s="200" t="str">
        <f t="shared" si="3"/>
        <v/>
      </c>
      <c r="G45" s="200" t="str">
        <f t="shared" si="4"/>
        <v/>
      </c>
      <c r="H45" s="201" t="str">
        <f t="shared" ca="1" si="5"/>
        <v/>
      </c>
      <c r="I45" s="201" t="str">
        <f t="shared" ca="1" si="6"/>
        <v/>
      </c>
      <c r="J45" s="202" t="str">
        <f t="shared" si="7"/>
        <v/>
      </c>
      <c r="K45" s="203"/>
      <c r="L45" s="204"/>
      <c r="M45">
        <v>38</v>
      </c>
      <c r="N45" t="str">
        <f>EmpDetail!B41</f>
        <v>ehrs'k dqekj 'kekZ</v>
      </c>
      <c r="O45" t="str">
        <f>EmpDetail!C41</f>
        <v>अध्यापक ग्रेड III</v>
      </c>
      <c r="P45" t="str">
        <f>EmpDetail!D41</f>
        <v>राउप्रावि मोहिनी</v>
      </c>
      <c r="Q45" t="str">
        <f>EmpDetail!J41</f>
        <v>L-10</v>
      </c>
      <c r="R45">
        <f>EmpDetail!K41</f>
        <v>34800</v>
      </c>
    </row>
    <row r="46" spans="1:18" ht="15.6" hidden="1">
      <c r="A46" s="196"/>
      <c r="B46" s="197" t="str">
        <f t="shared" si="8"/>
        <v/>
      </c>
      <c r="C46" s="198" t="str">
        <f t="shared" si="0"/>
        <v/>
      </c>
      <c r="D46" s="199" t="str">
        <f t="shared" si="1"/>
        <v/>
      </c>
      <c r="E46" s="199" t="str">
        <f t="shared" si="2"/>
        <v/>
      </c>
      <c r="F46" s="200" t="str">
        <f t="shared" si="3"/>
        <v/>
      </c>
      <c r="G46" s="200" t="str">
        <f t="shared" si="4"/>
        <v/>
      </c>
      <c r="H46" s="201" t="str">
        <f t="shared" ca="1" si="5"/>
        <v/>
      </c>
      <c r="I46" s="201" t="str">
        <f t="shared" ca="1" si="6"/>
        <v/>
      </c>
      <c r="J46" s="202" t="str">
        <f t="shared" si="7"/>
        <v/>
      </c>
      <c r="K46" s="203"/>
      <c r="L46" s="204"/>
      <c r="M46">
        <v>39</v>
      </c>
      <c r="N46" t="str">
        <f>EmpDetail!B42</f>
        <v>eUtw eh.kk</v>
      </c>
      <c r="O46" t="str">
        <f>EmpDetail!C42</f>
        <v>वरिष्ठ अध्यापक</v>
      </c>
      <c r="P46" t="str">
        <f>EmpDetail!D42</f>
        <v>राउप्रावि गोरधनपुरा</v>
      </c>
      <c r="Q46" t="str">
        <f>EmpDetail!J42</f>
        <v>L-10</v>
      </c>
      <c r="R46">
        <f>EmpDetail!K42</f>
        <v>33800</v>
      </c>
    </row>
    <row r="47" spans="1:18" ht="15.6" hidden="1">
      <c r="A47" s="196"/>
      <c r="B47" s="197" t="str">
        <f t="shared" si="8"/>
        <v/>
      </c>
      <c r="C47" s="198" t="str">
        <f t="shared" si="0"/>
        <v/>
      </c>
      <c r="D47" s="199" t="str">
        <f t="shared" si="1"/>
        <v/>
      </c>
      <c r="E47" s="199" t="str">
        <f t="shared" si="2"/>
        <v/>
      </c>
      <c r="F47" s="200" t="str">
        <f t="shared" si="3"/>
        <v/>
      </c>
      <c r="G47" s="200" t="str">
        <f t="shared" si="4"/>
        <v/>
      </c>
      <c r="H47" s="201" t="str">
        <f t="shared" ca="1" si="5"/>
        <v/>
      </c>
      <c r="I47" s="201" t="str">
        <f t="shared" ca="1" si="6"/>
        <v/>
      </c>
      <c r="J47" s="202" t="str">
        <f t="shared" si="7"/>
        <v/>
      </c>
      <c r="K47" s="203"/>
      <c r="L47" s="204"/>
      <c r="M47">
        <v>40</v>
      </c>
      <c r="N47" t="str">
        <f>EmpDetail!B43</f>
        <v>eatw pkS/kjh</v>
      </c>
      <c r="O47" t="str">
        <f>EmpDetail!C43</f>
        <v>वरिष्ठ अध्यापक</v>
      </c>
      <c r="P47" t="str">
        <f>EmpDetail!D43</f>
        <v>राउप्रावि सोंदीफल</v>
      </c>
      <c r="Q47" t="str">
        <f>EmpDetail!J43</f>
        <v>L-11</v>
      </c>
      <c r="R47">
        <f>EmpDetail!K43</f>
        <v>26500</v>
      </c>
    </row>
    <row r="48" spans="1:18" ht="15.6" hidden="1">
      <c r="A48" s="196"/>
      <c r="B48" s="197" t="str">
        <f t="shared" si="8"/>
        <v/>
      </c>
      <c r="C48" s="198" t="str">
        <f t="shared" si="0"/>
        <v/>
      </c>
      <c r="D48" s="199" t="str">
        <f t="shared" si="1"/>
        <v/>
      </c>
      <c r="E48" s="199" t="str">
        <f t="shared" si="2"/>
        <v/>
      </c>
      <c r="F48" s="200" t="str">
        <f t="shared" si="3"/>
        <v/>
      </c>
      <c r="G48" s="200" t="str">
        <f t="shared" si="4"/>
        <v/>
      </c>
      <c r="H48" s="201" t="str">
        <f t="shared" ca="1" si="5"/>
        <v/>
      </c>
      <c r="I48" s="201" t="str">
        <f t="shared" ca="1" si="6"/>
        <v/>
      </c>
      <c r="J48" s="202" t="str">
        <f t="shared" si="7"/>
        <v/>
      </c>
      <c r="K48" s="203"/>
      <c r="L48" s="204"/>
      <c r="M48">
        <v>41</v>
      </c>
      <c r="N48">
        <f>EmpDetail!B44</f>
        <v>0</v>
      </c>
      <c r="O48">
        <f>EmpDetail!C44</f>
        <v>0</v>
      </c>
      <c r="P48">
        <f>EmpDetail!D44</f>
        <v>0</v>
      </c>
      <c r="Q48">
        <f>EmpDetail!J44</f>
        <v>0</v>
      </c>
      <c r="R48">
        <f>EmpDetail!K44</f>
        <v>0</v>
      </c>
    </row>
    <row r="49" spans="1:18" ht="15.6" hidden="1">
      <c r="A49" s="196"/>
      <c r="B49" s="197" t="str">
        <f t="shared" si="8"/>
        <v/>
      </c>
      <c r="C49" s="198" t="str">
        <f t="shared" si="0"/>
        <v/>
      </c>
      <c r="D49" s="199" t="str">
        <f t="shared" si="1"/>
        <v/>
      </c>
      <c r="E49" s="199" t="str">
        <f t="shared" si="2"/>
        <v/>
      </c>
      <c r="F49" s="200" t="str">
        <f t="shared" si="3"/>
        <v/>
      </c>
      <c r="G49" s="200" t="str">
        <f t="shared" si="4"/>
        <v/>
      </c>
      <c r="H49" s="201" t="str">
        <f t="shared" ca="1" si="5"/>
        <v/>
      </c>
      <c r="I49" s="201" t="str">
        <f t="shared" ca="1" si="6"/>
        <v/>
      </c>
      <c r="J49" s="202" t="str">
        <f t="shared" si="7"/>
        <v/>
      </c>
      <c r="K49" s="203"/>
      <c r="L49" s="204"/>
      <c r="M49">
        <v>42</v>
      </c>
      <c r="N49">
        <f>EmpDetail!B45</f>
        <v>0</v>
      </c>
      <c r="O49">
        <f>EmpDetail!C45</f>
        <v>0</v>
      </c>
      <c r="P49">
        <f>EmpDetail!D45</f>
        <v>0</v>
      </c>
      <c r="Q49">
        <f>EmpDetail!J45</f>
        <v>0</v>
      </c>
      <c r="R49">
        <f>EmpDetail!K45</f>
        <v>0</v>
      </c>
    </row>
    <row r="50" spans="1:18" ht="15.6" hidden="1">
      <c r="A50" s="196"/>
      <c r="B50" s="197" t="str">
        <f t="shared" si="8"/>
        <v/>
      </c>
      <c r="C50" s="198" t="str">
        <f t="shared" si="0"/>
        <v/>
      </c>
      <c r="D50" s="199" t="str">
        <f t="shared" si="1"/>
        <v/>
      </c>
      <c r="E50" s="199" t="str">
        <f t="shared" si="2"/>
        <v/>
      </c>
      <c r="F50" s="200" t="str">
        <f t="shared" si="3"/>
        <v/>
      </c>
      <c r="G50" s="200" t="str">
        <f t="shared" si="4"/>
        <v/>
      </c>
      <c r="H50" s="201" t="str">
        <f t="shared" ca="1" si="5"/>
        <v/>
      </c>
      <c r="I50" s="201" t="str">
        <f t="shared" ca="1" si="6"/>
        <v/>
      </c>
      <c r="J50" s="202" t="str">
        <f t="shared" si="7"/>
        <v/>
      </c>
      <c r="K50" s="203"/>
      <c r="L50" s="204"/>
      <c r="M50">
        <v>43</v>
      </c>
      <c r="N50">
        <f>EmpDetail!B46</f>
        <v>0</v>
      </c>
      <c r="O50" t="e">
        <f>EmpDetail!#REF!</f>
        <v>#REF!</v>
      </c>
      <c r="P50" t="e">
        <f>EmpDetail!#REF!</f>
        <v>#REF!</v>
      </c>
      <c r="Q50">
        <f>EmpDetail!J46</f>
        <v>0</v>
      </c>
      <c r="R50">
        <f>EmpDetail!K46</f>
        <v>0</v>
      </c>
    </row>
    <row r="51" spans="1:18" ht="15.6" hidden="1">
      <c r="A51" s="196"/>
      <c r="B51" s="197" t="str">
        <f t="shared" si="8"/>
        <v/>
      </c>
      <c r="C51" s="198" t="str">
        <f t="shared" si="0"/>
        <v/>
      </c>
      <c r="D51" s="199" t="str">
        <f t="shared" si="1"/>
        <v/>
      </c>
      <c r="E51" s="199" t="str">
        <f t="shared" si="2"/>
        <v/>
      </c>
      <c r="F51" s="200" t="str">
        <f t="shared" si="3"/>
        <v/>
      </c>
      <c r="G51" s="200" t="str">
        <f t="shared" si="4"/>
        <v/>
      </c>
      <c r="H51" s="201" t="str">
        <f t="shared" ca="1" si="5"/>
        <v/>
      </c>
      <c r="I51" s="201" t="str">
        <f t="shared" ca="1" si="6"/>
        <v/>
      </c>
      <c r="J51" s="202" t="str">
        <f t="shared" si="7"/>
        <v/>
      </c>
      <c r="K51" s="203"/>
      <c r="L51" s="204"/>
      <c r="M51">
        <v>44</v>
      </c>
      <c r="N51">
        <f>EmpDetail!B47</f>
        <v>0</v>
      </c>
      <c r="O51">
        <f>EmpDetail!C47</f>
        <v>0</v>
      </c>
      <c r="P51">
        <f>EmpDetail!D47</f>
        <v>0</v>
      </c>
      <c r="Q51">
        <f>EmpDetail!J47</f>
        <v>0</v>
      </c>
      <c r="R51">
        <f>EmpDetail!K47</f>
        <v>0</v>
      </c>
    </row>
    <row r="52" spans="1:18" ht="15.6" hidden="1">
      <c r="A52" s="196"/>
      <c r="B52" s="197" t="str">
        <f t="shared" si="8"/>
        <v/>
      </c>
      <c r="C52" s="198" t="str">
        <f t="shared" si="0"/>
        <v/>
      </c>
      <c r="D52" s="199" t="str">
        <f t="shared" si="1"/>
        <v/>
      </c>
      <c r="E52" s="199" t="str">
        <f t="shared" si="2"/>
        <v/>
      </c>
      <c r="F52" s="200" t="str">
        <f t="shared" si="3"/>
        <v/>
      </c>
      <c r="G52" s="200" t="str">
        <f t="shared" si="4"/>
        <v/>
      </c>
      <c r="H52" s="201" t="str">
        <f t="shared" ca="1" si="5"/>
        <v/>
      </c>
      <c r="I52" s="201" t="str">
        <f t="shared" ca="1" si="6"/>
        <v/>
      </c>
      <c r="J52" s="202" t="str">
        <f t="shared" si="7"/>
        <v/>
      </c>
      <c r="K52" s="203"/>
      <c r="L52" s="204"/>
      <c r="M52">
        <v>45</v>
      </c>
      <c r="N52">
        <f>EmpDetail!B48</f>
        <v>0</v>
      </c>
      <c r="O52">
        <f>EmpDetail!C48</f>
        <v>0</v>
      </c>
      <c r="P52">
        <f>EmpDetail!D48</f>
        <v>0</v>
      </c>
      <c r="Q52">
        <f>EmpDetail!J48</f>
        <v>0</v>
      </c>
      <c r="R52">
        <f>EmpDetail!K48</f>
        <v>0</v>
      </c>
    </row>
    <row r="53" spans="1:18" ht="15.6" hidden="1">
      <c r="A53" s="196"/>
      <c r="B53" s="197" t="str">
        <f t="shared" si="8"/>
        <v/>
      </c>
      <c r="C53" s="198" t="str">
        <f t="shared" si="0"/>
        <v/>
      </c>
      <c r="D53" s="199" t="str">
        <f t="shared" si="1"/>
        <v/>
      </c>
      <c r="E53" s="199" t="str">
        <f t="shared" si="2"/>
        <v/>
      </c>
      <c r="F53" s="200" t="str">
        <f t="shared" si="3"/>
        <v/>
      </c>
      <c r="G53" s="200" t="str">
        <f t="shared" si="4"/>
        <v/>
      </c>
      <c r="H53" s="201" t="str">
        <f t="shared" ca="1" si="5"/>
        <v/>
      </c>
      <c r="I53" s="201" t="str">
        <f t="shared" ca="1" si="6"/>
        <v/>
      </c>
      <c r="J53" s="202" t="str">
        <f t="shared" si="7"/>
        <v/>
      </c>
      <c r="K53" s="203"/>
      <c r="L53" s="204"/>
      <c r="M53">
        <v>46</v>
      </c>
      <c r="N53">
        <f>EmpDetail!B49</f>
        <v>0</v>
      </c>
      <c r="O53">
        <f>EmpDetail!C49</f>
        <v>0</v>
      </c>
      <c r="P53">
        <f>EmpDetail!D49</f>
        <v>0</v>
      </c>
      <c r="Q53">
        <f>EmpDetail!J49</f>
        <v>0</v>
      </c>
      <c r="R53">
        <f>EmpDetail!K49</f>
        <v>0</v>
      </c>
    </row>
    <row r="54" spans="1:18" ht="15.6" hidden="1">
      <c r="A54" s="196"/>
      <c r="B54" s="197" t="str">
        <f t="shared" si="8"/>
        <v/>
      </c>
      <c r="C54" s="198" t="str">
        <f t="shared" si="0"/>
        <v/>
      </c>
      <c r="D54" s="199" t="str">
        <f t="shared" si="1"/>
        <v/>
      </c>
      <c r="E54" s="199" t="str">
        <f t="shared" si="2"/>
        <v/>
      </c>
      <c r="F54" s="200" t="str">
        <f t="shared" si="3"/>
        <v/>
      </c>
      <c r="G54" s="200" t="str">
        <f t="shared" si="4"/>
        <v/>
      </c>
      <c r="H54" s="201" t="str">
        <f t="shared" ca="1" si="5"/>
        <v/>
      </c>
      <c r="I54" s="201" t="str">
        <f t="shared" ca="1" si="6"/>
        <v/>
      </c>
      <c r="J54" s="202" t="str">
        <f t="shared" si="7"/>
        <v/>
      </c>
      <c r="K54" s="203"/>
      <c r="L54" s="204"/>
      <c r="M54">
        <v>47</v>
      </c>
      <c r="N54">
        <f>EmpDetail!B50</f>
        <v>0</v>
      </c>
      <c r="O54">
        <f>EmpDetail!C50</f>
        <v>0</v>
      </c>
      <c r="P54">
        <f>EmpDetail!D50</f>
        <v>0</v>
      </c>
      <c r="Q54">
        <f>EmpDetail!J50</f>
        <v>0</v>
      </c>
      <c r="R54">
        <f>EmpDetail!K50</f>
        <v>0</v>
      </c>
    </row>
    <row r="55" spans="1:18" ht="15.6" hidden="1">
      <c r="A55" s="196"/>
      <c r="B55" s="197" t="str">
        <f t="shared" si="8"/>
        <v/>
      </c>
      <c r="C55" s="198" t="str">
        <f t="shared" si="0"/>
        <v/>
      </c>
      <c r="D55" s="199" t="str">
        <f t="shared" si="1"/>
        <v/>
      </c>
      <c r="E55" s="199" t="str">
        <f t="shared" si="2"/>
        <v/>
      </c>
      <c r="F55" s="200" t="str">
        <f t="shared" si="3"/>
        <v/>
      </c>
      <c r="G55" s="200" t="str">
        <f t="shared" si="4"/>
        <v/>
      </c>
      <c r="H55" s="201" t="str">
        <f t="shared" ca="1" si="5"/>
        <v/>
      </c>
      <c r="I55" s="201" t="str">
        <f t="shared" ca="1" si="6"/>
        <v/>
      </c>
      <c r="J55" s="202" t="str">
        <f t="shared" si="7"/>
        <v/>
      </c>
      <c r="K55" s="203"/>
      <c r="L55" s="204"/>
      <c r="M55">
        <v>48</v>
      </c>
      <c r="N55">
        <f>EmpDetail!B51</f>
        <v>0</v>
      </c>
      <c r="O55">
        <f>EmpDetail!C51</f>
        <v>0</v>
      </c>
      <c r="P55">
        <f>EmpDetail!D51</f>
        <v>0</v>
      </c>
      <c r="Q55">
        <f>EmpDetail!J51</f>
        <v>0</v>
      </c>
      <c r="R55">
        <f>EmpDetail!K51</f>
        <v>0</v>
      </c>
    </row>
    <row r="56" spans="1:18" ht="15.6" hidden="1">
      <c r="A56" s="196"/>
      <c r="B56" s="197" t="str">
        <f t="shared" si="8"/>
        <v/>
      </c>
      <c r="C56" s="198" t="str">
        <f t="shared" si="0"/>
        <v/>
      </c>
      <c r="D56" s="199" t="str">
        <f t="shared" si="1"/>
        <v/>
      </c>
      <c r="E56" s="199" t="str">
        <f t="shared" si="2"/>
        <v/>
      </c>
      <c r="F56" s="200" t="str">
        <f t="shared" si="3"/>
        <v/>
      </c>
      <c r="G56" s="200" t="str">
        <f t="shared" si="4"/>
        <v/>
      </c>
      <c r="H56" s="201" t="str">
        <f t="shared" ca="1" si="5"/>
        <v/>
      </c>
      <c r="I56" s="201" t="str">
        <f t="shared" ca="1" si="6"/>
        <v/>
      </c>
      <c r="J56" s="202" t="str">
        <f t="shared" si="7"/>
        <v/>
      </c>
      <c r="K56" s="203"/>
      <c r="L56" s="204"/>
      <c r="M56">
        <v>49</v>
      </c>
      <c r="N56">
        <f>EmpDetail!B52</f>
        <v>0</v>
      </c>
      <c r="O56">
        <f>EmpDetail!C52</f>
        <v>0</v>
      </c>
      <c r="P56">
        <f>EmpDetail!D52</f>
        <v>0</v>
      </c>
      <c r="Q56">
        <f>EmpDetail!J52</f>
        <v>0</v>
      </c>
      <c r="R56">
        <f>EmpDetail!K52</f>
        <v>0</v>
      </c>
    </row>
    <row r="57" spans="1:18" ht="15.6" hidden="1">
      <c r="A57" s="196"/>
      <c r="B57" s="197" t="str">
        <f t="shared" si="8"/>
        <v/>
      </c>
      <c r="C57" s="198" t="str">
        <f t="shared" si="0"/>
        <v/>
      </c>
      <c r="D57" s="199" t="str">
        <f t="shared" si="1"/>
        <v/>
      </c>
      <c r="E57" s="199" t="str">
        <f t="shared" si="2"/>
        <v/>
      </c>
      <c r="F57" s="200" t="str">
        <f t="shared" si="3"/>
        <v/>
      </c>
      <c r="G57" s="200" t="str">
        <f t="shared" si="4"/>
        <v/>
      </c>
      <c r="H57" s="201" t="str">
        <f t="shared" ca="1" si="5"/>
        <v/>
      </c>
      <c r="I57" s="201" t="str">
        <f t="shared" ca="1" si="6"/>
        <v/>
      </c>
      <c r="J57" s="202" t="str">
        <f t="shared" si="7"/>
        <v/>
      </c>
      <c r="K57" s="203"/>
      <c r="L57" s="204"/>
      <c r="M57">
        <v>50</v>
      </c>
      <c r="N57">
        <f>EmpDetail!B53</f>
        <v>0</v>
      </c>
      <c r="O57">
        <f>EmpDetail!C53</f>
        <v>0</v>
      </c>
      <c r="P57">
        <f>EmpDetail!D53</f>
        <v>0</v>
      </c>
      <c r="Q57">
        <f>EmpDetail!J53</f>
        <v>0</v>
      </c>
      <c r="R57">
        <f>EmpDetail!K53</f>
        <v>0</v>
      </c>
    </row>
    <row r="58" spans="1:18">
      <c r="A58" s="3"/>
      <c r="B58" s="28"/>
      <c r="C58" s="28" t="s">
        <v>61</v>
      </c>
      <c r="D58" s="28"/>
      <c r="E58" s="28"/>
      <c r="F58" s="28"/>
      <c r="G58" s="28"/>
      <c r="H58" s="28"/>
      <c r="I58" s="28"/>
      <c r="J58" s="43"/>
      <c r="K58" s="43"/>
      <c r="L58" s="28"/>
      <c r="M58">
        <v>51</v>
      </c>
      <c r="N58">
        <f>EmpDetail!B54</f>
        <v>0</v>
      </c>
      <c r="O58">
        <f>EmpDetail!C54</f>
        <v>0</v>
      </c>
      <c r="P58">
        <f>EmpDetail!D54</f>
        <v>0</v>
      </c>
      <c r="Q58">
        <f>EmpDetail!J54</f>
        <v>0</v>
      </c>
      <c r="R58">
        <f>EmpDetail!K54</f>
        <v>0</v>
      </c>
    </row>
    <row r="59" spans="1:18">
      <c r="A59" s="3"/>
      <c r="B59" s="28"/>
      <c r="C59" s="28"/>
      <c r="D59" s="28"/>
      <c r="E59" s="28"/>
      <c r="F59" s="28"/>
      <c r="G59" s="28"/>
      <c r="H59" s="28"/>
      <c r="I59" s="28"/>
      <c r="J59" s="43"/>
      <c r="K59" s="43"/>
      <c r="L59" s="28"/>
      <c r="M59">
        <v>52</v>
      </c>
      <c r="N59">
        <f>EmpDetail!B55</f>
        <v>0</v>
      </c>
      <c r="O59">
        <f>EmpDetail!C55</f>
        <v>0</v>
      </c>
      <c r="P59">
        <f>EmpDetail!D55</f>
        <v>0</v>
      </c>
      <c r="Q59">
        <f>EmpDetail!J55</f>
        <v>0</v>
      </c>
      <c r="R59">
        <f>EmpDetail!K55</f>
        <v>0</v>
      </c>
    </row>
    <row r="60" spans="1:18">
      <c r="A60" s="3"/>
      <c r="B60" s="28"/>
      <c r="C60" s="28"/>
      <c r="D60" s="28"/>
      <c r="E60" s="28"/>
      <c r="F60" s="28"/>
      <c r="G60" s="28"/>
      <c r="H60" s="43"/>
      <c r="I60" s="43"/>
      <c r="J60" s="43" t="str">
        <f>Master!B2</f>
        <v>प्रधानाचार्य</v>
      </c>
      <c r="K60" s="28"/>
      <c r="L60" s="28"/>
      <c r="M60">
        <v>53</v>
      </c>
      <c r="N60">
        <f>EmpDetail!B56</f>
        <v>0</v>
      </c>
      <c r="O60">
        <f>EmpDetail!C56</f>
        <v>0</v>
      </c>
      <c r="P60">
        <f>EmpDetail!D56</f>
        <v>0</v>
      </c>
      <c r="Q60">
        <f>EmpDetail!J56</f>
        <v>0</v>
      </c>
      <c r="R60">
        <f>EmpDetail!K56</f>
        <v>0</v>
      </c>
    </row>
    <row r="61" spans="1:18">
      <c r="A61" s="3"/>
      <c r="B61" s="28"/>
      <c r="C61" s="28"/>
      <c r="D61" s="28"/>
      <c r="E61" s="28"/>
      <c r="F61" s="28"/>
      <c r="G61" s="28"/>
      <c r="H61" s="43"/>
      <c r="I61" s="43"/>
      <c r="J61" s="43" t="str">
        <f>Master!B3</f>
        <v xml:space="preserve">राजकीय उच्च माध्यमिक विद्यालय </v>
      </c>
      <c r="K61" s="28"/>
      <c r="L61" s="28"/>
      <c r="M61">
        <v>54</v>
      </c>
      <c r="N61">
        <f>EmpDetail!B57</f>
        <v>0</v>
      </c>
      <c r="O61">
        <f>EmpDetail!C57</f>
        <v>0</v>
      </c>
      <c r="P61">
        <f>EmpDetail!D57</f>
        <v>0</v>
      </c>
      <c r="Q61">
        <f>EmpDetail!J57</f>
        <v>0</v>
      </c>
      <c r="R61">
        <f>EmpDetail!K57</f>
        <v>0</v>
      </c>
    </row>
    <row r="62" spans="1:18">
      <c r="A62" s="3"/>
      <c r="B62" s="28"/>
      <c r="C62" s="28"/>
      <c r="D62" s="28"/>
      <c r="E62" s="28"/>
      <c r="F62" s="28"/>
      <c r="G62" s="28"/>
      <c r="H62" s="50"/>
      <c r="I62" s="43"/>
      <c r="J62" s="43" t="str">
        <f>Master!B4</f>
        <v>चौगाई]टोंक</v>
      </c>
      <c r="K62" s="28"/>
      <c r="L62" s="28"/>
      <c r="M62">
        <v>55</v>
      </c>
      <c r="N62">
        <f>EmpDetail!B58</f>
        <v>0</v>
      </c>
      <c r="O62">
        <f>EmpDetail!C58</f>
        <v>0</v>
      </c>
      <c r="P62">
        <f>EmpDetail!D58</f>
        <v>0</v>
      </c>
      <c r="Q62">
        <f>EmpDetail!J58</f>
        <v>0</v>
      </c>
      <c r="R62">
        <f>EmpDetail!K58</f>
        <v>0</v>
      </c>
    </row>
    <row r="63" spans="1:18" ht="15.6">
      <c r="A63" s="3"/>
      <c r="B63" s="45" t="s">
        <v>221</v>
      </c>
      <c r="C63" s="23" t="str">
        <f>Master!H3&amp;Master!I3&amp;Master!J3&amp;Master!E3&amp;"/"</f>
        <v>राउमावि/चौगाई/संस्था/2021-22/</v>
      </c>
      <c r="D63" s="28"/>
      <c r="E63" s="28"/>
      <c r="F63" s="28"/>
      <c r="G63" s="28"/>
      <c r="H63" s="47"/>
      <c r="I63" s="54"/>
      <c r="J63" s="28"/>
      <c r="K63" s="25" t="s">
        <v>226</v>
      </c>
      <c r="L63" s="295">
        <f ca="1">TODAY()</f>
        <v>44369</v>
      </c>
      <c r="M63">
        <v>56</v>
      </c>
      <c r="N63">
        <f>EmpDetail!B59</f>
        <v>0</v>
      </c>
      <c r="O63">
        <f>EmpDetail!C59</f>
        <v>0</v>
      </c>
      <c r="P63">
        <f>EmpDetail!D59</f>
        <v>0</v>
      </c>
      <c r="Q63">
        <f>EmpDetail!J59</f>
        <v>0</v>
      </c>
      <c r="R63">
        <f>EmpDetail!K59</f>
        <v>0</v>
      </c>
    </row>
    <row r="64" spans="1:18" ht="15.6">
      <c r="A64" s="3"/>
      <c r="B64" s="26"/>
      <c r="C64" s="26" t="s">
        <v>265</v>
      </c>
      <c r="D64" s="28"/>
      <c r="E64" s="28"/>
      <c r="F64" s="28"/>
      <c r="G64" s="28"/>
      <c r="H64" s="28"/>
      <c r="I64" s="28"/>
      <c r="J64" s="28"/>
      <c r="K64" s="28"/>
      <c r="L64" s="28"/>
      <c r="M64">
        <v>57</v>
      </c>
      <c r="N64">
        <f>EmpDetail!B60</f>
        <v>0</v>
      </c>
      <c r="O64">
        <f>EmpDetail!C60</f>
        <v>0</v>
      </c>
      <c r="P64">
        <f>EmpDetail!D60</f>
        <v>0</v>
      </c>
      <c r="Q64">
        <f>EmpDetail!J60</f>
        <v>0</v>
      </c>
      <c r="R64">
        <f>EmpDetail!K60</f>
        <v>0</v>
      </c>
    </row>
    <row r="65" spans="1:18" ht="15.6">
      <c r="A65" s="3"/>
      <c r="B65" s="7">
        <v>1</v>
      </c>
      <c r="C65" s="26" t="s">
        <v>267</v>
      </c>
      <c r="D65" s="57" t="str">
        <f>Master!H4</f>
        <v>पीपलू</v>
      </c>
      <c r="E65" s="28"/>
      <c r="F65" s="28"/>
      <c r="G65" s="28"/>
      <c r="H65" s="28"/>
      <c r="I65" s="28"/>
      <c r="J65" s="28"/>
      <c r="K65" s="28"/>
      <c r="L65" s="28"/>
      <c r="M65">
        <v>58</v>
      </c>
      <c r="N65">
        <f>EmpDetail!B61</f>
        <v>0</v>
      </c>
      <c r="O65">
        <f>EmpDetail!C61</f>
        <v>0</v>
      </c>
      <c r="P65">
        <f>EmpDetail!D61</f>
        <v>0</v>
      </c>
      <c r="Q65">
        <f>EmpDetail!J61</f>
        <v>0</v>
      </c>
      <c r="R65">
        <f>EmpDetail!K61</f>
        <v>0</v>
      </c>
    </row>
    <row r="66" spans="1:18" ht="15.6">
      <c r="A66" s="3"/>
      <c r="B66" s="7">
        <v>2</v>
      </c>
      <c r="C66" s="26" t="s">
        <v>263</v>
      </c>
      <c r="D66" s="28"/>
      <c r="E66" s="28"/>
      <c r="F66" s="28"/>
      <c r="G66" s="28"/>
      <c r="H66" s="28"/>
      <c r="I66" s="28"/>
      <c r="J66" s="28"/>
      <c r="K66" s="28"/>
      <c r="L66" s="28"/>
      <c r="M66">
        <v>59</v>
      </c>
      <c r="N66">
        <f>EmpDetail!B62</f>
        <v>0</v>
      </c>
      <c r="O66">
        <f>EmpDetail!C62</f>
        <v>0</v>
      </c>
      <c r="P66">
        <f>EmpDetail!D62</f>
        <v>0</v>
      </c>
      <c r="Q66">
        <f>EmpDetail!J62</f>
        <v>0</v>
      </c>
      <c r="R66">
        <f>EmpDetail!K62</f>
        <v>0</v>
      </c>
    </row>
    <row r="67" spans="1:18" ht="15.6">
      <c r="A67" s="3"/>
      <c r="B67" s="7">
        <v>3</v>
      </c>
      <c r="C67" s="26" t="s">
        <v>476</v>
      </c>
      <c r="D67" s="28"/>
      <c r="E67" s="28"/>
      <c r="F67" s="28"/>
      <c r="G67" s="28"/>
      <c r="H67" s="43"/>
      <c r="I67" s="43"/>
      <c r="J67" s="28"/>
      <c r="K67" s="28"/>
      <c r="L67" s="28"/>
      <c r="M67">
        <v>60</v>
      </c>
      <c r="N67">
        <f>EmpDetail!B63</f>
        <v>0</v>
      </c>
      <c r="O67">
        <f>EmpDetail!C63</f>
        <v>0</v>
      </c>
      <c r="P67">
        <f>EmpDetail!D63</f>
        <v>0</v>
      </c>
      <c r="Q67">
        <f>EmpDetail!J63</f>
        <v>0</v>
      </c>
      <c r="R67">
        <f>EmpDetail!K63</f>
        <v>0</v>
      </c>
    </row>
    <row r="68" spans="1:18" ht="15.6">
      <c r="A68" s="3"/>
      <c r="B68" s="7">
        <v>4</v>
      </c>
      <c r="C68" s="26" t="s">
        <v>35</v>
      </c>
      <c r="D68" s="28"/>
      <c r="E68" s="28"/>
      <c r="F68" s="28"/>
      <c r="G68" s="28"/>
      <c r="H68" s="43"/>
      <c r="I68" s="43"/>
      <c r="J68" s="28" t="str">
        <f>J60</f>
        <v>प्रधानाचार्य</v>
      </c>
      <c r="K68" s="28"/>
      <c r="L68" s="28"/>
      <c r="M68">
        <v>61</v>
      </c>
      <c r="N68">
        <f>EmpDetail!B64</f>
        <v>0</v>
      </c>
      <c r="O68">
        <f>EmpDetail!C64</f>
        <v>0</v>
      </c>
      <c r="P68">
        <f>EmpDetail!D64</f>
        <v>0</v>
      </c>
      <c r="Q68">
        <f>EmpDetail!J64</f>
        <v>0</v>
      </c>
      <c r="R68">
        <f>EmpDetail!K64</f>
        <v>0</v>
      </c>
    </row>
    <row r="69" spans="1:18">
      <c r="A69" s="3"/>
      <c r="B69" s="28"/>
      <c r="C69" s="28"/>
      <c r="D69" s="28"/>
      <c r="E69" s="28"/>
      <c r="F69" s="28"/>
      <c r="G69" s="28"/>
      <c r="H69" s="43"/>
      <c r="I69" s="43"/>
      <c r="J69" s="49" t="str">
        <f>J61</f>
        <v xml:space="preserve">राजकीय उच्च माध्यमिक विद्यालय </v>
      </c>
      <c r="K69" s="28"/>
      <c r="L69" s="28"/>
      <c r="M69">
        <v>62</v>
      </c>
      <c r="N69">
        <f>EmpDetail!B65</f>
        <v>0</v>
      </c>
      <c r="O69">
        <f>EmpDetail!C65</f>
        <v>0</v>
      </c>
      <c r="P69">
        <f>EmpDetail!D65</f>
        <v>0</v>
      </c>
      <c r="Q69">
        <f>EmpDetail!J65</f>
        <v>0</v>
      </c>
      <c r="R69">
        <f>EmpDetail!K65</f>
        <v>0</v>
      </c>
    </row>
    <row r="70" spans="1:18">
      <c r="A70" s="3"/>
      <c r="B70" s="28"/>
      <c r="C70" s="28"/>
      <c r="D70" s="28"/>
      <c r="E70" s="28"/>
      <c r="F70" s="28"/>
      <c r="G70" s="28"/>
      <c r="H70" s="50"/>
      <c r="I70" s="49"/>
      <c r="J70" s="28" t="str">
        <f>J62</f>
        <v>चौगाई]टोंक</v>
      </c>
      <c r="K70" s="28"/>
      <c r="L70" s="28"/>
      <c r="M70">
        <v>63</v>
      </c>
      <c r="N70">
        <f>EmpDetail!B66</f>
        <v>0</v>
      </c>
      <c r="O70">
        <f>EmpDetail!C66</f>
        <v>0</v>
      </c>
      <c r="P70">
        <f>EmpDetail!D66</f>
        <v>0</v>
      </c>
      <c r="Q70">
        <f>EmpDetail!J66</f>
        <v>0</v>
      </c>
      <c r="R70">
        <f>EmpDetail!K66</f>
        <v>0</v>
      </c>
    </row>
    <row r="71" spans="1:18">
      <c r="B71" s="38"/>
      <c r="C71" s="38"/>
      <c r="D71" s="38"/>
      <c r="E71" s="38"/>
      <c r="F71" s="38"/>
      <c r="G71" s="38"/>
      <c r="H71" s="38"/>
      <c r="I71" s="38"/>
      <c r="J71" s="38"/>
      <c r="K71" s="38"/>
      <c r="L71" s="38"/>
      <c r="M71">
        <v>64</v>
      </c>
      <c r="N71">
        <f>EmpDetail!B67</f>
        <v>0</v>
      </c>
      <c r="O71">
        <f>EmpDetail!C67</f>
        <v>0</v>
      </c>
      <c r="P71">
        <f>EmpDetail!D67</f>
        <v>0</v>
      </c>
      <c r="Q71">
        <f>EmpDetail!J67</f>
        <v>0</v>
      </c>
      <c r="R71">
        <f>EmpDetail!K67</f>
        <v>0</v>
      </c>
    </row>
    <row r="72" spans="1:18">
      <c r="B72" s="38"/>
      <c r="C72" s="38"/>
      <c r="D72" s="38"/>
      <c r="E72" s="38"/>
      <c r="F72" s="38"/>
      <c r="G72" s="38"/>
      <c r="H72" s="38"/>
      <c r="I72" s="38"/>
      <c r="J72" s="38"/>
      <c r="K72" s="38"/>
      <c r="L72" s="38"/>
      <c r="M72">
        <v>65</v>
      </c>
      <c r="N72">
        <f>EmpDetail!B68</f>
        <v>0</v>
      </c>
      <c r="O72">
        <f>EmpDetail!C68</f>
        <v>0</v>
      </c>
      <c r="P72">
        <f>EmpDetail!D68</f>
        <v>0</v>
      </c>
      <c r="Q72">
        <f>EmpDetail!J68</f>
        <v>0</v>
      </c>
      <c r="R72">
        <f>EmpDetail!K68</f>
        <v>0</v>
      </c>
    </row>
    <row r="73" spans="1:18">
      <c r="B73" s="38"/>
      <c r="C73" s="38"/>
      <c r="D73" s="38"/>
      <c r="E73" s="38"/>
      <c r="F73" s="38"/>
      <c r="G73" s="38"/>
      <c r="H73" s="38"/>
      <c r="I73" s="38"/>
      <c r="J73" s="38"/>
      <c r="K73" s="38"/>
      <c r="L73" s="38"/>
      <c r="M73">
        <v>66</v>
      </c>
      <c r="N73">
        <f>EmpDetail!B69</f>
        <v>0</v>
      </c>
      <c r="O73">
        <f>EmpDetail!C69</f>
        <v>0</v>
      </c>
      <c r="P73">
        <f>EmpDetail!D69</f>
        <v>0</v>
      </c>
      <c r="Q73">
        <f>EmpDetail!J69</f>
        <v>0</v>
      </c>
      <c r="R73">
        <f>EmpDetail!K69</f>
        <v>0</v>
      </c>
    </row>
    <row r="74" spans="1:18">
      <c r="B74" s="38"/>
      <c r="C74" s="38"/>
      <c r="D74" s="38"/>
      <c r="E74" s="38"/>
      <c r="F74" s="38"/>
      <c r="G74" s="38"/>
      <c r="H74" s="38"/>
      <c r="I74" s="38"/>
      <c r="J74" s="38"/>
      <c r="K74" s="38"/>
      <c r="L74" s="38"/>
      <c r="M74">
        <v>67</v>
      </c>
      <c r="N74">
        <f>EmpDetail!B70</f>
        <v>0</v>
      </c>
      <c r="O74">
        <f>EmpDetail!C70</f>
        <v>0</v>
      </c>
      <c r="P74">
        <f>EmpDetail!D70</f>
        <v>0</v>
      </c>
      <c r="Q74">
        <f>EmpDetail!J70</f>
        <v>0</v>
      </c>
      <c r="R74">
        <f>EmpDetail!K70</f>
        <v>0</v>
      </c>
    </row>
    <row r="75" spans="1:18">
      <c r="B75" s="38"/>
      <c r="C75" s="38"/>
      <c r="D75" s="38"/>
      <c r="E75" s="38"/>
      <c r="F75" s="38"/>
      <c r="G75" s="38"/>
      <c r="H75" s="38"/>
      <c r="I75" s="38"/>
      <c r="J75" s="38"/>
      <c r="K75" s="38"/>
      <c r="L75" s="38"/>
      <c r="M75">
        <v>68</v>
      </c>
      <c r="N75">
        <f>EmpDetail!B71</f>
        <v>0</v>
      </c>
      <c r="O75">
        <f>EmpDetail!C71</f>
        <v>0</v>
      </c>
      <c r="P75">
        <f>EmpDetail!D71</f>
        <v>0</v>
      </c>
      <c r="Q75">
        <f>EmpDetail!J71</f>
        <v>0</v>
      </c>
      <c r="R75">
        <f>EmpDetail!K71</f>
        <v>0</v>
      </c>
    </row>
    <row r="76" spans="1:18">
      <c r="B76" s="38"/>
      <c r="C76" s="38"/>
      <c r="D76" s="38"/>
      <c r="E76" s="38"/>
      <c r="F76" s="38"/>
      <c r="G76" s="38"/>
      <c r="H76" s="38"/>
      <c r="I76" s="38"/>
      <c r="J76" s="38"/>
      <c r="K76" s="38"/>
      <c r="L76" s="38"/>
      <c r="M76">
        <v>69</v>
      </c>
      <c r="N76">
        <f>EmpDetail!B72</f>
        <v>0</v>
      </c>
      <c r="O76">
        <f>EmpDetail!C72</f>
        <v>0</v>
      </c>
      <c r="P76">
        <f>EmpDetail!D72</f>
        <v>0</v>
      </c>
      <c r="Q76">
        <f>EmpDetail!J72</f>
        <v>0</v>
      </c>
      <c r="R76">
        <f>EmpDetail!K72</f>
        <v>0</v>
      </c>
    </row>
    <row r="77" spans="1:18">
      <c r="B77" s="38"/>
      <c r="C77" s="38"/>
      <c r="D77" s="38"/>
      <c r="E77" s="38"/>
      <c r="F77" s="38"/>
      <c r="G77" s="38"/>
      <c r="H77" s="38"/>
      <c r="I77" s="38"/>
      <c r="J77" s="38"/>
      <c r="K77" s="38"/>
      <c r="L77" s="38"/>
      <c r="M77">
        <v>70</v>
      </c>
      <c r="N77">
        <f>EmpDetail!B73</f>
        <v>0</v>
      </c>
      <c r="O77">
        <f>EmpDetail!C73</f>
        <v>0</v>
      </c>
      <c r="P77">
        <f>EmpDetail!D73</f>
        <v>0</v>
      </c>
      <c r="Q77">
        <f>EmpDetail!J73</f>
        <v>0</v>
      </c>
      <c r="R77">
        <f>EmpDetail!K73</f>
        <v>0</v>
      </c>
    </row>
    <row r="78" spans="1:18">
      <c r="B78" s="38"/>
      <c r="C78" s="38"/>
      <c r="D78" s="38"/>
      <c r="E78" s="38"/>
      <c r="F78" s="38"/>
      <c r="G78" s="38"/>
      <c r="H78" s="38"/>
      <c r="I78" s="38"/>
      <c r="J78" s="38"/>
      <c r="K78" s="38"/>
      <c r="L78" s="38"/>
      <c r="M78">
        <v>71</v>
      </c>
      <c r="N78">
        <f>EmpDetail!B74</f>
        <v>0</v>
      </c>
      <c r="O78">
        <f>EmpDetail!C74</f>
        <v>0</v>
      </c>
      <c r="P78">
        <f>EmpDetail!D74</f>
        <v>0</v>
      </c>
      <c r="Q78">
        <f>EmpDetail!J74</f>
        <v>0</v>
      </c>
      <c r="R78">
        <f>EmpDetail!K74</f>
        <v>0</v>
      </c>
    </row>
    <row r="79" spans="1:18">
      <c r="B79" s="38"/>
      <c r="C79" s="38"/>
      <c r="D79" s="38"/>
      <c r="E79" s="38"/>
      <c r="F79" s="38"/>
      <c r="G79" s="38"/>
      <c r="H79" s="38"/>
      <c r="I79" s="38"/>
      <c r="J79" s="38"/>
      <c r="K79" s="38"/>
      <c r="L79" s="38"/>
      <c r="M79">
        <v>72</v>
      </c>
      <c r="N79">
        <f>EmpDetail!B75</f>
        <v>0</v>
      </c>
      <c r="O79">
        <f>EmpDetail!C75</f>
        <v>0</v>
      </c>
      <c r="P79">
        <f>EmpDetail!D75</f>
        <v>0</v>
      </c>
      <c r="Q79">
        <f>EmpDetail!J75</f>
        <v>0</v>
      </c>
      <c r="R79">
        <f>EmpDetail!K75</f>
        <v>0</v>
      </c>
    </row>
    <row r="80" spans="1:18">
      <c r="B80" s="38"/>
      <c r="C80" s="38"/>
      <c r="D80" s="38"/>
      <c r="E80" s="38"/>
      <c r="F80" s="38"/>
      <c r="G80" s="38"/>
      <c r="H80" s="38"/>
      <c r="I80" s="38"/>
      <c r="J80" s="38"/>
      <c r="K80" s="38"/>
      <c r="L80" s="38"/>
      <c r="M80">
        <v>73</v>
      </c>
      <c r="N80">
        <f>EmpDetail!B76</f>
        <v>0</v>
      </c>
      <c r="O80">
        <f>EmpDetail!C76</f>
        <v>0</v>
      </c>
      <c r="P80">
        <f>EmpDetail!D76</f>
        <v>0</v>
      </c>
      <c r="Q80">
        <f>EmpDetail!J76</f>
        <v>0</v>
      </c>
      <c r="R80">
        <f>EmpDetail!K76</f>
        <v>0</v>
      </c>
    </row>
    <row r="81" spans="2:18">
      <c r="B81" s="38"/>
      <c r="C81" s="38"/>
      <c r="D81" s="38"/>
      <c r="E81" s="38"/>
      <c r="F81" s="38"/>
      <c r="G81" s="38"/>
      <c r="H81" s="38"/>
      <c r="I81" s="38"/>
      <c r="J81" s="38"/>
      <c r="K81" s="38"/>
      <c r="L81" s="38"/>
      <c r="M81">
        <v>74</v>
      </c>
      <c r="N81">
        <f>EmpDetail!B77</f>
        <v>0</v>
      </c>
      <c r="O81">
        <f>EmpDetail!C77</f>
        <v>0</v>
      </c>
      <c r="P81">
        <f>EmpDetail!D77</f>
        <v>0</v>
      </c>
      <c r="Q81">
        <f>EmpDetail!J77</f>
        <v>0</v>
      </c>
      <c r="R81">
        <f>EmpDetail!K77</f>
        <v>0</v>
      </c>
    </row>
    <row r="82" spans="2:18">
      <c r="B82" s="38"/>
      <c r="C82" s="38"/>
      <c r="D82" s="38"/>
      <c r="E82" s="38"/>
      <c r="F82" s="38"/>
      <c r="G82" s="38"/>
      <c r="H82" s="38"/>
      <c r="I82" s="38"/>
      <c r="J82" s="38"/>
      <c r="K82" s="38"/>
      <c r="L82" s="38"/>
      <c r="M82">
        <v>75</v>
      </c>
      <c r="N82">
        <f>EmpDetail!B78</f>
        <v>0</v>
      </c>
      <c r="O82">
        <f>EmpDetail!C78</f>
        <v>0</v>
      </c>
      <c r="P82">
        <f>EmpDetail!D78</f>
        <v>0</v>
      </c>
      <c r="Q82">
        <f>EmpDetail!J78</f>
        <v>0</v>
      </c>
      <c r="R82">
        <f>EmpDetail!K78</f>
        <v>0</v>
      </c>
    </row>
    <row r="83" spans="2:18">
      <c r="B83" s="38"/>
      <c r="C83" s="38"/>
      <c r="D83" s="38"/>
      <c r="E83" s="38"/>
      <c r="F83" s="38"/>
      <c r="G83" s="38"/>
      <c r="H83" s="38"/>
      <c r="I83" s="38"/>
      <c r="J83" s="38"/>
      <c r="K83" s="38"/>
      <c r="L83" s="38"/>
      <c r="M83">
        <v>76</v>
      </c>
      <c r="N83">
        <f>EmpDetail!B79</f>
        <v>0</v>
      </c>
      <c r="O83">
        <f>EmpDetail!C79</f>
        <v>0</v>
      </c>
      <c r="P83">
        <f>EmpDetail!D79</f>
        <v>0</v>
      </c>
      <c r="Q83">
        <f>EmpDetail!J79</f>
        <v>0</v>
      </c>
      <c r="R83">
        <f>EmpDetail!K79</f>
        <v>0</v>
      </c>
    </row>
    <row r="84" spans="2:18">
      <c r="B84" s="38"/>
      <c r="C84" s="38"/>
      <c r="D84" s="38"/>
      <c r="E84" s="38"/>
      <c r="F84" s="38"/>
      <c r="G84" s="38"/>
      <c r="H84" s="38"/>
      <c r="I84" s="38"/>
      <c r="J84" s="38"/>
      <c r="K84" s="38"/>
      <c r="L84" s="38"/>
      <c r="M84">
        <v>77</v>
      </c>
      <c r="N84">
        <f>EmpDetail!B80</f>
        <v>0</v>
      </c>
      <c r="O84">
        <f>EmpDetail!C80</f>
        <v>0</v>
      </c>
      <c r="P84">
        <f>EmpDetail!D80</f>
        <v>0</v>
      </c>
      <c r="Q84">
        <f>EmpDetail!J80</f>
        <v>0</v>
      </c>
      <c r="R84">
        <f>EmpDetail!K80</f>
        <v>0</v>
      </c>
    </row>
    <row r="85" spans="2:18">
      <c r="B85" s="38"/>
      <c r="C85" s="38"/>
      <c r="D85" s="38"/>
      <c r="E85" s="38"/>
      <c r="F85" s="38"/>
      <c r="G85" s="38"/>
      <c r="H85" s="38"/>
      <c r="I85" s="38"/>
      <c r="J85" s="38"/>
      <c r="K85" s="38"/>
      <c r="L85" s="38"/>
      <c r="M85">
        <v>78</v>
      </c>
      <c r="N85">
        <f>EmpDetail!B81</f>
        <v>0</v>
      </c>
      <c r="O85">
        <f>EmpDetail!C81</f>
        <v>0</v>
      </c>
      <c r="P85">
        <f>EmpDetail!D81</f>
        <v>0</v>
      </c>
      <c r="Q85">
        <f>EmpDetail!J81</f>
        <v>0</v>
      </c>
      <c r="R85">
        <f>EmpDetail!K81</f>
        <v>0</v>
      </c>
    </row>
    <row r="86" spans="2:18">
      <c r="B86" s="38"/>
      <c r="C86" s="38"/>
      <c r="D86" s="38"/>
      <c r="E86" s="38"/>
      <c r="F86" s="38"/>
      <c r="G86" s="38"/>
      <c r="H86" s="38"/>
      <c r="I86" s="38"/>
      <c r="J86" s="38"/>
      <c r="K86" s="38"/>
      <c r="L86" s="38"/>
      <c r="M86">
        <v>79</v>
      </c>
      <c r="N86">
        <f>EmpDetail!B82</f>
        <v>0</v>
      </c>
      <c r="O86">
        <f>EmpDetail!C82</f>
        <v>0</v>
      </c>
      <c r="P86">
        <f>EmpDetail!D82</f>
        <v>0</v>
      </c>
      <c r="Q86">
        <f>EmpDetail!J82</f>
        <v>0</v>
      </c>
      <c r="R86">
        <f>EmpDetail!K82</f>
        <v>0</v>
      </c>
    </row>
    <row r="87" spans="2:18">
      <c r="B87" s="38"/>
      <c r="C87" s="38"/>
      <c r="D87" s="38"/>
      <c r="E87" s="38"/>
      <c r="F87" s="38"/>
      <c r="G87" s="38"/>
      <c r="H87" s="38"/>
      <c r="I87" s="38"/>
      <c r="J87" s="38"/>
      <c r="K87" s="38"/>
      <c r="L87" s="38"/>
      <c r="M87">
        <v>80</v>
      </c>
      <c r="N87">
        <f>EmpDetail!B83</f>
        <v>0</v>
      </c>
      <c r="O87">
        <f>EmpDetail!C83</f>
        <v>0</v>
      </c>
      <c r="P87">
        <f>EmpDetail!D83</f>
        <v>0</v>
      </c>
      <c r="Q87">
        <f>EmpDetail!J83</f>
        <v>0</v>
      </c>
      <c r="R87">
        <f>EmpDetail!K83</f>
        <v>0</v>
      </c>
    </row>
    <row r="88" spans="2:18">
      <c r="B88" s="38"/>
      <c r="C88" s="38"/>
      <c r="D88" s="38"/>
      <c r="E88" s="38"/>
      <c r="F88" s="38"/>
      <c r="G88" s="38"/>
      <c r="H88" s="38"/>
      <c r="I88" s="38"/>
      <c r="J88" s="38"/>
      <c r="K88" s="38"/>
      <c r="L88" s="38"/>
      <c r="M88">
        <v>81</v>
      </c>
      <c r="N88">
        <f>EmpDetail!B84</f>
        <v>0</v>
      </c>
      <c r="O88">
        <f>EmpDetail!C84</f>
        <v>0</v>
      </c>
      <c r="P88">
        <f>EmpDetail!D84</f>
        <v>0</v>
      </c>
      <c r="Q88">
        <f>EmpDetail!J84</f>
        <v>0</v>
      </c>
      <c r="R88">
        <f>EmpDetail!K84</f>
        <v>0</v>
      </c>
    </row>
    <row r="89" spans="2:18">
      <c r="B89" s="38"/>
      <c r="C89" s="38"/>
      <c r="D89" s="38"/>
      <c r="E89" s="38"/>
      <c r="F89" s="38"/>
      <c r="G89" s="38"/>
      <c r="H89" s="38"/>
      <c r="I89" s="38"/>
      <c r="J89" s="38"/>
      <c r="K89" s="38"/>
      <c r="L89" s="38"/>
      <c r="M89">
        <v>82</v>
      </c>
      <c r="N89">
        <f>EmpDetail!B85</f>
        <v>0</v>
      </c>
      <c r="O89">
        <f>EmpDetail!C85</f>
        <v>0</v>
      </c>
      <c r="P89">
        <f>EmpDetail!D85</f>
        <v>0</v>
      </c>
      <c r="Q89">
        <f>EmpDetail!J85</f>
        <v>0</v>
      </c>
      <c r="R89">
        <f>EmpDetail!K85</f>
        <v>0</v>
      </c>
    </row>
    <row r="90" spans="2:18">
      <c r="B90" s="38"/>
      <c r="C90" s="38"/>
      <c r="D90" s="38"/>
      <c r="E90" s="38"/>
      <c r="F90" s="38"/>
      <c r="G90" s="38"/>
      <c r="H90" s="38"/>
      <c r="I90" s="38"/>
      <c r="J90" s="38"/>
      <c r="K90" s="38"/>
      <c r="L90" s="38"/>
      <c r="M90">
        <v>83</v>
      </c>
      <c r="N90">
        <f>EmpDetail!B86</f>
        <v>0</v>
      </c>
      <c r="O90">
        <f>EmpDetail!C86</f>
        <v>0</v>
      </c>
      <c r="P90">
        <f>EmpDetail!D86</f>
        <v>0</v>
      </c>
      <c r="Q90">
        <f>EmpDetail!J86</f>
        <v>0</v>
      </c>
      <c r="R90">
        <f>EmpDetail!K86</f>
        <v>0</v>
      </c>
    </row>
    <row r="91" spans="2:18">
      <c r="B91" s="38"/>
      <c r="C91" s="38"/>
      <c r="D91" s="38"/>
      <c r="E91" s="38"/>
      <c r="F91" s="38"/>
      <c r="G91" s="38"/>
      <c r="H91" s="38"/>
      <c r="I91" s="38"/>
      <c r="J91" s="38"/>
      <c r="K91" s="38"/>
      <c r="L91" s="38"/>
      <c r="M91">
        <v>84</v>
      </c>
      <c r="N91">
        <f>EmpDetail!B87</f>
        <v>0</v>
      </c>
      <c r="O91">
        <f>EmpDetail!C87</f>
        <v>0</v>
      </c>
      <c r="P91">
        <f>EmpDetail!D87</f>
        <v>0</v>
      </c>
      <c r="Q91">
        <f>EmpDetail!J87</f>
        <v>0</v>
      </c>
      <c r="R91">
        <f>EmpDetail!K87</f>
        <v>0</v>
      </c>
    </row>
    <row r="92" spans="2:18">
      <c r="B92" s="38"/>
      <c r="C92" s="38"/>
      <c r="D92" s="38"/>
      <c r="E92" s="38"/>
      <c r="F92" s="38"/>
      <c r="G92" s="38"/>
      <c r="H92" s="38"/>
      <c r="I92" s="38"/>
      <c r="J92" s="38"/>
      <c r="K92" s="38"/>
      <c r="L92" s="38"/>
      <c r="M92">
        <v>85</v>
      </c>
      <c r="N92">
        <f>EmpDetail!B88</f>
        <v>0</v>
      </c>
      <c r="O92">
        <f>EmpDetail!C88</f>
        <v>0</v>
      </c>
      <c r="P92">
        <f>EmpDetail!D88</f>
        <v>0</v>
      </c>
      <c r="Q92">
        <f>EmpDetail!J88</f>
        <v>0</v>
      </c>
      <c r="R92">
        <f>EmpDetail!K88</f>
        <v>0</v>
      </c>
    </row>
    <row r="93" spans="2:18">
      <c r="B93" s="38"/>
      <c r="C93" s="38"/>
      <c r="D93" s="38"/>
      <c r="E93" s="38"/>
      <c r="F93" s="38"/>
      <c r="G93" s="38"/>
      <c r="H93" s="38"/>
      <c r="I93" s="38"/>
      <c r="J93" s="38"/>
      <c r="K93" s="38"/>
      <c r="L93" s="38"/>
      <c r="M93">
        <v>86</v>
      </c>
      <c r="N93">
        <f>EmpDetail!B89</f>
        <v>0</v>
      </c>
      <c r="O93">
        <f>EmpDetail!C89</f>
        <v>0</v>
      </c>
      <c r="P93">
        <f>EmpDetail!D89</f>
        <v>0</v>
      </c>
      <c r="Q93">
        <f>EmpDetail!J89</f>
        <v>0</v>
      </c>
      <c r="R93">
        <f>EmpDetail!K89</f>
        <v>0</v>
      </c>
    </row>
    <row r="94" spans="2:18">
      <c r="B94" s="38"/>
      <c r="C94" s="38"/>
      <c r="D94" s="38"/>
      <c r="E94" s="38"/>
      <c r="F94" s="38"/>
      <c r="G94" s="38"/>
      <c r="H94" s="38"/>
      <c r="I94" s="38"/>
      <c r="J94" s="38"/>
      <c r="K94" s="38"/>
      <c r="L94" s="38"/>
      <c r="M94">
        <v>87</v>
      </c>
      <c r="N94">
        <f>EmpDetail!B90</f>
        <v>0</v>
      </c>
      <c r="O94">
        <f>EmpDetail!C90</f>
        <v>0</v>
      </c>
      <c r="P94">
        <f>EmpDetail!D90</f>
        <v>0</v>
      </c>
      <c r="Q94">
        <f>EmpDetail!J90</f>
        <v>0</v>
      </c>
      <c r="R94">
        <f>EmpDetail!K90</f>
        <v>0</v>
      </c>
    </row>
    <row r="95" spans="2:18">
      <c r="B95" s="38"/>
      <c r="C95" s="38"/>
      <c r="D95" s="38"/>
      <c r="E95" s="38"/>
      <c r="F95" s="38"/>
      <c r="G95" s="38"/>
      <c r="H95" s="38"/>
      <c r="I95" s="38"/>
      <c r="J95" s="38"/>
      <c r="K95" s="38"/>
      <c r="L95" s="38"/>
      <c r="M95">
        <v>88</v>
      </c>
      <c r="N95">
        <f>EmpDetail!B91</f>
        <v>0</v>
      </c>
      <c r="O95">
        <f>EmpDetail!C91</f>
        <v>0</v>
      </c>
      <c r="P95">
        <f>EmpDetail!D91</f>
        <v>0</v>
      </c>
      <c r="Q95">
        <f>EmpDetail!J91</f>
        <v>0</v>
      </c>
      <c r="R95">
        <f>EmpDetail!K91</f>
        <v>0</v>
      </c>
    </row>
    <row r="96" spans="2:18">
      <c r="B96" s="38"/>
      <c r="C96" s="38"/>
      <c r="D96" s="38"/>
      <c r="E96" s="38"/>
      <c r="F96" s="38"/>
      <c r="G96" s="38"/>
      <c r="H96" s="38"/>
      <c r="I96" s="38"/>
      <c r="J96" s="38"/>
      <c r="K96" s="38"/>
      <c r="L96" s="38"/>
      <c r="M96">
        <v>89</v>
      </c>
      <c r="N96">
        <f>EmpDetail!B92</f>
        <v>0</v>
      </c>
      <c r="O96">
        <f>EmpDetail!C92</f>
        <v>0</v>
      </c>
      <c r="P96">
        <f>EmpDetail!D92</f>
        <v>0</v>
      </c>
      <c r="Q96">
        <f>EmpDetail!J92</f>
        <v>0</v>
      </c>
      <c r="R96">
        <f>EmpDetail!K92</f>
        <v>0</v>
      </c>
    </row>
    <row r="97" spans="2:18">
      <c r="B97" s="38"/>
      <c r="C97" s="38"/>
      <c r="D97" s="38"/>
      <c r="E97" s="38"/>
      <c r="F97" s="38"/>
      <c r="G97" s="38"/>
      <c r="H97" s="38"/>
      <c r="I97" s="38"/>
      <c r="J97" s="38"/>
      <c r="K97" s="38"/>
      <c r="L97" s="38"/>
      <c r="M97">
        <v>90</v>
      </c>
      <c r="N97">
        <f>EmpDetail!B93</f>
        <v>0</v>
      </c>
      <c r="O97">
        <f>EmpDetail!C93</f>
        <v>0</v>
      </c>
      <c r="P97">
        <f>EmpDetail!D93</f>
        <v>0</v>
      </c>
      <c r="Q97">
        <f>EmpDetail!J93</f>
        <v>0</v>
      </c>
      <c r="R97">
        <f>EmpDetail!K93</f>
        <v>0</v>
      </c>
    </row>
    <row r="98" spans="2:18">
      <c r="B98" s="38"/>
      <c r="C98" s="38"/>
      <c r="D98" s="38"/>
      <c r="E98" s="38"/>
      <c r="F98" s="38"/>
      <c r="G98" s="38"/>
      <c r="H98" s="38"/>
      <c r="I98" s="38"/>
      <c r="J98" s="38"/>
      <c r="K98" s="38"/>
      <c r="L98" s="38"/>
      <c r="M98">
        <v>91</v>
      </c>
      <c r="N98">
        <f>EmpDetail!B94</f>
        <v>0</v>
      </c>
      <c r="O98">
        <f>EmpDetail!C94</f>
        <v>0</v>
      </c>
      <c r="P98">
        <f>EmpDetail!D94</f>
        <v>0</v>
      </c>
      <c r="Q98">
        <f>EmpDetail!J94</f>
        <v>0</v>
      </c>
      <c r="R98">
        <f>EmpDetail!K94</f>
        <v>0</v>
      </c>
    </row>
    <row r="99" spans="2:18">
      <c r="B99" s="38"/>
      <c r="C99" s="38"/>
      <c r="D99" s="38"/>
      <c r="E99" s="38"/>
      <c r="F99" s="38"/>
      <c r="G99" s="38"/>
      <c r="H99" s="38"/>
      <c r="I99" s="38"/>
      <c r="J99" s="38"/>
      <c r="K99" s="38"/>
      <c r="L99" s="38"/>
      <c r="M99">
        <v>92</v>
      </c>
      <c r="N99">
        <f>EmpDetail!B95</f>
        <v>0</v>
      </c>
      <c r="O99">
        <f>EmpDetail!C95</f>
        <v>0</v>
      </c>
      <c r="P99">
        <f>EmpDetail!D95</f>
        <v>0</v>
      </c>
      <c r="Q99">
        <f>EmpDetail!J95</f>
        <v>0</v>
      </c>
      <c r="R99">
        <f>EmpDetail!K95</f>
        <v>0</v>
      </c>
    </row>
    <row r="100" spans="2:18">
      <c r="B100" s="38"/>
      <c r="C100" s="38"/>
      <c r="D100" s="38"/>
      <c r="E100" s="38"/>
      <c r="F100" s="38"/>
      <c r="G100" s="38"/>
      <c r="H100" s="38"/>
      <c r="I100" s="38"/>
      <c r="J100" s="38"/>
      <c r="K100" s="38"/>
      <c r="L100" s="38"/>
      <c r="M100">
        <v>93</v>
      </c>
      <c r="N100">
        <f>EmpDetail!B96</f>
        <v>0</v>
      </c>
      <c r="O100">
        <f>EmpDetail!C96</f>
        <v>0</v>
      </c>
      <c r="P100">
        <f>EmpDetail!D96</f>
        <v>0</v>
      </c>
      <c r="Q100">
        <f>EmpDetail!J96</f>
        <v>0</v>
      </c>
      <c r="R100">
        <f>EmpDetail!K96</f>
        <v>0</v>
      </c>
    </row>
    <row r="101" spans="2:18">
      <c r="B101" s="38"/>
      <c r="C101" s="38"/>
      <c r="D101" s="38"/>
      <c r="E101" s="38"/>
      <c r="F101" s="38"/>
      <c r="G101" s="38"/>
      <c r="H101" s="38"/>
      <c r="I101" s="38"/>
      <c r="J101" s="38"/>
      <c r="K101" s="38"/>
      <c r="L101" s="38"/>
      <c r="M101">
        <v>94</v>
      </c>
      <c r="N101">
        <f>EmpDetail!B97</f>
        <v>0</v>
      </c>
      <c r="O101">
        <f>EmpDetail!C97</f>
        <v>0</v>
      </c>
      <c r="P101">
        <f>EmpDetail!D97</f>
        <v>0</v>
      </c>
      <c r="Q101">
        <f>EmpDetail!J97</f>
        <v>0</v>
      </c>
      <c r="R101">
        <f>EmpDetail!K97</f>
        <v>0</v>
      </c>
    </row>
    <row r="102" spans="2:18">
      <c r="B102" s="38"/>
      <c r="C102" s="38"/>
      <c r="D102" s="38"/>
      <c r="E102" s="38"/>
      <c r="F102" s="38"/>
      <c r="G102" s="38"/>
      <c r="H102" s="38"/>
      <c r="I102" s="38"/>
      <c r="J102" s="38"/>
      <c r="K102" s="38"/>
      <c r="L102" s="38"/>
      <c r="M102">
        <v>95</v>
      </c>
      <c r="N102">
        <f>EmpDetail!B98</f>
        <v>0</v>
      </c>
      <c r="O102">
        <f>EmpDetail!C98</f>
        <v>0</v>
      </c>
      <c r="P102">
        <f>EmpDetail!D98</f>
        <v>0</v>
      </c>
      <c r="Q102">
        <f>EmpDetail!J98</f>
        <v>0</v>
      </c>
      <c r="R102">
        <f>EmpDetail!K98</f>
        <v>0</v>
      </c>
    </row>
    <row r="103" spans="2:18">
      <c r="B103" s="38"/>
      <c r="C103" s="38"/>
      <c r="D103" s="38"/>
      <c r="E103" s="38"/>
      <c r="F103" s="38"/>
      <c r="G103" s="38"/>
      <c r="H103" s="38"/>
      <c r="I103" s="38"/>
      <c r="J103" s="38"/>
      <c r="K103" s="38"/>
      <c r="L103" s="38"/>
      <c r="M103">
        <v>96</v>
      </c>
      <c r="N103">
        <f>EmpDetail!B99</f>
        <v>0</v>
      </c>
      <c r="O103">
        <f>EmpDetail!C99</f>
        <v>0</v>
      </c>
      <c r="P103">
        <f>EmpDetail!D99</f>
        <v>0</v>
      </c>
      <c r="Q103">
        <f>EmpDetail!J99</f>
        <v>0</v>
      </c>
      <c r="R103">
        <f>EmpDetail!K99</f>
        <v>0</v>
      </c>
    </row>
    <row r="104" spans="2:18">
      <c r="B104" s="38"/>
      <c r="C104" s="38"/>
      <c r="D104" s="38"/>
      <c r="E104" s="38"/>
      <c r="F104" s="38"/>
      <c r="G104" s="38"/>
      <c r="H104" s="38"/>
      <c r="I104" s="38"/>
      <c r="J104" s="38"/>
      <c r="K104" s="38"/>
      <c r="L104" s="38"/>
      <c r="M104">
        <v>97</v>
      </c>
      <c r="N104">
        <f>EmpDetail!B100</f>
        <v>0</v>
      </c>
      <c r="O104">
        <f>EmpDetail!C100</f>
        <v>0</v>
      </c>
      <c r="P104">
        <f>EmpDetail!D100</f>
        <v>0</v>
      </c>
      <c r="Q104">
        <f>EmpDetail!J100</f>
        <v>0</v>
      </c>
      <c r="R104">
        <f>EmpDetail!K100</f>
        <v>0</v>
      </c>
    </row>
    <row r="105" spans="2:18">
      <c r="B105" s="38"/>
      <c r="C105" s="38"/>
      <c r="D105" s="38"/>
      <c r="E105" s="38"/>
      <c r="F105" s="38"/>
      <c r="G105" s="38"/>
      <c r="H105" s="38"/>
      <c r="I105" s="38"/>
      <c r="J105" s="38"/>
      <c r="K105" s="38"/>
      <c r="L105" s="38"/>
      <c r="M105">
        <v>98</v>
      </c>
      <c r="N105">
        <f>EmpDetail!B101</f>
        <v>0</v>
      </c>
      <c r="O105">
        <f>EmpDetail!C101</f>
        <v>0</v>
      </c>
      <c r="P105">
        <f>EmpDetail!D101</f>
        <v>0</v>
      </c>
      <c r="Q105">
        <f>EmpDetail!J101</f>
        <v>0</v>
      </c>
      <c r="R105">
        <f>EmpDetail!K101</f>
        <v>0</v>
      </c>
    </row>
    <row r="106" spans="2:18">
      <c r="B106" s="38"/>
      <c r="C106" s="38"/>
      <c r="D106" s="38"/>
      <c r="E106" s="38"/>
      <c r="F106" s="38"/>
      <c r="G106" s="38"/>
      <c r="H106" s="38"/>
      <c r="I106" s="38"/>
      <c r="J106" s="38"/>
      <c r="K106" s="38"/>
      <c r="L106" s="38"/>
      <c r="M106">
        <v>99</v>
      </c>
      <c r="N106">
        <f>EmpDetail!B102</f>
        <v>0</v>
      </c>
      <c r="O106">
        <f>EmpDetail!C102</f>
        <v>0</v>
      </c>
      <c r="P106">
        <f>EmpDetail!D102</f>
        <v>0</v>
      </c>
      <c r="Q106">
        <f>EmpDetail!J102</f>
        <v>0</v>
      </c>
      <c r="R106">
        <f>EmpDetail!K102</f>
        <v>0</v>
      </c>
    </row>
    <row r="107" spans="2:18">
      <c r="M107">
        <v>100</v>
      </c>
      <c r="N107">
        <f>EmpDetail!B103</f>
        <v>0</v>
      </c>
      <c r="O107">
        <f>EmpDetail!C103</f>
        <v>0</v>
      </c>
      <c r="P107">
        <f>EmpDetail!D103</f>
        <v>0</v>
      </c>
      <c r="Q107">
        <f>EmpDetail!J103</f>
        <v>0</v>
      </c>
      <c r="R107">
        <f>EmpDetail!K103</f>
        <v>0</v>
      </c>
    </row>
  </sheetData>
  <sheetProtection password="87C9" sheet="1" objects="1" scenarios="1" formatRows="0"/>
  <protectedRanges>
    <protectedRange sqref="L63" name="Range3"/>
    <protectedRange sqref="K8:L56" name="Range1"/>
    <protectedRange sqref="A8:A56" name="Range2"/>
  </protectedRanges>
  <mergeCells count="5">
    <mergeCell ref="D2:G2"/>
    <mergeCell ref="B1:L1"/>
    <mergeCell ref="B3:L3"/>
    <mergeCell ref="B4:L4"/>
    <mergeCell ref="B5:L5"/>
  </mergeCells>
  <pageMargins left="0.25" right="0.25" top="0.2" bottom="0.19" header="0.18" footer="0.17"/>
  <pageSetup paperSize="9" scale="95" orientation="landscape" blackAndWhite="1" verticalDpi="200" r:id="rId1"/>
  <drawing r:id="rId2"/>
</worksheet>
</file>

<file path=xl/worksheets/sheet11.xml><?xml version="1.0" encoding="utf-8"?>
<worksheet xmlns="http://schemas.openxmlformats.org/spreadsheetml/2006/main" xmlns:r="http://schemas.openxmlformats.org/officeDocument/2006/relationships">
  <sheetPr codeName="Sheet12">
    <tabColor rgb="FF00B0F0"/>
  </sheetPr>
  <dimension ref="A1:AC108"/>
  <sheetViews>
    <sheetView showGridLines="0" workbookViewId="0">
      <selection activeCell="B5" sqref="B5:O5"/>
    </sheetView>
  </sheetViews>
  <sheetFormatPr defaultRowHeight="14.4"/>
  <cols>
    <col min="1" max="1" width="8.33203125" customWidth="1"/>
    <col min="2" max="2" width="15.109375" customWidth="1"/>
    <col min="3" max="3" width="24.33203125" customWidth="1"/>
    <col min="4" max="4" width="12.44140625" customWidth="1"/>
    <col min="5" max="5" width="17.33203125" customWidth="1"/>
    <col min="6" max="6" width="10" customWidth="1"/>
    <col min="7" max="7" width="6.6640625" customWidth="1"/>
    <col min="9" max="10" width="6.5546875" customWidth="1"/>
    <col min="11" max="11" width="8.6640625" customWidth="1"/>
    <col min="12" max="12" width="9.33203125" bestFit="1" customWidth="1"/>
    <col min="14" max="14" width="10.6640625" bestFit="1" customWidth="1"/>
    <col min="15" max="15" width="9.33203125" customWidth="1"/>
    <col min="16" max="19" width="9.109375" hidden="1" customWidth="1"/>
    <col min="20" max="20" width="10.6640625" hidden="1" customWidth="1"/>
    <col min="21" max="23" width="9.109375" hidden="1" customWidth="1"/>
  </cols>
  <sheetData>
    <row r="1" spans="1:29" ht="25.2">
      <c r="B1" s="1609" t="str">
        <f>Master!G2&amp;Master!H2</f>
        <v>कार्यालय&amp;राजकीय उच्च माध्यमिक विद्यालय ]चौगाई]टोंक</v>
      </c>
      <c r="C1" s="1610"/>
      <c r="D1" s="1610"/>
      <c r="E1" s="1610"/>
      <c r="F1" s="1610"/>
      <c r="G1" s="1610"/>
      <c r="H1" s="1610"/>
      <c r="I1" s="1610"/>
      <c r="J1" s="1610"/>
      <c r="K1" s="1610"/>
      <c r="L1" s="1610"/>
      <c r="M1" s="1610"/>
      <c r="N1" s="1610"/>
      <c r="O1" s="1611"/>
      <c r="P1" s="79"/>
      <c r="Q1" s="79"/>
      <c r="R1" s="79"/>
      <c r="S1" s="12"/>
      <c r="T1" s="12"/>
      <c r="U1" s="12"/>
      <c r="V1" s="12"/>
      <c r="W1" s="74"/>
      <c r="X1" s="243" t="s">
        <v>284</v>
      </c>
      <c r="Y1" s="241"/>
      <c r="Z1" s="241"/>
      <c r="AA1" s="241"/>
      <c r="AB1" s="241"/>
      <c r="AC1" s="241"/>
    </row>
    <row r="2" spans="1:29" ht="18">
      <c r="A2" s="1"/>
      <c r="B2" s="136"/>
      <c r="C2" s="56"/>
      <c r="D2" s="59"/>
      <c r="E2" s="63"/>
      <c r="F2" s="56"/>
      <c r="G2" s="56"/>
      <c r="H2" s="99" t="s">
        <v>21</v>
      </c>
      <c r="I2" s="60"/>
      <c r="J2" s="56"/>
      <c r="K2" s="56"/>
      <c r="L2" s="60"/>
      <c r="M2" s="56"/>
      <c r="N2" s="56"/>
      <c r="O2" s="137"/>
      <c r="P2" s="79"/>
      <c r="Q2" s="79"/>
      <c r="R2" s="79"/>
      <c r="S2" s="12"/>
      <c r="T2" s="12"/>
      <c r="U2" s="12"/>
      <c r="V2" s="12"/>
      <c r="W2" s="74"/>
      <c r="X2" s="243" t="s">
        <v>3515</v>
      </c>
      <c r="Y2" s="241"/>
      <c r="Z2" s="241"/>
      <c r="AA2" s="241"/>
      <c r="AB2" s="241"/>
      <c r="AC2" s="241"/>
    </row>
    <row r="3" spans="1:29" ht="15.6">
      <c r="A3" s="1"/>
      <c r="B3" s="136"/>
      <c r="C3" s="56"/>
      <c r="D3" s="56"/>
      <c r="E3" s="56"/>
      <c r="F3" s="56"/>
      <c r="G3" s="56"/>
      <c r="H3" s="56"/>
      <c r="I3" s="60"/>
      <c r="J3" s="56"/>
      <c r="K3" s="56"/>
      <c r="L3" s="60"/>
      <c r="M3" s="56"/>
      <c r="N3" s="56"/>
      <c r="O3" s="137"/>
      <c r="P3" s="80"/>
      <c r="Q3" s="79"/>
      <c r="R3" s="79"/>
      <c r="S3" s="12"/>
      <c r="T3" s="12"/>
      <c r="U3" s="12"/>
      <c r="V3" s="12"/>
      <c r="W3" s="75"/>
      <c r="X3" s="243" t="s">
        <v>285</v>
      </c>
      <c r="Y3" s="241"/>
      <c r="Z3" s="241"/>
      <c r="AA3" s="241"/>
      <c r="AB3" s="241"/>
      <c r="AC3" s="241"/>
    </row>
    <row r="4" spans="1:29" ht="15.6">
      <c r="A4" s="2"/>
      <c r="B4" s="133"/>
      <c r="C4" s="51"/>
      <c r="D4" s="1442" t="s">
        <v>534</v>
      </c>
      <c r="E4" s="332" t="s">
        <v>823</v>
      </c>
      <c r="F4" s="51"/>
      <c r="G4" s="51"/>
      <c r="H4" s="51"/>
      <c r="I4" s="51"/>
      <c r="J4" s="51"/>
      <c r="K4" s="102" t="s">
        <v>226</v>
      </c>
      <c r="L4" s="64">
        <v>44249</v>
      </c>
      <c r="M4" s="1612" t="s">
        <v>381</v>
      </c>
      <c r="N4" s="1612"/>
      <c r="O4" s="139"/>
      <c r="P4" s="80"/>
      <c r="Q4" s="80"/>
      <c r="R4" s="80"/>
      <c r="S4" s="13"/>
      <c r="T4" s="13"/>
      <c r="U4" s="13"/>
      <c r="V4" s="13"/>
      <c r="W4" s="75"/>
      <c r="X4" s="243" t="s">
        <v>286</v>
      </c>
      <c r="Y4" s="241"/>
      <c r="Z4" s="241"/>
      <c r="AA4" s="241"/>
      <c r="AB4" s="241"/>
      <c r="AC4" s="241"/>
    </row>
    <row r="5" spans="1:29" ht="15.6">
      <c r="A5" s="1"/>
      <c r="B5" s="1613" t="s">
        <v>824</v>
      </c>
      <c r="C5" s="1614"/>
      <c r="D5" s="1614"/>
      <c r="E5" s="1614"/>
      <c r="F5" s="1614"/>
      <c r="G5" s="1614"/>
      <c r="H5" s="1614"/>
      <c r="I5" s="1614"/>
      <c r="J5" s="1614"/>
      <c r="K5" s="1614"/>
      <c r="L5" s="1614"/>
      <c r="M5" s="1614"/>
      <c r="N5" s="1614"/>
      <c r="O5" s="1615"/>
      <c r="P5" s="80"/>
      <c r="Q5" s="79"/>
      <c r="R5" s="79"/>
      <c r="S5" s="12"/>
      <c r="T5" s="12"/>
      <c r="U5" s="12"/>
      <c r="V5" s="12"/>
      <c r="W5" s="75"/>
      <c r="X5" s="243" t="s">
        <v>534</v>
      </c>
      <c r="Y5" s="241"/>
      <c r="Z5" s="241"/>
      <c r="AA5" s="241"/>
      <c r="AB5" s="241"/>
      <c r="AC5" s="241"/>
    </row>
    <row r="6" spans="1:29" ht="31.5" customHeight="1" thickBot="1">
      <c r="A6" s="1"/>
      <c r="B6" s="1616" t="s">
        <v>3903</v>
      </c>
      <c r="C6" s="1617"/>
      <c r="D6" s="1617"/>
      <c r="E6" s="1617"/>
      <c r="F6" s="1617"/>
      <c r="G6" s="1617"/>
      <c r="H6" s="1617"/>
      <c r="I6" s="1617"/>
      <c r="J6" s="1617"/>
      <c r="K6" s="1617"/>
      <c r="L6" s="1617"/>
      <c r="M6" s="1617"/>
      <c r="N6" s="1617"/>
      <c r="O6" s="1618"/>
      <c r="P6" s="78"/>
      <c r="Q6" s="78"/>
      <c r="R6" s="78"/>
      <c r="W6" s="77"/>
      <c r="X6" s="243" t="s">
        <v>474</v>
      </c>
      <c r="Y6" s="241"/>
      <c r="Z6" s="241"/>
      <c r="AA6" s="241"/>
      <c r="AB6" s="241"/>
      <c r="AC6" s="241"/>
    </row>
    <row r="7" spans="1:29" ht="60.6" thickBot="1">
      <c r="A7" s="1341" t="s">
        <v>22</v>
      </c>
      <c r="B7" s="1292" t="s">
        <v>0</v>
      </c>
      <c r="C7" s="1292" t="s">
        <v>1</v>
      </c>
      <c r="D7" s="1292" t="s">
        <v>2</v>
      </c>
      <c r="E7" s="1256" t="s">
        <v>264</v>
      </c>
      <c r="F7" s="1343" t="s">
        <v>5</v>
      </c>
      <c r="G7" s="1342" t="s">
        <v>78</v>
      </c>
      <c r="H7" s="1351" t="s">
        <v>79</v>
      </c>
      <c r="I7" s="1352" t="s">
        <v>68</v>
      </c>
      <c r="J7" s="1342" t="s">
        <v>54</v>
      </c>
      <c r="K7" s="1342" t="s">
        <v>71</v>
      </c>
      <c r="L7" s="1352" t="s">
        <v>80</v>
      </c>
      <c r="M7" s="1342" t="s">
        <v>81</v>
      </c>
      <c r="N7" s="1342" t="s">
        <v>73</v>
      </c>
      <c r="O7" s="1342" t="s">
        <v>281</v>
      </c>
      <c r="P7" s="78"/>
      <c r="Q7" s="78"/>
      <c r="R7" s="78"/>
      <c r="W7" s="77"/>
      <c r="X7" s="243"/>
      <c r="Y7" s="241"/>
      <c r="Z7" s="241"/>
      <c r="AA7" s="241"/>
      <c r="AB7" s="241"/>
      <c r="AC7" s="241"/>
    </row>
    <row r="8" spans="1:29" ht="16.2" thickBot="1">
      <c r="A8" s="1353"/>
      <c r="B8" s="1345">
        <v>1</v>
      </c>
      <c r="C8" s="1345">
        <v>2</v>
      </c>
      <c r="D8" s="1345">
        <v>3</v>
      </c>
      <c r="E8" s="1345">
        <v>4</v>
      </c>
      <c r="F8" s="1345">
        <v>5</v>
      </c>
      <c r="G8" s="1345">
        <v>6</v>
      </c>
      <c r="H8" s="1345">
        <v>7</v>
      </c>
      <c r="I8" s="1345">
        <v>8</v>
      </c>
      <c r="J8" s="1345">
        <v>9</v>
      </c>
      <c r="K8" s="1345">
        <v>10</v>
      </c>
      <c r="L8" s="1345">
        <v>11</v>
      </c>
      <c r="M8" s="1345">
        <v>12</v>
      </c>
      <c r="N8" s="1345">
        <v>13</v>
      </c>
      <c r="O8" s="1345">
        <v>14</v>
      </c>
    </row>
    <row r="9" spans="1:29" ht="24.6" thickBot="1">
      <c r="A9" s="1298">
        <v>3</v>
      </c>
      <c r="B9" s="1327">
        <f>IF(C9="","",1)</f>
        <v>1</v>
      </c>
      <c r="C9" s="1443" t="str">
        <f>IF(ISNA(VLOOKUP($A9,$P$9:$V$108,2,FALSE)),"",VLOOKUP($A9,$P$9:$V$108,2,FALSE))</f>
        <v>jktsUnz dqekj tSu</v>
      </c>
      <c r="D9" s="1444" t="str">
        <f>IF(ISNA(VLOOKUP($A9,$P$9:$V$108,3,FALSE)),"",VLOOKUP($A9,$P$9:$V$108,3,FALSE))</f>
        <v>व्याख्याता</v>
      </c>
      <c r="E9" s="1445" t="str">
        <f>IF(ISNA(VLOOKUP($A9,$P$9:$V$108,4,FALSE)),"",VLOOKUP($A9,$P$9:$V$108,4,FALSE))</f>
        <v>राउमावि चौगाई</v>
      </c>
      <c r="F9" s="1355">
        <f>IF(ISNA(VLOOKUP($A9,$P$9:$V$108,5,FALSE)),"",VLOOKUP($A9,$P$9:$V$108,5,FALSE))</f>
        <v>0</v>
      </c>
      <c r="G9" s="1348">
        <v>27</v>
      </c>
      <c r="H9" s="1356">
        <v>44184</v>
      </c>
      <c r="I9" s="1327" t="str">
        <f>IF(ISNA(VLOOKUP($A9,$P$9:$V$108,6,FALSE)),"",VLOOKUP($A9,$P$9:$V$108,6,FALSE))</f>
        <v>L-12</v>
      </c>
      <c r="J9" s="1327">
        <f>IF(ISNA(VLOOKUP($A9,$P$9:$V$108,7,FALSE)),"",VLOOKUP($A9,$P$9:$V$108,7,FALSE))</f>
        <v>63100</v>
      </c>
      <c r="K9" s="1327">
        <f>IF(W9="","",W9)</f>
        <v>1900</v>
      </c>
      <c r="L9" s="1348" t="s">
        <v>60</v>
      </c>
      <c r="M9" s="1349">
        <v>65200</v>
      </c>
      <c r="N9" s="1357">
        <v>44378</v>
      </c>
      <c r="O9" s="1358" t="s">
        <v>822</v>
      </c>
      <c r="P9">
        <v>1</v>
      </c>
      <c r="Q9" t="str">
        <f>EmpDetail!B4</f>
        <v>fd'ku yky cSjok</v>
      </c>
      <c r="R9" t="str">
        <f>EmpDetail!C4</f>
        <v>प्रधानाचार्य</v>
      </c>
      <c r="S9" t="str">
        <f>EmpDetail!D4</f>
        <v>राउमावि चौगाई</v>
      </c>
      <c r="T9" s="41">
        <f>EmpDetail!F4</f>
        <v>0</v>
      </c>
      <c r="U9" t="str">
        <f>EmpDetail!J4</f>
        <v>L-16</v>
      </c>
      <c r="V9">
        <f>EmpDetail!K4</f>
        <v>95900</v>
      </c>
      <c r="W9">
        <f>IF(AND(J9=""),"",ROUND(ROUND(J9*3%,0),-2))</f>
        <v>1900</v>
      </c>
    </row>
    <row r="10" spans="1:29" ht="15" thickBot="1">
      <c r="A10" s="1298"/>
      <c r="B10" s="1313" t="str">
        <f>IF(C10="","",B9+1)</f>
        <v/>
      </c>
      <c r="C10" s="1446" t="str">
        <f t="shared" ref="C10:C17" si="0">IF(ISNA(VLOOKUP($A10,$P$9:$V$108,2,FALSE)),"",VLOOKUP($A10,$P$9:$V$108,2,FALSE))</f>
        <v/>
      </c>
      <c r="D10" s="1447" t="str">
        <f t="shared" ref="D10:D17" si="1">IF(ISNA(VLOOKUP($A10,$P$9:$V$108,3,FALSE)),"",VLOOKUP($A10,$P$9:$V$108,3,FALSE))</f>
        <v/>
      </c>
      <c r="E10" s="1447" t="str">
        <f t="shared" ref="E10:E17" si="2">IF(ISNA(VLOOKUP($A10,$P$9:$V$108,4,FALSE)),"",VLOOKUP($A10,$P$9:$V$108,4,FALSE))</f>
        <v/>
      </c>
      <c r="F10" s="1355" t="str">
        <f t="shared" ref="F10:F17" si="3">IF(ISNA(VLOOKUP($A10,$P$9:$V$108,5,FALSE)),"",VLOOKUP($A10,$P$9:$V$108,5,FALSE))</f>
        <v/>
      </c>
      <c r="G10" s="1348"/>
      <c r="H10" s="1356"/>
      <c r="I10" s="1327" t="str">
        <f t="shared" ref="I10:I17" si="4">IF(ISNA(VLOOKUP($A10,$P$9:$V$108,6,FALSE)),"",VLOOKUP($A10,$P$9:$V$108,6,FALSE))</f>
        <v/>
      </c>
      <c r="J10" s="1327" t="str">
        <f t="shared" ref="J10:J17" si="5">IF(ISNA(VLOOKUP($A10,$P$9:$V$108,7,FALSE)),"",VLOOKUP($A10,$P$9:$V$108,7,FALSE))</f>
        <v/>
      </c>
      <c r="K10" s="1327" t="str">
        <f t="shared" ref="K10:K17" si="6">IF(W10="","",W10)</f>
        <v/>
      </c>
      <c r="L10" s="1348"/>
      <c r="M10" s="1349"/>
      <c r="N10" s="1357"/>
      <c r="O10" s="1358"/>
      <c r="P10">
        <v>2</v>
      </c>
      <c r="Q10" t="str">
        <f>EmpDetail!B5</f>
        <v>iwj.k pUn y{kdkj</v>
      </c>
      <c r="R10" t="str">
        <f>EmpDetail!C5</f>
        <v>व्याख्याता</v>
      </c>
      <c r="S10" t="str">
        <f>EmpDetail!D5</f>
        <v>राउमावि चौगाई</v>
      </c>
      <c r="T10" s="41">
        <f>EmpDetail!F5</f>
        <v>0</v>
      </c>
      <c r="U10" t="str">
        <f>EmpDetail!J5</f>
        <v>L-12</v>
      </c>
      <c r="V10">
        <f>EmpDetail!K5</f>
        <v>56100</v>
      </c>
      <c r="W10" t="str">
        <f t="shared" ref="W10:W17" si="7">IF(AND(J10=""),"",ROUND(ROUND(J10*3%,0),-2))</f>
        <v/>
      </c>
    </row>
    <row r="11" spans="1:29" ht="15" thickBot="1">
      <c r="A11" s="1298"/>
      <c r="B11" s="1313" t="str">
        <f t="shared" ref="B11:B17" si="8">IF(C11="","",B10+1)</f>
        <v/>
      </c>
      <c r="C11" s="1446" t="str">
        <f t="shared" si="0"/>
        <v/>
      </c>
      <c r="D11" s="1447" t="str">
        <f t="shared" si="1"/>
        <v/>
      </c>
      <c r="E11" s="1447" t="str">
        <f t="shared" si="2"/>
        <v/>
      </c>
      <c r="F11" s="1355" t="str">
        <f t="shared" si="3"/>
        <v/>
      </c>
      <c r="G11" s="1348"/>
      <c r="H11" s="1356" t="s">
        <v>32</v>
      </c>
      <c r="I11" s="1327" t="str">
        <f t="shared" si="4"/>
        <v/>
      </c>
      <c r="J11" s="1327" t="str">
        <f t="shared" si="5"/>
        <v/>
      </c>
      <c r="K11" s="1327" t="str">
        <f t="shared" si="6"/>
        <v/>
      </c>
      <c r="L11" s="1348"/>
      <c r="M11" s="1349" t="s">
        <v>32</v>
      </c>
      <c r="N11" s="1357"/>
      <c r="O11" s="1358" t="s">
        <v>32</v>
      </c>
      <c r="P11">
        <v>3</v>
      </c>
      <c r="Q11" t="str">
        <f>EmpDetail!B6</f>
        <v>jktsUnz dqekj tSu</v>
      </c>
      <c r="R11" t="str">
        <f>EmpDetail!C6</f>
        <v>व्याख्याता</v>
      </c>
      <c r="S11" t="str">
        <f>EmpDetail!D6</f>
        <v>राउमावि चौगाई</v>
      </c>
      <c r="T11" s="41">
        <f>EmpDetail!F6</f>
        <v>0</v>
      </c>
      <c r="U11" t="str">
        <f>EmpDetail!J6</f>
        <v>L-12</v>
      </c>
      <c r="V11">
        <f>EmpDetail!K6</f>
        <v>63100</v>
      </c>
      <c r="W11" t="str">
        <f t="shared" si="7"/>
        <v/>
      </c>
    </row>
    <row r="12" spans="1:29" ht="15" thickBot="1">
      <c r="A12" s="1298"/>
      <c r="B12" s="1313" t="str">
        <f t="shared" si="8"/>
        <v/>
      </c>
      <c r="C12" s="1446" t="str">
        <f t="shared" si="0"/>
        <v/>
      </c>
      <c r="D12" s="1447" t="str">
        <f t="shared" si="1"/>
        <v/>
      </c>
      <c r="E12" s="1447" t="str">
        <f t="shared" si="2"/>
        <v/>
      </c>
      <c r="F12" s="1355" t="str">
        <f t="shared" si="3"/>
        <v/>
      </c>
      <c r="G12" s="1348"/>
      <c r="H12" s="1356" t="s">
        <v>32</v>
      </c>
      <c r="I12" s="1327" t="str">
        <f t="shared" si="4"/>
        <v/>
      </c>
      <c r="J12" s="1327" t="str">
        <f t="shared" si="5"/>
        <v/>
      </c>
      <c r="K12" s="1327" t="str">
        <f t="shared" si="6"/>
        <v/>
      </c>
      <c r="L12" s="1348"/>
      <c r="M12" s="1349" t="s">
        <v>32</v>
      </c>
      <c r="N12" s="1357"/>
      <c r="O12" s="1358" t="s">
        <v>32</v>
      </c>
      <c r="P12">
        <v>4</v>
      </c>
      <c r="Q12" t="str">
        <f>EmpDetail!B7</f>
        <v>fd'ku yky cSjok</v>
      </c>
      <c r="R12" t="str">
        <f>EmpDetail!C7</f>
        <v>व्याख्याता</v>
      </c>
      <c r="S12" t="str">
        <f>EmpDetail!D7</f>
        <v>राउमावि चौगाई</v>
      </c>
      <c r="T12" s="41">
        <f>EmpDetail!F7</f>
        <v>0</v>
      </c>
      <c r="U12" t="str">
        <f>EmpDetail!J7</f>
        <v>L-12</v>
      </c>
      <c r="V12">
        <f>EmpDetail!K7</f>
        <v>54500</v>
      </c>
      <c r="W12" t="str">
        <f t="shared" si="7"/>
        <v/>
      </c>
    </row>
    <row r="13" spans="1:29" ht="15" thickBot="1">
      <c r="A13" s="1298"/>
      <c r="B13" s="1313" t="str">
        <f t="shared" si="8"/>
        <v/>
      </c>
      <c r="C13" s="1446" t="str">
        <f t="shared" si="0"/>
        <v/>
      </c>
      <c r="D13" s="1447" t="str">
        <f t="shared" si="1"/>
        <v/>
      </c>
      <c r="E13" s="1447" t="str">
        <f t="shared" si="2"/>
        <v/>
      </c>
      <c r="F13" s="1355" t="str">
        <f t="shared" si="3"/>
        <v/>
      </c>
      <c r="G13" s="1348"/>
      <c r="H13" s="1356" t="s">
        <v>32</v>
      </c>
      <c r="I13" s="1327" t="str">
        <f t="shared" si="4"/>
        <v/>
      </c>
      <c r="J13" s="1327" t="str">
        <f t="shared" si="5"/>
        <v/>
      </c>
      <c r="K13" s="1327" t="str">
        <f t="shared" si="6"/>
        <v/>
      </c>
      <c r="L13" s="1348"/>
      <c r="M13" s="1349" t="s">
        <v>32</v>
      </c>
      <c r="N13" s="1357"/>
      <c r="O13" s="1358" t="s">
        <v>32</v>
      </c>
      <c r="P13">
        <v>5</v>
      </c>
      <c r="Q13" t="str">
        <f>EmpDetail!B8</f>
        <v>lR;ukjk;.k 'kekZ</v>
      </c>
      <c r="R13" t="str">
        <f>EmpDetail!C8</f>
        <v>वरिष्ठ अध्यापक</v>
      </c>
      <c r="S13" t="str">
        <f>EmpDetail!D8</f>
        <v>राउमावि चौगाई</v>
      </c>
      <c r="T13" s="41">
        <f>EmpDetail!F8</f>
        <v>0</v>
      </c>
      <c r="U13" t="str">
        <f>EmpDetail!J8</f>
        <v>L-13</v>
      </c>
      <c r="V13">
        <f>EmpDetail!K8</f>
        <v>71300</v>
      </c>
      <c r="W13" t="str">
        <f t="shared" si="7"/>
        <v/>
      </c>
    </row>
    <row r="14" spans="1:29" ht="15" thickBot="1">
      <c r="A14" s="1298"/>
      <c r="B14" s="1313" t="str">
        <f t="shared" si="8"/>
        <v/>
      </c>
      <c r="C14" s="1446" t="str">
        <f t="shared" si="0"/>
        <v/>
      </c>
      <c r="D14" s="1447" t="str">
        <f t="shared" si="1"/>
        <v/>
      </c>
      <c r="E14" s="1447" t="str">
        <f t="shared" si="2"/>
        <v/>
      </c>
      <c r="F14" s="1355" t="str">
        <f t="shared" si="3"/>
        <v/>
      </c>
      <c r="G14" s="1348"/>
      <c r="H14" s="1356" t="s">
        <v>32</v>
      </c>
      <c r="I14" s="1327" t="str">
        <f t="shared" si="4"/>
        <v/>
      </c>
      <c r="J14" s="1327" t="str">
        <f t="shared" si="5"/>
        <v/>
      </c>
      <c r="K14" s="1327" t="str">
        <f t="shared" si="6"/>
        <v/>
      </c>
      <c r="L14" s="1348"/>
      <c r="M14" s="1349" t="s">
        <v>32</v>
      </c>
      <c r="N14" s="1357"/>
      <c r="O14" s="1358" t="s">
        <v>32</v>
      </c>
      <c r="P14">
        <v>6</v>
      </c>
      <c r="Q14" t="str">
        <f>EmpDetail!B9</f>
        <v>iq"ik tSu</v>
      </c>
      <c r="R14" t="str">
        <f>EmpDetail!C9</f>
        <v>वरिष्ठ अध्यापक</v>
      </c>
      <c r="S14" t="str">
        <f>EmpDetail!D9</f>
        <v>राउमावि चौगाई</v>
      </c>
      <c r="T14" s="41">
        <f>EmpDetail!F9</f>
        <v>0</v>
      </c>
      <c r="U14" t="str">
        <f>EmpDetail!J9</f>
        <v>L-13</v>
      </c>
      <c r="V14">
        <f>EmpDetail!K9</f>
        <v>73400</v>
      </c>
      <c r="W14" t="str">
        <f t="shared" si="7"/>
        <v/>
      </c>
    </row>
    <row r="15" spans="1:29" ht="15" thickBot="1">
      <c r="A15" s="1298"/>
      <c r="B15" s="1313" t="str">
        <f t="shared" si="8"/>
        <v/>
      </c>
      <c r="C15" s="1446" t="str">
        <f t="shared" si="0"/>
        <v/>
      </c>
      <c r="D15" s="1447" t="str">
        <f t="shared" si="1"/>
        <v/>
      </c>
      <c r="E15" s="1447" t="str">
        <f t="shared" si="2"/>
        <v/>
      </c>
      <c r="F15" s="1355" t="str">
        <f t="shared" si="3"/>
        <v/>
      </c>
      <c r="G15" s="1348"/>
      <c r="H15" s="1356" t="s">
        <v>32</v>
      </c>
      <c r="I15" s="1327" t="str">
        <f t="shared" si="4"/>
        <v/>
      </c>
      <c r="J15" s="1327" t="str">
        <f t="shared" si="5"/>
        <v/>
      </c>
      <c r="K15" s="1327" t="str">
        <f t="shared" si="6"/>
        <v/>
      </c>
      <c r="L15" s="1348"/>
      <c r="M15" s="1349" t="s">
        <v>32</v>
      </c>
      <c r="N15" s="1357"/>
      <c r="O15" s="1358" t="s">
        <v>32</v>
      </c>
      <c r="P15">
        <v>7</v>
      </c>
      <c r="Q15" t="str">
        <f>EmpDetail!B10</f>
        <v>vk'kkjke eh.kk</v>
      </c>
      <c r="R15" t="str">
        <f>EmpDetail!C10</f>
        <v>वरिष्ठ अध्यापक</v>
      </c>
      <c r="S15" t="str">
        <f>EmpDetail!D10</f>
        <v>राउमावि चौगाई</v>
      </c>
      <c r="T15" s="41">
        <f>EmpDetail!F10</f>
        <v>0</v>
      </c>
      <c r="U15" t="str">
        <f>EmpDetail!J10</f>
        <v>L-11</v>
      </c>
      <c r="V15">
        <f>EmpDetail!K10</f>
        <v>52300</v>
      </c>
      <c r="W15" t="str">
        <f t="shared" si="7"/>
        <v/>
      </c>
    </row>
    <row r="16" spans="1:29" ht="15" thickBot="1">
      <c r="A16" s="1298"/>
      <c r="B16" s="1313" t="str">
        <f t="shared" si="8"/>
        <v/>
      </c>
      <c r="C16" s="1446" t="str">
        <f t="shared" si="0"/>
        <v/>
      </c>
      <c r="D16" s="1447" t="str">
        <f t="shared" si="1"/>
        <v/>
      </c>
      <c r="E16" s="1447" t="str">
        <f t="shared" si="2"/>
        <v/>
      </c>
      <c r="F16" s="1355" t="str">
        <f t="shared" si="3"/>
        <v/>
      </c>
      <c r="G16" s="1348"/>
      <c r="H16" s="1356" t="s">
        <v>32</v>
      </c>
      <c r="I16" s="1327" t="str">
        <f t="shared" si="4"/>
        <v/>
      </c>
      <c r="J16" s="1327" t="str">
        <f t="shared" si="5"/>
        <v/>
      </c>
      <c r="K16" s="1327" t="str">
        <f t="shared" si="6"/>
        <v/>
      </c>
      <c r="L16" s="1348"/>
      <c r="M16" s="1349" t="s">
        <v>32</v>
      </c>
      <c r="N16" s="1357"/>
      <c r="O16" s="1358" t="s">
        <v>32</v>
      </c>
      <c r="P16">
        <v>8</v>
      </c>
      <c r="Q16" t="str">
        <f>EmpDetail!B11</f>
        <v>t;iky flag</v>
      </c>
      <c r="R16" t="str">
        <f>EmpDetail!C11</f>
        <v>वरिष्ठ अध्यापक</v>
      </c>
      <c r="S16" t="str">
        <f>EmpDetail!D11</f>
        <v>राउमावि चौगाई</v>
      </c>
      <c r="T16" s="41">
        <f>EmpDetail!F11</f>
        <v>0</v>
      </c>
      <c r="U16" t="str">
        <f>EmpDetail!J11</f>
        <v>L-12</v>
      </c>
      <c r="V16">
        <f>EmpDetail!K11</f>
        <v>63100</v>
      </c>
      <c r="W16" t="str">
        <f t="shared" si="7"/>
        <v/>
      </c>
    </row>
    <row r="17" spans="1:23" ht="15" thickBot="1">
      <c r="A17" s="1298"/>
      <c r="B17" s="1313" t="str">
        <f t="shared" si="8"/>
        <v/>
      </c>
      <c r="C17" s="1446" t="str">
        <f t="shared" si="0"/>
        <v/>
      </c>
      <c r="D17" s="1447" t="str">
        <f t="shared" si="1"/>
        <v/>
      </c>
      <c r="E17" s="1447" t="str">
        <f t="shared" si="2"/>
        <v/>
      </c>
      <c r="F17" s="1355" t="str">
        <f t="shared" si="3"/>
        <v/>
      </c>
      <c r="G17" s="1348"/>
      <c r="H17" s="1356" t="s">
        <v>32</v>
      </c>
      <c r="I17" s="1327" t="str">
        <f t="shared" si="4"/>
        <v/>
      </c>
      <c r="J17" s="1327" t="str">
        <f t="shared" si="5"/>
        <v/>
      </c>
      <c r="K17" s="1327" t="str">
        <f t="shared" si="6"/>
        <v/>
      </c>
      <c r="L17" s="1348"/>
      <c r="M17" s="1349" t="s">
        <v>32</v>
      </c>
      <c r="N17" s="1357"/>
      <c r="O17" s="1358" t="s">
        <v>32</v>
      </c>
      <c r="P17">
        <v>9</v>
      </c>
      <c r="Q17" t="str">
        <f>EmpDetail!B12</f>
        <v>jkeizlkn jsxj</v>
      </c>
      <c r="R17" t="str">
        <f>EmpDetail!C12</f>
        <v>वरिष्ठ अध्यापक</v>
      </c>
      <c r="S17" t="str">
        <f>EmpDetail!D12</f>
        <v>राउमावि चौगाई</v>
      </c>
      <c r="T17" s="41">
        <f>EmpDetail!F12</f>
        <v>0</v>
      </c>
      <c r="U17" t="str">
        <f>EmpDetail!J12</f>
        <v>L-11</v>
      </c>
      <c r="V17">
        <f>EmpDetail!K12</f>
        <v>46500</v>
      </c>
      <c r="W17" t="str">
        <f t="shared" si="7"/>
        <v/>
      </c>
    </row>
    <row r="18" spans="1:23">
      <c r="A18" s="1"/>
      <c r="B18" s="28"/>
      <c r="C18" s="28"/>
      <c r="D18" s="28"/>
      <c r="E18" s="28"/>
      <c r="F18" s="28"/>
      <c r="G18" s="28"/>
      <c r="H18" s="28"/>
      <c r="I18" s="58"/>
      <c r="J18" s="28"/>
      <c r="K18" s="28"/>
      <c r="L18" s="58"/>
      <c r="M18" s="28"/>
      <c r="N18" s="28"/>
      <c r="O18" s="28"/>
      <c r="P18">
        <v>10</v>
      </c>
      <c r="Q18" t="str">
        <f>EmpDetail!B13</f>
        <v>egsUnz dqekj tkV</v>
      </c>
      <c r="R18" t="str">
        <f>EmpDetail!C13</f>
        <v>शारीरिक शिक्षक</v>
      </c>
      <c r="S18" t="str">
        <f>EmpDetail!D13</f>
        <v>राउमावि चौगाई</v>
      </c>
      <c r="T18" s="41">
        <f>EmpDetail!F13</f>
        <v>0</v>
      </c>
      <c r="U18" t="str">
        <f>EmpDetail!J13</f>
        <v>L-12</v>
      </c>
      <c r="V18">
        <f>EmpDetail!K13</f>
        <v>61300</v>
      </c>
    </row>
    <row r="19" spans="1:23">
      <c r="A19" s="3"/>
      <c r="B19" s="28"/>
      <c r="C19" s="28"/>
      <c r="D19" s="28"/>
      <c r="E19" s="28"/>
      <c r="F19" s="28"/>
      <c r="G19" s="28"/>
      <c r="H19" s="43"/>
      <c r="I19" s="43"/>
      <c r="J19" s="28"/>
      <c r="K19" s="28"/>
      <c r="L19" s="28"/>
      <c r="M19" s="49" t="str">
        <f>Master!B2</f>
        <v>प्रधानाचार्य</v>
      </c>
      <c r="N19" s="28"/>
      <c r="O19" s="28"/>
      <c r="P19">
        <v>11</v>
      </c>
      <c r="Q19" t="str">
        <f>EmpDetail!B14</f>
        <v>NksVw yky jsxj</v>
      </c>
      <c r="R19" t="str">
        <f>EmpDetail!C14</f>
        <v>अध्यापक ग्रेड III</v>
      </c>
      <c r="S19" t="str">
        <f>EmpDetail!D14</f>
        <v>राउमावि चौगाई</v>
      </c>
      <c r="T19" s="41">
        <f>EmpDetail!F14</f>
        <v>0</v>
      </c>
      <c r="U19" t="str">
        <f>EmpDetail!J14</f>
        <v>L-13</v>
      </c>
      <c r="V19">
        <f>EmpDetail!K14</f>
        <v>65200</v>
      </c>
    </row>
    <row r="20" spans="1:23">
      <c r="A20" s="3"/>
      <c r="B20" s="28"/>
      <c r="C20" s="28"/>
      <c r="D20" s="28"/>
      <c r="E20" s="28"/>
      <c r="F20" s="28"/>
      <c r="G20" s="28"/>
      <c r="H20" s="43"/>
      <c r="I20" s="43"/>
      <c r="J20" s="28"/>
      <c r="K20" s="28"/>
      <c r="L20" s="28"/>
      <c r="M20" s="49" t="str">
        <f>Master!B3</f>
        <v xml:space="preserve">राजकीय उच्च माध्यमिक विद्यालय </v>
      </c>
      <c r="N20" s="28"/>
      <c r="O20" s="28"/>
      <c r="P20">
        <v>12</v>
      </c>
      <c r="Q20" t="str">
        <f>EmpDetail!B15</f>
        <v>dUgS;k yky egkoj</v>
      </c>
      <c r="R20" t="str">
        <f>EmpDetail!C15</f>
        <v>अध्यापक ग्रेड III</v>
      </c>
      <c r="S20" t="str">
        <f>EmpDetail!D15</f>
        <v>राउमावि चौगाई</v>
      </c>
      <c r="T20" s="41">
        <f>EmpDetail!F15</f>
        <v>0</v>
      </c>
      <c r="U20" t="str">
        <f>EmpDetail!J15</f>
        <v>L-13</v>
      </c>
      <c r="V20">
        <f>EmpDetail!K15</f>
        <v>65200</v>
      </c>
    </row>
    <row r="21" spans="1:23">
      <c r="A21" s="3"/>
      <c r="B21" s="28"/>
      <c r="C21" s="28"/>
      <c r="D21" s="28"/>
      <c r="E21" s="28"/>
      <c r="F21" s="28"/>
      <c r="G21" s="28"/>
      <c r="H21" s="50"/>
      <c r="I21" s="43"/>
      <c r="J21" s="28"/>
      <c r="K21" s="28"/>
      <c r="L21" s="28"/>
      <c r="M21" s="49" t="str">
        <f>Master!B4</f>
        <v>चौगाई]टोंक</v>
      </c>
      <c r="N21" s="28"/>
      <c r="O21" s="28"/>
      <c r="P21">
        <v>13</v>
      </c>
      <c r="Q21" t="str">
        <f>EmpDetail!B16</f>
        <v>prqHkqZt tkV</v>
      </c>
      <c r="R21" t="str">
        <f>EmpDetail!C16</f>
        <v>अध्यापक ग्रेड III</v>
      </c>
      <c r="S21" t="str">
        <f>EmpDetail!D16</f>
        <v>राउमावि चौगाई</v>
      </c>
      <c r="T21" s="41">
        <f>EmpDetail!F16</f>
        <v>38455</v>
      </c>
      <c r="U21" t="str">
        <f>EmpDetail!J16</f>
        <v>L-11</v>
      </c>
      <c r="V21">
        <f>EmpDetail!K16</f>
        <v>52300</v>
      </c>
    </row>
    <row r="22" spans="1:23" ht="15.6">
      <c r="A22" s="3"/>
      <c r="B22" s="25" t="s">
        <v>221</v>
      </c>
      <c r="C22" s="23" t="str">
        <f>Master!H3&amp;Master!I3&amp;Master!J3&amp;Master!E3&amp;"/"</f>
        <v>राउमावि/चौगाई/संस्था/2021-22/</v>
      </c>
      <c r="D22" s="333"/>
      <c r="E22" s="28"/>
      <c r="F22" s="28"/>
      <c r="G22" s="61"/>
      <c r="H22" s="62"/>
      <c r="I22" s="62"/>
      <c r="J22" s="28"/>
      <c r="K22" s="28"/>
      <c r="L22" s="28"/>
      <c r="M22" s="28"/>
      <c r="N22" s="36" t="s">
        <v>226</v>
      </c>
      <c r="O22" s="295">
        <f ca="1">TODAY()</f>
        <v>44369</v>
      </c>
      <c r="P22">
        <v>14</v>
      </c>
      <c r="Q22" t="str">
        <f>EmpDetail!B17</f>
        <v>vklsQk [kku</v>
      </c>
      <c r="R22" t="str">
        <f>EmpDetail!C17</f>
        <v>अध्यापक ग्रेड III</v>
      </c>
      <c r="S22" t="str">
        <f>EmpDetail!D17</f>
        <v>राउमावि चौगाई</v>
      </c>
      <c r="T22" s="41">
        <f>EmpDetail!F17</f>
        <v>0</v>
      </c>
      <c r="U22" t="str">
        <f>EmpDetail!J17</f>
        <v>L-11</v>
      </c>
      <c r="V22">
        <f>EmpDetail!K17</f>
        <v>52300</v>
      </c>
    </row>
    <row r="23" spans="1:23" ht="15.6">
      <c r="A23" s="3"/>
      <c r="B23" s="26"/>
      <c r="C23" s="26" t="s">
        <v>220</v>
      </c>
      <c r="D23" s="28"/>
      <c r="E23" s="28"/>
      <c r="F23" s="28"/>
      <c r="G23" s="28"/>
      <c r="H23" s="28"/>
      <c r="I23" s="28"/>
      <c r="J23" s="28"/>
      <c r="K23" s="28"/>
      <c r="L23" s="28"/>
      <c r="M23" s="28"/>
      <c r="N23" s="28"/>
      <c r="O23" s="28"/>
      <c r="P23">
        <v>15</v>
      </c>
      <c r="Q23" t="str">
        <f>EmpDetail!B18</f>
        <v>lq'khyk cSjok</v>
      </c>
      <c r="R23" t="str">
        <f>EmpDetail!C18</f>
        <v>कनिष्ठ सहायक</v>
      </c>
      <c r="S23" t="str">
        <f>EmpDetail!D18</f>
        <v>राउमावि चौगाई</v>
      </c>
      <c r="T23" s="41">
        <f>EmpDetail!F18</f>
        <v>0</v>
      </c>
      <c r="U23" t="str">
        <f>EmpDetail!J18</f>
        <v>L-5</v>
      </c>
      <c r="V23">
        <f>EmpDetail!K18</f>
        <v>14600</v>
      </c>
    </row>
    <row r="24" spans="1:23" ht="15.6">
      <c r="A24" s="3"/>
      <c r="B24" s="26">
        <v>1</v>
      </c>
      <c r="C24" s="26" t="s">
        <v>267</v>
      </c>
      <c r="D24" s="57" t="str">
        <f>Master!H4</f>
        <v>पीपलू</v>
      </c>
      <c r="E24" s="28"/>
      <c r="F24" s="28"/>
      <c r="G24" s="28"/>
      <c r="H24" s="28"/>
      <c r="I24" s="28"/>
      <c r="J24" s="28"/>
      <c r="K24" s="28"/>
      <c r="L24" s="28"/>
      <c r="M24" s="28"/>
      <c r="N24" s="28"/>
      <c r="O24" s="28"/>
      <c r="P24">
        <v>16</v>
      </c>
      <c r="Q24" t="str">
        <f>EmpDetail!B19</f>
        <v>txnh'k izlkn rsyh</v>
      </c>
      <c r="R24" t="str">
        <f>EmpDetail!C19</f>
        <v>सहायक कर्मचारी</v>
      </c>
      <c r="S24" t="str">
        <f>EmpDetail!D19</f>
        <v>राउमावि चौगाई</v>
      </c>
      <c r="T24" s="41">
        <f>EmpDetail!F19</f>
        <v>0</v>
      </c>
      <c r="U24" t="str">
        <f>EmpDetail!J19</f>
        <v>L-5</v>
      </c>
      <c r="V24">
        <f>EmpDetail!K19</f>
        <v>34700</v>
      </c>
    </row>
    <row r="25" spans="1:23" ht="15.6">
      <c r="A25" s="3"/>
      <c r="B25" s="26">
        <v>2</v>
      </c>
      <c r="C25" s="26" t="s">
        <v>263</v>
      </c>
      <c r="D25" s="28"/>
      <c r="E25" s="28"/>
      <c r="F25" s="28"/>
      <c r="G25" s="28"/>
      <c r="H25" s="28"/>
      <c r="I25" s="28"/>
      <c r="J25" s="28"/>
      <c r="K25" s="28"/>
      <c r="L25" s="28"/>
      <c r="M25" s="28"/>
      <c r="N25" s="28"/>
      <c r="O25" s="28"/>
      <c r="P25">
        <v>17</v>
      </c>
      <c r="Q25" t="str">
        <f>EmpDetail!B20</f>
        <v>jfoUnz dqekj tSu</v>
      </c>
      <c r="R25" t="str">
        <f>EmpDetail!C20</f>
        <v>अध्यापक ग्रेड III</v>
      </c>
      <c r="S25" t="str">
        <f>EmpDetail!D20</f>
        <v>राउप्रावि मोहिनी</v>
      </c>
      <c r="T25" s="41">
        <f>EmpDetail!F20</f>
        <v>0</v>
      </c>
      <c r="U25" t="str">
        <f>EmpDetail!J20</f>
        <v>L-12</v>
      </c>
      <c r="V25">
        <f>EmpDetail!K20</f>
        <v>65200</v>
      </c>
    </row>
    <row r="26" spans="1:23" ht="15.6">
      <c r="A26" s="3"/>
      <c r="B26" s="26">
        <v>3</v>
      </c>
      <c r="C26" s="26" t="s">
        <v>476</v>
      </c>
      <c r="D26" s="28"/>
      <c r="E26" s="28"/>
      <c r="F26" s="28"/>
      <c r="G26" s="28"/>
      <c r="H26" s="43"/>
      <c r="I26" s="43"/>
      <c r="J26" s="28"/>
      <c r="K26" s="28"/>
      <c r="L26" s="28"/>
      <c r="M26" s="28"/>
      <c r="N26" s="28"/>
      <c r="O26" s="28"/>
      <c r="P26">
        <v>18</v>
      </c>
      <c r="Q26" t="str">
        <f>EmpDetail!B21</f>
        <v xml:space="preserve"> ';ke lqUnj ckxkSM</v>
      </c>
      <c r="R26" t="str">
        <f>EmpDetail!C21</f>
        <v>अध्यापक ग्रेड III</v>
      </c>
      <c r="S26" t="str">
        <f>EmpDetail!D21</f>
        <v>राउप्रावि मोहिनी</v>
      </c>
      <c r="T26" s="41">
        <f>EmpDetail!F21</f>
        <v>0</v>
      </c>
      <c r="U26" t="str">
        <f>EmpDetail!J21</f>
        <v>L-10</v>
      </c>
      <c r="V26">
        <f>EmpDetail!K21</f>
        <v>40300</v>
      </c>
    </row>
    <row r="27" spans="1:23" ht="15.6">
      <c r="A27" s="3"/>
      <c r="B27" s="28">
        <v>4</v>
      </c>
      <c r="C27" s="26" t="s">
        <v>35</v>
      </c>
      <c r="D27" s="28"/>
      <c r="E27" s="28"/>
      <c r="F27" s="28"/>
      <c r="G27" s="28"/>
      <c r="H27" s="43"/>
      <c r="I27" s="43"/>
      <c r="J27" s="28"/>
      <c r="K27" s="28"/>
      <c r="L27" s="28"/>
      <c r="M27" s="49" t="str">
        <f>M19</f>
        <v>प्रधानाचार्य</v>
      </c>
      <c r="N27" s="28"/>
      <c r="O27" s="28"/>
      <c r="P27">
        <v>19</v>
      </c>
      <c r="Q27" t="str">
        <f>EmpDetail!B22</f>
        <v>d`".kk 'kekZ</v>
      </c>
      <c r="R27" t="str">
        <f>EmpDetail!C22</f>
        <v>प्रबोधक</v>
      </c>
      <c r="S27" t="str">
        <f>EmpDetail!D22</f>
        <v>राउप्रावि मोहिनी</v>
      </c>
      <c r="T27" s="41">
        <f>EmpDetail!F22</f>
        <v>0</v>
      </c>
      <c r="U27" t="str">
        <f>EmpDetail!J22</f>
        <v>L-11</v>
      </c>
      <c r="V27">
        <f>EmpDetail!K22</f>
        <v>45100</v>
      </c>
    </row>
    <row r="28" spans="1:23">
      <c r="A28" s="3"/>
      <c r="B28" s="28"/>
      <c r="C28" s="28"/>
      <c r="D28" s="28"/>
      <c r="E28" s="28"/>
      <c r="F28" s="28"/>
      <c r="G28" s="28"/>
      <c r="H28" s="43"/>
      <c r="I28" s="43"/>
      <c r="J28" s="28"/>
      <c r="K28" s="28"/>
      <c r="L28" s="28"/>
      <c r="M28" s="49" t="str">
        <f>M20</f>
        <v xml:space="preserve">राजकीय उच्च माध्यमिक विद्यालय </v>
      </c>
      <c r="N28" s="28"/>
      <c r="O28" s="28"/>
      <c r="P28">
        <v>20</v>
      </c>
      <c r="Q28" t="str">
        <f>EmpDetail!B23</f>
        <v>/keZsUnz pkS/kjh</v>
      </c>
      <c r="R28" t="str">
        <f>EmpDetail!C23</f>
        <v>अध्यापक ग्रेड III</v>
      </c>
      <c r="S28" t="str">
        <f>EmpDetail!D23</f>
        <v>राउप्रावि गोरधनपुरा</v>
      </c>
      <c r="T28" s="41">
        <f>EmpDetail!F23</f>
        <v>0</v>
      </c>
      <c r="U28" t="str">
        <f>EmpDetail!J23</f>
        <v>L-10</v>
      </c>
      <c r="V28">
        <f>EmpDetail!K23</f>
        <v>40300</v>
      </c>
    </row>
    <row r="29" spans="1:23">
      <c r="A29" s="3"/>
      <c r="B29" s="28"/>
      <c r="C29" s="28"/>
      <c r="D29" s="28"/>
      <c r="E29" s="28"/>
      <c r="F29" s="28"/>
      <c r="G29" s="28"/>
      <c r="H29" s="50"/>
      <c r="I29" s="43"/>
      <c r="J29" s="28"/>
      <c r="K29" s="28"/>
      <c r="L29" s="28"/>
      <c r="M29" s="49" t="str">
        <f>M21</f>
        <v>चौगाई]टोंक</v>
      </c>
      <c r="N29" s="28"/>
      <c r="O29" s="28"/>
      <c r="P29">
        <v>21</v>
      </c>
      <c r="Q29" t="str">
        <f>EmpDetail!B24</f>
        <v>izgykn ekyh</v>
      </c>
      <c r="R29" t="str">
        <f>EmpDetail!C24</f>
        <v>प्रबोधक</v>
      </c>
      <c r="S29" t="str">
        <f>EmpDetail!D24</f>
        <v>राउप्रावि गोरधनपुरा</v>
      </c>
      <c r="T29" s="41">
        <f>EmpDetail!F24</f>
        <v>0</v>
      </c>
      <c r="U29" t="str">
        <f>EmpDetail!J24</f>
        <v>L-11</v>
      </c>
      <c r="V29">
        <f>EmpDetail!K24</f>
        <v>46500</v>
      </c>
    </row>
    <row r="30" spans="1:23">
      <c r="P30">
        <v>22</v>
      </c>
      <c r="Q30" t="str">
        <f>EmpDetail!B25</f>
        <v>jken;ky xqtZj</v>
      </c>
      <c r="R30" t="str">
        <f>EmpDetail!C25</f>
        <v>प्रबोधक</v>
      </c>
      <c r="S30" t="str">
        <f>EmpDetail!D25</f>
        <v>राउप्रावि सोंदीफल</v>
      </c>
      <c r="T30" s="41">
        <f>EmpDetail!F25</f>
        <v>0</v>
      </c>
      <c r="U30" t="str">
        <f>EmpDetail!J25</f>
        <v>L-11</v>
      </c>
      <c r="V30">
        <f>EmpDetail!K25</f>
        <v>45100</v>
      </c>
    </row>
    <row r="31" spans="1:23">
      <c r="P31">
        <v>23</v>
      </c>
      <c r="Q31" t="str">
        <f>EmpDetail!B26</f>
        <v>vkSeizdk'k tkV</v>
      </c>
      <c r="R31" t="str">
        <f>EmpDetail!C26</f>
        <v>अध्यापक ग्रेड III</v>
      </c>
      <c r="S31" t="str">
        <f>EmpDetail!D26</f>
        <v>राउप्रावि सोंदीफल</v>
      </c>
      <c r="T31" s="41">
        <f>EmpDetail!F26</f>
        <v>0</v>
      </c>
      <c r="U31" t="str">
        <f>EmpDetail!J26</f>
        <v>L-11</v>
      </c>
      <c r="V31">
        <f>EmpDetail!K26</f>
        <v>45100</v>
      </c>
    </row>
    <row r="32" spans="1:23">
      <c r="P32">
        <v>24</v>
      </c>
      <c r="Q32" t="str">
        <f>EmpDetail!B27</f>
        <v>vthr flag</v>
      </c>
      <c r="R32" t="str">
        <f>EmpDetail!C27</f>
        <v>अध्यापक ग्रेड III</v>
      </c>
      <c r="S32" t="str">
        <f>EmpDetail!D27</f>
        <v>राप्रावि जानकीवल्लभपुरा</v>
      </c>
      <c r="T32" s="41">
        <f>EmpDetail!F27</f>
        <v>0</v>
      </c>
      <c r="U32" t="str">
        <f>EmpDetail!J27</f>
        <v>L-10</v>
      </c>
      <c r="V32">
        <f>EmpDetail!K27</f>
        <v>40300</v>
      </c>
    </row>
    <row r="33" spans="16:22">
      <c r="P33">
        <v>25</v>
      </c>
      <c r="Q33" t="str">
        <f>EmpDetail!B28</f>
        <v>eq[rkj eha;k</v>
      </c>
      <c r="R33" t="str">
        <f>EmpDetail!C28</f>
        <v>प्रबोधक</v>
      </c>
      <c r="S33" t="str">
        <f>EmpDetail!D28</f>
        <v>राप्रावि जानकीवल्लभपुरा</v>
      </c>
      <c r="T33" s="41">
        <f>EmpDetail!F28</f>
        <v>0</v>
      </c>
      <c r="U33" t="str">
        <f>EmpDetail!J28</f>
        <v>L-11</v>
      </c>
      <c r="V33">
        <f>EmpDetail!K28</f>
        <v>45100</v>
      </c>
    </row>
    <row r="34" spans="16:22">
      <c r="P34">
        <v>26</v>
      </c>
      <c r="Q34" t="str">
        <f>EmpDetail!B29</f>
        <v xml:space="preserve">eks0 tehy </v>
      </c>
      <c r="R34" t="str">
        <f>EmpDetail!C29</f>
        <v>प्रबोधक</v>
      </c>
      <c r="S34" t="str">
        <f>EmpDetail!D29</f>
        <v>राप्रावि रसूलपुरा</v>
      </c>
      <c r="T34" s="41">
        <f>EmpDetail!F29</f>
        <v>0</v>
      </c>
      <c r="U34" t="str">
        <f>EmpDetail!J29</f>
        <v>L-11</v>
      </c>
      <c r="V34">
        <f>EmpDetail!K29</f>
        <v>45100</v>
      </c>
    </row>
    <row r="35" spans="16:22">
      <c r="P35">
        <v>27</v>
      </c>
      <c r="Q35" t="str">
        <f>EmpDetail!B30</f>
        <v>lkaojey tkV</v>
      </c>
      <c r="R35" t="str">
        <f>EmpDetail!C30</f>
        <v>अध्यापक ग्रेड III</v>
      </c>
      <c r="S35" t="str">
        <f>EmpDetail!D30</f>
        <v>राप्रावि रसूलपुरा</v>
      </c>
      <c r="T35" s="41">
        <f>EmpDetail!F30</f>
        <v>0</v>
      </c>
      <c r="U35" t="str">
        <f>EmpDetail!J30</f>
        <v>L-10</v>
      </c>
      <c r="V35">
        <f>EmpDetail!K30</f>
        <v>38000</v>
      </c>
    </row>
    <row r="36" spans="16:22">
      <c r="P36">
        <v>28</v>
      </c>
      <c r="Q36" t="str">
        <f>EmpDetail!B31</f>
        <v>pkS/kjh eksuk jkekorkj</v>
      </c>
      <c r="R36" t="str">
        <f>EmpDetail!C31</f>
        <v>अध्यापक ग्रेड III</v>
      </c>
      <c r="S36" t="str">
        <f>EmpDetail!D31</f>
        <v>राप्रावि मोहिनी ढाणी बाढ</v>
      </c>
      <c r="T36" s="41">
        <f>EmpDetail!F31</f>
        <v>0</v>
      </c>
      <c r="U36" t="str">
        <f>EmpDetail!J31</f>
        <v>L-10</v>
      </c>
      <c r="V36">
        <f>EmpDetail!K31</f>
        <v>38000</v>
      </c>
    </row>
    <row r="37" spans="16:22">
      <c r="P37">
        <v>29</v>
      </c>
      <c r="Q37" t="str">
        <f>EmpDetail!B32</f>
        <v>rkjkpUn tk;loky</v>
      </c>
      <c r="R37" t="str">
        <f>EmpDetail!C32</f>
        <v>प्रबोधक</v>
      </c>
      <c r="S37" t="str">
        <f>EmpDetail!D32</f>
        <v>राप्रावि मोहिनी ढाणी बाढ</v>
      </c>
      <c r="T37" s="41">
        <f>EmpDetail!F32</f>
        <v>0</v>
      </c>
      <c r="U37" t="str">
        <f>EmpDetail!J32</f>
        <v>L-11</v>
      </c>
      <c r="V37">
        <f>EmpDetail!K32</f>
        <v>41300</v>
      </c>
    </row>
    <row r="38" spans="16:22">
      <c r="P38">
        <v>30</v>
      </c>
      <c r="Q38" t="str">
        <f>EmpDetail!B33</f>
        <v>jketl ;kno</v>
      </c>
      <c r="R38" t="str">
        <f>EmpDetail!C33</f>
        <v>अध्यापक ग्रेड III</v>
      </c>
      <c r="S38" t="str">
        <f>EmpDetail!D33</f>
        <v>राप्रावि बैरवा ढाणी सोन्दीफल</v>
      </c>
      <c r="T38" s="41">
        <f>EmpDetail!F33</f>
        <v>0</v>
      </c>
      <c r="U38" t="str">
        <f>EmpDetail!J33</f>
        <v>L-12</v>
      </c>
      <c r="V38">
        <f>EmpDetail!K33</f>
        <v>63100</v>
      </c>
    </row>
    <row r="39" spans="16:22">
      <c r="P39">
        <v>31</v>
      </c>
      <c r="Q39" t="str">
        <f>EmpDetail!B34</f>
        <v>dtksMey eh.kk</v>
      </c>
      <c r="R39" t="str">
        <f>EmpDetail!C34</f>
        <v>अध्यापक ग्रेड III</v>
      </c>
      <c r="S39" t="str">
        <f>EmpDetail!D34</f>
        <v>राप्रावि बैरवा ढाणी सोन्दीफल</v>
      </c>
      <c r="T39" s="41">
        <f>EmpDetail!F34</f>
        <v>0</v>
      </c>
      <c r="U39" t="str">
        <f>EmpDetail!J34</f>
        <v>L-10</v>
      </c>
      <c r="V39">
        <f>EmpDetail!K34</f>
        <v>38000</v>
      </c>
    </row>
    <row r="40" spans="16:22">
      <c r="P40">
        <v>32</v>
      </c>
      <c r="Q40" t="str">
        <f>EmpDetail!B35</f>
        <v>/kaut; xkSRre</v>
      </c>
      <c r="R40" t="str">
        <f>EmpDetail!C35</f>
        <v>अध्यापक ग्रेड III</v>
      </c>
      <c r="S40" t="str">
        <f>EmpDetail!D35</f>
        <v>राउप्रावि गोरधनपुरा</v>
      </c>
      <c r="T40" s="41">
        <f>EmpDetail!F35</f>
        <v>43193</v>
      </c>
      <c r="U40" t="str">
        <f>EmpDetail!J35</f>
        <v>L-10</v>
      </c>
      <c r="V40">
        <f>EmpDetail!K35</f>
        <v>34800</v>
      </c>
    </row>
    <row r="41" spans="16:22">
      <c r="P41">
        <v>33</v>
      </c>
      <c r="Q41" t="str">
        <f>EmpDetail!B36</f>
        <v>d`".kk xaxoky</v>
      </c>
      <c r="R41" t="str">
        <f>EmpDetail!C36</f>
        <v>अध्यापक ग्रेड III</v>
      </c>
      <c r="S41" t="str">
        <f>EmpDetail!D36</f>
        <v>राउप्रावि गोरधनपुरा</v>
      </c>
      <c r="T41" s="41">
        <f>EmpDetail!F36</f>
        <v>43455</v>
      </c>
      <c r="U41" t="str">
        <f>EmpDetail!J36</f>
        <v>L-10</v>
      </c>
      <c r="V41">
        <f>EmpDetail!K36</f>
        <v>33800</v>
      </c>
    </row>
    <row r="42" spans="16:22">
      <c r="P42">
        <v>34</v>
      </c>
      <c r="Q42" t="str">
        <f>EmpDetail!B37</f>
        <v>n'kjFk dqekj ;kno</v>
      </c>
      <c r="R42" t="str">
        <f>EmpDetail!C37</f>
        <v>अध्यापक ग्रेड III</v>
      </c>
      <c r="S42" t="str">
        <f>EmpDetail!D37</f>
        <v>राउप्रावि सोंदीफल</v>
      </c>
      <c r="T42" s="41">
        <f>EmpDetail!F37</f>
        <v>43372</v>
      </c>
      <c r="U42" t="str">
        <f>EmpDetail!J37</f>
        <v>L-10</v>
      </c>
      <c r="V42">
        <f>EmpDetail!K37</f>
        <v>23700</v>
      </c>
    </row>
    <row r="43" spans="16:22">
      <c r="P43">
        <v>35</v>
      </c>
      <c r="Q43" t="str">
        <f>EmpDetail!B38</f>
        <v>d`".k yky tkV</v>
      </c>
      <c r="R43" t="str">
        <f>EmpDetail!C38</f>
        <v>अध्यापक ग्रेड III</v>
      </c>
      <c r="S43" t="str">
        <f>EmpDetail!D38</f>
        <v>राउप्रावि सोंदीफल</v>
      </c>
      <c r="T43" s="41">
        <f>EmpDetail!F38</f>
        <v>43375</v>
      </c>
      <c r="U43" t="str">
        <f>EmpDetail!J38</f>
        <v>L-10</v>
      </c>
      <c r="V43">
        <f>EmpDetail!K38</f>
        <v>33800</v>
      </c>
    </row>
    <row r="44" spans="16:22">
      <c r="P44">
        <v>36</v>
      </c>
      <c r="Q44" t="str">
        <f>EmpDetail!B39</f>
        <v>nhisUnz dqekj iztkir</v>
      </c>
      <c r="R44" t="str">
        <f>EmpDetail!C39</f>
        <v>अध्यापक ग्रेड III</v>
      </c>
      <c r="S44" t="str">
        <f>EmpDetail!D39</f>
        <v>राउप्रावि सोंदीफल</v>
      </c>
      <c r="T44" s="41">
        <f>EmpDetail!F43</f>
        <v>44103</v>
      </c>
      <c r="U44" t="str">
        <f>EmpDetail!J39</f>
        <v>L-10</v>
      </c>
      <c r="V44">
        <f>EmpDetail!K39</f>
        <v>33800</v>
      </c>
    </row>
    <row r="45" spans="16:22">
      <c r="P45">
        <v>37</v>
      </c>
      <c r="Q45" t="str">
        <f>EmpDetail!B40</f>
        <v>uohu dqekj</v>
      </c>
      <c r="R45" t="str">
        <f>EmpDetail!C40</f>
        <v>अध्यापक ग्रेड III</v>
      </c>
      <c r="S45" t="str">
        <f>EmpDetail!D40</f>
        <v>राउप्रावि मोहिनी</v>
      </c>
      <c r="T45" s="41">
        <f>EmpDetail!F42</f>
        <v>43371</v>
      </c>
      <c r="U45" t="str">
        <f>EmpDetail!J40</f>
        <v>L-10</v>
      </c>
      <c r="V45">
        <f>EmpDetail!K40</f>
        <v>33800</v>
      </c>
    </row>
    <row r="46" spans="16:22">
      <c r="P46">
        <v>38</v>
      </c>
      <c r="Q46" t="str">
        <f>EmpDetail!B41</f>
        <v>ehrs'k dqekj 'kekZ</v>
      </c>
      <c r="R46" t="str">
        <f>EmpDetail!C41</f>
        <v>अध्यापक ग्रेड III</v>
      </c>
      <c r="S46" t="str">
        <f>EmpDetail!D41</f>
        <v>राउप्रावि मोहिनी</v>
      </c>
      <c r="T46" s="41">
        <f>EmpDetail!G40</f>
        <v>44186</v>
      </c>
      <c r="U46" t="str">
        <f>EmpDetail!J41</f>
        <v>L-10</v>
      </c>
      <c r="V46">
        <f>EmpDetail!K41</f>
        <v>34800</v>
      </c>
    </row>
    <row r="47" spans="16:22">
      <c r="P47">
        <v>39</v>
      </c>
      <c r="Q47" t="str">
        <f>EmpDetail!B42</f>
        <v>eUtw eh.kk</v>
      </c>
      <c r="R47" t="str">
        <f>EmpDetail!C42</f>
        <v>वरिष्ठ अध्यापक</v>
      </c>
      <c r="S47" t="str">
        <f>EmpDetail!D42</f>
        <v>राउप्रावि गोरधनपुरा</v>
      </c>
      <c r="T47" s="41">
        <f>EmpDetail!F39</f>
        <v>43462</v>
      </c>
      <c r="U47" t="str">
        <f>EmpDetail!J42</f>
        <v>L-10</v>
      </c>
      <c r="V47">
        <f>EmpDetail!K42</f>
        <v>33800</v>
      </c>
    </row>
    <row r="48" spans="16:22">
      <c r="P48">
        <v>40</v>
      </c>
      <c r="Q48" t="str">
        <f>EmpDetail!B43</f>
        <v>eatw pkS/kjh</v>
      </c>
      <c r="R48" t="str">
        <f>EmpDetail!C43</f>
        <v>वरिष्ठ अध्यापक</v>
      </c>
      <c r="S48" t="str">
        <f>EmpDetail!D43</f>
        <v>राउप्रावि सोंदीफल</v>
      </c>
      <c r="T48" s="41">
        <f>EmpDetail!F41</f>
        <v>43192</v>
      </c>
      <c r="U48" t="str">
        <f>EmpDetail!J43</f>
        <v>L-11</v>
      </c>
      <c r="V48">
        <f>EmpDetail!K43</f>
        <v>26500</v>
      </c>
    </row>
    <row r="49" spans="16:22">
      <c r="P49">
        <v>41</v>
      </c>
      <c r="Q49">
        <f>EmpDetail!B44</f>
        <v>0</v>
      </c>
      <c r="R49">
        <f>EmpDetail!C44</f>
        <v>0</v>
      </c>
      <c r="S49">
        <f>EmpDetail!D44</f>
        <v>0</v>
      </c>
      <c r="T49" s="41">
        <f>EmpDetail!F44</f>
        <v>0</v>
      </c>
      <c r="U49">
        <f>EmpDetail!J44</f>
        <v>0</v>
      </c>
      <c r="V49">
        <f>EmpDetail!K44</f>
        <v>0</v>
      </c>
    </row>
    <row r="50" spans="16:22">
      <c r="P50">
        <v>42</v>
      </c>
      <c r="Q50">
        <f>EmpDetail!B45</f>
        <v>0</v>
      </c>
      <c r="R50">
        <f>EmpDetail!C45</f>
        <v>0</v>
      </c>
      <c r="S50">
        <f>EmpDetail!D45</f>
        <v>0</v>
      </c>
      <c r="T50" s="41">
        <f>EmpDetail!F45</f>
        <v>0</v>
      </c>
      <c r="U50">
        <f>EmpDetail!J45</f>
        <v>0</v>
      </c>
      <c r="V50">
        <f>EmpDetail!K45</f>
        <v>0</v>
      </c>
    </row>
    <row r="51" spans="16:22">
      <c r="P51">
        <v>43</v>
      </c>
      <c r="Q51">
        <f>EmpDetail!B46</f>
        <v>0</v>
      </c>
      <c r="R51" t="e">
        <f>EmpDetail!#REF!</f>
        <v>#REF!</v>
      </c>
      <c r="S51" t="e">
        <f>EmpDetail!#REF!</f>
        <v>#REF!</v>
      </c>
      <c r="T51" s="41">
        <f>EmpDetail!F46</f>
        <v>0</v>
      </c>
      <c r="U51">
        <f>EmpDetail!J46</f>
        <v>0</v>
      </c>
      <c r="V51">
        <f>EmpDetail!K46</f>
        <v>0</v>
      </c>
    </row>
    <row r="52" spans="16:22">
      <c r="P52">
        <v>44</v>
      </c>
      <c r="Q52">
        <f>EmpDetail!B47</f>
        <v>0</v>
      </c>
      <c r="R52">
        <f>EmpDetail!C47</f>
        <v>0</v>
      </c>
      <c r="S52">
        <f>EmpDetail!D47</f>
        <v>0</v>
      </c>
      <c r="T52" s="41">
        <f>EmpDetail!F47</f>
        <v>0</v>
      </c>
      <c r="U52">
        <f>EmpDetail!J47</f>
        <v>0</v>
      </c>
      <c r="V52">
        <f>EmpDetail!K47</f>
        <v>0</v>
      </c>
    </row>
    <row r="53" spans="16:22">
      <c r="P53">
        <v>45</v>
      </c>
      <c r="Q53">
        <f>EmpDetail!B48</f>
        <v>0</v>
      </c>
      <c r="R53">
        <f>EmpDetail!C48</f>
        <v>0</v>
      </c>
      <c r="S53">
        <f>EmpDetail!D48</f>
        <v>0</v>
      </c>
      <c r="T53" s="41">
        <f>EmpDetail!F48</f>
        <v>0</v>
      </c>
      <c r="U53">
        <f>EmpDetail!J48</f>
        <v>0</v>
      </c>
      <c r="V53">
        <f>EmpDetail!K48</f>
        <v>0</v>
      </c>
    </row>
    <row r="54" spans="16:22">
      <c r="P54">
        <v>46</v>
      </c>
      <c r="Q54">
        <f>EmpDetail!B49</f>
        <v>0</v>
      </c>
      <c r="R54">
        <f>EmpDetail!C49</f>
        <v>0</v>
      </c>
      <c r="S54">
        <f>EmpDetail!D49</f>
        <v>0</v>
      </c>
      <c r="T54" s="41">
        <f>EmpDetail!F49</f>
        <v>0</v>
      </c>
      <c r="U54">
        <f>EmpDetail!J49</f>
        <v>0</v>
      </c>
      <c r="V54">
        <f>EmpDetail!K49</f>
        <v>0</v>
      </c>
    </row>
    <row r="55" spans="16:22">
      <c r="P55">
        <v>47</v>
      </c>
      <c r="Q55">
        <f>EmpDetail!B50</f>
        <v>0</v>
      </c>
      <c r="R55">
        <f>EmpDetail!C50</f>
        <v>0</v>
      </c>
      <c r="S55">
        <f>EmpDetail!D50</f>
        <v>0</v>
      </c>
      <c r="T55" s="41">
        <f>EmpDetail!F50</f>
        <v>0</v>
      </c>
      <c r="U55">
        <f>EmpDetail!J50</f>
        <v>0</v>
      </c>
      <c r="V55">
        <f>EmpDetail!K50</f>
        <v>0</v>
      </c>
    </row>
    <row r="56" spans="16:22">
      <c r="P56">
        <v>48</v>
      </c>
      <c r="Q56">
        <f>EmpDetail!B51</f>
        <v>0</v>
      </c>
      <c r="R56">
        <f>EmpDetail!C51</f>
        <v>0</v>
      </c>
      <c r="S56">
        <f>EmpDetail!D51</f>
        <v>0</v>
      </c>
      <c r="T56" s="41">
        <f>EmpDetail!F51</f>
        <v>0</v>
      </c>
      <c r="U56">
        <f>EmpDetail!J51</f>
        <v>0</v>
      </c>
      <c r="V56">
        <f>EmpDetail!K51</f>
        <v>0</v>
      </c>
    </row>
    <row r="57" spans="16:22">
      <c r="P57">
        <v>49</v>
      </c>
      <c r="Q57">
        <f>EmpDetail!B52</f>
        <v>0</v>
      </c>
      <c r="R57">
        <f>EmpDetail!C52</f>
        <v>0</v>
      </c>
      <c r="S57">
        <f>EmpDetail!D52</f>
        <v>0</v>
      </c>
      <c r="T57" s="41">
        <f>EmpDetail!F52</f>
        <v>0</v>
      </c>
      <c r="U57">
        <f>EmpDetail!J52</f>
        <v>0</v>
      </c>
      <c r="V57">
        <f>EmpDetail!K52</f>
        <v>0</v>
      </c>
    </row>
    <row r="58" spans="16:22">
      <c r="P58">
        <v>50</v>
      </c>
      <c r="Q58">
        <f>EmpDetail!B53</f>
        <v>0</v>
      </c>
      <c r="R58">
        <f>EmpDetail!C53</f>
        <v>0</v>
      </c>
      <c r="S58">
        <f>EmpDetail!D53</f>
        <v>0</v>
      </c>
      <c r="T58" s="41">
        <f>EmpDetail!F53</f>
        <v>0</v>
      </c>
      <c r="U58">
        <f>EmpDetail!J53</f>
        <v>0</v>
      </c>
      <c r="V58">
        <f>EmpDetail!K53</f>
        <v>0</v>
      </c>
    </row>
    <row r="59" spans="16:22">
      <c r="P59">
        <v>51</v>
      </c>
      <c r="Q59">
        <f>EmpDetail!B54</f>
        <v>0</v>
      </c>
      <c r="R59">
        <f>EmpDetail!C54</f>
        <v>0</v>
      </c>
      <c r="S59">
        <f>EmpDetail!D54</f>
        <v>0</v>
      </c>
      <c r="T59" s="41">
        <f>EmpDetail!F54</f>
        <v>0</v>
      </c>
      <c r="U59">
        <f>EmpDetail!J54</f>
        <v>0</v>
      </c>
      <c r="V59">
        <f>EmpDetail!K54</f>
        <v>0</v>
      </c>
    </row>
    <row r="60" spans="16:22">
      <c r="P60">
        <v>52</v>
      </c>
      <c r="Q60">
        <f>EmpDetail!B55</f>
        <v>0</v>
      </c>
      <c r="R60">
        <f>EmpDetail!C55</f>
        <v>0</v>
      </c>
      <c r="S60">
        <f>EmpDetail!D55</f>
        <v>0</v>
      </c>
      <c r="T60" s="41">
        <f>EmpDetail!F55</f>
        <v>0</v>
      </c>
      <c r="U60">
        <f>EmpDetail!J55</f>
        <v>0</v>
      </c>
      <c r="V60">
        <f>EmpDetail!K55</f>
        <v>0</v>
      </c>
    </row>
    <row r="61" spans="16:22">
      <c r="P61">
        <v>53</v>
      </c>
      <c r="Q61">
        <f>EmpDetail!B56</f>
        <v>0</v>
      </c>
      <c r="R61">
        <f>EmpDetail!C56</f>
        <v>0</v>
      </c>
      <c r="S61">
        <f>EmpDetail!D56</f>
        <v>0</v>
      </c>
      <c r="T61" s="41">
        <f>EmpDetail!F56</f>
        <v>0</v>
      </c>
      <c r="U61">
        <f>EmpDetail!J56</f>
        <v>0</v>
      </c>
      <c r="V61">
        <f>EmpDetail!K56</f>
        <v>0</v>
      </c>
    </row>
    <row r="62" spans="16:22">
      <c r="P62">
        <v>54</v>
      </c>
      <c r="Q62">
        <f>EmpDetail!B57</f>
        <v>0</v>
      </c>
      <c r="R62">
        <f>EmpDetail!C57</f>
        <v>0</v>
      </c>
      <c r="S62">
        <f>EmpDetail!D57</f>
        <v>0</v>
      </c>
      <c r="T62" s="41">
        <f>EmpDetail!F57</f>
        <v>0</v>
      </c>
      <c r="U62">
        <f>EmpDetail!J57</f>
        <v>0</v>
      </c>
      <c r="V62">
        <f>EmpDetail!K57</f>
        <v>0</v>
      </c>
    </row>
    <row r="63" spans="16:22">
      <c r="P63">
        <v>55</v>
      </c>
      <c r="Q63">
        <f>EmpDetail!B58</f>
        <v>0</v>
      </c>
      <c r="R63">
        <f>EmpDetail!C58</f>
        <v>0</v>
      </c>
      <c r="S63">
        <f>EmpDetail!D58</f>
        <v>0</v>
      </c>
      <c r="T63" s="41">
        <f>EmpDetail!F58</f>
        <v>0</v>
      </c>
      <c r="U63">
        <f>EmpDetail!J58</f>
        <v>0</v>
      </c>
      <c r="V63">
        <f>EmpDetail!K58</f>
        <v>0</v>
      </c>
    </row>
    <row r="64" spans="16:22">
      <c r="P64">
        <v>56</v>
      </c>
      <c r="Q64">
        <f>EmpDetail!B59</f>
        <v>0</v>
      </c>
      <c r="R64">
        <f>EmpDetail!C59</f>
        <v>0</v>
      </c>
      <c r="S64">
        <f>EmpDetail!D59</f>
        <v>0</v>
      </c>
      <c r="T64" s="41">
        <f>EmpDetail!F59</f>
        <v>0</v>
      </c>
      <c r="U64">
        <f>EmpDetail!J59</f>
        <v>0</v>
      </c>
      <c r="V64">
        <f>EmpDetail!K59</f>
        <v>0</v>
      </c>
    </row>
    <row r="65" spans="16:22">
      <c r="P65">
        <v>57</v>
      </c>
      <c r="Q65">
        <f>EmpDetail!B60</f>
        <v>0</v>
      </c>
      <c r="R65">
        <f>EmpDetail!C60</f>
        <v>0</v>
      </c>
      <c r="S65">
        <f>EmpDetail!D60</f>
        <v>0</v>
      </c>
      <c r="T65" s="41">
        <f>EmpDetail!F60</f>
        <v>0</v>
      </c>
      <c r="U65">
        <f>EmpDetail!J60</f>
        <v>0</v>
      </c>
      <c r="V65">
        <f>EmpDetail!K60</f>
        <v>0</v>
      </c>
    </row>
    <row r="66" spans="16:22">
      <c r="P66">
        <v>58</v>
      </c>
      <c r="Q66">
        <f>EmpDetail!B61</f>
        <v>0</v>
      </c>
      <c r="R66">
        <f>EmpDetail!C61</f>
        <v>0</v>
      </c>
      <c r="S66">
        <f>EmpDetail!D61</f>
        <v>0</v>
      </c>
      <c r="T66" s="41">
        <f>EmpDetail!F61</f>
        <v>0</v>
      </c>
      <c r="U66">
        <f>EmpDetail!J61</f>
        <v>0</v>
      </c>
      <c r="V66">
        <f>EmpDetail!K61</f>
        <v>0</v>
      </c>
    </row>
    <row r="67" spans="16:22">
      <c r="P67">
        <v>59</v>
      </c>
      <c r="Q67">
        <f>EmpDetail!B62</f>
        <v>0</v>
      </c>
      <c r="R67">
        <f>EmpDetail!C62</f>
        <v>0</v>
      </c>
      <c r="S67">
        <f>EmpDetail!D62</f>
        <v>0</v>
      </c>
      <c r="T67" s="41">
        <f>EmpDetail!F62</f>
        <v>0</v>
      </c>
      <c r="U67">
        <f>EmpDetail!J62</f>
        <v>0</v>
      </c>
      <c r="V67">
        <f>EmpDetail!K62</f>
        <v>0</v>
      </c>
    </row>
    <row r="68" spans="16:22">
      <c r="P68">
        <v>60</v>
      </c>
      <c r="Q68">
        <f>EmpDetail!B63</f>
        <v>0</v>
      </c>
      <c r="R68">
        <f>EmpDetail!C63</f>
        <v>0</v>
      </c>
      <c r="S68">
        <f>EmpDetail!D63</f>
        <v>0</v>
      </c>
      <c r="T68" s="41">
        <f>EmpDetail!F63</f>
        <v>0</v>
      </c>
      <c r="U68">
        <f>EmpDetail!J63</f>
        <v>0</v>
      </c>
      <c r="V68">
        <f>EmpDetail!K63</f>
        <v>0</v>
      </c>
    </row>
    <row r="69" spans="16:22">
      <c r="P69">
        <v>61</v>
      </c>
      <c r="Q69">
        <f>EmpDetail!B64</f>
        <v>0</v>
      </c>
      <c r="R69">
        <f>EmpDetail!C64</f>
        <v>0</v>
      </c>
      <c r="S69">
        <f>EmpDetail!D64</f>
        <v>0</v>
      </c>
      <c r="T69" s="41">
        <f>EmpDetail!F64</f>
        <v>0</v>
      </c>
      <c r="U69">
        <f>EmpDetail!J64</f>
        <v>0</v>
      </c>
      <c r="V69">
        <f>EmpDetail!K64</f>
        <v>0</v>
      </c>
    </row>
    <row r="70" spans="16:22">
      <c r="P70">
        <v>62</v>
      </c>
      <c r="Q70">
        <f>EmpDetail!B65</f>
        <v>0</v>
      </c>
      <c r="R70">
        <f>EmpDetail!C65</f>
        <v>0</v>
      </c>
      <c r="S70">
        <f>EmpDetail!D65</f>
        <v>0</v>
      </c>
      <c r="T70" s="41">
        <f>EmpDetail!F65</f>
        <v>0</v>
      </c>
      <c r="U70">
        <f>EmpDetail!J65</f>
        <v>0</v>
      </c>
      <c r="V70">
        <f>EmpDetail!K65</f>
        <v>0</v>
      </c>
    </row>
    <row r="71" spans="16:22">
      <c r="P71">
        <v>63</v>
      </c>
      <c r="Q71">
        <f>EmpDetail!B66</f>
        <v>0</v>
      </c>
      <c r="R71">
        <f>EmpDetail!C66</f>
        <v>0</v>
      </c>
      <c r="S71">
        <f>EmpDetail!D66</f>
        <v>0</v>
      </c>
      <c r="T71" s="41">
        <f>EmpDetail!F66</f>
        <v>0</v>
      </c>
      <c r="U71">
        <f>EmpDetail!J66</f>
        <v>0</v>
      </c>
      <c r="V71">
        <f>EmpDetail!K66</f>
        <v>0</v>
      </c>
    </row>
    <row r="72" spans="16:22">
      <c r="P72">
        <v>64</v>
      </c>
      <c r="Q72">
        <f>EmpDetail!B67</f>
        <v>0</v>
      </c>
      <c r="R72">
        <f>EmpDetail!C67</f>
        <v>0</v>
      </c>
      <c r="S72">
        <f>EmpDetail!D67</f>
        <v>0</v>
      </c>
      <c r="T72" s="41">
        <f>EmpDetail!F67</f>
        <v>0</v>
      </c>
      <c r="U72">
        <f>EmpDetail!J67</f>
        <v>0</v>
      </c>
      <c r="V72">
        <f>EmpDetail!K67</f>
        <v>0</v>
      </c>
    </row>
    <row r="73" spans="16:22">
      <c r="P73">
        <v>65</v>
      </c>
      <c r="Q73">
        <f>EmpDetail!B68</f>
        <v>0</v>
      </c>
      <c r="R73">
        <f>EmpDetail!C68</f>
        <v>0</v>
      </c>
      <c r="S73">
        <f>EmpDetail!D68</f>
        <v>0</v>
      </c>
      <c r="T73" s="41">
        <f>EmpDetail!F68</f>
        <v>0</v>
      </c>
      <c r="U73">
        <f>EmpDetail!J68</f>
        <v>0</v>
      </c>
      <c r="V73">
        <f>EmpDetail!K68</f>
        <v>0</v>
      </c>
    </row>
    <row r="74" spans="16:22">
      <c r="P74">
        <v>66</v>
      </c>
      <c r="Q74">
        <f>EmpDetail!B69</f>
        <v>0</v>
      </c>
      <c r="R74">
        <f>EmpDetail!C69</f>
        <v>0</v>
      </c>
      <c r="S74">
        <f>EmpDetail!D69</f>
        <v>0</v>
      </c>
      <c r="T74" s="41">
        <f>EmpDetail!F69</f>
        <v>0</v>
      </c>
      <c r="U74">
        <f>EmpDetail!J69</f>
        <v>0</v>
      </c>
      <c r="V74">
        <f>EmpDetail!K69</f>
        <v>0</v>
      </c>
    </row>
    <row r="75" spans="16:22">
      <c r="P75">
        <v>67</v>
      </c>
      <c r="Q75">
        <f>EmpDetail!B70</f>
        <v>0</v>
      </c>
      <c r="R75">
        <f>EmpDetail!C70</f>
        <v>0</v>
      </c>
      <c r="S75">
        <f>EmpDetail!D70</f>
        <v>0</v>
      </c>
      <c r="T75" s="41">
        <f>EmpDetail!F70</f>
        <v>0</v>
      </c>
      <c r="U75">
        <f>EmpDetail!J70</f>
        <v>0</v>
      </c>
      <c r="V75">
        <f>EmpDetail!K70</f>
        <v>0</v>
      </c>
    </row>
    <row r="76" spans="16:22">
      <c r="P76">
        <v>68</v>
      </c>
      <c r="Q76">
        <f>EmpDetail!B71</f>
        <v>0</v>
      </c>
      <c r="R76">
        <f>EmpDetail!C71</f>
        <v>0</v>
      </c>
      <c r="S76">
        <f>EmpDetail!D71</f>
        <v>0</v>
      </c>
      <c r="T76" s="41">
        <f>EmpDetail!F71</f>
        <v>0</v>
      </c>
      <c r="U76">
        <f>EmpDetail!J71</f>
        <v>0</v>
      </c>
      <c r="V76">
        <f>EmpDetail!K71</f>
        <v>0</v>
      </c>
    </row>
    <row r="77" spans="16:22">
      <c r="P77">
        <v>69</v>
      </c>
      <c r="Q77">
        <f>EmpDetail!B72</f>
        <v>0</v>
      </c>
      <c r="R77">
        <f>EmpDetail!C72</f>
        <v>0</v>
      </c>
      <c r="S77">
        <f>EmpDetail!D72</f>
        <v>0</v>
      </c>
      <c r="T77" s="41">
        <f>EmpDetail!F72</f>
        <v>0</v>
      </c>
      <c r="U77">
        <f>EmpDetail!J72</f>
        <v>0</v>
      </c>
      <c r="V77">
        <f>EmpDetail!K72</f>
        <v>0</v>
      </c>
    </row>
    <row r="78" spans="16:22">
      <c r="P78">
        <v>70</v>
      </c>
      <c r="Q78">
        <f>EmpDetail!B73</f>
        <v>0</v>
      </c>
      <c r="R78">
        <f>EmpDetail!C73</f>
        <v>0</v>
      </c>
      <c r="S78">
        <f>EmpDetail!D73</f>
        <v>0</v>
      </c>
      <c r="T78" s="41">
        <f>EmpDetail!F73</f>
        <v>0</v>
      </c>
      <c r="U78">
        <f>EmpDetail!J73</f>
        <v>0</v>
      </c>
      <c r="V78">
        <f>EmpDetail!K73</f>
        <v>0</v>
      </c>
    </row>
    <row r="79" spans="16:22">
      <c r="P79">
        <v>71</v>
      </c>
      <c r="Q79">
        <f>EmpDetail!B74</f>
        <v>0</v>
      </c>
      <c r="R79">
        <f>EmpDetail!C74</f>
        <v>0</v>
      </c>
      <c r="S79">
        <f>EmpDetail!D74</f>
        <v>0</v>
      </c>
      <c r="T79" s="41">
        <f>EmpDetail!F74</f>
        <v>0</v>
      </c>
      <c r="U79">
        <f>EmpDetail!J74</f>
        <v>0</v>
      </c>
      <c r="V79">
        <f>EmpDetail!K74</f>
        <v>0</v>
      </c>
    </row>
    <row r="80" spans="16:22">
      <c r="P80">
        <v>72</v>
      </c>
      <c r="Q80">
        <f>EmpDetail!B75</f>
        <v>0</v>
      </c>
      <c r="R80">
        <f>EmpDetail!C75</f>
        <v>0</v>
      </c>
      <c r="S80">
        <f>EmpDetail!D75</f>
        <v>0</v>
      </c>
      <c r="T80" s="41">
        <f>EmpDetail!F75</f>
        <v>0</v>
      </c>
      <c r="U80">
        <f>EmpDetail!J75</f>
        <v>0</v>
      </c>
      <c r="V80">
        <f>EmpDetail!K75</f>
        <v>0</v>
      </c>
    </row>
    <row r="81" spans="16:22">
      <c r="P81">
        <v>73</v>
      </c>
      <c r="Q81">
        <f>EmpDetail!B76</f>
        <v>0</v>
      </c>
      <c r="R81">
        <f>EmpDetail!C76</f>
        <v>0</v>
      </c>
      <c r="S81">
        <f>EmpDetail!D76</f>
        <v>0</v>
      </c>
      <c r="T81" s="41">
        <f>EmpDetail!F76</f>
        <v>0</v>
      </c>
      <c r="U81">
        <f>EmpDetail!J76</f>
        <v>0</v>
      </c>
      <c r="V81">
        <f>EmpDetail!K76</f>
        <v>0</v>
      </c>
    </row>
    <row r="82" spans="16:22">
      <c r="P82">
        <v>74</v>
      </c>
      <c r="Q82">
        <f>EmpDetail!B77</f>
        <v>0</v>
      </c>
      <c r="R82">
        <f>EmpDetail!C77</f>
        <v>0</v>
      </c>
      <c r="S82">
        <f>EmpDetail!D77</f>
        <v>0</v>
      </c>
      <c r="T82" s="41">
        <f>EmpDetail!F77</f>
        <v>0</v>
      </c>
      <c r="U82">
        <f>EmpDetail!J77</f>
        <v>0</v>
      </c>
      <c r="V82">
        <f>EmpDetail!K77</f>
        <v>0</v>
      </c>
    </row>
    <row r="83" spans="16:22">
      <c r="P83">
        <v>75</v>
      </c>
      <c r="Q83">
        <f>EmpDetail!B78</f>
        <v>0</v>
      </c>
      <c r="R83">
        <f>EmpDetail!C78</f>
        <v>0</v>
      </c>
      <c r="S83">
        <f>EmpDetail!D78</f>
        <v>0</v>
      </c>
      <c r="T83" s="41">
        <f>EmpDetail!F78</f>
        <v>0</v>
      </c>
      <c r="U83">
        <f>EmpDetail!J78</f>
        <v>0</v>
      </c>
      <c r="V83">
        <f>EmpDetail!K78</f>
        <v>0</v>
      </c>
    </row>
    <row r="84" spans="16:22">
      <c r="P84">
        <v>76</v>
      </c>
      <c r="Q84">
        <f>EmpDetail!B79</f>
        <v>0</v>
      </c>
      <c r="R84">
        <f>EmpDetail!C79</f>
        <v>0</v>
      </c>
      <c r="S84">
        <f>EmpDetail!D79</f>
        <v>0</v>
      </c>
      <c r="T84" s="41">
        <f>EmpDetail!F79</f>
        <v>0</v>
      </c>
      <c r="U84">
        <f>EmpDetail!J79</f>
        <v>0</v>
      </c>
      <c r="V84">
        <f>EmpDetail!K79</f>
        <v>0</v>
      </c>
    </row>
    <row r="85" spans="16:22">
      <c r="P85">
        <v>77</v>
      </c>
      <c r="Q85">
        <f>EmpDetail!B80</f>
        <v>0</v>
      </c>
      <c r="R85">
        <f>EmpDetail!C80</f>
        <v>0</v>
      </c>
      <c r="S85">
        <f>EmpDetail!D80</f>
        <v>0</v>
      </c>
      <c r="T85" s="41">
        <f>EmpDetail!F80</f>
        <v>0</v>
      </c>
      <c r="U85">
        <f>EmpDetail!J80</f>
        <v>0</v>
      </c>
      <c r="V85">
        <f>EmpDetail!K80</f>
        <v>0</v>
      </c>
    </row>
    <row r="86" spans="16:22">
      <c r="P86">
        <v>78</v>
      </c>
      <c r="Q86">
        <f>EmpDetail!B81</f>
        <v>0</v>
      </c>
      <c r="R86">
        <f>EmpDetail!C81</f>
        <v>0</v>
      </c>
      <c r="S86">
        <f>EmpDetail!D81</f>
        <v>0</v>
      </c>
      <c r="T86" s="41">
        <f>EmpDetail!F81</f>
        <v>0</v>
      </c>
      <c r="U86">
        <f>EmpDetail!J81</f>
        <v>0</v>
      </c>
      <c r="V86">
        <f>EmpDetail!K81</f>
        <v>0</v>
      </c>
    </row>
    <row r="87" spans="16:22">
      <c r="P87">
        <v>79</v>
      </c>
      <c r="Q87">
        <f>EmpDetail!B82</f>
        <v>0</v>
      </c>
      <c r="R87">
        <f>EmpDetail!C82</f>
        <v>0</v>
      </c>
      <c r="S87">
        <f>EmpDetail!D82</f>
        <v>0</v>
      </c>
      <c r="T87" s="41">
        <f>EmpDetail!F82</f>
        <v>0</v>
      </c>
      <c r="U87">
        <f>EmpDetail!J82</f>
        <v>0</v>
      </c>
      <c r="V87">
        <f>EmpDetail!K82</f>
        <v>0</v>
      </c>
    </row>
    <row r="88" spans="16:22">
      <c r="P88">
        <v>80</v>
      </c>
      <c r="Q88">
        <f>EmpDetail!B83</f>
        <v>0</v>
      </c>
      <c r="R88">
        <f>EmpDetail!C83</f>
        <v>0</v>
      </c>
      <c r="S88">
        <f>EmpDetail!D83</f>
        <v>0</v>
      </c>
      <c r="T88" s="41">
        <f>EmpDetail!F83</f>
        <v>0</v>
      </c>
      <c r="U88">
        <f>EmpDetail!J83</f>
        <v>0</v>
      </c>
      <c r="V88">
        <f>EmpDetail!K83</f>
        <v>0</v>
      </c>
    </row>
    <row r="89" spans="16:22">
      <c r="P89">
        <v>81</v>
      </c>
      <c r="Q89">
        <f>EmpDetail!B84</f>
        <v>0</v>
      </c>
      <c r="R89">
        <f>EmpDetail!C84</f>
        <v>0</v>
      </c>
      <c r="S89">
        <f>EmpDetail!D84</f>
        <v>0</v>
      </c>
      <c r="T89" s="41">
        <f>EmpDetail!F84</f>
        <v>0</v>
      </c>
      <c r="U89">
        <f>EmpDetail!J84</f>
        <v>0</v>
      </c>
      <c r="V89">
        <f>EmpDetail!K84</f>
        <v>0</v>
      </c>
    </row>
    <row r="90" spans="16:22">
      <c r="P90">
        <v>82</v>
      </c>
      <c r="Q90">
        <f>EmpDetail!B85</f>
        <v>0</v>
      </c>
      <c r="R90">
        <f>EmpDetail!C85</f>
        <v>0</v>
      </c>
      <c r="S90">
        <f>EmpDetail!D85</f>
        <v>0</v>
      </c>
      <c r="T90" s="41">
        <f>EmpDetail!F85</f>
        <v>0</v>
      </c>
      <c r="U90">
        <f>EmpDetail!J85</f>
        <v>0</v>
      </c>
      <c r="V90">
        <f>EmpDetail!K85</f>
        <v>0</v>
      </c>
    </row>
    <row r="91" spans="16:22">
      <c r="P91">
        <v>83</v>
      </c>
      <c r="Q91">
        <f>EmpDetail!B86</f>
        <v>0</v>
      </c>
      <c r="R91">
        <f>EmpDetail!C86</f>
        <v>0</v>
      </c>
      <c r="S91">
        <f>EmpDetail!D86</f>
        <v>0</v>
      </c>
      <c r="T91" s="41">
        <f>EmpDetail!F86</f>
        <v>0</v>
      </c>
      <c r="U91">
        <f>EmpDetail!J86</f>
        <v>0</v>
      </c>
      <c r="V91">
        <f>EmpDetail!K86</f>
        <v>0</v>
      </c>
    </row>
    <row r="92" spans="16:22">
      <c r="P92">
        <v>84</v>
      </c>
      <c r="Q92">
        <f>EmpDetail!B87</f>
        <v>0</v>
      </c>
      <c r="R92">
        <f>EmpDetail!C87</f>
        <v>0</v>
      </c>
      <c r="S92">
        <f>EmpDetail!D87</f>
        <v>0</v>
      </c>
      <c r="T92" s="41">
        <f>EmpDetail!F87</f>
        <v>0</v>
      </c>
      <c r="U92">
        <f>EmpDetail!J87</f>
        <v>0</v>
      </c>
      <c r="V92">
        <f>EmpDetail!K87</f>
        <v>0</v>
      </c>
    </row>
    <row r="93" spans="16:22">
      <c r="P93">
        <v>85</v>
      </c>
      <c r="Q93">
        <f>EmpDetail!B88</f>
        <v>0</v>
      </c>
      <c r="R93">
        <f>EmpDetail!C88</f>
        <v>0</v>
      </c>
      <c r="S93">
        <f>EmpDetail!D88</f>
        <v>0</v>
      </c>
      <c r="T93" s="41">
        <f>EmpDetail!F88</f>
        <v>0</v>
      </c>
      <c r="U93">
        <f>EmpDetail!J88</f>
        <v>0</v>
      </c>
      <c r="V93">
        <f>EmpDetail!K88</f>
        <v>0</v>
      </c>
    </row>
    <row r="94" spans="16:22">
      <c r="P94">
        <v>86</v>
      </c>
      <c r="Q94">
        <f>EmpDetail!B89</f>
        <v>0</v>
      </c>
      <c r="R94">
        <f>EmpDetail!C89</f>
        <v>0</v>
      </c>
      <c r="S94">
        <f>EmpDetail!D89</f>
        <v>0</v>
      </c>
      <c r="T94" s="41">
        <f>EmpDetail!F89</f>
        <v>0</v>
      </c>
      <c r="U94">
        <f>EmpDetail!J89</f>
        <v>0</v>
      </c>
      <c r="V94">
        <f>EmpDetail!K89</f>
        <v>0</v>
      </c>
    </row>
    <row r="95" spans="16:22">
      <c r="P95">
        <v>87</v>
      </c>
      <c r="Q95">
        <f>EmpDetail!B90</f>
        <v>0</v>
      </c>
      <c r="R95">
        <f>EmpDetail!C90</f>
        <v>0</v>
      </c>
      <c r="S95">
        <f>EmpDetail!D90</f>
        <v>0</v>
      </c>
      <c r="T95" s="41">
        <f>EmpDetail!F90</f>
        <v>0</v>
      </c>
      <c r="U95">
        <f>EmpDetail!J90</f>
        <v>0</v>
      </c>
      <c r="V95">
        <f>EmpDetail!K90</f>
        <v>0</v>
      </c>
    </row>
    <row r="96" spans="16:22">
      <c r="P96">
        <v>88</v>
      </c>
      <c r="Q96">
        <f>EmpDetail!B91</f>
        <v>0</v>
      </c>
      <c r="R96">
        <f>EmpDetail!C91</f>
        <v>0</v>
      </c>
      <c r="S96">
        <f>EmpDetail!D91</f>
        <v>0</v>
      </c>
      <c r="T96" s="41">
        <f>EmpDetail!F91</f>
        <v>0</v>
      </c>
      <c r="U96">
        <f>EmpDetail!J91</f>
        <v>0</v>
      </c>
      <c r="V96">
        <f>EmpDetail!K91</f>
        <v>0</v>
      </c>
    </row>
    <row r="97" spans="16:22">
      <c r="P97">
        <v>89</v>
      </c>
      <c r="Q97">
        <f>EmpDetail!B92</f>
        <v>0</v>
      </c>
      <c r="R97">
        <f>EmpDetail!C92</f>
        <v>0</v>
      </c>
      <c r="S97">
        <f>EmpDetail!D92</f>
        <v>0</v>
      </c>
      <c r="T97" s="41">
        <f>EmpDetail!F92</f>
        <v>0</v>
      </c>
      <c r="U97">
        <f>EmpDetail!J92</f>
        <v>0</v>
      </c>
      <c r="V97">
        <f>EmpDetail!K92</f>
        <v>0</v>
      </c>
    </row>
    <row r="98" spans="16:22">
      <c r="P98">
        <v>90</v>
      </c>
      <c r="Q98">
        <f>EmpDetail!B93</f>
        <v>0</v>
      </c>
      <c r="R98">
        <f>EmpDetail!C93</f>
        <v>0</v>
      </c>
      <c r="S98">
        <f>EmpDetail!D93</f>
        <v>0</v>
      </c>
      <c r="T98" s="41">
        <f>EmpDetail!F93</f>
        <v>0</v>
      </c>
      <c r="U98">
        <f>EmpDetail!J93</f>
        <v>0</v>
      </c>
      <c r="V98">
        <f>EmpDetail!K93</f>
        <v>0</v>
      </c>
    </row>
    <row r="99" spans="16:22">
      <c r="P99">
        <v>91</v>
      </c>
      <c r="Q99">
        <f>EmpDetail!B94</f>
        <v>0</v>
      </c>
      <c r="R99">
        <f>EmpDetail!C94</f>
        <v>0</v>
      </c>
      <c r="S99">
        <f>EmpDetail!D94</f>
        <v>0</v>
      </c>
      <c r="T99" s="41">
        <f>EmpDetail!F94</f>
        <v>0</v>
      </c>
      <c r="U99">
        <f>EmpDetail!J94</f>
        <v>0</v>
      </c>
      <c r="V99">
        <f>EmpDetail!K94</f>
        <v>0</v>
      </c>
    </row>
    <row r="100" spans="16:22">
      <c r="P100">
        <v>92</v>
      </c>
      <c r="Q100">
        <f>EmpDetail!B95</f>
        <v>0</v>
      </c>
      <c r="R100">
        <f>EmpDetail!C95</f>
        <v>0</v>
      </c>
      <c r="S100">
        <f>EmpDetail!D95</f>
        <v>0</v>
      </c>
      <c r="T100" s="41">
        <f>EmpDetail!F95</f>
        <v>0</v>
      </c>
      <c r="U100">
        <f>EmpDetail!J95</f>
        <v>0</v>
      </c>
      <c r="V100">
        <f>EmpDetail!K95</f>
        <v>0</v>
      </c>
    </row>
    <row r="101" spans="16:22">
      <c r="P101">
        <v>93</v>
      </c>
      <c r="Q101">
        <f>EmpDetail!B96</f>
        <v>0</v>
      </c>
      <c r="R101">
        <f>EmpDetail!C96</f>
        <v>0</v>
      </c>
      <c r="S101">
        <f>EmpDetail!D96</f>
        <v>0</v>
      </c>
      <c r="T101" s="41">
        <f>EmpDetail!F96</f>
        <v>0</v>
      </c>
      <c r="U101">
        <f>EmpDetail!J96</f>
        <v>0</v>
      </c>
      <c r="V101">
        <f>EmpDetail!K96</f>
        <v>0</v>
      </c>
    </row>
    <row r="102" spans="16:22">
      <c r="P102">
        <v>94</v>
      </c>
      <c r="Q102">
        <f>EmpDetail!B97</f>
        <v>0</v>
      </c>
      <c r="R102">
        <f>EmpDetail!C97</f>
        <v>0</v>
      </c>
      <c r="S102">
        <f>EmpDetail!D97</f>
        <v>0</v>
      </c>
      <c r="T102" s="41">
        <f>EmpDetail!F97</f>
        <v>0</v>
      </c>
      <c r="U102">
        <f>EmpDetail!J97</f>
        <v>0</v>
      </c>
      <c r="V102">
        <f>EmpDetail!K97</f>
        <v>0</v>
      </c>
    </row>
    <row r="103" spans="16:22">
      <c r="P103">
        <v>95</v>
      </c>
      <c r="Q103">
        <f>EmpDetail!B98</f>
        <v>0</v>
      </c>
      <c r="R103">
        <f>EmpDetail!C98</f>
        <v>0</v>
      </c>
      <c r="S103">
        <f>EmpDetail!D98</f>
        <v>0</v>
      </c>
      <c r="T103" s="41">
        <f>EmpDetail!F98</f>
        <v>0</v>
      </c>
      <c r="U103">
        <f>EmpDetail!J98</f>
        <v>0</v>
      </c>
      <c r="V103">
        <f>EmpDetail!K98</f>
        <v>0</v>
      </c>
    </row>
    <row r="104" spans="16:22">
      <c r="P104">
        <v>96</v>
      </c>
      <c r="Q104">
        <f>EmpDetail!B99</f>
        <v>0</v>
      </c>
      <c r="R104">
        <f>EmpDetail!C99</f>
        <v>0</v>
      </c>
      <c r="S104">
        <f>EmpDetail!D99</f>
        <v>0</v>
      </c>
      <c r="T104" s="41">
        <f>EmpDetail!F99</f>
        <v>0</v>
      </c>
      <c r="U104">
        <f>EmpDetail!J99</f>
        <v>0</v>
      </c>
      <c r="V104">
        <f>EmpDetail!K99</f>
        <v>0</v>
      </c>
    </row>
    <row r="105" spans="16:22">
      <c r="P105">
        <v>97</v>
      </c>
      <c r="Q105">
        <f>EmpDetail!B100</f>
        <v>0</v>
      </c>
      <c r="R105">
        <f>EmpDetail!C100</f>
        <v>0</v>
      </c>
      <c r="S105">
        <f>EmpDetail!D100</f>
        <v>0</v>
      </c>
      <c r="T105" s="41">
        <f>EmpDetail!F100</f>
        <v>0</v>
      </c>
      <c r="U105">
        <f>EmpDetail!J100</f>
        <v>0</v>
      </c>
      <c r="V105">
        <f>EmpDetail!K100</f>
        <v>0</v>
      </c>
    </row>
    <row r="106" spans="16:22">
      <c r="P106">
        <v>98</v>
      </c>
      <c r="Q106">
        <f>EmpDetail!B101</f>
        <v>0</v>
      </c>
      <c r="R106">
        <f>EmpDetail!C101</f>
        <v>0</v>
      </c>
      <c r="S106">
        <f>EmpDetail!D101</f>
        <v>0</v>
      </c>
      <c r="T106" s="41">
        <f>EmpDetail!F101</f>
        <v>0</v>
      </c>
      <c r="U106">
        <f>EmpDetail!J101</f>
        <v>0</v>
      </c>
      <c r="V106">
        <f>EmpDetail!K101</f>
        <v>0</v>
      </c>
    </row>
    <row r="107" spans="16:22">
      <c r="P107">
        <v>99</v>
      </c>
      <c r="Q107">
        <f>EmpDetail!B102</f>
        <v>0</v>
      </c>
      <c r="R107">
        <f>EmpDetail!C102</f>
        <v>0</v>
      </c>
      <c r="S107">
        <f>EmpDetail!D102</f>
        <v>0</v>
      </c>
      <c r="T107" s="41">
        <f>EmpDetail!F102</f>
        <v>0</v>
      </c>
      <c r="U107">
        <f>EmpDetail!J102</f>
        <v>0</v>
      </c>
      <c r="V107">
        <f>EmpDetail!K102</f>
        <v>0</v>
      </c>
    </row>
    <row r="108" spans="16:22">
      <c r="P108">
        <v>100</v>
      </c>
      <c r="Q108">
        <f>EmpDetail!B103</f>
        <v>0</v>
      </c>
      <c r="R108">
        <f>EmpDetail!C103</f>
        <v>0</v>
      </c>
      <c r="S108">
        <f>EmpDetail!D103</f>
        <v>0</v>
      </c>
      <c r="T108" s="41">
        <f>EmpDetail!F103</f>
        <v>0</v>
      </c>
      <c r="U108">
        <f>EmpDetail!J103</f>
        <v>0</v>
      </c>
      <c r="V108">
        <f>EmpDetail!K103</f>
        <v>0</v>
      </c>
    </row>
  </sheetData>
  <sheetProtection password="87C9" sheet="1" objects="1" scenarios="1" formatColumns="0"/>
  <protectedRanges>
    <protectedRange sqref="O22" name="Range7"/>
    <protectedRange sqref="L9:O17" name="Range5"/>
    <protectedRange sqref="A9:A17" name="Range3"/>
    <protectedRange sqref="D4:E4" name="Range1"/>
    <protectedRange sqref="L4" name="Range2"/>
    <protectedRange sqref="G9:H17" name="Range4"/>
    <protectedRange sqref="X1:AC7" name="Range6"/>
  </protectedRanges>
  <mergeCells count="4">
    <mergeCell ref="B1:O1"/>
    <mergeCell ref="M4:N4"/>
    <mergeCell ref="B5:O5"/>
    <mergeCell ref="B6:O6"/>
  </mergeCells>
  <dataValidations count="3">
    <dataValidation type="list" allowBlank="1" showInputMessage="1" showErrorMessage="1" sqref="D4">
      <formula1>$X$1:$X$7</formula1>
    </dataValidation>
    <dataValidation type="list" allowBlank="1" showInputMessage="1" showErrorMessage="1" sqref="L9:L17">
      <formula1>"L-1, L-2, L-3, L-4, L-5, L-6, L-7, L-8, L-9, L-10, L-11, L-12, L-13, L-14, L-15, L-16, L-17, L-18, L-19, L-20, L-21, L-22, L-23, L-24"</formula1>
    </dataValidation>
    <dataValidation type="list" allowBlank="1" showInputMessage="1" showErrorMessage="1" sqref="G9:G17">
      <formula1>"9,10,18,20,27,30"</formula1>
    </dataValidation>
  </dataValidations>
  <pageMargins left="0.25" right="0.25" top="0.56000000000000005" bottom="0.75" header="0.3" footer="0.3"/>
  <pageSetup paperSize="9" scale="90" orientation="landscape" blackAndWhite="1" verticalDpi="200" r:id="rId1"/>
  <drawing r:id="rId2"/>
  <legacyDrawing r:id="rId3"/>
</worksheet>
</file>

<file path=xl/worksheets/sheet12.xml><?xml version="1.0" encoding="utf-8"?>
<worksheet xmlns="http://schemas.openxmlformats.org/spreadsheetml/2006/main" xmlns:r="http://schemas.openxmlformats.org/officeDocument/2006/relationships">
  <sheetPr codeName="Sheet11">
    <tabColor rgb="FF00B0F0"/>
  </sheetPr>
  <dimension ref="A1:AD108"/>
  <sheetViews>
    <sheetView showGridLines="0" showRowColHeaders="0" workbookViewId="0">
      <selection activeCell="C7" sqref="C7"/>
    </sheetView>
  </sheetViews>
  <sheetFormatPr defaultRowHeight="14.4"/>
  <cols>
    <col min="3" max="3" width="22" customWidth="1"/>
    <col min="4" max="4" width="16.5546875" customWidth="1"/>
    <col min="5" max="5" width="17.5546875" customWidth="1"/>
    <col min="6" max="6" width="9.88671875" customWidth="1"/>
    <col min="7" max="7" width="11" customWidth="1"/>
    <col min="8" max="8" width="10.109375" customWidth="1"/>
    <col min="9" max="9" width="11.33203125" customWidth="1"/>
    <col min="10" max="10" width="10.5546875" customWidth="1"/>
    <col min="11" max="11" width="10" customWidth="1"/>
    <col min="12" max="12" width="9.5546875" customWidth="1"/>
    <col min="13" max="13" width="9.6640625" customWidth="1"/>
    <col min="15" max="20" width="9.109375" hidden="1" customWidth="1"/>
    <col min="21" max="23" width="10.5546875" hidden="1" customWidth="1"/>
  </cols>
  <sheetData>
    <row r="1" spans="1:30" ht="25.2">
      <c r="B1" s="1609" t="str">
        <f>Master!G2&amp;Master!H2</f>
        <v>कार्यालय&amp;राजकीय उच्च माध्यमिक विद्यालय ]चौगाई]टोंक</v>
      </c>
      <c r="C1" s="1610"/>
      <c r="D1" s="1610"/>
      <c r="E1" s="1610"/>
      <c r="F1" s="1610"/>
      <c r="G1" s="1610"/>
      <c r="H1" s="1610"/>
      <c r="I1" s="1610"/>
      <c r="J1" s="1610"/>
      <c r="K1" s="1610"/>
      <c r="L1" s="1610"/>
      <c r="M1" s="1610"/>
      <c r="N1" s="1611"/>
      <c r="O1" s="74"/>
      <c r="P1" s="74"/>
      <c r="Q1" s="74"/>
      <c r="R1" s="74"/>
      <c r="S1" s="74"/>
      <c r="T1" s="74"/>
      <c r="U1" s="12"/>
      <c r="V1" s="12"/>
      <c r="W1" s="12"/>
      <c r="X1" s="244" t="s">
        <v>62</v>
      </c>
      <c r="Y1" s="66"/>
      <c r="Z1" s="66"/>
      <c r="AA1" s="66"/>
      <c r="AB1" s="66"/>
      <c r="AC1" s="66"/>
      <c r="AD1" s="12"/>
    </row>
    <row r="2" spans="1:30" ht="22.8">
      <c r="B2" s="136"/>
      <c r="C2" s="56"/>
      <c r="D2" s="56"/>
      <c r="E2" s="59"/>
      <c r="F2" s="187" t="s">
        <v>21</v>
      </c>
      <c r="G2" s="56"/>
      <c r="H2" s="56"/>
      <c r="I2" s="101"/>
      <c r="J2" s="56"/>
      <c r="K2" s="60"/>
      <c r="L2" s="56"/>
      <c r="M2" s="56"/>
      <c r="N2" s="137"/>
      <c r="O2" s="74"/>
      <c r="P2" s="74"/>
      <c r="Q2" s="74"/>
      <c r="R2" s="74"/>
      <c r="S2" s="74"/>
      <c r="T2" s="74"/>
      <c r="U2" s="12"/>
      <c r="V2" s="12"/>
      <c r="W2" s="12"/>
      <c r="X2" s="244" t="s">
        <v>75</v>
      </c>
      <c r="Y2" s="66"/>
      <c r="Z2" s="66"/>
      <c r="AA2" s="66"/>
      <c r="AB2" s="66"/>
      <c r="AC2" s="66"/>
      <c r="AD2" s="12"/>
    </row>
    <row r="3" spans="1:30" ht="18">
      <c r="B3" s="136"/>
      <c r="C3" s="56"/>
      <c r="D3" s="56"/>
      <c r="E3" s="56"/>
      <c r="F3" s="56"/>
      <c r="G3" s="56"/>
      <c r="H3" s="56"/>
      <c r="I3" s="56"/>
      <c r="J3" s="56"/>
      <c r="K3" s="60"/>
      <c r="L3" s="56"/>
      <c r="M3" s="56"/>
      <c r="N3" s="137"/>
      <c r="O3" s="75"/>
      <c r="P3" s="74"/>
      <c r="Q3" s="74"/>
      <c r="R3" s="74"/>
      <c r="S3" s="74"/>
      <c r="T3" s="74"/>
      <c r="U3" s="12"/>
      <c r="V3" s="12"/>
      <c r="W3" s="12"/>
      <c r="X3" s="244" t="s">
        <v>76</v>
      </c>
      <c r="Y3" s="66"/>
      <c r="Z3" s="66"/>
      <c r="AA3" s="66"/>
      <c r="AB3" s="66"/>
      <c r="AC3" s="66"/>
      <c r="AD3" s="12"/>
    </row>
    <row r="4" spans="1:30" ht="18">
      <c r="B4" s="133"/>
      <c r="C4" s="1625" t="s">
        <v>526</v>
      </c>
      <c r="D4" s="1625"/>
      <c r="E4" s="1625"/>
      <c r="F4" s="1626" t="s">
        <v>527</v>
      </c>
      <c r="G4" s="1626"/>
      <c r="H4" s="1626"/>
      <c r="I4" s="1626"/>
      <c r="J4" s="1626"/>
      <c r="K4" s="1626"/>
      <c r="L4" s="102" t="s">
        <v>226</v>
      </c>
      <c r="M4" s="64">
        <v>44242</v>
      </c>
      <c r="N4" s="139"/>
      <c r="O4" s="75"/>
      <c r="P4" s="75"/>
      <c r="Q4" s="75"/>
      <c r="R4" s="75"/>
      <c r="S4" s="75"/>
      <c r="T4" s="75"/>
      <c r="U4" s="13"/>
      <c r="V4" s="13"/>
      <c r="W4" s="13"/>
      <c r="X4" s="244" t="s">
        <v>77</v>
      </c>
      <c r="Y4" s="67"/>
      <c r="Z4" s="67"/>
      <c r="AA4" s="67"/>
      <c r="AB4" s="67"/>
      <c r="AC4" s="67"/>
      <c r="AD4" s="13"/>
    </row>
    <row r="5" spans="1:30" ht="18">
      <c r="B5" s="1619" t="s">
        <v>3901</v>
      </c>
      <c r="C5" s="1620"/>
      <c r="D5" s="1620"/>
      <c r="E5" s="1620"/>
      <c r="F5" s="1620"/>
      <c r="G5" s="1620"/>
      <c r="H5" s="1620"/>
      <c r="I5" s="1620"/>
      <c r="J5" s="1620"/>
      <c r="K5" s="1620"/>
      <c r="L5" s="1620"/>
      <c r="M5" s="1620"/>
      <c r="N5" s="1621"/>
      <c r="O5" s="75"/>
      <c r="P5" s="74"/>
      <c r="Q5" s="74"/>
      <c r="R5" s="74"/>
      <c r="S5" s="74"/>
      <c r="T5" s="74"/>
      <c r="U5" s="12"/>
      <c r="V5" s="12"/>
      <c r="W5" s="12"/>
      <c r="X5" s="244" t="s">
        <v>526</v>
      </c>
      <c r="Y5" s="66"/>
      <c r="Z5" s="66"/>
      <c r="AA5" s="66"/>
      <c r="AB5" s="66"/>
      <c r="AC5" s="66"/>
      <c r="AD5" s="12"/>
    </row>
    <row r="6" spans="1:30" ht="29.25" customHeight="1" thickBot="1">
      <c r="B6" s="1622" t="s">
        <v>3902</v>
      </c>
      <c r="C6" s="1623"/>
      <c r="D6" s="1623"/>
      <c r="E6" s="1623"/>
      <c r="F6" s="1623"/>
      <c r="G6" s="1623"/>
      <c r="H6" s="1623"/>
      <c r="I6" s="1623"/>
      <c r="J6" s="1623"/>
      <c r="K6" s="1623"/>
      <c r="L6" s="1623"/>
      <c r="M6" s="1623"/>
      <c r="N6" s="1624"/>
      <c r="O6" s="76"/>
      <c r="P6" s="76"/>
      <c r="Q6" s="76"/>
      <c r="R6" s="76"/>
      <c r="S6" s="76"/>
      <c r="T6" s="76"/>
      <c r="X6" s="244"/>
      <c r="Y6" s="68"/>
      <c r="Z6" s="68"/>
      <c r="AA6" s="68"/>
      <c r="AB6" s="68"/>
      <c r="AC6" s="68"/>
    </row>
    <row r="7" spans="1:30" ht="55.8" thickBot="1">
      <c r="A7" s="1341" t="s">
        <v>22</v>
      </c>
      <c r="B7" s="1292" t="s">
        <v>0</v>
      </c>
      <c r="C7" s="1292" t="s">
        <v>1</v>
      </c>
      <c r="D7" s="1292" t="s">
        <v>2</v>
      </c>
      <c r="E7" s="1256" t="s">
        <v>264</v>
      </c>
      <c r="F7" s="1342" t="s">
        <v>275</v>
      </c>
      <c r="G7" s="1342" t="s">
        <v>292</v>
      </c>
      <c r="H7" s="1343" t="s">
        <v>287</v>
      </c>
      <c r="I7" s="1343" t="s">
        <v>288</v>
      </c>
      <c r="J7" s="1342" t="s">
        <v>289</v>
      </c>
      <c r="K7" s="1342" t="s">
        <v>291</v>
      </c>
      <c r="L7" s="1342" t="s">
        <v>290</v>
      </c>
      <c r="M7" s="1342" t="s">
        <v>73</v>
      </c>
      <c r="N7" s="1342" t="s">
        <v>281</v>
      </c>
      <c r="O7" s="76"/>
      <c r="P7" s="76"/>
      <c r="Q7" s="76"/>
      <c r="R7" s="76"/>
      <c r="S7" s="76"/>
      <c r="T7" s="76"/>
      <c r="X7" s="244"/>
      <c r="Y7" s="68"/>
      <c r="Z7" s="68"/>
      <c r="AA7" s="68"/>
      <c r="AB7" s="68"/>
      <c r="AC7" s="68"/>
    </row>
    <row r="8" spans="1:30" ht="16.2" thickBot="1">
      <c r="A8" s="1344"/>
      <c r="B8" s="1345">
        <v>1</v>
      </c>
      <c r="C8" s="1345">
        <v>2</v>
      </c>
      <c r="D8" s="1345">
        <v>3</v>
      </c>
      <c r="E8" s="1345">
        <v>4</v>
      </c>
      <c r="F8" s="1345">
        <v>5</v>
      </c>
      <c r="G8" s="1345">
        <v>6</v>
      </c>
      <c r="H8" s="1345">
        <v>7</v>
      </c>
      <c r="I8" s="1345">
        <v>9</v>
      </c>
      <c r="J8" s="1345">
        <v>11</v>
      </c>
      <c r="K8" s="1345">
        <v>13</v>
      </c>
      <c r="L8" s="1345">
        <v>14</v>
      </c>
      <c r="M8" s="1345">
        <v>15</v>
      </c>
      <c r="N8" s="1345">
        <v>14</v>
      </c>
    </row>
    <row r="9" spans="1:30" ht="15" thickBot="1">
      <c r="A9" s="1298">
        <v>34</v>
      </c>
      <c r="B9" s="1327">
        <f>IF(C9="","",V9)</f>
        <v>1</v>
      </c>
      <c r="C9" s="1340" t="str">
        <f>IF(ISNA(VLOOKUP($A9,$O$9:$U$108,2,FALSE)),"",VLOOKUP($A9,$O$9:$U$108,2,FALSE))</f>
        <v>n'kjFk dqekj ;kno</v>
      </c>
      <c r="D9" s="1286" t="str">
        <f>IF(ISNA(VLOOKUP($A9,$O$9:$U$108,3,FALSE)),"",VLOOKUP($A9,$O$9:$U$108,3,FALSE))</f>
        <v>अध्यापक ग्रेड III</v>
      </c>
      <c r="E9" s="1286" t="str">
        <f>IF(ISNA(VLOOKUP($A9,$O$9:$U$108,4,FALSE)),"",VLOOKUP($A9,$O$9:$U$108,4,FALSE))</f>
        <v>राउप्रावि सोंदीफल</v>
      </c>
      <c r="F9" s="1286" t="str">
        <f>IF(ISNA(VLOOKUP($A9,$O$9:$U$108,5,FALSE)),"",VLOOKUP($A9,$O$9:$U$108,5,FALSE))</f>
        <v>L-10</v>
      </c>
      <c r="G9" s="1286">
        <f>IF(ISNA(VLOOKUP($A9,$O$9:$U$108,6,FALSE)),"",VLOOKUP($A9,$O$9:$U$108,6,FALSE))</f>
        <v>23700</v>
      </c>
      <c r="H9" s="1346">
        <f>IF(ISNA(VLOOKUP($A9,$O$9:$U$108,7,FALSE)),"",VLOOKUP($A9,$O$9:$U$108,7,FALSE))</f>
        <v>43372</v>
      </c>
      <c r="I9" s="1347">
        <v>43924</v>
      </c>
      <c r="J9" s="1347">
        <v>43924</v>
      </c>
      <c r="K9" s="1348" t="s">
        <v>46</v>
      </c>
      <c r="L9" s="1349">
        <v>33800</v>
      </c>
      <c r="M9" s="1296">
        <v>44013</v>
      </c>
      <c r="N9" s="1350" t="s">
        <v>32</v>
      </c>
      <c r="O9">
        <v>1</v>
      </c>
      <c r="P9" t="str">
        <f>EmpDetail!B4</f>
        <v>fd'ku yky cSjok</v>
      </c>
      <c r="Q9" t="str">
        <f>EmpDetail!C4</f>
        <v>प्रधानाचार्य</v>
      </c>
      <c r="R9" t="str">
        <f>EmpDetail!D4</f>
        <v>राउमावि चौगाई</v>
      </c>
      <c r="S9" t="str">
        <f>EmpDetail!J4</f>
        <v>L-16</v>
      </c>
      <c r="T9">
        <f>EmpDetail!K4</f>
        <v>95900</v>
      </c>
      <c r="U9" s="41">
        <f>EmpDetail!F4</f>
        <v>0</v>
      </c>
      <c r="V9" s="264">
        <f>W9</f>
        <v>1</v>
      </c>
      <c r="W9" s="138">
        <f>IF(C9="",0,1)</f>
        <v>1</v>
      </c>
    </row>
    <row r="10" spans="1:30" ht="15" thickBot="1">
      <c r="A10" s="1298"/>
      <c r="B10" s="1327" t="str">
        <f t="shared" ref="B10:B17" si="0">IF(C10="","",V10)</f>
        <v/>
      </c>
      <c r="C10" s="1340" t="str">
        <f t="shared" ref="C10:C17" si="1">IF(ISNA(VLOOKUP($A10,$O$9:$U$108,2,FALSE)),"",VLOOKUP($A10,$O$9:$U$108,2,FALSE))</f>
        <v/>
      </c>
      <c r="D10" s="1286" t="str">
        <f t="shared" ref="D10:D17" si="2">IF(ISNA(VLOOKUP($A10,$O$9:$U$108,3,FALSE)),"",VLOOKUP($A10,$O$9:$U$108,3,FALSE))</f>
        <v/>
      </c>
      <c r="E10" s="1286" t="str">
        <f t="shared" ref="E10:E17" si="3">IF(ISNA(VLOOKUP($A10,$O$9:$U$108,4,FALSE)),"",VLOOKUP($A10,$O$9:$U$108,4,FALSE))</f>
        <v/>
      </c>
      <c r="F10" s="1286" t="str">
        <f t="shared" ref="F10:F17" si="4">IF(ISNA(VLOOKUP($A10,$O$9:$U$108,5,FALSE)),"",VLOOKUP($A10,$O$9:$U$108,5,FALSE))</f>
        <v/>
      </c>
      <c r="G10" s="1286" t="str">
        <f t="shared" ref="G10:G17" si="5">IF(ISNA(VLOOKUP($A10,$O$9:$U$108,6,FALSE)),"",VLOOKUP($A10,$O$9:$U$108,6,FALSE))</f>
        <v/>
      </c>
      <c r="H10" s="1346" t="str">
        <f t="shared" ref="H10:H17" si="6">IF(ISNA(VLOOKUP($A10,$O$9:$U$108,7,FALSE)),"",VLOOKUP($A10,$O$9:$U$108,7,FALSE))</f>
        <v/>
      </c>
      <c r="I10" s="1347"/>
      <c r="J10" s="1347"/>
      <c r="K10" s="1348" t="s">
        <v>46</v>
      </c>
      <c r="L10" s="1349">
        <v>34800</v>
      </c>
      <c r="M10" s="1296">
        <v>44378</v>
      </c>
      <c r="N10" s="1350" t="s">
        <v>32</v>
      </c>
      <c r="O10">
        <v>2</v>
      </c>
      <c r="P10" t="str">
        <f>EmpDetail!B5</f>
        <v>iwj.k pUn y{kdkj</v>
      </c>
      <c r="Q10" t="str">
        <f>EmpDetail!C5</f>
        <v>व्याख्याता</v>
      </c>
      <c r="R10" t="str">
        <f>EmpDetail!D5</f>
        <v>राउमावि चौगाई</v>
      </c>
      <c r="S10" t="str">
        <f>EmpDetail!J5</f>
        <v>L-12</v>
      </c>
      <c r="T10">
        <f>EmpDetail!K5</f>
        <v>56100</v>
      </c>
      <c r="U10" s="41">
        <f>EmpDetail!F5</f>
        <v>0</v>
      </c>
      <c r="V10" s="264">
        <f>V9+W10</f>
        <v>1</v>
      </c>
      <c r="W10" s="138">
        <f t="shared" ref="W10:W17" si="7">IF(C10="",0,1)</f>
        <v>0</v>
      </c>
    </row>
    <row r="11" spans="1:30" ht="15" thickBot="1">
      <c r="A11" s="1298">
        <v>35</v>
      </c>
      <c r="B11" s="1327">
        <f t="shared" si="0"/>
        <v>2</v>
      </c>
      <c r="C11" s="1340" t="str">
        <f t="shared" si="1"/>
        <v>d`".k yky tkV</v>
      </c>
      <c r="D11" s="1286" t="str">
        <f t="shared" si="2"/>
        <v>अध्यापक ग्रेड III</v>
      </c>
      <c r="E11" s="1286" t="str">
        <f t="shared" si="3"/>
        <v>राउप्रावि सोंदीफल</v>
      </c>
      <c r="F11" s="1286" t="str">
        <f t="shared" si="4"/>
        <v>L-10</v>
      </c>
      <c r="G11" s="1286">
        <f t="shared" si="5"/>
        <v>33800</v>
      </c>
      <c r="H11" s="1346">
        <f t="shared" si="6"/>
        <v>43375</v>
      </c>
      <c r="I11" s="1347">
        <v>44186</v>
      </c>
      <c r="J11" s="1347">
        <v>44186</v>
      </c>
      <c r="K11" s="1348" t="s">
        <v>46</v>
      </c>
      <c r="L11" s="1349">
        <v>33800</v>
      </c>
      <c r="M11" s="1296">
        <v>44378</v>
      </c>
      <c r="N11" s="1350" t="s">
        <v>32</v>
      </c>
      <c r="O11">
        <v>3</v>
      </c>
      <c r="P11" t="str">
        <f>EmpDetail!B6</f>
        <v>jktsUnz dqekj tSu</v>
      </c>
      <c r="Q11" t="str">
        <f>EmpDetail!C6</f>
        <v>व्याख्याता</v>
      </c>
      <c r="R11" t="str">
        <f>EmpDetail!D6</f>
        <v>राउमावि चौगाई</v>
      </c>
      <c r="S11" t="str">
        <f>EmpDetail!J6</f>
        <v>L-12</v>
      </c>
      <c r="T11">
        <f>EmpDetail!K6</f>
        <v>63100</v>
      </c>
      <c r="U11" s="41">
        <f>EmpDetail!F6</f>
        <v>0</v>
      </c>
      <c r="V11" s="264">
        <f t="shared" ref="V11:V17" si="8">V10+W11</f>
        <v>2</v>
      </c>
      <c r="W11" s="138">
        <f t="shared" si="7"/>
        <v>1</v>
      </c>
    </row>
    <row r="12" spans="1:30" ht="15" thickBot="1">
      <c r="A12" s="1298">
        <v>37</v>
      </c>
      <c r="B12" s="1327">
        <f t="shared" si="0"/>
        <v>3</v>
      </c>
      <c r="C12" s="1340" t="str">
        <f t="shared" si="1"/>
        <v>uohu dqekj</v>
      </c>
      <c r="D12" s="1286" t="str">
        <f t="shared" si="2"/>
        <v>अध्यापक ग्रेड III</v>
      </c>
      <c r="E12" s="1286" t="str">
        <f t="shared" si="3"/>
        <v>राउप्रावि मोहिनी</v>
      </c>
      <c r="F12" s="1286" t="str">
        <f t="shared" si="4"/>
        <v>L-10</v>
      </c>
      <c r="G12" s="1286">
        <f t="shared" si="5"/>
        <v>33800</v>
      </c>
      <c r="H12" s="1346">
        <f t="shared" si="6"/>
        <v>43455</v>
      </c>
      <c r="I12" s="1347">
        <v>44106</v>
      </c>
      <c r="J12" s="1347">
        <v>44106</v>
      </c>
      <c r="K12" s="1348" t="s">
        <v>46</v>
      </c>
      <c r="L12" s="1349">
        <v>33800</v>
      </c>
      <c r="M12" s="1296">
        <v>44378</v>
      </c>
      <c r="N12" s="1350" t="s">
        <v>32</v>
      </c>
      <c r="O12">
        <v>4</v>
      </c>
      <c r="P12" t="str">
        <f>EmpDetail!B7</f>
        <v>fd'ku yky cSjok</v>
      </c>
      <c r="Q12" t="str">
        <f>EmpDetail!C7</f>
        <v>व्याख्याता</v>
      </c>
      <c r="R12" t="str">
        <f>EmpDetail!D7</f>
        <v>राउमावि चौगाई</v>
      </c>
      <c r="S12" t="str">
        <f>EmpDetail!J7</f>
        <v>L-12</v>
      </c>
      <c r="T12">
        <f>EmpDetail!K7</f>
        <v>54500</v>
      </c>
      <c r="U12" s="41">
        <f>EmpDetail!F7</f>
        <v>0</v>
      </c>
      <c r="V12" s="264">
        <f t="shared" si="8"/>
        <v>3</v>
      </c>
      <c r="W12" s="138">
        <f t="shared" si="7"/>
        <v>1</v>
      </c>
    </row>
    <row r="13" spans="1:30" ht="15" thickBot="1">
      <c r="A13" s="1298">
        <v>38</v>
      </c>
      <c r="B13" s="1327">
        <f t="shared" si="0"/>
        <v>4</v>
      </c>
      <c r="C13" s="1340" t="str">
        <f t="shared" si="1"/>
        <v>ehrs'k dqekj 'kekZ</v>
      </c>
      <c r="D13" s="1286" t="str">
        <f t="shared" si="2"/>
        <v>अध्यापक ग्रेड III</v>
      </c>
      <c r="E13" s="1286" t="str">
        <f t="shared" si="3"/>
        <v>राउप्रावि मोहिनी</v>
      </c>
      <c r="F13" s="1286" t="str">
        <f t="shared" si="4"/>
        <v>L-10</v>
      </c>
      <c r="G13" s="1286">
        <f t="shared" si="5"/>
        <v>34800</v>
      </c>
      <c r="H13" s="1346">
        <f t="shared" si="6"/>
        <v>43923</v>
      </c>
      <c r="I13" s="1347">
        <v>44193</v>
      </c>
      <c r="J13" s="1347">
        <v>44193</v>
      </c>
      <c r="K13" s="1348" t="s">
        <v>46</v>
      </c>
      <c r="L13" s="1349">
        <v>33800</v>
      </c>
      <c r="M13" s="1296">
        <v>44378</v>
      </c>
      <c r="N13" s="1350" t="s">
        <v>32</v>
      </c>
      <c r="O13">
        <v>5</v>
      </c>
      <c r="P13" t="str">
        <f>EmpDetail!B8</f>
        <v>lR;ukjk;.k 'kekZ</v>
      </c>
      <c r="Q13" t="str">
        <f>EmpDetail!C8</f>
        <v>वरिष्ठ अध्यापक</v>
      </c>
      <c r="R13" t="str">
        <f>EmpDetail!D8</f>
        <v>राउमावि चौगाई</v>
      </c>
      <c r="S13" t="str">
        <f>EmpDetail!J8</f>
        <v>L-13</v>
      </c>
      <c r="T13">
        <f>EmpDetail!K8</f>
        <v>71300</v>
      </c>
      <c r="U13" s="41">
        <f>EmpDetail!F8</f>
        <v>0</v>
      </c>
      <c r="V13" s="264">
        <f t="shared" si="8"/>
        <v>4</v>
      </c>
      <c r="W13" s="138">
        <f t="shared" si="7"/>
        <v>1</v>
      </c>
    </row>
    <row r="14" spans="1:30" ht="15" thickBot="1">
      <c r="A14" s="1298">
        <v>39</v>
      </c>
      <c r="B14" s="1327">
        <f t="shared" si="0"/>
        <v>5</v>
      </c>
      <c r="C14" s="1340" t="str">
        <f t="shared" si="1"/>
        <v>eUtw eh.kk</v>
      </c>
      <c r="D14" s="1286" t="str">
        <f t="shared" si="2"/>
        <v>वरिष्ठ अध्यापक</v>
      </c>
      <c r="E14" s="1286" t="str">
        <f t="shared" si="3"/>
        <v>राउप्रावि गोरधनपुरा</v>
      </c>
      <c r="F14" s="1286" t="str">
        <f t="shared" si="4"/>
        <v>L-10</v>
      </c>
      <c r="G14" s="1286">
        <f t="shared" si="5"/>
        <v>33800</v>
      </c>
      <c r="H14" s="1346">
        <f t="shared" si="6"/>
        <v>43371</v>
      </c>
      <c r="I14" s="1347">
        <v>44186</v>
      </c>
      <c r="J14" s="1347">
        <v>44186</v>
      </c>
      <c r="K14" s="1348" t="s">
        <v>46</v>
      </c>
      <c r="L14" s="1349">
        <v>33800</v>
      </c>
      <c r="M14" s="1296">
        <v>44378</v>
      </c>
      <c r="N14" s="1350" t="s">
        <v>32</v>
      </c>
      <c r="O14">
        <v>6</v>
      </c>
      <c r="P14" t="str">
        <f>EmpDetail!B9</f>
        <v>iq"ik tSu</v>
      </c>
      <c r="Q14" t="str">
        <f>EmpDetail!C9</f>
        <v>वरिष्ठ अध्यापक</v>
      </c>
      <c r="R14" t="str">
        <f>EmpDetail!D9</f>
        <v>राउमावि चौगाई</v>
      </c>
      <c r="S14" t="str">
        <f>EmpDetail!J9</f>
        <v>L-13</v>
      </c>
      <c r="T14">
        <f>EmpDetail!K9</f>
        <v>73400</v>
      </c>
      <c r="U14" s="41">
        <f>EmpDetail!F9</f>
        <v>0</v>
      </c>
      <c r="V14" s="264">
        <f t="shared" si="8"/>
        <v>5</v>
      </c>
      <c r="W14" s="138">
        <f t="shared" si="7"/>
        <v>1</v>
      </c>
    </row>
    <row r="15" spans="1:30" ht="15" thickBot="1">
      <c r="A15" s="1298">
        <v>40</v>
      </c>
      <c r="B15" s="1327">
        <f t="shared" si="0"/>
        <v>6</v>
      </c>
      <c r="C15" s="1340" t="str">
        <f t="shared" si="1"/>
        <v>eatw pkS/kjh</v>
      </c>
      <c r="D15" s="1286" t="str">
        <f t="shared" si="2"/>
        <v>वरिष्ठ अध्यापक</v>
      </c>
      <c r="E15" s="1286" t="str">
        <f t="shared" si="3"/>
        <v>राउप्रावि सोंदीफल</v>
      </c>
      <c r="F15" s="1286" t="str">
        <f t="shared" si="4"/>
        <v>L-11</v>
      </c>
      <c r="G15" s="1286">
        <f t="shared" si="5"/>
        <v>26500</v>
      </c>
      <c r="H15" s="1346">
        <f t="shared" si="6"/>
        <v>44103</v>
      </c>
      <c r="I15" s="1347">
        <v>43923</v>
      </c>
      <c r="J15" s="1347">
        <v>43923</v>
      </c>
      <c r="K15" s="1348" t="s">
        <v>46</v>
      </c>
      <c r="L15" s="1349">
        <v>33800</v>
      </c>
      <c r="M15" s="1296">
        <v>44013</v>
      </c>
      <c r="N15" s="1350" t="s">
        <v>32</v>
      </c>
      <c r="O15">
        <v>7</v>
      </c>
      <c r="P15" t="str">
        <f>EmpDetail!B10</f>
        <v>vk'kkjke eh.kk</v>
      </c>
      <c r="Q15" t="str">
        <f>EmpDetail!C10</f>
        <v>वरिष्ठ अध्यापक</v>
      </c>
      <c r="R15" t="str">
        <f>EmpDetail!D10</f>
        <v>राउमावि चौगाई</v>
      </c>
      <c r="S15" t="str">
        <f>EmpDetail!J10</f>
        <v>L-11</v>
      </c>
      <c r="T15">
        <f>EmpDetail!K10</f>
        <v>52300</v>
      </c>
      <c r="U15" s="41">
        <f>EmpDetail!F10</f>
        <v>0</v>
      </c>
      <c r="V15" s="264">
        <f t="shared" si="8"/>
        <v>6</v>
      </c>
      <c r="W15" s="138">
        <f t="shared" si="7"/>
        <v>1</v>
      </c>
    </row>
    <row r="16" spans="1:30" ht="15" thickBot="1">
      <c r="A16" s="1298"/>
      <c r="B16" s="1327" t="str">
        <f t="shared" si="0"/>
        <v/>
      </c>
      <c r="C16" s="1340" t="str">
        <f t="shared" si="1"/>
        <v/>
      </c>
      <c r="D16" s="1286" t="str">
        <f t="shared" si="2"/>
        <v/>
      </c>
      <c r="E16" s="1286" t="str">
        <f t="shared" si="3"/>
        <v/>
      </c>
      <c r="F16" s="1286" t="str">
        <f t="shared" si="4"/>
        <v/>
      </c>
      <c r="G16" s="1286" t="str">
        <f t="shared" si="5"/>
        <v/>
      </c>
      <c r="H16" s="1346" t="str">
        <f t="shared" si="6"/>
        <v/>
      </c>
      <c r="I16" s="1347" t="s">
        <v>32</v>
      </c>
      <c r="J16" s="1347" t="s">
        <v>32</v>
      </c>
      <c r="K16" s="1348" t="s">
        <v>46</v>
      </c>
      <c r="L16" s="1349">
        <v>34800</v>
      </c>
      <c r="M16" s="1296">
        <v>44378</v>
      </c>
      <c r="N16" s="1350" t="s">
        <v>32</v>
      </c>
      <c r="O16">
        <v>8</v>
      </c>
      <c r="P16" t="str">
        <f>EmpDetail!B11</f>
        <v>t;iky flag</v>
      </c>
      <c r="Q16" t="str">
        <f>EmpDetail!C11</f>
        <v>वरिष्ठ अध्यापक</v>
      </c>
      <c r="R16" t="str">
        <f>EmpDetail!D11</f>
        <v>राउमावि चौगाई</v>
      </c>
      <c r="S16" t="str">
        <f>EmpDetail!J11</f>
        <v>L-12</v>
      </c>
      <c r="T16">
        <f>EmpDetail!K11</f>
        <v>63100</v>
      </c>
      <c r="U16" s="41">
        <f>EmpDetail!F11</f>
        <v>0</v>
      </c>
      <c r="V16" s="264">
        <f t="shared" si="8"/>
        <v>6</v>
      </c>
      <c r="W16" s="138">
        <f t="shared" si="7"/>
        <v>0</v>
      </c>
    </row>
    <row r="17" spans="1:23" ht="15" thickBot="1">
      <c r="A17" s="1298"/>
      <c r="B17" s="1327" t="str">
        <f t="shared" si="0"/>
        <v/>
      </c>
      <c r="C17" s="1340" t="str">
        <f t="shared" si="1"/>
        <v/>
      </c>
      <c r="D17" s="1286" t="str">
        <f t="shared" si="2"/>
        <v/>
      </c>
      <c r="E17" s="1286" t="str">
        <f t="shared" si="3"/>
        <v/>
      </c>
      <c r="F17" s="1286" t="str">
        <f t="shared" si="4"/>
        <v/>
      </c>
      <c r="G17" s="1286" t="str">
        <f t="shared" si="5"/>
        <v/>
      </c>
      <c r="H17" s="1346" t="str">
        <f t="shared" si="6"/>
        <v/>
      </c>
      <c r="I17" s="1347" t="s">
        <v>32</v>
      </c>
      <c r="J17" s="1347" t="s">
        <v>32</v>
      </c>
      <c r="K17" s="1348"/>
      <c r="L17" s="1349" t="s">
        <v>32</v>
      </c>
      <c r="M17" s="1296"/>
      <c r="N17" s="1350" t="s">
        <v>32</v>
      </c>
      <c r="O17">
        <v>9</v>
      </c>
      <c r="P17" t="str">
        <f>EmpDetail!B12</f>
        <v>jkeizlkn jsxj</v>
      </c>
      <c r="Q17" t="str">
        <f>EmpDetail!C12</f>
        <v>वरिष्ठ अध्यापक</v>
      </c>
      <c r="R17" t="str">
        <f>EmpDetail!D12</f>
        <v>राउमावि चौगाई</v>
      </c>
      <c r="S17" t="str">
        <f>EmpDetail!J12</f>
        <v>L-11</v>
      </c>
      <c r="T17">
        <f>EmpDetail!K12</f>
        <v>46500</v>
      </c>
      <c r="U17" s="41">
        <f>EmpDetail!F12</f>
        <v>0</v>
      </c>
      <c r="V17" s="264">
        <f t="shared" si="8"/>
        <v>6</v>
      </c>
      <c r="W17" s="138">
        <f t="shared" si="7"/>
        <v>0</v>
      </c>
    </row>
    <row r="18" spans="1:23">
      <c r="B18" s="28"/>
      <c r="C18" s="28"/>
      <c r="D18" s="28"/>
      <c r="E18" s="28"/>
      <c r="F18" s="28"/>
      <c r="G18" s="28"/>
      <c r="H18" s="28"/>
      <c r="I18" s="28"/>
      <c r="J18" s="28"/>
      <c r="K18" s="58"/>
      <c r="L18" s="28"/>
      <c r="M18" s="28"/>
      <c r="N18" s="28"/>
      <c r="O18">
        <v>10</v>
      </c>
      <c r="P18" t="str">
        <f>EmpDetail!B13</f>
        <v>egsUnz dqekj tkV</v>
      </c>
      <c r="Q18" t="str">
        <f>EmpDetail!C13</f>
        <v>शारीरिक शिक्षक</v>
      </c>
      <c r="R18" t="str">
        <f>EmpDetail!D13</f>
        <v>राउमावि चौगाई</v>
      </c>
      <c r="S18" t="str">
        <f>EmpDetail!J13</f>
        <v>L-12</v>
      </c>
      <c r="T18">
        <f>EmpDetail!K13</f>
        <v>61300</v>
      </c>
      <c r="U18" s="41">
        <f>EmpDetail!F13</f>
        <v>0</v>
      </c>
      <c r="V18" s="41"/>
      <c r="W18" s="41"/>
    </row>
    <row r="19" spans="1:23">
      <c r="B19" s="28"/>
      <c r="C19" s="28"/>
      <c r="D19" s="28"/>
      <c r="E19" s="28"/>
      <c r="F19" s="28"/>
      <c r="G19" s="28"/>
      <c r="H19" s="28"/>
      <c r="I19" s="43"/>
      <c r="J19" s="28"/>
      <c r="K19" s="28"/>
      <c r="L19" s="49" t="str">
        <f>Master!B2</f>
        <v>प्रधानाचार्य</v>
      </c>
      <c r="M19" s="28"/>
      <c r="N19" s="28"/>
      <c r="O19">
        <v>11</v>
      </c>
      <c r="P19" t="str">
        <f>EmpDetail!B14</f>
        <v>NksVw yky jsxj</v>
      </c>
      <c r="Q19" t="str">
        <f>EmpDetail!C14</f>
        <v>अध्यापक ग्रेड III</v>
      </c>
      <c r="R19" t="str">
        <f>EmpDetail!D14</f>
        <v>राउमावि चौगाई</v>
      </c>
      <c r="S19" t="str">
        <f>EmpDetail!J14</f>
        <v>L-13</v>
      </c>
      <c r="T19">
        <f>EmpDetail!K14</f>
        <v>65200</v>
      </c>
      <c r="U19" s="41">
        <f>EmpDetail!F14</f>
        <v>0</v>
      </c>
      <c r="V19" s="41"/>
      <c r="W19" s="41"/>
    </row>
    <row r="20" spans="1:23">
      <c r="B20" s="28"/>
      <c r="C20" s="28"/>
      <c r="D20" s="28"/>
      <c r="E20" s="28"/>
      <c r="F20" s="28"/>
      <c r="G20" s="28"/>
      <c r="H20" s="28"/>
      <c r="I20" s="43"/>
      <c r="J20" s="28"/>
      <c r="K20" s="28"/>
      <c r="L20" s="49" t="str">
        <f>Master!B3</f>
        <v xml:space="preserve">राजकीय उच्च माध्यमिक विद्यालय </v>
      </c>
      <c r="M20" s="28"/>
      <c r="N20" s="28"/>
      <c r="O20">
        <v>12</v>
      </c>
      <c r="P20" t="str">
        <f>EmpDetail!B15</f>
        <v>dUgS;k yky egkoj</v>
      </c>
      <c r="Q20" t="str">
        <f>EmpDetail!C15</f>
        <v>अध्यापक ग्रेड III</v>
      </c>
      <c r="R20" t="str">
        <f>EmpDetail!D15</f>
        <v>राउमावि चौगाई</v>
      </c>
      <c r="S20" t="str">
        <f>EmpDetail!J15</f>
        <v>L-13</v>
      </c>
      <c r="T20">
        <f>EmpDetail!K15</f>
        <v>65200</v>
      </c>
      <c r="U20" s="41">
        <f>EmpDetail!F15</f>
        <v>0</v>
      </c>
      <c r="V20" s="41"/>
      <c r="W20" s="41"/>
    </row>
    <row r="21" spans="1:23">
      <c r="B21" s="28"/>
      <c r="C21" s="28"/>
      <c r="D21" s="28"/>
      <c r="E21" s="28"/>
      <c r="F21" s="28"/>
      <c r="G21" s="28"/>
      <c r="H21" s="28"/>
      <c r="I21" s="50"/>
      <c r="J21" s="28"/>
      <c r="K21" s="28"/>
      <c r="L21" s="49" t="str">
        <f>Master!B4</f>
        <v>चौगाई]टोंक</v>
      </c>
      <c r="M21" s="28"/>
      <c r="N21" s="28"/>
      <c r="O21">
        <v>13</v>
      </c>
      <c r="P21" t="str">
        <f>EmpDetail!B16</f>
        <v>prqHkqZt tkV</v>
      </c>
      <c r="Q21" t="str">
        <f>EmpDetail!C16</f>
        <v>अध्यापक ग्रेड III</v>
      </c>
      <c r="R21" t="str">
        <f>EmpDetail!D16</f>
        <v>राउमावि चौगाई</v>
      </c>
      <c r="S21" t="str">
        <f>EmpDetail!J16</f>
        <v>L-11</v>
      </c>
      <c r="T21">
        <f>EmpDetail!K16</f>
        <v>52300</v>
      </c>
      <c r="U21" s="41">
        <f>EmpDetail!F16</f>
        <v>38455</v>
      </c>
      <c r="V21" s="41"/>
      <c r="W21" s="41"/>
    </row>
    <row r="22" spans="1:23" ht="15.6">
      <c r="B22" s="25" t="s">
        <v>221</v>
      </c>
      <c r="C22" s="23" t="str">
        <f>Master!H3&amp;Master!I3&amp;Master!J3&amp;Master!E3&amp;"/"</f>
        <v>राउमावि/चौगाई/संस्था/2021-22/</v>
      </c>
      <c r="D22" s="58"/>
      <c r="E22" s="28"/>
      <c r="F22" s="28"/>
      <c r="G22" s="28"/>
      <c r="H22" s="61"/>
      <c r="I22" s="62"/>
      <c r="J22" s="28"/>
      <c r="K22" s="28"/>
      <c r="L22" s="28"/>
      <c r="M22" s="36" t="s">
        <v>226</v>
      </c>
      <c r="N22" s="295">
        <f ca="1">TODAY()</f>
        <v>44369</v>
      </c>
      <c r="O22">
        <v>14</v>
      </c>
      <c r="P22" t="str">
        <f>EmpDetail!B17</f>
        <v>vklsQk [kku</v>
      </c>
      <c r="Q22" t="str">
        <f>EmpDetail!C17</f>
        <v>अध्यापक ग्रेड III</v>
      </c>
      <c r="R22" t="str">
        <f>EmpDetail!D17</f>
        <v>राउमावि चौगाई</v>
      </c>
      <c r="S22" t="str">
        <f>EmpDetail!J17</f>
        <v>L-11</v>
      </c>
      <c r="T22">
        <f>EmpDetail!K17</f>
        <v>52300</v>
      </c>
      <c r="U22" s="41">
        <f>EmpDetail!F17</f>
        <v>0</v>
      </c>
      <c r="V22" s="41"/>
      <c r="W22" s="41"/>
    </row>
    <row r="23" spans="1:23" ht="15.6">
      <c r="B23" s="26"/>
      <c r="C23" s="26" t="s">
        <v>220</v>
      </c>
      <c r="D23" s="28"/>
      <c r="E23" s="28"/>
      <c r="F23" s="28"/>
      <c r="G23" s="28"/>
      <c r="H23" s="28"/>
      <c r="I23" s="28"/>
      <c r="J23" s="28"/>
      <c r="K23" s="28"/>
      <c r="L23" s="28"/>
      <c r="M23" s="28"/>
      <c r="N23" s="28"/>
      <c r="O23">
        <v>15</v>
      </c>
      <c r="P23" t="str">
        <f>EmpDetail!B18</f>
        <v>lq'khyk cSjok</v>
      </c>
      <c r="Q23" t="str">
        <f>EmpDetail!C18</f>
        <v>कनिष्ठ सहायक</v>
      </c>
      <c r="R23" t="str">
        <f>EmpDetail!D18</f>
        <v>राउमावि चौगाई</v>
      </c>
      <c r="S23" t="str">
        <f>EmpDetail!J18</f>
        <v>L-5</v>
      </c>
      <c r="T23">
        <f>EmpDetail!K18</f>
        <v>14600</v>
      </c>
      <c r="U23" s="41">
        <f>EmpDetail!F18</f>
        <v>0</v>
      </c>
      <c r="V23" s="41"/>
      <c r="W23" s="41"/>
    </row>
    <row r="24" spans="1:23" ht="15.6">
      <c r="B24" s="7">
        <v>1</v>
      </c>
      <c r="C24" s="26" t="s">
        <v>267</v>
      </c>
      <c r="D24" s="57" t="str">
        <f>Master!H4</f>
        <v>पीपलू</v>
      </c>
      <c r="E24" s="28"/>
      <c r="F24" s="28"/>
      <c r="G24" s="28"/>
      <c r="H24" s="28"/>
      <c r="I24" s="28"/>
      <c r="J24" s="28"/>
      <c r="K24" s="28"/>
      <c r="L24" s="28"/>
      <c r="M24" s="28"/>
      <c r="N24" s="28"/>
      <c r="O24">
        <v>16</v>
      </c>
      <c r="P24" t="str">
        <f>EmpDetail!B19</f>
        <v>txnh'k izlkn rsyh</v>
      </c>
      <c r="Q24" t="str">
        <f>EmpDetail!C19</f>
        <v>सहायक कर्मचारी</v>
      </c>
      <c r="R24" t="str">
        <f>EmpDetail!D19</f>
        <v>राउमावि चौगाई</v>
      </c>
      <c r="S24" t="str">
        <f>EmpDetail!J19</f>
        <v>L-5</v>
      </c>
      <c r="T24">
        <f>EmpDetail!K19</f>
        <v>34700</v>
      </c>
      <c r="U24" s="41">
        <f>EmpDetail!F19</f>
        <v>0</v>
      </c>
      <c r="V24" s="41"/>
      <c r="W24" s="41"/>
    </row>
    <row r="25" spans="1:23" ht="15.6">
      <c r="B25" s="7">
        <v>2</v>
      </c>
      <c r="C25" s="26" t="s">
        <v>263</v>
      </c>
      <c r="D25" s="28"/>
      <c r="E25" s="28"/>
      <c r="F25" s="28"/>
      <c r="G25" s="28"/>
      <c r="H25" s="28"/>
      <c r="I25" s="28"/>
      <c r="J25" s="28"/>
      <c r="K25" s="28"/>
      <c r="L25" s="28"/>
      <c r="M25" s="28"/>
      <c r="N25" s="28"/>
      <c r="O25">
        <v>17</v>
      </c>
      <c r="P25" t="str">
        <f>EmpDetail!B20</f>
        <v>jfoUnz dqekj tSu</v>
      </c>
      <c r="Q25" t="str">
        <f>EmpDetail!C20</f>
        <v>अध्यापक ग्रेड III</v>
      </c>
      <c r="R25" t="str">
        <f>EmpDetail!D20</f>
        <v>राउप्रावि मोहिनी</v>
      </c>
      <c r="S25" t="str">
        <f>EmpDetail!J20</f>
        <v>L-12</v>
      </c>
      <c r="T25">
        <f>EmpDetail!K20</f>
        <v>65200</v>
      </c>
      <c r="U25" s="41">
        <f>EmpDetail!F20</f>
        <v>0</v>
      </c>
      <c r="V25" s="41"/>
      <c r="W25" s="41"/>
    </row>
    <row r="26" spans="1:23" ht="15.6">
      <c r="B26" s="7">
        <v>3</v>
      </c>
      <c r="C26" s="26" t="s">
        <v>476</v>
      </c>
      <c r="D26" s="28"/>
      <c r="E26" s="28"/>
      <c r="F26" s="28"/>
      <c r="G26" s="28"/>
      <c r="H26" s="28"/>
      <c r="I26" s="43"/>
      <c r="J26" s="28"/>
      <c r="K26" s="28"/>
      <c r="L26" s="28"/>
      <c r="M26" s="28"/>
      <c r="N26" s="28"/>
      <c r="O26">
        <v>18</v>
      </c>
      <c r="P26" t="str">
        <f>EmpDetail!B21</f>
        <v xml:space="preserve"> ';ke lqUnj ckxkSM</v>
      </c>
      <c r="Q26" t="str">
        <f>EmpDetail!C21</f>
        <v>अध्यापक ग्रेड III</v>
      </c>
      <c r="R26" t="str">
        <f>EmpDetail!D21</f>
        <v>राउप्रावि मोहिनी</v>
      </c>
      <c r="S26" t="str">
        <f>EmpDetail!J21</f>
        <v>L-10</v>
      </c>
      <c r="T26">
        <f>EmpDetail!K21</f>
        <v>40300</v>
      </c>
      <c r="U26" s="41">
        <f>EmpDetail!F21</f>
        <v>0</v>
      </c>
      <c r="V26" s="41"/>
      <c r="W26" s="41"/>
    </row>
    <row r="27" spans="1:23" ht="15.6">
      <c r="B27" s="11">
        <v>4</v>
      </c>
      <c r="C27" s="26" t="s">
        <v>35</v>
      </c>
      <c r="D27" s="28"/>
      <c r="E27" s="28"/>
      <c r="F27" s="28"/>
      <c r="G27" s="28"/>
      <c r="H27" s="28"/>
      <c r="I27" s="43"/>
      <c r="J27" s="28"/>
      <c r="K27" s="28"/>
      <c r="L27" s="49" t="str">
        <f>L19</f>
        <v>प्रधानाचार्य</v>
      </c>
      <c r="M27" s="28"/>
      <c r="N27" s="28"/>
      <c r="O27">
        <v>19</v>
      </c>
      <c r="P27" t="str">
        <f>EmpDetail!B22</f>
        <v>d`".kk 'kekZ</v>
      </c>
      <c r="Q27" t="str">
        <f>EmpDetail!C22</f>
        <v>प्रबोधक</v>
      </c>
      <c r="R27" t="str">
        <f>EmpDetail!D22</f>
        <v>राउप्रावि मोहिनी</v>
      </c>
      <c r="S27" t="str">
        <f>EmpDetail!J22</f>
        <v>L-11</v>
      </c>
      <c r="T27">
        <f>EmpDetail!K22</f>
        <v>45100</v>
      </c>
      <c r="U27" s="41">
        <f>EmpDetail!F22</f>
        <v>0</v>
      </c>
      <c r="V27" s="41"/>
      <c r="W27" s="41"/>
    </row>
    <row r="28" spans="1:23">
      <c r="B28" s="28"/>
      <c r="C28" s="28"/>
      <c r="D28" s="28"/>
      <c r="E28" s="28"/>
      <c r="F28" s="28"/>
      <c r="G28" s="28"/>
      <c r="H28" s="28"/>
      <c r="I28" s="43"/>
      <c r="J28" s="28"/>
      <c r="K28" s="28"/>
      <c r="L28" s="49" t="str">
        <f>L20</f>
        <v xml:space="preserve">राजकीय उच्च माध्यमिक विद्यालय </v>
      </c>
      <c r="M28" s="28"/>
      <c r="N28" s="28"/>
      <c r="O28">
        <v>20</v>
      </c>
      <c r="P28" t="str">
        <f>EmpDetail!B23</f>
        <v>/keZsUnz pkS/kjh</v>
      </c>
      <c r="Q28" t="str">
        <f>EmpDetail!C23</f>
        <v>अध्यापक ग्रेड III</v>
      </c>
      <c r="R28" t="str">
        <f>EmpDetail!D23</f>
        <v>राउप्रावि गोरधनपुरा</v>
      </c>
      <c r="S28" t="str">
        <f>EmpDetail!J23</f>
        <v>L-10</v>
      </c>
      <c r="T28">
        <f>EmpDetail!K23</f>
        <v>40300</v>
      </c>
      <c r="U28" s="41">
        <f>EmpDetail!F23</f>
        <v>0</v>
      </c>
      <c r="V28" s="41"/>
      <c r="W28" s="41"/>
    </row>
    <row r="29" spans="1:23">
      <c r="B29" s="28"/>
      <c r="C29" s="28"/>
      <c r="D29" s="28"/>
      <c r="E29" s="28"/>
      <c r="F29" s="28"/>
      <c r="G29" s="28"/>
      <c r="H29" s="28"/>
      <c r="I29" s="50"/>
      <c r="J29" s="28"/>
      <c r="K29" s="28"/>
      <c r="L29" s="49" t="str">
        <f>L21</f>
        <v>चौगाई]टोंक</v>
      </c>
      <c r="M29" s="28"/>
      <c r="N29" s="28"/>
      <c r="O29">
        <v>21</v>
      </c>
      <c r="P29" t="str">
        <f>EmpDetail!B24</f>
        <v>izgykn ekyh</v>
      </c>
      <c r="Q29" t="str">
        <f>EmpDetail!C24</f>
        <v>प्रबोधक</v>
      </c>
      <c r="R29" t="str">
        <f>EmpDetail!D24</f>
        <v>राउप्रावि गोरधनपुरा</v>
      </c>
      <c r="S29" t="str">
        <f>EmpDetail!J24</f>
        <v>L-11</v>
      </c>
      <c r="T29">
        <f>EmpDetail!K24</f>
        <v>46500</v>
      </c>
      <c r="U29" s="41">
        <f>EmpDetail!F24</f>
        <v>0</v>
      </c>
      <c r="V29" s="41"/>
      <c r="W29" s="41"/>
    </row>
    <row r="30" spans="1:23">
      <c r="O30">
        <v>22</v>
      </c>
      <c r="P30" t="str">
        <f>EmpDetail!B25</f>
        <v>jken;ky xqtZj</v>
      </c>
      <c r="Q30" t="str">
        <f>EmpDetail!C25</f>
        <v>प्रबोधक</v>
      </c>
      <c r="R30" t="str">
        <f>EmpDetail!D25</f>
        <v>राउप्रावि सोंदीफल</v>
      </c>
      <c r="S30" t="str">
        <f>EmpDetail!J25</f>
        <v>L-11</v>
      </c>
      <c r="T30">
        <f>EmpDetail!K25</f>
        <v>45100</v>
      </c>
      <c r="U30" s="41">
        <f>EmpDetail!F25</f>
        <v>0</v>
      </c>
      <c r="V30" s="41"/>
      <c r="W30" s="41"/>
    </row>
    <row r="31" spans="1:23">
      <c r="O31">
        <v>23</v>
      </c>
      <c r="P31" t="str">
        <f>EmpDetail!B26</f>
        <v>vkSeizdk'k tkV</v>
      </c>
      <c r="Q31" t="str">
        <f>EmpDetail!C26</f>
        <v>अध्यापक ग्रेड III</v>
      </c>
      <c r="R31" t="str">
        <f>EmpDetail!D26</f>
        <v>राउप्रावि सोंदीफल</v>
      </c>
      <c r="S31" t="str">
        <f>EmpDetail!J26</f>
        <v>L-11</v>
      </c>
      <c r="T31">
        <f>EmpDetail!K26</f>
        <v>45100</v>
      </c>
      <c r="U31" s="41">
        <f>EmpDetail!F26</f>
        <v>0</v>
      </c>
      <c r="V31" s="41"/>
      <c r="W31" s="41"/>
    </row>
    <row r="32" spans="1:23">
      <c r="O32">
        <v>24</v>
      </c>
      <c r="P32" t="str">
        <f>EmpDetail!B27</f>
        <v>vthr flag</v>
      </c>
      <c r="Q32" t="str">
        <f>EmpDetail!C27</f>
        <v>अध्यापक ग्रेड III</v>
      </c>
      <c r="R32" t="str">
        <f>EmpDetail!D27</f>
        <v>राप्रावि जानकीवल्लभपुरा</v>
      </c>
      <c r="S32" t="str">
        <f>EmpDetail!J27</f>
        <v>L-10</v>
      </c>
      <c r="T32">
        <f>EmpDetail!K27</f>
        <v>40300</v>
      </c>
      <c r="U32" s="41">
        <f>EmpDetail!F27</f>
        <v>0</v>
      </c>
      <c r="V32" s="41"/>
      <c r="W32" s="41"/>
    </row>
    <row r="33" spans="15:23">
      <c r="O33">
        <v>25</v>
      </c>
      <c r="P33" t="str">
        <f>EmpDetail!B28</f>
        <v>eq[rkj eha;k</v>
      </c>
      <c r="Q33" t="str">
        <f>EmpDetail!C28</f>
        <v>प्रबोधक</v>
      </c>
      <c r="R33" t="str">
        <f>EmpDetail!D28</f>
        <v>राप्रावि जानकीवल्लभपुरा</v>
      </c>
      <c r="S33" t="str">
        <f>EmpDetail!J28</f>
        <v>L-11</v>
      </c>
      <c r="T33">
        <f>EmpDetail!K28</f>
        <v>45100</v>
      </c>
      <c r="U33" s="41">
        <f>EmpDetail!F28</f>
        <v>0</v>
      </c>
      <c r="V33" s="41"/>
      <c r="W33" s="41"/>
    </row>
    <row r="34" spans="15:23">
      <c r="O34">
        <v>26</v>
      </c>
      <c r="P34" t="str">
        <f>EmpDetail!B29</f>
        <v xml:space="preserve">eks0 tehy </v>
      </c>
      <c r="Q34" t="str">
        <f>EmpDetail!C29</f>
        <v>प्रबोधक</v>
      </c>
      <c r="R34" t="str">
        <f>EmpDetail!D29</f>
        <v>राप्रावि रसूलपुरा</v>
      </c>
      <c r="S34" t="str">
        <f>EmpDetail!J29</f>
        <v>L-11</v>
      </c>
      <c r="T34">
        <f>EmpDetail!K29</f>
        <v>45100</v>
      </c>
      <c r="U34" s="41">
        <f>EmpDetail!F29</f>
        <v>0</v>
      </c>
      <c r="V34" s="41"/>
      <c r="W34" s="41"/>
    </row>
    <row r="35" spans="15:23">
      <c r="O35">
        <v>27</v>
      </c>
      <c r="P35" t="str">
        <f>EmpDetail!B30</f>
        <v>lkaojey tkV</v>
      </c>
      <c r="Q35" t="str">
        <f>EmpDetail!C30</f>
        <v>अध्यापक ग्रेड III</v>
      </c>
      <c r="R35" t="str">
        <f>EmpDetail!D30</f>
        <v>राप्रावि रसूलपुरा</v>
      </c>
      <c r="S35" t="str">
        <f>EmpDetail!J30</f>
        <v>L-10</v>
      </c>
      <c r="T35">
        <f>EmpDetail!K30</f>
        <v>38000</v>
      </c>
      <c r="U35" s="41">
        <f>EmpDetail!F30</f>
        <v>0</v>
      </c>
      <c r="V35" s="41"/>
      <c r="W35" s="41"/>
    </row>
    <row r="36" spans="15:23">
      <c r="O36">
        <v>28</v>
      </c>
      <c r="P36" t="str">
        <f>EmpDetail!B31</f>
        <v>pkS/kjh eksuk jkekorkj</v>
      </c>
      <c r="Q36" t="str">
        <f>EmpDetail!C31</f>
        <v>अध्यापक ग्रेड III</v>
      </c>
      <c r="R36" t="str">
        <f>EmpDetail!D31</f>
        <v>राप्रावि मोहिनी ढाणी बाढ</v>
      </c>
      <c r="S36" t="str">
        <f>EmpDetail!J31</f>
        <v>L-10</v>
      </c>
      <c r="T36">
        <f>EmpDetail!K31</f>
        <v>38000</v>
      </c>
      <c r="U36" s="41">
        <f>EmpDetail!F31</f>
        <v>0</v>
      </c>
      <c r="V36" s="41"/>
      <c r="W36" s="41"/>
    </row>
    <row r="37" spans="15:23">
      <c r="O37">
        <v>29</v>
      </c>
      <c r="P37" t="str">
        <f>EmpDetail!B32</f>
        <v>rkjkpUn tk;loky</v>
      </c>
      <c r="Q37" t="str">
        <f>EmpDetail!C32</f>
        <v>प्रबोधक</v>
      </c>
      <c r="R37" t="str">
        <f>EmpDetail!D32</f>
        <v>राप्रावि मोहिनी ढाणी बाढ</v>
      </c>
      <c r="S37" t="str">
        <f>EmpDetail!J32</f>
        <v>L-11</v>
      </c>
      <c r="T37">
        <f>EmpDetail!K32</f>
        <v>41300</v>
      </c>
      <c r="U37" s="41">
        <f>EmpDetail!F32</f>
        <v>0</v>
      </c>
      <c r="V37" s="41"/>
      <c r="W37" s="41"/>
    </row>
    <row r="38" spans="15:23">
      <c r="O38">
        <v>30</v>
      </c>
      <c r="P38" t="str">
        <f>EmpDetail!B33</f>
        <v>jketl ;kno</v>
      </c>
      <c r="Q38" t="str">
        <f>EmpDetail!C33</f>
        <v>अध्यापक ग्रेड III</v>
      </c>
      <c r="R38" t="str">
        <f>EmpDetail!D33</f>
        <v>राप्रावि बैरवा ढाणी सोन्दीफल</v>
      </c>
      <c r="S38" t="str">
        <f>EmpDetail!J33</f>
        <v>L-12</v>
      </c>
      <c r="T38">
        <f>EmpDetail!K33</f>
        <v>63100</v>
      </c>
      <c r="U38" s="41">
        <f>EmpDetail!F33</f>
        <v>0</v>
      </c>
      <c r="V38" s="41"/>
      <c r="W38" s="41"/>
    </row>
    <row r="39" spans="15:23">
      <c r="O39">
        <v>31</v>
      </c>
      <c r="P39" t="str">
        <f>EmpDetail!B34</f>
        <v>dtksMey eh.kk</v>
      </c>
      <c r="Q39" t="str">
        <f>EmpDetail!C34</f>
        <v>अध्यापक ग्रेड III</v>
      </c>
      <c r="R39" t="str">
        <f>EmpDetail!D34</f>
        <v>राप्रावि बैरवा ढाणी सोन्दीफल</v>
      </c>
      <c r="S39" t="str">
        <f>EmpDetail!J34</f>
        <v>L-10</v>
      </c>
      <c r="T39">
        <f>EmpDetail!K34</f>
        <v>38000</v>
      </c>
      <c r="U39" s="41">
        <f>EmpDetail!F34</f>
        <v>0</v>
      </c>
      <c r="V39" s="41"/>
      <c r="W39" s="41"/>
    </row>
    <row r="40" spans="15:23">
      <c r="O40">
        <v>32</v>
      </c>
      <c r="P40" t="str">
        <f>EmpDetail!B35</f>
        <v>/kaut; xkSRre</v>
      </c>
      <c r="Q40" t="str">
        <f>EmpDetail!C35</f>
        <v>अध्यापक ग्रेड III</v>
      </c>
      <c r="R40" t="str">
        <f>EmpDetail!D35</f>
        <v>राउप्रावि गोरधनपुरा</v>
      </c>
      <c r="S40" t="str">
        <f>EmpDetail!J35</f>
        <v>L-10</v>
      </c>
      <c r="T40">
        <f>EmpDetail!K35</f>
        <v>34800</v>
      </c>
      <c r="U40" s="41">
        <f>EmpDetail!F35</f>
        <v>43193</v>
      </c>
      <c r="V40" s="41"/>
      <c r="W40" s="41"/>
    </row>
    <row r="41" spans="15:23">
      <c r="O41">
        <v>33</v>
      </c>
      <c r="P41" t="str">
        <f>EmpDetail!B36</f>
        <v>d`".kk xaxoky</v>
      </c>
      <c r="Q41" t="str">
        <f>EmpDetail!C36</f>
        <v>अध्यापक ग्रेड III</v>
      </c>
      <c r="R41" t="str">
        <f>EmpDetail!D36</f>
        <v>राउप्रावि गोरधनपुरा</v>
      </c>
      <c r="S41" t="str">
        <f>EmpDetail!J36</f>
        <v>L-10</v>
      </c>
      <c r="T41">
        <f>EmpDetail!K36</f>
        <v>33800</v>
      </c>
      <c r="U41" s="41">
        <f>EmpDetail!F36</f>
        <v>43455</v>
      </c>
      <c r="V41" s="41"/>
      <c r="W41" s="41"/>
    </row>
    <row r="42" spans="15:23">
      <c r="O42">
        <v>34</v>
      </c>
      <c r="P42" t="str">
        <f>EmpDetail!B37</f>
        <v>n'kjFk dqekj ;kno</v>
      </c>
      <c r="Q42" t="str">
        <f>EmpDetail!C37</f>
        <v>अध्यापक ग्रेड III</v>
      </c>
      <c r="R42" t="str">
        <f>EmpDetail!D37</f>
        <v>राउप्रावि सोंदीफल</v>
      </c>
      <c r="S42" t="str">
        <f>EmpDetail!J37</f>
        <v>L-10</v>
      </c>
      <c r="T42">
        <f>EmpDetail!K37</f>
        <v>23700</v>
      </c>
      <c r="U42" s="41">
        <f>EmpDetail!F37</f>
        <v>43372</v>
      </c>
      <c r="V42" s="41"/>
      <c r="W42" s="41"/>
    </row>
    <row r="43" spans="15:23">
      <c r="O43">
        <v>35</v>
      </c>
      <c r="P43" t="str">
        <f>EmpDetail!B38</f>
        <v>d`".k yky tkV</v>
      </c>
      <c r="Q43" t="str">
        <f>EmpDetail!C38</f>
        <v>अध्यापक ग्रेड III</v>
      </c>
      <c r="R43" t="str">
        <f>EmpDetail!D38</f>
        <v>राउप्रावि सोंदीफल</v>
      </c>
      <c r="S43" t="str">
        <f>EmpDetail!J38</f>
        <v>L-10</v>
      </c>
      <c r="T43">
        <f>EmpDetail!K38</f>
        <v>33800</v>
      </c>
      <c r="U43" s="41">
        <f>EmpDetail!F38</f>
        <v>43375</v>
      </c>
      <c r="V43" s="41"/>
      <c r="W43" s="41"/>
    </row>
    <row r="44" spans="15:23">
      <c r="O44">
        <v>36</v>
      </c>
      <c r="P44" t="str">
        <f>EmpDetail!B39</f>
        <v>nhisUnz dqekj iztkir</v>
      </c>
      <c r="Q44" t="str">
        <f>EmpDetail!C39</f>
        <v>अध्यापक ग्रेड III</v>
      </c>
      <c r="R44" t="str">
        <f>EmpDetail!D39</f>
        <v>राउप्रावि सोंदीफल</v>
      </c>
      <c r="S44" t="str">
        <f>EmpDetail!J39</f>
        <v>L-10</v>
      </c>
      <c r="T44">
        <f>EmpDetail!K39</f>
        <v>33800</v>
      </c>
      <c r="U44" s="41">
        <f>EmpDetail!F39</f>
        <v>43462</v>
      </c>
      <c r="V44" s="41"/>
      <c r="W44" s="41"/>
    </row>
    <row r="45" spans="15:23">
      <c r="O45">
        <v>37</v>
      </c>
      <c r="P45" t="str">
        <f>EmpDetail!B40</f>
        <v>uohu dqekj</v>
      </c>
      <c r="Q45" t="str">
        <f>EmpDetail!C40</f>
        <v>अध्यापक ग्रेड III</v>
      </c>
      <c r="R45" t="str">
        <f>EmpDetail!D40</f>
        <v>राउप्रावि मोहिनी</v>
      </c>
      <c r="S45" t="str">
        <f>EmpDetail!J40</f>
        <v>L-10</v>
      </c>
      <c r="T45">
        <f>EmpDetail!K40</f>
        <v>33800</v>
      </c>
      <c r="U45" s="41">
        <f>EmpDetail!F40</f>
        <v>43455</v>
      </c>
      <c r="V45" s="41"/>
      <c r="W45" s="41"/>
    </row>
    <row r="46" spans="15:23">
      <c r="O46">
        <v>38</v>
      </c>
      <c r="P46" t="str">
        <f>EmpDetail!B41</f>
        <v>ehrs'k dqekj 'kekZ</v>
      </c>
      <c r="Q46" t="str">
        <f>EmpDetail!C41</f>
        <v>अध्यापक ग्रेड III</v>
      </c>
      <c r="R46" t="str">
        <f>EmpDetail!D41</f>
        <v>राउप्रावि मोहिनी</v>
      </c>
      <c r="S46" t="str">
        <f>EmpDetail!J41</f>
        <v>L-10</v>
      </c>
      <c r="T46">
        <f>EmpDetail!K41</f>
        <v>34800</v>
      </c>
      <c r="U46" s="41">
        <f>EmpDetail!G41</f>
        <v>43923</v>
      </c>
      <c r="V46" s="41"/>
      <c r="W46" s="41"/>
    </row>
    <row r="47" spans="15:23">
      <c r="O47">
        <v>39</v>
      </c>
      <c r="P47" t="str">
        <f>EmpDetail!B42</f>
        <v>eUtw eh.kk</v>
      </c>
      <c r="Q47" t="str">
        <f>EmpDetail!C42</f>
        <v>वरिष्ठ अध्यापक</v>
      </c>
      <c r="R47" t="str">
        <f>EmpDetail!D42</f>
        <v>राउप्रावि गोरधनपुरा</v>
      </c>
      <c r="S47" t="str">
        <f>EmpDetail!J42</f>
        <v>L-10</v>
      </c>
      <c r="T47">
        <f>EmpDetail!K42</f>
        <v>33800</v>
      </c>
      <c r="U47" s="41">
        <f>EmpDetail!F42</f>
        <v>43371</v>
      </c>
      <c r="V47" s="41"/>
      <c r="W47" s="41"/>
    </row>
    <row r="48" spans="15:23">
      <c r="O48">
        <v>40</v>
      </c>
      <c r="P48" t="str">
        <f>EmpDetail!B43</f>
        <v>eatw pkS/kjh</v>
      </c>
      <c r="Q48" t="str">
        <f>EmpDetail!C43</f>
        <v>वरिष्ठ अध्यापक</v>
      </c>
      <c r="R48" t="str">
        <f>EmpDetail!D43</f>
        <v>राउप्रावि सोंदीफल</v>
      </c>
      <c r="S48" t="str">
        <f>EmpDetail!J43</f>
        <v>L-11</v>
      </c>
      <c r="T48">
        <f>EmpDetail!K43</f>
        <v>26500</v>
      </c>
      <c r="U48" s="41">
        <f>EmpDetail!F43</f>
        <v>44103</v>
      </c>
      <c r="V48" s="41"/>
      <c r="W48" s="41"/>
    </row>
    <row r="49" spans="15:23">
      <c r="O49">
        <v>41</v>
      </c>
      <c r="P49">
        <f>EmpDetail!B44</f>
        <v>0</v>
      </c>
      <c r="Q49">
        <f>EmpDetail!C44</f>
        <v>0</v>
      </c>
      <c r="R49">
        <f>EmpDetail!D44</f>
        <v>0</v>
      </c>
      <c r="S49">
        <f>EmpDetail!J44</f>
        <v>0</v>
      </c>
      <c r="T49">
        <f>EmpDetail!K44</f>
        <v>0</v>
      </c>
      <c r="U49" s="41">
        <f>EmpDetail!F44</f>
        <v>0</v>
      </c>
      <c r="V49" s="41"/>
      <c r="W49" s="41"/>
    </row>
    <row r="50" spans="15:23">
      <c r="O50">
        <v>42</v>
      </c>
      <c r="P50">
        <f>EmpDetail!B45</f>
        <v>0</v>
      </c>
      <c r="Q50">
        <f>EmpDetail!C45</f>
        <v>0</v>
      </c>
      <c r="R50">
        <f>EmpDetail!D45</f>
        <v>0</v>
      </c>
      <c r="S50">
        <f>EmpDetail!J45</f>
        <v>0</v>
      </c>
      <c r="T50">
        <f>EmpDetail!K45</f>
        <v>0</v>
      </c>
      <c r="U50" s="41">
        <f>EmpDetail!F45</f>
        <v>0</v>
      </c>
      <c r="V50" s="41"/>
      <c r="W50" s="41"/>
    </row>
    <row r="51" spans="15:23">
      <c r="O51">
        <v>43</v>
      </c>
      <c r="P51">
        <f>EmpDetail!B46</f>
        <v>0</v>
      </c>
      <c r="Q51">
        <f>EmpDetail!C46</f>
        <v>0</v>
      </c>
      <c r="R51">
        <f>EmpDetail!D46</f>
        <v>0</v>
      </c>
      <c r="S51">
        <f>EmpDetail!J46</f>
        <v>0</v>
      </c>
      <c r="T51">
        <f>EmpDetail!K46</f>
        <v>0</v>
      </c>
      <c r="U51" s="41">
        <f>EmpDetail!F46</f>
        <v>0</v>
      </c>
      <c r="V51" s="41"/>
      <c r="W51" s="41"/>
    </row>
    <row r="52" spans="15:23">
      <c r="O52">
        <v>44</v>
      </c>
      <c r="P52">
        <f>EmpDetail!B47</f>
        <v>0</v>
      </c>
      <c r="Q52">
        <f>EmpDetail!C47</f>
        <v>0</v>
      </c>
      <c r="R52">
        <f>EmpDetail!D47</f>
        <v>0</v>
      </c>
      <c r="S52">
        <f>EmpDetail!J47</f>
        <v>0</v>
      </c>
      <c r="T52">
        <f>EmpDetail!K47</f>
        <v>0</v>
      </c>
      <c r="U52" s="41">
        <f>EmpDetail!F47</f>
        <v>0</v>
      </c>
      <c r="V52" s="41"/>
      <c r="W52" s="41"/>
    </row>
    <row r="53" spans="15:23">
      <c r="O53">
        <v>45</v>
      </c>
      <c r="P53">
        <f>EmpDetail!B48</f>
        <v>0</v>
      </c>
      <c r="Q53">
        <f>EmpDetail!C48</f>
        <v>0</v>
      </c>
      <c r="R53">
        <f>EmpDetail!D48</f>
        <v>0</v>
      </c>
      <c r="S53">
        <f>EmpDetail!J48</f>
        <v>0</v>
      </c>
      <c r="T53">
        <f>EmpDetail!K48</f>
        <v>0</v>
      </c>
      <c r="U53" s="41">
        <f>EmpDetail!F48</f>
        <v>0</v>
      </c>
      <c r="V53" s="41"/>
      <c r="W53" s="41"/>
    </row>
    <row r="54" spans="15:23">
      <c r="O54">
        <v>46</v>
      </c>
      <c r="P54">
        <f>EmpDetail!B49</f>
        <v>0</v>
      </c>
      <c r="Q54">
        <f>EmpDetail!C49</f>
        <v>0</v>
      </c>
      <c r="R54">
        <f>EmpDetail!D49</f>
        <v>0</v>
      </c>
      <c r="S54">
        <f>EmpDetail!J49</f>
        <v>0</v>
      </c>
      <c r="T54">
        <f>EmpDetail!K49</f>
        <v>0</v>
      </c>
      <c r="U54" s="41">
        <f>EmpDetail!F49</f>
        <v>0</v>
      </c>
      <c r="V54" s="41"/>
      <c r="W54" s="41"/>
    </row>
    <row r="55" spans="15:23">
      <c r="O55">
        <v>47</v>
      </c>
      <c r="P55">
        <f>EmpDetail!B50</f>
        <v>0</v>
      </c>
      <c r="Q55">
        <f>EmpDetail!C50</f>
        <v>0</v>
      </c>
      <c r="R55">
        <f>EmpDetail!D50</f>
        <v>0</v>
      </c>
      <c r="S55">
        <f>EmpDetail!J50</f>
        <v>0</v>
      </c>
      <c r="T55">
        <f>EmpDetail!K50</f>
        <v>0</v>
      </c>
      <c r="U55" s="41">
        <f>EmpDetail!F50</f>
        <v>0</v>
      </c>
      <c r="V55" s="41"/>
      <c r="W55" s="41"/>
    </row>
    <row r="56" spans="15:23">
      <c r="O56">
        <v>48</v>
      </c>
      <c r="P56">
        <f>EmpDetail!B51</f>
        <v>0</v>
      </c>
      <c r="Q56">
        <f>EmpDetail!C51</f>
        <v>0</v>
      </c>
      <c r="R56">
        <f>EmpDetail!D51</f>
        <v>0</v>
      </c>
      <c r="S56">
        <f>EmpDetail!J51</f>
        <v>0</v>
      </c>
      <c r="T56">
        <f>EmpDetail!K51</f>
        <v>0</v>
      </c>
      <c r="U56" s="41">
        <f>EmpDetail!F51</f>
        <v>0</v>
      </c>
      <c r="V56" s="41"/>
      <c r="W56" s="41"/>
    </row>
    <row r="57" spans="15:23">
      <c r="O57">
        <v>49</v>
      </c>
      <c r="P57">
        <f>EmpDetail!B52</f>
        <v>0</v>
      </c>
      <c r="Q57">
        <f>EmpDetail!C52</f>
        <v>0</v>
      </c>
      <c r="R57">
        <f>EmpDetail!D52</f>
        <v>0</v>
      </c>
      <c r="S57">
        <f>EmpDetail!J52</f>
        <v>0</v>
      </c>
      <c r="T57">
        <f>EmpDetail!K52</f>
        <v>0</v>
      </c>
      <c r="U57" s="41">
        <f>EmpDetail!F52</f>
        <v>0</v>
      </c>
      <c r="V57" s="41"/>
      <c r="W57" s="41"/>
    </row>
    <row r="58" spans="15:23">
      <c r="O58">
        <v>50</v>
      </c>
      <c r="P58">
        <f>EmpDetail!B53</f>
        <v>0</v>
      </c>
      <c r="Q58">
        <f>EmpDetail!C53</f>
        <v>0</v>
      </c>
      <c r="R58">
        <f>EmpDetail!D53</f>
        <v>0</v>
      </c>
      <c r="S58">
        <f>EmpDetail!J53</f>
        <v>0</v>
      </c>
      <c r="T58">
        <f>EmpDetail!K53</f>
        <v>0</v>
      </c>
      <c r="U58" s="41">
        <f>EmpDetail!F53</f>
        <v>0</v>
      </c>
      <c r="V58" s="41"/>
      <c r="W58" s="41"/>
    </row>
    <row r="59" spans="15:23">
      <c r="O59">
        <v>51</v>
      </c>
      <c r="P59">
        <f>EmpDetail!B54</f>
        <v>0</v>
      </c>
      <c r="Q59">
        <f>EmpDetail!C54</f>
        <v>0</v>
      </c>
      <c r="R59">
        <f>EmpDetail!D54</f>
        <v>0</v>
      </c>
      <c r="S59">
        <f>EmpDetail!J54</f>
        <v>0</v>
      </c>
      <c r="T59">
        <f>EmpDetail!K54</f>
        <v>0</v>
      </c>
      <c r="U59" s="41">
        <f>EmpDetail!F54</f>
        <v>0</v>
      </c>
      <c r="V59" s="41"/>
      <c r="W59" s="41"/>
    </row>
    <row r="60" spans="15:23">
      <c r="O60">
        <v>52</v>
      </c>
      <c r="P60">
        <f>EmpDetail!B55</f>
        <v>0</v>
      </c>
      <c r="Q60">
        <f>EmpDetail!C55</f>
        <v>0</v>
      </c>
      <c r="R60">
        <f>EmpDetail!D55</f>
        <v>0</v>
      </c>
      <c r="S60">
        <f>EmpDetail!J55</f>
        <v>0</v>
      </c>
      <c r="T60">
        <f>EmpDetail!K55</f>
        <v>0</v>
      </c>
      <c r="U60" s="41">
        <f>EmpDetail!F55</f>
        <v>0</v>
      </c>
      <c r="V60" s="41"/>
      <c r="W60" s="41"/>
    </row>
    <row r="61" spans="15:23">
      <c r="O61">
        <v>53</v>
      </c>
      <c r="P61">
        <f>EmpDetail!B56</f>
        <v>0</v>
      </c>
      <c r="Q61">
        <f>EmpDetail!C56</f>
        <v>0</v>
      </c>
      <c r="R61">
        <f>EmpDetail!D56</f>
        <v>0</v>
      </c>
      <c r="S61">
        <f>EmpDetail!J56</f>
        <v>0</v>
      </c>
      <c r="T61">
        <f>EmpDetail!K56</f>
        <v>0</v>
      </c>
      <c r="U61" s="41">
        <f>EmpDetail!F56</f>
        <v>0</v>
      </c>
      <c r="V61" s="41"/>
      <c r="W61" s="41"/>
    </row>
    <row r="62" spans="15:23">
      <c r="O62">
        <v>54</v>
      </c>
      <c r="P62">
        <f>EmpDetail!B57</f>
        <v>0</v>
      </c>
      <c r="Q62">
        <f>EmpDetail!C57</f>
        <v>0</v>
      </c>
      <c r="R62">
        <f>EmpDetail!D57</f>
        <v>0</v>
      </c>
      <c r="S62">
        <f>EmpDetail!J57</f>
        <v>0</v>
      </c>
      <c r="T62">
        <f>EmpDetail!K57</f>
        <v>0</v>
      </c>
      <c r="U62" s="41">
        <f>EmpDetail!F57</f>
        <v>0</v>
      </c>
      <c r="V62" s="41"/>
      <c r="W62" s="41"/>
    </row>
    <row r="63" spans="15:23">
      <c r="O63">
        <v>55</v>
      </c>
      <c r="P63">
        <f>EmpDetail!B58</f>
        <v>0</v>
      </c>
      <c r="Q63">
        <f>EmpDetail!C58</f>
        <v>0</v>
      </c>
      <c r="R63">
        <f>EmpDetail!D58</f>
        <v>0</v>
      </c>
      <c r="S63">
        <f>EmpDetail!J58</f>
        <v>0</v>
      </c>
      <c r="T63">
        <f>EmpDetail!K58</f>
        <v>0</v>
      </c>
      <c r="U63" s="41">
        <f>EmpDetail!F58</f>
        <v>0</v>
      </c>
      <c r="V63" s="41"/>
      <c r="W63" s="41"/>
    </row>
    <row r="64" spans="15:23">
      <c r="O64">
        <v>56</v>
      </c>
      <c r="P64">
        <f>EmpDetail!B59</f>
        <v>0</v>
      </c>
      <c r="Q64">
        <f>EmpDetail!C59</f>
        <v>0</v>
      </c>
      <c r="R64">
        <f>EmpDetail!D59</f>
        <v>0</v>
      </c>
      <c r="S64">
        <f>EmpDetail!J59</f>
        <v>0</v>
      </c>
      <c r="T64">
        <f>EmpDetail!K59</f>
        <v>0</v>
      </c>
      <c r="U64" s="41">
        <f>EmpDetail!F59</f>
        <v>0</v>
      </c>
      <c r="V64" s="41"/>
      <c r="W64" s="41"/>
    </row>
    <row r="65" spans="15:23">
      <c r="O65">
        <v>57</v>
      </c>
      <c r="P65">
        <f>EmpDetail!B60</f>
        <v>0</v>
      </c>
      <c r="Q65">
        <f>EmpDetail!C60</f>
        <v>0</v>
      </c>
      <c r="R65">
        <f>EmpDetail!D60</f>
        <v>0</v>
      </c>
      <c r="S65">
        <f>EmpDetail!J60</f>
        <v>0</v>
      </c>
      <c r="T65">
        <f>EmpDetail!K60</f>
        <v>0</v>
      </c>
      <c r="U65" s="41">
        <f>EmpDetail!F60</f>
        <v>0</v>
      </c>
      <c r="V65" s="41"/>
      <c r="W65" s="41"/>
    </row>
    <row r="66" spans="15:23">
      <c r="O66">
        <v>58</v>
      </c>
      <c r="P66">
        <f>EmpDetail!B61</f>
        <v>0</v>
      </c>
      <c r="Q66">
        <f>EmpDetail!C61</f>
        <v>0</v>
      </c>
      <c r="R66">
        <f>EmpDetail!D61</f>
        <v>0</v>
      </c>
      <c r="S66">
        <f>EmpDetail!J61</f>
        <v>0</v>
      </c>
      <c r="T66">
        <f>EmpDetail!K61</f>
        <v>0</v>
      </c>
      <c r="U66" s="41">
        <f>EmpDetail!F61</f>
        <v>0</v>
      </c>
      <c r="V66" s="41"/>
      <c r="W66" s="41"/>
    </row>
    <row r="67" spans="15:23">
      <c r="O67">
        <v>59</v>
      </c>
      <c r="P67">
        <f>EmpDetail!B62</f>
        <v>0</v>
      </c>
      <c r="Q67">
        <f>EmpDetail!C62</f>
        <v>0</v>
      </c>
      <c r="R67">
        <f>EmpDetail!D62</f>
        <v>0</v>
      </c>
      <c r="S67">
        <f>EmpDetail!J62</f>
        <v>0</v>
      </c>
      <c r="T67">
        <f>EmpDetail!K62</f>
        <v>0</v>
      </c>
      <c r="U67" s="41">
        <f>EmpDetail!F62</f>
        <v>0</v>
      </c>
      <c r="V67" s="41"/>
      <c r="W67" s="41"/>
    </row>
    <row r="68" spans="15:23">
      <c r="O68">
        <v>60</v>
      </c>
      <c r="P68">
        <f>EmpDetail!B63</f>
        <v>0</v>
      </c>
      <c r="Q68">
        <f>EmpDetail!C63</f>
        <v>0</v>
      </c>
      <c r="R68">
        <f>EmpDetail!D63</f>
        <v>0</v>
      </c>
      <c r="S68">
        <f>EmpDetail!J63</f>
        <v>0</v>
      </c>
      <c r="T68">
        <f>EmpDetail!K63</f>
        <v>0</v>
      </c>
      <c r="U68" s="41">
        <f>EmpDetail!F63</f>
        <v>0</v>
      </c>
      <c r="V68" s="41"/>
      <c r="W68" s="41"/>
    </row>
    <row r="69" spans="15:23">
      <c r="O69">
        <v>61</v>
      </c>
      <c r="P69">
        <f>EmpDetail!B64</f>
        <v>0</v>
      </c>
      <c r="Q69">
        <f>EmpDetail!C64</f>
        <v>0</v>
      </c>
      <c r="R69">
        <f>EmpDetail!D64</f>
        <v>0</v>
      </c>
      <c r="S69">
        <f>EmpDetail!J64</f>
        <v>0</v>
      </c>
      <c r="T69">
        <f>EmpDetail!K64</f>
        <v>0</v>
      </c>
      <c r="U69" s="41">
        <f>EmpDetail!F64</f>
        <v>0</v>
      </c>
      <c r="V69" s="41"/>
      <c r="W69" s="41"/>
    </row>
    <row r="70" spans="15:23">
      <c r="O70">
        <v>62</v>
      </c>
      <c r="P70">
        <f>EmpDetail!B65</f>
        <v>0</v>
      </c>
      <c r="Q70">
        <f>EmpDetail!C65</f>
        <v>0</v>
      </c>
      <c r="R70">
        <f>EmpDetail!D65</f>
        <v>0</v>
      </c>
      <c r="S70">
        <f>EmpDetail!J65</f>
        <v>0</v>
      </c>
      <c r="T70">
        <f>EmpDetail!K65</f>
        <v>0</v>
      </c>
      <c r="U70" s="41">
        <f>EmpDetail!F65</f>
        <v>0</v>
      </c>
      <c r="V70" s="41"/>
      <c r="W70" s="41"/>
    </row>
    <row r="71" spans="15:23">
      <c r="O71">
        <v>63</v>
      </c>
      <c r="P71">
        <f>EmpDetail!B66</f>
        <v>0</v>
      </c>
      <c r="Q71">
        <f>EmpDetail!C66</f>
        <v>0</v>
      </c>
      <c r="R71">
        <f>EmpDetail!D66</f>
        <v>0</v>
      </c>
      <c r="S71">
        <f>EmpDetail!J66</f>
        <v>0</v>
      </c>
      <c r="T71">
        <f>EmpDetail!K66</f>
        <v>0</v>
      </c>
      <c r="U71" s="41">
        <f>EmpDetail!F66</f>
        <v>0</v>
      </c>
      <c r="V71" s="41"/>
      <c r="W71" s="41"/>
    </row>
    <row r="72" spans="15:23">
      <c r="O72">
        <v>64</v>
      </c>
      <c r="P72">
        <f>EmpDetail!B67</f>
        <v>0</v>
      </c>
      <c r="Q72">
        <f>EmpDetail!C67</f>
        <v>0</v>
      </c>
      <c r="R72">
        <f>EmpDetail!D67</f>
        <v>0</v>
      </c>
      <c r="S72">
        <f>EmpDetail!J67</f>
        <v>0</v>
      </c>
      <c r="T72">
        <f>EmpDetail!K67</f>
        <v>0</v>
      </c>
      <c r="U72" s="41">
        <f>EmpDetail!F67</f>
        <v>0</v>
      </c>
      <c r="V72" s="41"/>
      <c r="W72" s="41"/>
    </row>
    <row r="73" spans="15:23">
      <c r="O73">
        <v>65</v>
      </c>
      <c r="P73">
        <f>EmpDetail!B68</f>
        <v>0</v>
      </c>
      <c r="Q73">
        <f>EmpDetail!C68</f>
        <v>0</v>
      </c>
      <c r="R73">
        <f>EmpDetail!D68</f>
        <v>0</v>
      </c>
      <c r="S73">
        <f>EmpDetail!J68</f>
        <v>0</v>
      </c>
      <c r="T73">
        <f>EmpDetail!K68</f>
        <v>0</v>
      </c>
      <c r="U73" s="41">
        <f>EmpDetail!F68</f>
        <v>0</v>
      </c>
      <c r="V73" s="41"/>
      <c r="W73" s="41"/>
    </row>
    <row r="74" spans="15:23">
      <c r="O74">
        <v>66</v>
      </c>
      <c r="P74">
        <f>EmpDetail!B69</f>
        <v>0</v>
      </c>
      <c r="Q74">
        <f>EmpDetail!C69</f>
        <v>0</v>
      </c>
      <c r="R74">
        <f>EmpDetail!D69</f>
        <v>0</v>
      </c>
      <c r="S74">
        <f>EmpDetail!J69</f>
        <v>0</v>
      </c>
      <c r="T74">
        <f>EmpDetail!K69</f>
        <v>0</v>
      </c>
      <c r="U74" s="41">
        <f>EmpDetail!F69</f>
        <v>0</v>
      </c>
      <c r="V74" s="41"/>
      <c r="W74" s="41"/>
    </row>
    <row r="75" spans="15:23">
      <c r="O75">
        <v>67</v>
      </c>
      <c r="P75">
        <f>EmpDetail!B70</f>
        <v>0</v>
      </c>
      <c r="Q75">
        <f>EmpDetail!C70</f>
        <v>0</v>
      </c>
      <c r="R75">
        <f>EmpDetail!D70</f>
        <v>0</v>
      </c>
      <c r="S75">
        <f>EmpDetail!J70</f>
        <v>0</v>
      </c>
      <c r="T75">
        <f>EmpDetail!K70</f>
        <v>0</v>
      </c>
      <c r="U75" s="41">
        <f>EmpDetail!F70</f>
        <v>0</v>
      </c>
      <c r="V75" s="41"/>
      <c r="W75" s="41"/>
    </row>
    <row r="76" spans="15:23">
      <c r="O76">
        <v>68</v>
      </c>
      <c r="P76">
        <f>EmpDetail!B71</f>
        <v>0</v>
      </c>
      <c r="Q76">
        <f>EmpDetail!C71</f>
        <v>0</v>
      </c>
      <c r="R76">
        <f>EmpDetail!D71</f>
        <v>0</v>
      </c>
      <c r="S76">
        <f>EmpDetail!J71</f>
        <v>0</v>
      </c>
      <c r="T76">
        <f>EmpDetail!K71</f>
        <v>0</v>
      </c>
      <c r="U76" s="41">
        <f>EmpDetail!F71</f>
        <v>0</v>
      </c>
      <c r="V76" s="41"/>
      <c r="W76" s="41"/>
    </row>
    <row r="77" spans="15:23">
      <c r="O77">
        <v>69</v>
      </c>
      <c r="P77">
        <f>EmpDetail!B72</f>
        <v>0</v>
      </c>
      <c r="Q77">
        <f>EmpDetail!C72</f>
        <v>0</v>
      </c>
      <c r="R77">
        <f>EmpDetail!D72</f>
        <v>0</v>
      </c>
      <c r="S77">
        <f>EmpDetail!J72</f>
        <v>0</v>
      </c>
      <c r="T77">
        <f>EmpDetail!K72</f>
        <v>0</v>
      </c>
      <c r="U77" s="41">
        <f>EmpDetail!F72</f>
        <v>0</v>
      </c>
      <c r="V77" s="41"/>
      <c r="W77" s="41"/>
    </row>
    <row r="78" spans="15:23">
      <c r="O78">
        <v>70</v>
      </c>
      <c r="P78">
        <f>EmpDetail!B73</f>
        <v>0</v>
      </c>
      <c r="Q78">
        <f>EmpDetail!C73</f>
        <v>0</v>
      </c>
      <c r="R78">
        <f>EmpDetail!D73</f>
        <v>0</v>
      </c>
      <c r="S78">
        <f>EmpDetail!J73</f>
        <v>0</v>
      </c>
      <c r="T78">
        <f>EmpDetail!K73</f>
        <v>0</v>
      </c>
      <c r="U78" s="41">
        <f>EmpDetail!F73</f>
        <v>0</v>
      </c>
      <c r="V78" s="41"/>
      <c r="W78" s="41"/>
    </row>
    <row r="79" spans="15:23">
      <c r="O79">
        <v>71</v>
      </c>
      <c r="P79">
        <f>EmpDetail!B74</f>
        <v>0</v>
      </c>
      <c r="Q79">
        <f>EmpDetail!C74</f>
        <v>0</v>
      </c>
      <c r="R79">
        <f>EmpDetail!D74</f>
        <v>0</v>
      </c>
      <c r="S79">
        <f>EmpDetail!J74</f>
        <v>0</v>
      </c>
      <c r="T79">
        <f>EmpDetail!K74</f>
        <v>0</v>
      </c>
      <c r="U79" s="41">
        <f>EmpDetail!F74</f>
        <v>0</v>
      </c>
      <c r="V79" s="41"/>
      <c r="W79" s="41"/>
    </row>
    <row r="80" spans="15:23">
      <c r="O80">
        <v>72</v>
      </c>
      <c r="P80">
        <f>EmpDetail!B75</f>
        <v>0</v>
      </c>
      <c r="Q80">
        <f>EmpDetail!C75</f>
        <v>0</v>
      </c>
      <c r="R80">
        <f>EmpDetail!D75</f>
        <v>0</v>
      </c>
      <c r="S80">
        <f>EmpDetail!J75</f>
        <v>0</v>
      </c>
      <c r="T80">
        <f>EmpDetail!K75</f>
        <v>0</v>
      </c>
      <c r="U80" s="41">
        <f>EmpDetail!F75</f>
        <v>0</v>
      </c>
      <c r="V80" s="41"/>
      <c r="W80" s="41"/>
    </row>
    <row r="81" spans="15:23">
      <c r="O81">
        <v>73</v>
      </c>
      <c r="P81">
        <f>EmpDetail!B76</f>
        <v>0</v>
      </c>
      <c r="Q81">
        <f>EmpDetail!C76</f>
        <v>0</v>
      </c>
      <c r="R81">
        <f>EmpDetail!D76</f>
        <v>0</v>
      </c>
      <c r="S81">
        <f>EmpDetail!J76</f>
        <v>0</v>
      </c>
      <c r="T81">
        <f>EmpDetail!K76</f>
        <v>0</v>
      </c>
      <c r="U81" s="41">
        <f>EmpDetail!F76</f>
        <v>0</v>
      </c>
      <c r="V81" s="41"/>
      <c r="W81" s="41"/>
    </row>
    <row r="82" spans="15:23">
      <c r="O82">
        <v>74</v>
      </c>
      <c r="P82">
        <f>EmpDetail!B77</f>
        <v>0</v>
      </c>
      <c r="Q82">
        <f>EmpDetail!C77</f>
        <v>0</v>
      </c>
      <c r="R82">
        <f>EmpDetail!D77</f>
        <v>0</v>
      </c>
      <c r="S82">
        <f>EmpDetail!J77</f>
        <v>0</v>
      </c>
      <c r="T82">
        <f>EmpDetail!K77</f>
        <v>0</v>
      </c>
      <c r="U82" s="41">
        <f>EmpDetail!F77</f>
        <v>0</v>
      </c>
      <c r="V82" s="41"/>
      <c r="W82" s="41"/>
    </row>
    <row r="83" spans="15:23">
      <c r="O83">
        <v>75</v>
      </c>
      <c r="P83">
        <f>EmpDetail!B78</f>
        <v>0</v>
      </c>
      <c r="Q83">
        <f>EmpDetail!C78</f>
        <v>0</v>
      </c>
      <c r="R83">
        <f>EmpDetail!D78</f>
        <v>0</v>
      </c>
      <c r="S83">
        <f>EmpDetail!J78</f>
        <v>0</v>
      </c>
      <c r="T83">
        <f>EmpDetail!K78</f>
        <v>0</v>
      </c>
      <c r="U83" s="41">
        <f>EmpDetail!F78</f>
        <v>0</v>
      </c>
      <c r="V83" s="41"/>
      <c r="W83" s="41"/>
    </row>
    <row r="84" spans="15:23">
      <c r="O84">
        <v>76</v>
      </c>
      <c r="P84">
        <f>EmpDetail!B79</f>
        <v>0</v>
      </c>
      <c r="Q84">
        <f>EmpDetail!C79</f>
        <v>0</v>
      </c>
      <c r="R84">
        <f>EmpDetail!D79</f>
        <v>0</v>
      </c>
      <c r="S84">
        <f>EmpDetail!J79</f>
        <v>0</v>
      </c>
      <c r="T84">
        <f>EmpDetail!K79</f>
        <v>0</v>
      </c>
      <c r="U84" s="41">
        <f>EmpDetail!F79</f>
        <v>0</v>
      </c>
      <c r="V84" s="41"/>
      <c r="W84" s="41"/>
    </row>
    <row r="85" spans="15:23">
      <c r="O85">
        <v>77</v>
      </c>
      <c r="P85">
        <f>EmpDetail!B80</f>
        <v>0</v>
      </c>
      <c r="Q85">
        <f>EmpDetail!C80</f>
        <v>0</v>
      </c>
      <c r="R85">
        <f>EmpDetail!D80</f>
        <v>0</v>
      </c>
      <c r="S85">
        <f>EmpDetail!J80</f>
        <v>0</v>
      </c>
      <c r="T85">
        <f>EmpDetail!K80</f>
        <v>0</v>
      </c>
      <c r="U85" s="41">
        <f>EmpDetail!F80</f>
        <v>0</v>
      </c>
      <c r="V85" s="41"/>
      <c r="W85" s="41"/>
    </row>
    <row r="86" spans="15:23">
      <c r="O86">
        <v>78</v>
      </c>
      <c r="P86">
        <f>EmpDetail!B81</f>
        <v>0</v>
      </c>
      <c r="Q86">
        <f>EmpDetail!C81</f>
        <v>0</v>
      </c>
      <c r="R86">
        <f>EmpDetail!D81</f>
        <v>0</v>
      </c>
      <c r="S86">
        <f>EmpDetail!J81</f>
        <v>0</v>
      </c>
      <c r="T86">
        <f>EmpDetail!K81</f>
        <v>0</v>
      </c>
      <c r="U86" s="41">
        <f>EmpDetail!F81</f>
        <v>0</v>
      </c>
      <c r="V86" s="41"/>
      <c r="W86" s="41"/>
    </row>
    <row r="87" spans="15:23">
      <c r="O87">
        <v>79</v>
      </c>
      <c r="P87">
        <f>EmpDetail!B82</f>
        <v>0</v>
      </c>
      <c r="Q87">
        <f>EmpDetail!C82</f>
        <v>0</v>
      </c>
      <c r="R87">
        <f>EmpDetail!D82</f>
        <v>0</v>
      </c>
      <c r="S87">
        <f>EmpDetail!J82</f>
        <v>0</v>
      </c>
      <c r="T87">
        <f>EmpDetail!K82</f>
        <v>0</v>
      </c>
      <c r="U87" s="41">
        <f>EmpDetail!F82</f>
        <v>0</v>
      </c>
      <c r="V87" s="41"/>
      <c r="W87" s="41"/>
    </row>
    <row r="88" spans="15:23">
      <c r="O88">
        <v>80</v>
      </c>
      <c r="P88">
        <f>EmpDetail!B83</f>
        <v>0</v>
      </c>
      <c r="Q88">
        <f>EmpDetail!C83</f>
        <v>0</v>
      </c>
      <c r="R88">
        <f>EmpDetail!D83</f>
        <v>0</v>
      </c>
      <c r="S88">
        <f>EmpDetail!J83</f>
        <v>0</v>
      </c>
      <c r="T88">
        <f>EmpDetail!K83</f>
        <v>0</v>
      </c>
      <c r="U88" s="41">
        <f>EmpDetail!F83</f>
        <v>0</v>
      </c>
      <c r="V88" s="41"/>
      <c r="W88" s="41"/>
    </row>
    <row r="89" spans="15:23">
      <c r="O89">
        <v>81</v>
      </c>
      <c r="P89">
        <f>EmpDetail!B84</f>
        <v>0</v>
      </c>
      <c r="Q89">
        <f>EmpDetail!C84</f>
        <v>0</v>
      </c>
      <c r="R89">
        <f>EmpDetail!D84</f>
        <v>0</v>
      </c>
      <c r="S89">
        <f>EmpDetail!J84</f>
        <v>0</v>
      </c>
      <c r="T89">
        <f>EmpDetail!K84</f>
        <v>0</v>
      </c>
      <c r="U89" s="41">
        <f>EmpDetail!F84</f>
        <v>0</v>
      </c>
      <c r="V89" s="41"/>
      <c r="W89" s="41"/>
    </row>
    <row r="90" spans="15:23">
      <c r="O90">
        <v>82</v>
      </c>
      <c r="P90">
        <f>EmpDetail!B85</f>
        <v>0</v>
      </c>
      <c r="Q90">
        <f>EmpDetail!C85</f>
        <v>0</v>
      </c>
      <c r="R90">
        <f>EmpDetail!D85</f>
        <v>0</v>
      </c>
      <c r="S90">
        <f>EmpDetail!J85</f>
        <v>0</v>
      </c>
      <c r="T90">
        <f>EmpDetail!K85</f>
        <v>0</v>
      </c>
      <c r="U90" s="41">
        <f>EmpDetail!F85</f>
        <v>0</v>
      </c>
      <c r="V90" s="41"/>
      <c r="W90" s="41"/>
    </row>
    <row r="91" spans="15:23">
      <c r="O91">
        <v>83</v>
      </c>
      <c r="P91">
        <f>EmpDetail!B86</f>
        <v>0</v>
      </c>
      <c r="Q91">
        <f>EmpDetail!C86</f>
        <v>0</v>
      </c>
      <c r="R91">
        <f>EmpDetail!D86</f>
        <v>0</v>
      </c>
      <c r="S91">
        <f>EmpDetail!J86</f>
        <v>0</v>
      </c>
      <c r="T91">
        <f>EmpDetail!K86</f>
        <v>0</v>
      </c>
      <c r="U91" s="41">
        <f>EmpDetail!F86</f>
        <v>0</v>
      </c>
      <c r="V91" s="41"/>
      <c r="W91" s="41"/>
    </row>
    <row r="92" spans="15:23">
      <c r="O92">
        <v>84</v>
      </c>
      <c r="P92">
        <f>EmpDetail!B87</f>
        <v>0</v>
      </c>
      <c r="Q92">
        <f>EmpDetail!C87</f>
        <v>0</v>
      </c>
      <c r="R92">
        <f>EmpDetail!D87</f>
        <v>0</v>
      </c>
      <c r="S92">
        <f>EmpDetail!J87</f>
        <v>0</v>
      </c>
      <c r="T92">
        <f>EmpDetail!K87</f>
        <v>0</v>
      </c>
      <c r="U92" s="41">
        <f>EmpDetail!F87</f>
        <v>0</v>
      </c>
      <c r="V92" s="41"/>
      <c r="W92" s="41"/>
    </row>
    <row r="93" spans="15:23">
      <c r="O93">
        <v>85</v>
      </c>
      <c r="P93">
        <f>EmpDetail!B88</f>
        <v>0</v>
      </c>
      <c r="Q93">
        <f>EmpDetail!C88</f>
        <v>0</v>
      </c>
      <c r="R93">
        <f>EmpDetail!D88</f>
        <v>0</v>
      </c>
      <c r="S93">
        <f>EmpDetail!J88</f>
        <v>0</v>
      </c>
      <c r="T93">
        <f>EmpDetail!K88</f>
        <v>0</v>
      </c>
      <c r="U93" s="41">
        <f>EmpDetail!F88</f>
        <v>0</v>
      </c>
      <c r="V93" s="41"/>
      <c r="W93" s="41"/>
    </row>
    <row r="94" spans="15:23">
      <c r="O94">
        <v>86</v>
      </c>
      <c r="P94">
        <f>EmpDetail!B89</f>
        <v>0</v>
      </c>
      <c r="Q94">
        <f>EmpDetail!C89</f>
        <v>0</v>
      </c>
      <c r="R94">
        <f>EmpDetail!D89</f>
        <v>0</v>
      </c>
      <c r="S94">
        <f>EmpDetail!J89</f>
        <v>0</v>
      </c>
      <c r="T94">
        <f>EmpDetail!K89</f>
        <v>0</v>
      </c>
      <c r="U94" s="41">
        <f>EmpDetail!F89</f>
        <v>0</v>
      </c>
      <c r="V94" s="41"/>
      <c r="W94" s="41"/>
    </row>
    <row r="95" spans="15:23">
      <c r="O95">
        <v>87</v>
      </c>
      <c r="P95">
        <f>EmpDetail!B90</f>
        <v>0</v>
      </c>
      <c r="Q95">
        <f>EmpDetail!C90</f>
        <v>0</v>
      </c>
      <c r="R95">
        <f>EmpDetail!D90</f>
        <v>0</v>
      </c>
      <c r="S95">
        <f>EmpDetail!J90</f>
        <v>0</v>
      </c>
      <c r="T95">
        <f>EmpDetail!K90</f>
        <v>0</v>
      </c>
      <c r="U95" s="41">
        <f>EmpDetail!F90</f>
        <v>0</v>
      </c>
      <c r="V95" s="41"/>
      <c r="W95" s="41"/>
    </row>
    <row r="96" spans="15:23">
      <c r="O96">
        <v>88</v>
      </c>
      <c r="P96">
        <f>EmpDetail!B91</f>
        <v>0</v>
      </c>
      <c r="Q96">
        <f>EmpDetail!C91</f>
        <v>0</v>
      </c>
      <c r="R96">
        <f>EmpDetail!D91</f>
        <v>0</v>
      </c>
      <c r="S96">
        <f>EmpDetail!J91</f>
        <v>0</v>
      </c>
      <c r="T96">
        <f>EmpDetail!K91</f>
        <v>0</v>
      </c>
      <c r="U96" s="41">
        <f>EmpDetail!F91</f>
        <v>0</v>
      </c>
      <c r="V96" s="41"/>
      <c r="W96" s="41"/>
    </row>
    <row r="97" spans="15:23">
      <c r="O97">
        <v>89</v>
      </c>
      <c r="P97">
        <f>EmpDetail!B92</f>
        <v>0</v>
      </c>
      <c r="Q97">
        <f>EmpDetail!C92</f>
        <v>0</v>
      </c>
      <c r="R97">
        <f>EmpDetail!D92</f>
        <v>0</v>
      </c>
      <c r="S97">
        <f>EmpDetail!J92</f>
        <v>0</v>
      </c>
      <c r="T97">
        <f>EmpDetail!K92</f>
        <v>0</v>
      </c>
      <c r="U97" s="41">
        <f>EmpDetail!F92</f>
        <v>0</v>
      </c>
      <c r="V97" s="41"/>
      <c r="W97" s="41"/>
    </row>
    <row r="98" spans="15:23">
      <c r="O98">
        <v>90</v>
      </c>
      <c r="P98">
        <f>EmpDetail!B93</f>
        <v>0</v>
      </c>
      <c r="Q98">
        <f>EmpDetail!C93</f>
        <v>0</v>
      </c>
      <c r="R98">
        <f>EmpDetail!D93</f>
        <v>0</v>
      </c>
      <c r="S98">
        <f>EmpDetail!J93</f>
        <v>0</v>
      </c>
      <c r="T98">
        <f>EmpDetail!K93</f>
        <v>0</v>
      </c>
      <c r="U98" s="41">
        <f>EmpDetail!F93</f>
        <v>0</v>
      </c>
      <c r="V98" s="41"/>
      <c r="W98" s="41"/>
    </row>
    <row r="99" spans="15:23">
      <c r="O99">
        <v>91</v>
      </c>
      <c r="P99">
        <f>EmpDetail!B94</f>
        <v>0</v>
      </c>
      <c r="Q99">
        <f>EmpDetail!C94</f>
        <v>0</v>
      </c>
      <c r="R99">
        <f>EmpDetail!D94</f>
        <v>0</v>
      </c>
      <c r="S99">
        <f>EmpDetail!J94</f>
        <v>0</v>
      </c>
      <c r="T99">
        <f>EmpDetail!K94</f>
        <v>0</v>
      </c>
      <c r="U99" s="41">
        <f>EmpDetail!F94</f>
        <v>0</v>
      </c>
      <c r="V99" s="41"/>
      <c r="W99" s="41"/>
    </row>
    <row r="100" spans="15:23">
      <c r="O100">
        <v>92</v>
      </c>
      <c r="P100">
        <f>EmpDetail!B95</f>
        <v>0</v>
      </c>
      <c r="Q100">
        <f>EmpDetail!C95</f>
        <v>0</v>
      </c>
      <c r="R100">
        <f>EmpDetail!D95</f>
        <v>0</v>
      </c>
      <c r="S100">
        <f>EmpDetail!J95</f>
        <v>0</v>
      </c>
      <c r="T100">
        <f>EmpDetail!K95</f>
        <v>0</v>
      </c>
      <c r="U100" s="41">
        <f>EmpDetail!F95</f>
        <v>0</v>
      </c>
      <c r="V100" s="41"/>
      <c r="W100" s="41"/>
    </row>
    <row r="101" spans="15:23">
      <c r="O101">
        <v>93</v>
      </c>
      <c r="P101">
        <f>EmpDetail!B96</f>
        <v>0</v>
      </c>
      <c r="Q101">
        <f>EmpDetail!C96</f>
        <v>0</v>
      </c>
      <c r="R101">
        <f>EmpDetail!D96</f>
        <v>0</v>
      </c>
      <c r="S101">
        <f>EmpDetail!J96</f>
        <v>0</v>
      </c>
      <c r="T101">
        <f>EmpDetail!K96</f>
        <v>0</v>
      </c>
      <c r="U101" s="41">
        <f>EmpDetail!F96</f>
        <v>0</v>
      </c>
      <c r="V101" s="41"/>
      <c r="W101" s="41"/>
    </row>
    <row r="102" spans="15:23">
      <c r="O102">
        <v>94</v>
      </c>
      <c r="P102">
        <f>EmpDetail!B97</f>
        <v>0</v>
      </c>
      <c r="Q102">
        <f>EmpDetail!C97</f>
        <v>0</v>
      </c>
      <c r="R102">
        <f>EmpDetail!D97</f>
        <v>0</v>
      </c>
      <c r="S102">
        <f>EmpDetail!J97</f>
        <v>0</v>
      </c>
      <c r="T102">
        <f>EmpDetail!K97</f>
        <v>0</v>
      </c>
      <c r="U102" s="41">
        <f>EmpDetail!F97</f>
        <v>0</v>
      </c>
      <c r="V102" s="41"/>
      <c r="W102" s="41"/>
    </row>
    <row r="103" spans="15:23">
      <c r="O103">
        <v>95</v>
      </c>
      <c r="P103">
        <f>EmpDetail!B98</f>
        <v>0</v>
      </c>
      <c r="Q103">
        <f>EmpDetail!C98</f>
        <v>0</v>
      </c>
      <c r="R103">
        <f>EmpDetail!D98</f>
        <v>0</v>
      </c>
      <c r="S103">
        <f>EmpDetail!J98</f>
        <v>0</v>
      </c>
      <c r="T103">
        <f>EmpDetail!K98</f>
        <v>0</v>
      </c>
      <c r="U103" s="41">
        <f>EmpDetail!F98</f>
        <v>0</v>
      </c>
      <c r="V103" s="41"/>
      <c r="W103" s="41"/>
    </row>
    <row r="104" spans="15:23">
      <c r="O104">
        <v>96</v>
      </c>
      <c r="P104">
        <f>EmpDetail!B99</f>
        <v>0</v>
      </c>
      <c r="Q104">
        <f>EmpDetail!C99</f>
        <v>0</v>
      </c>
      <c r="R104">
        <f>EmpDetail!D99</f>
        <v>0</v>
      </c>
      <c r="S104">
        <f>EmpDetail!J99</f>
        <v>0</v>
      </c>
      <c r="T104">
        <f>EmpDetail!K99</f>
        <v>0</v>
      </c>
      <c r="U104" s="41">
        <f>EmpDetail!F99</f>
        <v>0</v>
      </c>
      <c r="V104" s="41"/>
      <c r="W104" s="41"/>
    </row>
    <row r="105" spans="15:23">
      <c r="O105">
        <v>97</v>
      </c>
      <c r="P105">
        <f>EmpDetail!B100</f>
        <v>0</v>
      </c>
      <c r="Q105">
        <f>EmpDetail!C100</f>
        <v>0</v>
      </c>
      <c r="R105">
        <f>EmpDetail!D100</f>
        <v>0</v>
      </c>
      <c r="S105">
        <f>EmpDetail!J100</f>
        <v>0</v>
      </c>
      <c r="T105">
        <f>EmpDetail!K100</f>
        <v>0</v>
      </c>
      <c r="U105" s="41">
        <f>EmpDetail!F100</f>
        <v>0</v>
      </c>
      <c r="V105" s="41"/>
      <c r="W105" s="41"/>
    </row>
    <row r="106" spans="15:23">
      <c r="O106">
        <v>98</v>
      </c>
      <c r="P106">
        <f>EmpDetail!B101</f>
        <v>0</v>
      </c>
      <c r="Q106">
        <f>EmpDetail!C101</f>
        <v>0</v>
      </c>
      <c r="R106">
        <f>EmpDetail!D101</f>
        <v>0</v>
      </c>
      <c r="S106">
        <f>EmpDetail!J101</f>
        <v>0</v>
      </c>
      <c r="T106">
        <f>EmpDetail!K101</f>
        <v>0</v>
      </c>
      <c r="U106" s="41">
        <f>EmpDetail!F101</f>
        <v>0</v>
      </c>
      <c r="V106" s="41"/>
      <c r="W106" s="41"/>
    </row>
    <row r="107" spans="15:23">
      <c r="O107">
        <v>99</v>
      </c>
      <c r="P107">
        <f>EmpDetail!B102</f>
        <v>0</v>
      </c>
      <c r="Q107">
        <f>EmpDetail!C102</f>
        <v>0</v>
      </c>
      <c r="R107">
        <f>EmpDetail!D102</f>
        <v>0</v>
      </c>
      <c r="S107">
        <f>EmpDetail!J102</f>
        <v>0</v>
      </c>
      <c r="T107">
        <f>EmpDetail!K102</f>
        <v>0</v>
      </c>
      <c r="U107" s="41">
        <f>EmpDetail!F102</f>
        <v>0</v>
      </c>
      <c r="V107" s="41"/>
      <c r="W107" s="41"/>
    </row>
    <row r="108" spans="15:23">
      <c r="O108">
        <v>100</v>
      </c>
      <c r="P108">
        <f>EmpDetail!B103</f>
        <v>0</v>
      </c>
      <c r="Q108">
        <f>EmpDetail!C103</f>
        <v>0</v>
      </c>
      <c r="R108">
        <f>EmpDetail!D103</f>
        <v>0</v>
      </c>
      <c r="S108">
        <f>EmpDetail!J103</f>
        <v>0</v>
      </c>
      <c r="T108">
        <f>EmpDetail!K103</f>
        <v>0</v>
      </c>
      <c r="U108" s="41">
        <f>EmpDetail!F103</f>
        <v>0</v>
      </c>
      <c r="V108" s="41"/>
      <c r="W108" s="41"/>
    </row>
  </sheetData>
  <sheetProtection password="87C9" sheet="1" objects="1" scenarios="1"/>
  <protectedRanges>
    <protectedRange sqref="N22" name="Range5"/>
    <protectedRange sqref="X1:AC7" name="Range4"/>
    <protectedRange sqref="A9:A17" name="Range2"/>
    <protectedRange sqref="C4:M4" name="Range1"/>
    <protectedRange sqref="I9:N17" name="Range3"/>
  </protectedRanges>
  <mergeCells count="5">
    <mergeCell ref="B1:N1"/>
    <mergeCell ref="B5:N5"/>
    <mergeCell ref="B6:N6"/>
    <mergeCell ref="C4:E4"/>
    <mergeCell ref="F4:K4"/>
  </mergeCells>
  <dataValidations count="2">
    <dataValidation type="list" allowBlank="1" showInputMessage="1" showErrorMessage="1" sqref="K9:K17">
      <formula1>"L-1, L-2, L-3, L-4, L-5, L-6, L-7, L-8, L-9, L-10, L-11, L-12, L-13, L-14, L-15, L-16, L-17, L-18, L-19, L-20, L-21, L-22, L-23, L-24"</formula1>
    </dataValidation>
    <dataValidation type="list" allowBlank="1" showInputMessage="1" showErrorMessage="1" sqref="C4:E4">
      <formula1>$X$1:$X$7</formula1>
    </dataValidation>
  </dataValidations>
  <pageMargins left="0.17" right="0.17" top="0.56000000000000005" bottom="0.75" header="0.3" footer="0.3"/>
  <pageSetup paperSize="9" scale="90" orientation="landscape" blackAndWhite="1" verticalDpi="200" r:id="rId1"/>
  <drawing r:id="rId2"/>
</worksheet>
</file>

<file path=xl/worksheets/sheet13.xml><?xml version="1.0" encoding="utf-8"?>
<worksheet xmlns="http://schemas.openxmlformats.org/spreadsheetml/2006/main" xmlns:r="http://schemas.openxmlformats.org/officeDocument/2006/relationships">
  <sheetPr codeName="Sheet13">
    <tabColor rgb="FF00B0F0"/>
  </sheetPr>
  <dimension ref="A1:AE108"/>
  <sheetViews>
    <sheetView showGridLines="0" showRowColHeaders="0" workbookViewId="0">
      <selection activeCell="N4" sqref="N4:Q4"/>
    </sheetView>
  </sheetViews>
  <sheetFormatPr defaultRowHeight="14.4"/>
  <cols>
    <col min="1" max="1" width="7.33203125" customWidth="1"/>
    <col min="2" max="2" width="7.109375" customWidth="1"/>
    <col min="3" max="3" width="16.5546875" customWidth="1"/>
    <col min="4" max="4" width="15.5546875" customWidth="1"/>
    <col min="5" max="5" width="16.33203125" customWidth="1"/>
    <col min="6" max="6" width="11" customWidth="1"/>
    <col min="7" max="7" width="8.44140625" customWidth="1"/>
    <col min="10" max="10" width="9" customWidth="1"/>
    <col min="11" max="11" width="7.6640625" customWidth="1"/>
    <col min="12" max="12" width="6.6640625" customWidth="1"/>
    <col min="13" max="13" width="9.5546875" bestFit="1" customWidth="1"/>
    <col min="14" max="14" width="8.44140625" customWidth="1"/>
    <col min="15" max="15" width="8.6640625" customWidth="1"/>
    <col min="16" max="16" width="8.33203125" customWidth="1"/>
    <col min="17" max="17" width="9.6640625" customWidth="1"/>
    <col min="18" max="24" width="0" hidden="1" customWidth="1"/>
  </cols>
  <sheetData>
    <row r="1" spans="1:31" ht="25.2">
      <c r="B1" s="1609" t="str">
        <f>Master!G2&amp;Master!H2</f>
        <v>कार्यालय&amp;राजकीय उच्च माध्यमिक विद्यालय ]चौगाई]टोंक</v>
      </c>
      <c r="C1" s="1610"/>
      <c r="D1" s="1610"/>
      <c r="E1" s="1610"/>
      <c r="F1" s="1610"/>
      <c r="G1" s="1610"/>
      <c r="H1" s="1610"/>
      <c r="I1" s="1610"/>
      <c r="J1" s="1610"/>
      <c r="K1" s="1610"/>
      <c r="L1" s="1610"/>
      <c r="M1" s="1610"/>
      <c r="N1" s="1610"/>
      <c r="O1" s="1610"/>
      <c r="P1" s="1610"/>
      <c r="Q1" s="1611"/>
      <c r="R1" s="74"/>
      <c r="S1" s="74"/>
      <c r="T1" s="74"/>
      <c r="U1" s="74"/>
      <c r="V1" s="74"/>
      <c r="W1" s="74"/>
      <c r="X1" s="74"/>
      <c r="Y1" s="244" t="s">
        <v>62</v>
      </c>
      <c r="Z1" s="66"/>
      <c r="AA1" s="66"/>
      <c r="AB1" s="66"/>
      <c r="AC1" s="66"/>
      <c r="AD1" s="66"/>
      <c r="AE1" s="66"/>
    </row>
    <row r="2" spans="1:31" ht="21">
      <c r="A2" s="1"/>
      <c r="B2" s="136"/>
      <c r="C2" s="56"/>
      <c r="D2" s="56"/>
      <c r="E2" s="59"/>
      <c r="F2" s="59"/>
      <c r="G2" s="56"/>
      <c r="H2" s="56"/>
      <c r="I2" s="100" t="s">
        <v>21</v>
      </c>
      <c r="J2" s="56"/>
      <c r="K2" s="60"/>
      <c r="L2" s="60"/>
      <c r="M2" s="56"/>
      <c r="N2" s="56"/>
      <c r="O2" s="56"/>
      <c r="P2" s="56"/>
      <c r="Q2" s="137"/>
      <c r="R2" s="74"/>
      <c r="S2" s="74"/>
      <c r="T2" s="74"/>
      <c r="U2" s="74"/>
      <c r="V2" s="74"/>
      <c r="W2" s="74"/>
      <c r="X2" s="74"/>
      <c r="Y2" s="244" t="s">
        <v>75</v>
      </c>
      <c r="Z2" s="66"/>
      <c r="AA2" s="66"/>
      <c r="AB2" s="66"/>
      <c r="AC2" s="66"/>
      <c r="AD2" s="66"/>
      <c r="AE2" s="66"/>
    </row>
    <row r="3" spans="1:31" ht="18">
      <c r="A3" s="1"/>
      <c r="B3" s="136"/>
      <c r="C3" s="56"/>
      <c r="D3" s="56"/>
      <c r="E3" s="56"/>
      <c r="F3" s="56"/>
      <c r="G3" s="56"/>
      <c r="H3" s="56"/>
      <c r="I3" s="56"/>
      <c r="J3" s="56"/>
      <c r="K3" s="60"/>
      <c r="L3" s="60"/>
      <c r="M3" s="56"/>
      <c r="N3" s="56"/>
      <c r="O3" s="56"/>
      <c r="P3" s="56"/>
      <c r="Q3" s="137"/>
      <c r="R3" s="75"/>
      <c r="S3" s="74"/>
      <c r="T3" s="74"/>
      <c r="U3" s="74"/>
      <c r="V3" s="74"/>
      <c r="W3" s="74"/>
      <c r="X3" s="74"/>
      <c r="Y3" s="244" t="s">
        <v>76</v>
      </c>
      <c r="Z3" s="66"/>
      <c r="AA3" s="66"/>
      <c r="AB3" s="66"/>
      <c r="AC3" s="66"/>
      <c r="AD3" s="66"/>
      <c r="AE3" s="66"/>
    </row>
    <row r="4" spans="1:31" ht="18">
      <c r="A4" s="2"/>
      <c r="B4" s="133"/>
      <c r="C4" s="51"/>
      <c r="D4" s="51"/>
      <c r="E4" s="104" t="s">
        <v>62</v>
      </c>
      <c r="F4" s="65" t="s">
        <v>528</v>
      </c>
      <c r="G4" s="51"/>
      <c r="H4" s="51"/>
      <c r="I4" s="56"/>
      <c r="J4" s="51"/>
      <c r="K4" s="51"/>
      <c r="L4" s="103" t="s">
        <v>226</v>
      </c>
      <c r="M4" s="205">
        <v>44229</v>
      </c>
      <c r="N4" s="1597" t="s">
        <v>596</v>
      </c>
      <c r="O4" s="1597"/>
      <c r="P4" s="1597"/>
      <c r="Q4" s="1598"/>
      <c r="R4" s="75"/>
      <c r="S4" s="75"/>
      <c r="T4" s="75"/>
      <c r="U4" s="75"/>
      <c r="V4" s="75"/>
      <c r="W4" s="75"/>
      <c r="X4" s="75"/>
      <c r="Y4" s="244" t="s">
        <v>77</v>
      </c>
      <c r="Z4" s="67"/>
      <c r="AA4" s="67"/>
      <c r="AB4" s="67"/>
      <c r="AC4" s="67"/>
      <c r="AD4" s="67"/>
      <c r="AE4" s="67"/>
    </row>
    <row r="5" spans="1:31" ht="18">
      <c r="A5" s="1"/>
      <c r="B5" s="269" t="s">
        <v>597</v>
      </c>
      <c r="C5" s="56"/>
      <c r="D5" s="56"/>
      <c r="E5" s="56"/>
      <c r="F5" s="56"/>
      <c r="G5" s="56"/>
      <c r="H5" s="56"/>
      <c r="I5" s="56"/>
      <c r="J5" s="56"/>
      <c r="K5" s="60"/>
      <c r="L5" s="60"/>
      <c r="M5" s="56"/>
      <c r="N5" s="56"/>
      <c r="O5" s="56"/>
      <c r="P5" s="56"/>
      <c r="Q5" s="137"/>
      <c r="R5" s="75"/>
      <c r="S5" s="74"/>
      <c r="T5" s="74"/>
      <c r="U5" s="74"/>
      <c r="V5" s="74"/>
      <c r="W5" s="74"/>
      <c r="X5" s="74"/>
      <c r="Y5" s="244" t="s">
        <v>282</v>
      </c>
      <c r="Z5" s="66"/>
      <c r="AA5" s="66"/>
      <c r="AB5" s="66"/>
      <c r="AC5" s="66"/>
      <c r="AD5" s="66"/>
      <c r="AE5" s="66"/>
    </row>
    <row r="6" spans="1:31" ht="18.600000000000001" thickBot="1">
      <c r="A6" s="1"/>
      <c r="B6" s="269" t="s">
        <v>598</v>
      </c>
      <c r="C6" s="56"/>
      <c r="D6" s="56"/>
      <c r="E6" s="56"/>
      <c r="F6" s="56"/>
      <c r="G6" s="56"/>
      <c r="H6" s="56"/>
      <c r="I6" s="56"/>
      <c r="J6" s="56"/>
      <c r="K6" s="60"/>
      <c r="L6" s="60"/>
      <c r="M6" s="56"/>
      <c r="N6" s="56"/>
      <c r="O6" s="56"/>
      <c r="P6" s="56"/>
      <c r="Q6" s="137"/>
      <c r="R6" s="77"/>
      <c r="S6" s="77"/>
      <c r="T6" s="77"/>
      <c r="U6" s="77"/>
      <c r="V6" s="77"/>
      <c r="W6" s="77"/>
      <c r="X6" s="77"/>
      <c r="Y6" s="244" t="s">
        <v>469</v>
      </c>
      <c r="Z6" s="68"/>
      <c r="AA6" s="68"/>
      <c r="AB6" s="68"/>
      <c r="AC6" s="68"/>
      <c r="AD6" s="68"/>
      <c r="AE6" s="68"/>
    </row>
    <row r="7" spans="1:31" ht="55.8" thickBot="1">
      <c r="A7" s="1361" t="s">
        <v>22</v>
      </c>
      <c r="B7" s="1292" t="s">
        <v>0</v>
      </c>
      <c r="C7" s="1292" t="s">
        <v>1</v>
      </c>
      <c r="D7" s="1292" t="s">
        <v>2</v>
      </c>
      <c r="E7" s="1292" t="s">
        <v>264</v>
      </c>
      <c r="F7" s="1292" t="s">
        <v>63</v>
      </c>
      <c r="G7" s="1343" t="s">
        <v>530</v>
      </c>
      <c r="H7" s="1342" t="s">
        <v>65</v>
      </c>
      <c r="I7" s="1351" t="s">
        <v>66</v>
      </c>
      <c r="J7" s="1351" t="s">
        <v>67</v>
      </c>
      <c r="K7" s="1351" t="s">
        <v>68</v>
      </c>
      <c r="L7" s="1351" t="s">
        <v>69</v>
      </c>
      <c r="M7" s="1342" t="s">
        <v>70</v>
      </c>
      <c r="N7" s="1362" t="s">
        <v>71</v>
      </c>
      <c r="O7" s="1342" t="s">
        <v>72</v>
      </c>
      <c r="P7" s="1342" t="s">
        <v>73</v>
      </c>
      <c r="Q7" s="1342" t="s">
        <v>281</v>
      </c>
      <c r="R7" s="77"/>
      <c r="S7" s="77"/>
      <c r="T7" s="77"/>
      <c r="U7" s="77"/>
      <c r="V7" s="77"/>
      <c r="W7" s="77"/>
      <c r="X7" s="77"/>
      <c r="Y7" s="244"/>
      <c r="Z7" s="68"/>
      <c r="AA7" s="68"/>
      <c r="AB7" s="68"/>
      <c r="AC7" s="68"/>
      <c r="AD7" s="68"/>
      <c r="AE7" s="68"/>
    </row>
    <row r="8" spans="1:31" ht="16.2" thickBot="1">
      <c r="A8" s="1344"/>
      <c r="B8" s="1292">
        <v>1</v>
      </c>
      <c r="C8" s="1292">
        <v>2</v>
      </c>
      <c r="D8" s="1292">
        <v>3</v>
      </c>
      <c r="E8" s="1292">
        <v>4</v>
      </c>
      <c r="F8" s="1292">
        <v>5</v>
      </c>
      <c r="G8" s="1292">
        <v>6</v>
      </c>
      <c r="H8" s="1292">
        <v>7</v>
      </c>
      <c r="I8" s="1292">
        <v>8</v>
      </c>
      <c r="J8" s="1292">
        <v>9</v>
      </c>
      <c r="K8" s="1292">
        <v>10</v>
      </c>
      <c r="L8" s="1292">
        <v>11</v>
      </c>
      <c r="M8" s="1292">
        <v>12</v>
      </c>
      <c r="N8" s="1292">
        <v>13</v>
      </c>
      <c r="O8" s="1292">
        <v>14</v>
      </c>
      <c r="P8" s="1292">
        <v>15</v>
      </c>
      <c r="Q8" s="1292">
        <v>16</v>
      </c>
    </row>
    <row r="9" spans="1:31" ht="16.2" thickBot="1">
      <c r="A9" s="1298">
        <v>7</v>
      </c>
      <c r="B9" s="1363">
        <f>IF(C9="","",1)</f>
        <v>1</v>
      </c>
      <c r="C9" s="1364" t="str">
        <f>IF(ISNA(VLOOKUP($A9,$R$9:$W$108,2,FALSE)),"",VLOOKUP($A9,$R$9:$W$108,2,FALSE))</f>
        <v>vk'kkjke eh.kk</v>
      </c>
      <c r="D9" s="1365" t="str">
        <f>IF(ISNA(VLOOKUP($A9,$R$9:$W$108,3,FALSE)),"",VLOOKUP($A9,$R$9:$W$108,3,FALSE))</f>
        <v>वरिष्ठ अध्यापक</v>
      </c>
      <c r="E9" s="1365" t="str">
        <f>IF(ISNA(VLOOKUP($A9,$R$9:$W$108,4,FALSE)),"",VLOOKUP($A9,$R$9:$W$108,4,FALSE))</f>
        <v>राउमावि चौगाई</v>
      </c>
      <c r="F9" s="1366" t="s">
        <v>108</v>
      </c>
      <c r="G9" s="1367" t="s">
        <v>358</v>
      </c>
      <c r="H9" s="1368" t="s">
        <v>188</v>
      </c>
      <c r="I9" s="1347">
        <v>43922</v>
      </c>
      <c r="J9" s="1347">
        <v>44230</v>
      </c>
      <c r="K9" s="1286" t="str">
        <f>IF(ISNA(VLOOKUP($A9,$R$9:$W$108,5,FALSE)),"",VLOOKUP($A9,$R$9:$W$108,5,FALSE))</f>
        <v>L-11</v>
      </c>
      <c r="L9" s="1266" t="s">
        <v>45</v>
      </c>
      <c r="M9" s="1286">
        <f>IF(ISNA(VLOOKUP($A9,$R$9:$W$108,6,FALSE)),"",VLOOKUP($A9,$R$9:$W$108,6,FALSE))</f>
        <v>52300</v>
      </c>
      <c r="N9" s="1354">
        <f>IF(AND(M9=""),"",ROUND(ROUND(M9*3%,0),-2))</f>
        <v>1600</v>
      </c>
      <c r="O9" s="1349">
        <v>45600</v>
      </c>
      <c r="P9" s="1296">
        <v>44013</v>
      </c>
      <c r="Q9" s="1350" t="s">
        <v>531</v>
      </c>
      <c r="R9">
        <v>1</v>
      </c>
      <c r="S9" t="str">
        <f>EmpDetail!B4</f>
        <v>fd'ku yky cSjok</v>
      </c>
      <c r="T9" t="str">
        <f>EmpDetail!C4</f>
        <v>प्रधानाचार्य</v>
      </c>
      <c r="U9" t="str">
        <f>EmpDetail!D4</f>
        <v>राउमावि चौगाई</v>
      </c>
      <c r="V9" t="str">
        <f>EmpDetail!J4</f>
        <v>L-16</v>
      </c>
      <c r="W9">
        <f>EmpDetail!K4</f>
        <v>95900</v>
      </c>
    </row>
    <row r="10" spans="1:31" ht="16.2" thickBot="1">
      <c r="A10" s="1298"/>
      <c r="B10" s="1363" t="str">
        <f>IF(C10="","",B9+1)</f>
        <v/>
      </c>
      <c r="C10" s="1364" t="str">
        <f t="shared" ref="C10:C17" si="0">IF(ISNA(VLOOKUP($A10,$R$9:$W$108,2,FALSE)),"",VLOOKUP($A10,$R$9:$W$108,2,FALSE))</f>
        <v/>
      </c>
      <c r="D10" s="1365" t="str">
        <f t="shared" ref="D10:D17" si="1">IF(ISNA(VLOOKUP($A10,$R$9:$W$108,3,FALSE)),"",VLOOKUP($A10,$R$9:$W$108,3,FALSE))</f>
        <v/>
      </c>
      <c r="E10" s="1365" t="str">
        <f t="shared" ref="E10:E17" si="2">IF(ISNA(VLOOKUP($A10,$R$9:$W$108,4,FALSE)),"",VLOOKUP($A10,$R$9:$W$108,4,FALSE))</f>
        <v/>
      </c>
      <c r="F10" s="1366"/>
      <c r="G10" s="1367"/>
      <c r="H10" s="1368"/>
      <c r="I10" s="1296"/>
      <c r="J10" s="1347" t="s">
        <v>32</v>
      </c>
      <c r="K10" s="1286" t="str">
        <f t="shared" ref="K10:K17" si="3">IF(ISNA(VLOOKUP($A10,$R$9:$W$108,5,FALSE)),"",VLOOKUP($A10,$R$9:$W$108,5,FALSE))</f>
        <v/>
      </c>
      <c r="L10" s="1266" t="s">
        <v>45</v>
      </c>
      <c r="M10" s="1286" t="str">
        <f t="shared" ref="M10:M17" si="4">IF(ISNA(VLOOKUP($A10,$R$9:$W$108,6,FALSE)),"",VLOOKUP($A10,$R$9:$W$108,6,FALSE))</f>
        <v/>
      </c>
      <c r="N10" s="1354" t="str">
        <f t="shared" ref="N10:N17" si="5">IF(AND(M10=""),"",ROUND(ROUND(M10*3%,0),-2))</f>
        <v/>
      </c>
      <c r="O10" s="1349">
        <v>47000</v>
      </c>
      <c r="P10" s="1296">
        <v>44378</v>
      </c>
      <c r="Q10" s="1350" t="s">
        <v>532</v>
      </c>
      <c r="R10">
        <v>2</v>
      </c>
      <c r="S10" t="str">
        <f>EmpDetail!B5</f>
        <v>iwj.k pUn y{kdkj</v>
      </c>
      <c r="T10" t="str">
        <f>EmpDetail!C5</f>
        <v>व्याख्याता</v>
      </c>
      <c r="U10" t="str">
        <f>EmpDetail!D5</f>
        <v>राउमावि चौगाई</v>
      </c>
      <c r="V10" t="str">
        <f>EmpDetail!J5</f>
        <v>L-12</v>
      </c>
      <c r="W10">
        <f>EmpDetail!K5</f>
        <v>56100</v>
      </c>
    </row>
    <row r="11" spans="1:31" ht="16.2" thickBot="1">
      <c r="A11" s="1298"/>
      <c r="B11" s="1363" t="str">
        <f t="shared" ref="B11:B17" si="6">IF(C11="","",B10+1)</f>
        <v/>
      </c>
      <c r="C11" s="1364" t="str">
        <f t="shared" si="0"/>
        <v/>
      </c>
      <c r="D11" s="1365" t="str">
        <f t="shared" si="1"/>
        <v/>
      </c>
      <c r="E11" s="1365" t="str">
        <f t="shared" si="2"/>
        <v/>
      </c>
      <c r="F11" s="1366"/>
      <c r="G11" s="1367"/>
      <c r="H11" s="1368"/>
      <c r="I11" s="1296"/>
      <c r="J11" s="1347" t="s">
        <v>32</v>
      </c>
      <c r="K11" s="1286" t="str">
        <f t="shared" si="3"/>
        <v/>
      </c>
      <c r="L11" s="1266"/>
      <c r="M11" s="1286" t="str">
        <f t="shared" si="4"/>
        <v/>
      </c>
      <c r="N11" s="1354" t="str">
        <f t="shared" si="5"/>
        <v/>
      </c>
      <c r="O11" s="1349"/>
      <c r="P11" s="1296"/>
      <c r="Q11" s="1350"/>
      <c r="R11">
        <v>3</v>
      </c>
      <c r="S11" t="str">
        <f>EmpDetail!B6</f>
        <v>jktsUnz dqekj tSu</v>
      </c>
      <c r="T11" t="str">
        <f>EmpDetail!C6</f>
        <v>व्याख्याता</v>
      </c>
      <c r="U11" t="str">
        <f>EmpDetail!D6</f>
        <v>राउमावि चौगाई</v>
      </c>
      <c r="V11" t="str">
        <f>EmpDetail!J6</f>
        <v>L-12</v>
      </c>
      <c r="W11">
        <f>EmpDetail!K6</f>
        <v>63100</v>
      </c>
    </row>
    <row r="12" spans="1:31" ht="16.2" thickBot="1">
      <c r="A12" s="1298"/>
      <c r="B12" s="1363" t="str">
        <f t="shared" si="6"/>
        <v/>
      </c>
      <c r="C12" s="1364" t="str">
        <f t="shared" si="0"/>
        <v/>
      </c>
      <c r="D12" s="1365" t="str">
        <f t="shared" si="1"/>
        <v/>
      </c>
      <c r="E12" s="1365" t="str">
        <f t="shared" si="2"/>
        <v/>
      </c>
      <c r="F12" s="1366"/>
      <c r="G12" s="1367"/>
      <c r="H12" s="1368"/>
      <c r="I12" s="1296"/>
      <c r="J12" s="1347" t="s">
        <v>32</v>
      </c>
      <c r="K12" s="1286" t="str">
        <f t="shared" si="3"/>
        <v/>
      </c>
      <c r="L12" s="1266"/>
      <c r="M12" s="1286" t="str">
        <f t="shared" si="4"/>
        <v/>
      </c>
      <c r="N12" s="1354" t="str">
        <f t="shared" si="5"/>
        <v/>
      </c>
      <c r="O12" s="1349" t="s">
        <v>32</v>
      </c>
      <c r="P12" s="1296"/>
      <c r="Q12" s="1350" t="s">
        <v>32</v>
      </c>
      <c r="R12">
        <v>4</v>
      </c>
      <c r="S12" t="str">
        <f>EmpDetail!B7</f>
        <v>fd'ku yky cSjok</v>
      </c>
      <c r="T12" t="str">
        <f>EmpDetail!C7</f>
        <v>व्याख्याता</v>
      </c>
      <c r="U12" t="str">
        <f>EmpDetail!D7</f>
        <v>राउमावि चौगाई</v>
      </c>
      <c r="V12" t="str">
        <f>EmpDetail!J7</f>
        <v>L-12</v>
      </c>
      <c r="W12">
        <f>EmpDetail!K7</f>
        <v>54500</v>
      </c>
    </row>
    <row r="13" spans="1:31" ht="16.2" thickBot="1">
      <c r="A13" s="1298"/>
      <c r="B13" s="1363" t="str">
        <f t="shared" si="6"/>
        <v/>
      </c>
      <c r="C13" s="1364" t="str">
        <f t="shared" si="0"/>
        <v/>
      </c>
      <c r="D13" s="1365" t="str">
        <f t="shared" si="1"/>
        <v/>
      </c>
      <c r="E13" s="1365" t="str">
        <f t="shared" si="2"/>
        <v/>
      </c>
      <c r="F13" s="1366"/>
      <c r="G13" s="1367"/>
      <c r="H13" s="1368"/>
      <c r="I13" s="1296"/>
      <c r="J13" s="1347" t="s">
        <v>32</v>
      </c>
      <c r="K13" s="1286" t="str">
        <f t="shared" si="3"/>
        <v/>
      </c>
      <c r="L13" s="1266"/>
      <c r="M13" s="1286" t="str">
        <f t="shared" si="4"/>
        <v/>
      </c>
      <c r="N13" s="1354" t="str">
        <f t="shared" si="5"/>
        <v/>
      </c>
      <c r="O13" s="1349" t="s">
        <v>32</v>
      </c>
      <c r="P13" s="1296"/>
      <c r="Q13" s="1350" t="s">
        <v>32</v>
      </c>
      <c r="R13">
        <v>5</v>
      </c>
      <c r="S13" t="str">
        <f>EmpDetail!B8</f>
        <v>lR;ukjk;.k 'kekZ</v>
      </c>
      <c r="T13" t="str">
        <f>EmpDetail!C8</f>
        <v>वरिष्ठ अध्यापक</v>
      </c>
      <c r="U13" t="str">
        <f>EmpDetail!D8</f>
        <v>राउमावि चौगाई</v>
      </c>
      <c r="V13" t="str">
        <f>EmpDetail!J8</f>
        <v>L-13</v>
      </c>
      <c r="W13">
        <f>EmpDetail!K8</f>
        <v>71300</v>
      </c>
    </row>
    <row r="14" spans="1:31" ht="16.2" thickBot="1">
      <c r="A14" s="1298"/>
      <c r="B14" s="1363" t="str">
        <f t="shared" si="6"/>
        <v/>
      </c>
      <c r="C14" s="1364" t="str">
        <f t="shared" si="0"/>
        <v/>
      </c>
      <c r="D14" s="1365" t="str">
        <f t="shared" si="1"/>
        <v/>
      </c>
      <c r="E14" s="1365" t="str">
        <f t="shared" si="2"/>
        <v/>
      </c>
      <c r="F14" s="1366"/>
      <c r="G14" s="1367"/>
      <c r="H14" s="1368"/>
      <c r="I14" s="1296"/>
      <c r="J14" s="1347" t="s">
        <v>32</v>
      </c>
      <c r="K14" s="1286" t="str">
        <f t="shared" si="3"/>
        <v/>
      </c>
      <c r="L14" s="1266"/>
      <c r="M14" s="1286" t="str">
        <f t="shared" si="4"/>
        <v/>
      </c>
      <c r="N14" s="1354" t="str">
        <f t="shared" si="5"/>
        <v/>
      </c>
      <c r="O14" s="1349" t="s">
        <v>32</v>
      </c>
      <c r="P14" s="1296"/>
      <c r="Q14" s="1350" t="s">
        <v>32</v>
      </c>
      <c r="R14">
        <v>6</v>
      </c>
      <c r="S14" t="str">
        <f>EmpDetail!B9</f>
        <v>iq"ik tSu</v>
      </c>
      <c r="T14" t="str">
        <f>EmpDetail!C9</f>
        <v>वरिष्ठ अध्यापक</v>
      </c>
      <c r="U14" t="str">
        <f>EmpDetail!D9</f>
        <v>राउमावि चौगाई</v>
      </c>
      <c r="V14" t="str">
        <f>EmpDetail!J9</f>
        <v>L-13</v>
      </c>
      <c r="W14">
        <f>EmpDetail!K9</f>
        <v>73400</v>
      </c>
    </row>
    <row r="15" spans="1:31" ht="16.2" thickBot="1">
      <c r="A15" s="1298"/>
      <c r="B15" s="1363" t="str">
        <f t="shared" si="6"/>
        <v/>
      </c>
      <c r="C15" s="1364" t="str">
        <f t="shared" si="0"/>
        <v/>
      </c>
      <c r="D15" s="1365" t="str">
        <f t="shared" si="1"/>
        <v/>
      </c>
      <c r="E15" s="1365" t="str">
        <f t="shared" si="2"/>
        <v/>
      </c>
      <c r="F15" s="1366"/>
      <c r="G15" s="1367"/>
      <c r="H15" s="1368"/>
      <c r="I15" s="1296"/>
      <c r="J15" s="1347" t="s">
        <v>32</v>
      </c>
      <c r="K15" s="1286" t="str">
        <f t="shared" si="3"/>
        <v/>
      </c>
      <c r="L15" s="1266"/>
      <c r="M15" s="1286" t="str">
        <f t="shared" si="4"/>
        <v/>
      </c>
      <c r="N15" s="1354" t="str">
        <f t="shared" si="5"/>
        <v/>
      </c>
      <c r="O15" s="1349" t="s">
        <v>32</v>
      </c>
      <c r="P15" s="1296"/>
      <c r="Q15" s="1350" t="s">
        <v>32</v>
      </c>
      <c r="R15">
        <v>7</v>
      </c>
      <c r="S15" t="str">
        <f>EmpDetail!B10</f>
        <v>vk'kkjke eh.kk</v>
      </c>
      <c r="T15" t="str">
        <f>EmpDetail!C10</f>
        <v>वरिष्ठ अध्यापक</v>
      </c>
      <c r="U15" t="str">
        <f>EmpDetail!D10</f>
        <v>राउमावि चौगाई</v>
      </c>
      <c r="V15" t="str">
        <f>EmpDetail!J10</f>
        <v>L-11</v>
      </c>
      <c r="W15">
        <f>EmpDetail!K10</f>
        <v>52300</v>
      </c>
    </row>
    <row r="16" spans="1:31" ht="16.2" thickBot="1">
      <c r="A16" s="1298"/>
      <c r="B16" s="1363" t="str">
        <f t="shared" si="6"/>
        <v/>
      </c>
      <c r="C16" s="1364" t="str">
        <f t="shared" si="0"/>
        <v/>
      </c>
      <c r="D16" s="1365" t="str">
        <f t="shared" si="1"/>
        <v/>
      </c>
      <c r="E16" s="1365" t="str">
        <f t="shared" si="2"/>
        <v/>
      </c>
      <c r="F16" s="1366"/>
      <c r="G16" s="1367"/>
      <c r="H16" s="1368"/>
      <c r="I16" s="1296"/>
      <c r="J16" s="1347" t="s">
        <v>32</v>
      </c>
      <c r="K16" s="1286" t="str">
        <f t="shared" si="3"/>
        <v/>
      </c>
      <c r="L16" s="1266"/>
      <c r="M16" s="1286" t="str">
        <f t="shared" si="4"/>
        <v/>
      </c>
      <c r="N16" s="1354" t="str">
        <f t="shared" si="5"/>
        <v/>
      </c>
      <c r="O16" s="1349" t="s">
        <v>32</v>
      </c>
      <c r="P16" s="1296"/>
      <c r="Q16" s="1350" t="s">
        <v>32</v>
      </c>
      <c r="R16">
        <v>8</v>
      </c>
      <c r="S16" t="str">
        <f>EmpDetail!B11</f>
        <v>t;iky flag</v>
      </c>
      <c r="T16" t="str">
        <f>EmpDetail!C11</f>
        <v>वरिष्ठ अध्यापक</v>
      </c>
      <c r="U16" t="str">
        <f>EmpDetail!D11</f>
        <v>राउमावि चौगाई</v>
      </c>
      <c r="V16" t="str">
        <f>EmpDetail!J11</f>
        <v>L-12</v>
      </c>
      <c r="W16">
        <f>EmpDetail!K11</f>
        <v>63100</v>
      </c>
    </row>
    <row r="17" spans="1:23" ht="16.2" thickBot="1">
      <c r="A17" s="1298"/>
      <c r="B17" s="1363" t="str">
        <f t="shared" si="6"/>
        <v/>
      </c>
      <c r="C17" s="1364" t="str">
        <f t="shared" si="0"/>
        <v/>
      </c>
      <c r="D17" s="1365" t="str">
        <f t="shared" si="1"/>
        <v/>
      </c>
      <c r="E17" s="1365" t="str">
        <f t="shared" si="2"/>
        <v/>
      </c>
      <c r="F17" s="1366"/>
      <c r="G17" s="1367"/>
      <c r="H17" s="1368"/>
      <c r="I17" s="1296"/>
      <c r="J17" s="1347" t="s">
        <v>32</v>
      </c>
      <c r="K17" s="1286" t="str">
        <f t="shared" si="3"/>
        <v/>
      </c>
      <c r="L17" s="1266"/>
      <c r="M17" s="1286" t="str">
        <f t="shared" si="4"/>
        <v/>
      </c>
      <c r="N17" s="1354" t="str">
        <f t="shared" si="5"/>
        <v/>
      </c>
      <c r="O17" s="1349" t="s">
        <v>32</v>
      </c>
      <c r="P17" s="1296"/>
      <c r="Q17" s="1350" t="s">
        <v>32</v>
      </c>
      <c r="R17">
        <v>9</v>
      </c>
      <c r="S17" t="str">
        <f>EmpDetail!B12</f>
        <v>jkeizlkn jsxj</v>
      </c>
      <c r="T17" t="str">
        <f>EmpDetail!C12</f>
        <v>वरिष्ठ अध्यापक</v>
      </c>
      <c r="U17" t="str">
        <f>EmpDetail!D12</f>
        <v>राउमावि चौगाई</v>
      </c>
      <c r="V17" t="str">
        <f>EmpDetail!J12</f>
        <v>L-11</v>
      </c>
      <c r="W17">
        <f>EmpDetail!K12</f>
        <v>46500</v>
      </c>
    </row>
    <row r="18" spans="1:23">
      <c r="A18" s="1"/>
      <c r="B18" s="206"/>
      <c r="C18" s="207" t="s">
        <v>279</v>
      </c>
      <c r="D18" s="208" t="s">
        <v>74</v>
      </c>
      <c r="E18" s="206"/>
      <c r="F18" s="206"/>
      <c r="G18" s="206"/>
      <c r="H18" s="206"/>
      <c r="I18" s="206"/>
      <c r="J18" s="206"/>
      <c r="K18" s="209"/>
      <c r="L18" s="209"/>
      <c r="M18" s="206"/>
      <c r="N18" s="206"/>
      <c r="O18" s="206"/>
      <c r="P18" s="206"/>
      <c r="Q18" s="206"/>
      <c r="R18">
        <v>10</v>
      </c>
      <c r="S18" t="str">
        <f>EmpDetail!B13</f>
        <v>egsUnz dqekj tkV</v>
      </c>
      <c r="T18" t="str">
        <f>EmpDetail!C13</f>
        <v>शारीरिक शिक्षक</v>
      </c>
      <c r="U18" t="str">
        <f>EmpDetail!D13</f>
        <v>राउमावि चौगाई</v>
      </c>
      <c r="V18" t="str">
        <f>EmpDetail!J13</f>
        <v>L-12</v>
      </c>
      <c r="W18">
        <f>EmpDetail!K13</f>
        <v>61300</v>
      </c>
    </row>
    <row r="19" spans="1:23" ht="15.6">
      <c r="A19" s="3"/>
      <c r="B19" s="206"/>
      <c r="C19" s="206"/>
      <c r="D19" s="206"/>
      <c r="E19" s="206"/>
      <c r="F19" s="206"/>
      <c r="G19" s="206"/>
      <c r="H19" s="206"/>
      <c r="I19" s="206"/>
      <c r="J19" s="210"/>
      <c r="K19" s="210"/>
      <c r="L19" s="206"/>
      <c r="M19" s="206"/>
      <c r="N19" s="206"/>
      <c r="O19" s="211" t="str">
        <f>Master!B2</f>
        <v>प्रधानाचार्य</v>
      </c>
      <c r="P19" s="206"/>
      <c r="Q19" s="206"/>
      <c r="R19">
        <v>11</v>
      </c>
      <c r="S19" t="str">
        <f>EmpDetail!B14</f>
        <v>NksVw yky jsxj</v>
      </c>
      <c r="T19" t="str">
        <f>EmpDetail!C14</f>
        <v>अध्यापक ग्रेड III</v>
      </c>
      <c r="U19" t="str">
        <f>EmpDetail!D14</f>
        <v>राउमावि चौगाई</v>
      </c>
      <c r="V19" t="str">
        <f>EmpDetail!J14</f>
        <v>L-13</v>
      </c>
      <c r="W19">
        <f>EmpDetail!K14</f>
        <v>65200</v>
      </c>
    </row>
    <row r="20" spans="1:23" ht="15.6">
      <c r="A20" s="3"/>
      <c r="B20" s="206"/>
      <c r="C20" s="206"/>
      <c r="D20" s="206"/>
      <c r="E20" s="206"/>
      <c r="F20" s="206"/>
      <c r="G20" s="206"/>
      <c r="H20" s="206"/>
      <c r="I20" s="206"/>
      <c r="J20" s="210"/>
      <c r="K20" s="210"/>
      <c r="L20" s="206"/>
      <c r="M20" s="206"/>
      <c r="N20" s="206"/>
      <c r="O20" s="211" t="str">
        <f>Master!B3</f>
        <v xml:space="preserve">राजकीय उच्च माध्यमिक विद्यालय </v>
      </c>
      <c r="P20" s="206"/>
      <c r="Q20" s="206"/>
      <c r="R20">
        <v>12</v>
      </c>
      <c r="S20" t="str">
        <f>EmpDetail!B15</f>
        <v>dUgS;k yky egkoj</v>
      </c>
      <c r="T20" t="str">
        <f>EmpDetail!C15</f>
        <v>अध्यापक ग्रेड III</v>
      </c>
      <c r="U20" t="str">
        <f>EmpDetail!D15</f>
        <v>राउमावि चौगाई</v>
      </c>
      <c r="V20" t="str">
        <f>EmpDetail!J15</f>
        <v>L-13</v>
      </c>
      <c r="W20">
        <f>EmpDetail!K15</f>
        <v>65200</v>
      </c>
    </row>
    <row r="21" spans="1:23" ht="15.6">
      <c r="A21" s="3"/>
      <c r="B21" s="206"/>
      <c r="C21" s="206"/>
      <c r="D21" s="206"/>
      <c r="E21" s="206"/>
      <c r="F21" s="206"/>
      <c r="G21" s="206"/>
      <c r="H21" s="206"/>
      <c r="I21" s="206"/>
      <c r="J21" s="212"/>
      <c r="K21" s="210"/>
      <c r="L21" s="206"/>
      <c r="M21" s="206"/>
      <c r="N21" s="206"/>
      <c r="O21" s="211" t="str">
        <f>Master!B4</f>
        <v>चौगाई]टोंक</v>
      </c>
      <c r="P21" s="206"/>
      <c r="Q21" s="206"/>
      <c r="R21">
        <v>13</v>
      </c>
      <c r="S21" t="str">
        <f>EmpDetail!B16</f>
        <v>prqHkqZt tkV</v>
      </c>
      <c r="T21" t="str">
        <f>EmpDetail!C16</f>
        <v>अध्यापक ग्रेड III</v>
      </c>
      <c r="U21" t="str">
        <f>EmpDetail!D16</f>
        <v>राउमावि चौगाई</v>
      </c>
      <c r="V21" t="str">
        <f>EmpDetail!J16</f>
        <v>L-11</v>
      </c>
      <c r="W21">
        <f>EmpDetail!K16</f>
        <v>52300</v>
      </c>
    </row>
    <row r="22" spans="1:23" ht="15.6">
      <c r="A22" s="3"/>
      <c r="B22" s="213" t="s">
        <v>283</v>
      </c>
      <c r="C22" s="214" t="str">
        <f>Master!H3&amp;Master!I3&amp;Master!J3&amp;Master!E3&amp;"/"</f>
        <v>राउमावि/चौगाई/संस्था/2021-22/</v>
      </c>
      <c r="D22" s="206"/>
      <c r="E22" s="206"/>
      <c r="F22" s="206"/>
      <c r="G22" s="206"/>
      <c r="H22" s="206"/>
      <c r="I22" s="206"/>
      <c r="J22" s="206"/>
      <c r="K22" s="206"/>
      <c r="L22" s="206"/>
      <c r="M22" s="206"/>
      <c r="N22" s="206"/>
      <c r="O22" s="207"/>
      <c r="P22" s="213" t="s">
        <v>226</v>
      </c>
      <c r="Q22" s="294">
        <f ca="1">TODAY()</f>
        <v>44369</v>
      </c>
      <c r="R22">
        <v>14</v>
      </c>
      <c r="S22" t="str">
        <f>EmpDetail!B17</f>
        <v>vklsQk [kku</v>
      </c>
      <c r="T22" t="str">
        <f>EmpDetail!C17</f>
        <v>अध्यापक ग्रेड III</v>
      </c>
      <c r="U22" t="str">
        <f>EmpDetail!D17</f>
        <v>राउमावि चौगाई</v>
      </c>
      <c r="V22" t="str">
        <f>EmpDetail!J17</f>
        <v>L-11</v>
      </c>
      <c r="W22">
        <f>EmpDetail!K17</f>
        <v>52300</v>
      </c>
    </row>
    <row r="23" spans="1:23" ht="15.6">
      <c r="A23" s="3"/>
      <c r="B23" s="215"/>
      <c r="C23" s="215" t="s">
        <v>220</v>
      </c>
      <c r="D23" s="206"/>
      <c r="E23" s="206"/>
      <c r="F23" s="206"/>
      <c r="G23" s="206"/>
      <c r="H23" s="206"/>
      <c r="I23" s="206"/>
      <c r="J23" s="206"/>
      <c r="K23" s="206"/>
      <c r="L23" s="206"/>
      <c r="M23" s="206"/>
      <c r="N23" s="206"/>
      <c r="O23" s="206"/>
      <c r="P23" s="206"/>
      <c r="Q23" s="206"/>
      <c r="R23">
        <v>15</v>
      </c>
      <c r="S23" t="str">
        <f>EmpDetail!B18</f>
        <v>lq'khyk cSjok</v>
      </c>
      <c r="T23" t="str">
        <f>EmpDetail!C18</f>
        <v>कनिष्ठ सहायक</v>
      </c>
      <c r="U23" t="str">
        <f>EmpDetail!D18</f>
        <v>राउमावि चौगाई</v>
      </c>
      <c r="V23" t="str">
        <f>EmpDetail!J18</f>
        <v>L-5</v>
      </c>
      <c r="W23">
        <f>EmpDetail!K18</f>
        <v>14600</v>
      </c>
    </row>
    <row r="24" spans="1:23" ht="15.6">
      <c r="A24" s="3"/>
      <c r="B24" s="261">
        <v>1</v>
      </c>
      <c r="C24" s="215" t="s">
        <v>267</v>
      </c>
      <c r="D24" s="216" t="str">
        <f>Master!H4</f>
        <v>पीपलू</v>
      </c>
      <c r="E24" s="206"/>
      <c r="F24" s="206"/>
      <c r="G24" s="206"/>
      <c r="H24" s="206"/>
      <c r="I24" s="206"/>
      <c r="J24" s="206"/>
      <c r="K24" s="206"/>
      <c r="L24" s="206"/>
      <c r="M24" s="206"/>
      <c r="N24" s="206"/>
      <c r="O24" s="206"/>
      <c r="P24" s="206"/>
      <c r="Q24" s="206"/>
      <c r="R24">
        <v>16</v>
      </c>
      <c r="S24" t="str">
        <f>EmpDetail!B19</f>
        <v>txnh'k izlkn rsyh</v>
      </c>
      <c r="T24" t="str">
        <f>EmpDetail!C19</f>
        <v>सहायक कर्मचारी</v>
      </c>
      <c r="U24" t="str">
        <f>EmpDetail!D19</f>
        <v>राउमावि चौगाई</v>
      </c>
      <c r="V24" t="str">
        <f>EmpDetail!J19</f>
        <v>L-5</v>
      </c>
      <c r="W24">
        <f>EmpDetail!K19</f>
        <v>34700</v>
      </c>
    </row>
    <row r="25" spans="1:23" ht="15.6">
      <c r="A25" s="3"/>
      <c r="B25" s="261">
        <v>2</v>
      </c>
      <c r="C25" s="215" t="s">
        <v>263</v>
      </c>
      <c r="D25" s="206"/>
      <c r="E25" s="206"/>
      <c r="F25" s="206"/>
      <c r="G25" s="206"/>
      <c r="H25" s="206"/>
      <c r="I25" s="206"/>
      <c r="J25" s="206"/>
      <c r="K25" s="206"/>
      <c r="L25" s="206"/>
      <c r="M25" s="206"/>
      <c r="N25" s="206"/>
      <c r="O25" s="206"/>
      <c r="P25" s="206"/>
      <c r="Q25" s="206"/>
      <c r="R25">
        <v>17</v>
      </c>
      <c r="S25" t="str">
        <f>EmpDetail!B20</f>
        <v>jfoUnz dqekj tSu</v>
      </c>
      <c r="T25" t="str">
        <f>EmpDetail!C20</f>
        <v>अध्यापक ग्रेड III</v>
      </c>
      <c r="U25" t="str">
        <f>EmpDetail!D20</f>
        <v>राउप्रावि मोहिनी</v>
      </c>
      <c r="V25" t="str">
        <f>EmpDetail!J20</f>
        <v>L-12</v>
      </c>
      <c r="W25">
        <f>EmpDetail!K20</f>
        <v>65200</v>
      </c>
    </row>
    <row r="26" spans="1:23" ht="15.6">
      <c r="A26" s="3"/>
      <c r="B26" s="261">
        <v>3</v>
      </c>
      <c r="C26" s="26" t="s">
        <v>476</v>
      </c>
      <c r="D26" s="206"/>
      <c r="E26" s="206"/>
      <c r="F26" s="206"/>
      <c r="G26" s="206"/>
      <c r="H26" s="206"/>
      <c r="I26" s="206"/>
      <c r="J26" s="210"/>
      <c r="K26" s="210"/>
      <c r="L26" s="206"/>
      <c r="M26" s="206"/>
      <c r="N26" s="206"/>
      <c r="O26" s="215"/>
      <c r="P26" s="206"/>
      <c r="Q26" s="206"/>
      <c r="R26">
        <v>18</v>
      </c>
      <c r="S26" t="str">
        <f>EmpDetail!B21</f>
        <v xml:space="preserve"> ';ke lqUnj ckxkSM</v>
      </c>
      <c r="T26" t="str">
        <f>EmpDetail!C21</f>
        <v>अध्यापक ग्रेड III</v>
      </c>
      <c r="U26" t="str">
        <f>EmpDetail!D21</f>
        <v>राउप्रावि मोहिनी</v>
      </c>
      <c r="V26" t="str">
        <f>EmpDetail!J21</f>
        <v>L-10</v>
      </c>
      <c r="W26">
        <f>EmpDetail!K21</f>
        <v>40300</v>
      </c>
    </row>
    <row r="27" spans="1:23" ht="15.6">
      <c r="A27" s="3"/>
      <c r="B27" s="262">
        <v>4</v>
      </c>
      <c r="C27" s="215" t="s">
        <v>35</v>
      </c>
      <c r="D27" s="206"/>
      <c r="E27" s="206"/>
      <c r="F27" s="206"/>
      <c r="G27" s="206"/>
      <c r="H27" s="206"/>
      <c r="I27" s="206"/>
      <c r="J27" s="210"/>
      <c r="K27" s="210"/>
      <c r="L27" s="206"/>
      <c r="M27" s="206"/>
      <c r="N27" s="206"/>
      <c r="O27" s="211" t="str">
        <f>Master!B2</f>
        <v>प्रधानाचार्य</v>
      </c>
      <c r="P27" s="206"/>
      <c r="Q27" s="206"/>
      <c r="R27">
        <v>19</v>
      </c>
      <c r="S27" t="str">
        <f>EmpDetail!B22</f>
        <v>d`".kk 'kekZ</v>
      </c>
      <c r="T27" t="str">
        <f>EmpDetail!C22</f>
        <v>प्रबोधक</v>
      </c>
      <c r="U27" t="str">
        <f>EmpDetail!D22</f>
        <v>राउप्रावि मोहिनी</v>
      </c>
      <c r="V27" t="str">
        <f>EmpDetail!J22</f>
        <v>L-11</v>
      </c>
      <c r="W27">
        <f>EmpDetail!K22</f>
        <v>45100</v>
      </c>
    </row>
    <row r="28" spans="1:23" ht="15.6">
      <c r="A28" s="3"/>
      <c r="B28" s="206"/>
      <c r="C28" s="206"/>
      <c r="D28" s="206"/>
      <c r="E28" s="206"/>
      <c r="F28" s="206"/>
      <c r="G28" s="206"/>
      <c r="H28" s="206"/>
      <c r="I28" s="206"/>
      <c r="J28" s="210"/>
      <c r="K28" s="210"/>
      <c r="L28" s="206"/>
      <c r="M28" s="206"/>
      <c r="N28" s="206"/>
      <c r="O28" s="211" t="str">
        <f>Master!B3</f>
        <v xml:space="preserve">राजकीय उच्च माध्यमिक विद्यालय </v>
      </c>
      <c r="P28" s="206"/>
      <c r="Q28" s="206"/>
      <c r="R28">
        <v>20</v>
      </c>
      <c r="S28" t="str">
        <f>EmpDetail!B23</f>
        <v>/keZsUnz pkS/kjh</v>
      </c>
      <c r="T28" t="str">
        <f>EmpDetail!C23</f>
        <v>अध्यापक ग्रेड III</v>
      </c>
      <c r="U28" t="str">
        <f>EmpDetail!D23</f>
        <v>राउप्रावि गोरधनपुरा</v>
      </c>
      <c r="V28" t="str">
        <f>EmpDetail!J23</f>
        <v>L-10</v>
      </c>
      <c r="W28">
        <f>EmpDetail!K23</f>
        <v>40300</v>
      </c>
    </row>
    <row r="29" spans="1:23" ht="15.6">
      <c r="A29" s="3"/>
      <c r="B29" s="206"/>
      <c r="C29" s="206"/>
      <c r="D29" s="206"/>
      <c r="E29" s="206"/>
      <c r="F29" s="206"/>
      <c r="G29" s="206"/>
      <c r="H29" s="206"/>
      <c r="I29" s="206"/>
      <c r="J29" s="212"/>
      <c r="K29" s="210"/>
      <c r="L29" s="206"/>
      <c r="M29" s="206"/>
      <c r="N29" s="206"/>
      <c r="O29" s="211" t="str">
        <f>Master!B4</f>
        <v>चौगाई]टोंक</v>
      </c>
      <c r="P29" s="206"/>
      <c r="Q29" s="206"/>
      <c r="R29">
        <v>21</v>
      </c>
      <c r="S29" t="str">
        <f>EmpDetail!B24</f>
        <v>izgykn ekyh</v>
      </c>
      <c r="T29" t="str">
        <f>EmpDetail!C24</f>
        <v>प्रबोधक</v>
      </c>
      <c r="U29" t="str">
        <f>EmpDetail!D24</f>
        <v>राउप्रावि गोरधनपुरा</v>
      </c>
      <c r="V29" t="str">
        <f>EmpDetail!J24</f>
        <v>L-11</v>
      </c>
      <c r="W29">
        <f>EmpDetail!K24</f>
        <v>46500</v>
      </c>
    </row>
    <row r="30" spans="1:23">
      <c r="B30" s="217"/>
      <c r="C30" s="217"/>
      <c r="D30" s="217"/>
      <c r="E30" s="217"/>
      <c r="F30" s="217"/>
      <c r="G30" s="217"/>
      <c r="H30" s="217"/>
      <c r="I30" s="217"/>
      <c r="J30" s="217"/>
      <c r="K30" s="217"/>
      <c r="L30" s="217"/>
      <c r="M30" s="217"/>
      <c r="N30" s="217"/>
      <c r="O30" s="217"/>
      <c r="P30" s="217"/>
      <c r="Q30" s="217"/>
      <c r="R30">
        <v>22</v>
      </c>
      <c r="S30" t="str">
        <f>EmpDetail!B25</f>
        <v>jken;ky xqtZj</v>
      </c>
      <c r="T30" t="str">
        <f>EmpDetail!C25</f>
        <v>प्रबोधक</v>
      </c>
      <c r="U30" t="str">
        <f>EmpDetail!D25</f>
        <v>राउप्रावि सोंदीफल</v>
      </c>
      <c r="V30" t="str">
        <f>EmpDetail!J25</f>
        <v>L-11</v>
      </c>
      <c r="W30">
        <f>EmpDetail!K25</f>
        <v>45100</v>
      </c>
    </row>
    <row r="31" spans="1:23">
      <c r="B31" s="217"/>
      <c r="C31" s="217"/>
      <c r="D31" s="217"/>
      <c r="E31" s="217"/>
      <c r="F31" s="217"/>
      <c r="G31" s="217"/>
      <c r="H31" s="217"/>
      <c r="I31" s="217"/>
      <c r="J31" s="217"/>
      <c r="K31" s="217"/>
      <c r="L31" s="217"/>
      <c r="M31" s="217"/>
      <c r="N31" s="217"/>
      <c r="O31" s="217"/>
      <c r="P31" s="217"/>
      <c r="Q31" s="217"/>
      <c r="R31">
        <v>23</v>
      </c>
      <c r="S31" t="str">
        <f>EmpDetail!B26</f>
        <v>vkSeizdk'k tkV</v>
      </c>
      <c r="T31" t="str">
        <f>EmpDetail!C26</f>
        <v>अध्यापक ग्रेड III</v>
      </c>
      <c r="U31" t="str">
        <f>EmpDetail!D26</f>
        <v>राउप्रावि सोंदीफल</v>
      </c>
      <c r="V31" t="str">
        <f>EmpDetail!J26</f>
        <v>L-11</v>
      </c>
      <c r="W31">
        <f>EmpDetail!K26</f>
        <v>45100</v>
      </c>
    </row>
    <row r="32" spans="1:23">
      <c r="R32">
        <v>24</v>
      </c>
      <c r="S32" t="str">
        <f>EmpDetail!B27</f>
        <v>vthr flag</v>
      </c>
      <c r="T32" t="str">
        <f>EmpDetail!C27</f>
        <v>अध्यापक ग्रेड III</v>
      </c>
      <c r="U32" t="str">
        <f>EmpDetail!D27</f>
        <v>राप्रावि जानकीवल्लभपुरा</v>
      </c>
      <c r="V32" t="str">
        <f>EmpDetail!J27</f>
        <v>L-10</v>
      </c>
      <c r="W32">
        <f>EmpDetail!K27</f>
        <v>40300</v>
      </c>
    </row>
    <row r="33" spans="18:23">
      <c r="R33">
        <v>25</v>
      </c>
      <c r="S33" t="str">
        <f>EmpDetail!B28</f>
        <v>eq[rkj eha;k</v>
      </c>
      <c r="T33" t="str">
        <f>EmpDetail!C28</f>
        <v>प्रबोधक</v>
      </c>
      <c r="U33" t="str">
        <f>EmpDetail!D28</f>
        <v>राप्रावि जानकीवल्लभपुरा</v>
      </c>
      <c r="V33" t="str">
        <f>EmpDetail!J28</f>
        <v>L-11</v>
      </c>
      <c r="W33">
        <f>EmpDetail!K28</f>
        <v>45100</v>
      </c>
    </row>
    <row r="34" spans="18:23">
      <c r="R34">
        <v>26</v>
      </c>
      <c r="S34" t="str">
        <f>EmpDetail!B29</f>
        <v xml:space="preserve">eks0 tehy </v>
      </c>
      <c r="T34" t="str">
        <f>EmpDetail!C29</f>
        <v>प्रबोधक</v>
      </c>
      <c r="U34" t="str">
        <f>EmpDetail!D29</f>
        <v>राप्रावि रसूलपुरा</v>
      </c>
      <c r="V34" t="str">
        <f>EmpDetail!J29</f>
        <v>L-11</v>
      </c>
      <c r="W34">
        <f>EmpDetail!K29</f>
        <v>45100</v>
      </c>
    </row>
    <row r="35" spans="18:23">
      <c r="R35">
        <v>27</v>
      </c>
      <c r="S35" t="str">
        <f>EmpDetail!B30</f>
        <v>lkaojey tkV</v>
      </c>
      <c r="T35" t="str">
        <f>EmpDetail!C30</f>
        <v>अध्यापक ग्रेड III</v>
      </c>
      <c r="U35" t="str">
        <f>EmpDetail!D30</f>
        <v>राप्रावि रसूलपुरा</v>
      </c>
      <c r="V35" t="str">
        <f>EmpDetail!J30</f>
        <v>L-10</v>
      </c>
      <c r="W35">
        <f>EmpDetail!K30</f>
        <v>38000</v>
      </c>
    </row>
    <row r="36" spans="18:23">
      <c r="R36">
        <v>28</v>
      </c>
      <c r="S36" t="str">
        <f>EmpDetail!B31</f>
        <v>pkS/kjh eksuk jkekorkj</v>
      </c>
      <c r="T36" t="str">
        <f>EmpDetail!C31</f>
        <v>अध्यापक ग्रेड III</v>
      </c>
      <c r="U36" t="str">
        <f>EmpDetail!D31</f>
        <v>राप्रावि मोहिनी ढाणी बाढ</v>
      </c>
      <c r="V36" t="str">
        <f>EmpDetail!J31</f>
        <v>L-10</v>
      </c>
      <c r="W36">
        <f>EmpDetail!K31</f>
        <v>38000</v>
      </c>
    </row>
    <row r="37" spans="18:23">
      <c r="R37">
        <v>29</v>
      </c>
      <c r="S37" t="str">
        <f>EmpDetail!B32</f>
        <v>rkjkpUn tk;loky</v>
      </c>
      <c r="T37" t="str">
        <f>EmpDetail!C32</f>
        <v>प्रबोधक</v>
      </c>
      <c r="U37" t="str">
        <f>EmpDetail!D32</f>
        <v>राप्रावि मोहिनी ढाणी बाढ</v>
      </c>
      <c r="V37" t="str">
        <f>EmpDetail!J32</f>
        <v>L-11</v>
      </c>
      <c r="W37">
        <f>EmpDetail!K32</f>
        <v>41300</v>
      </c>
    </row>
    <row r="38" spans="18:23">
      <c r="R38">
        <v>30</v>
      </c>
      <c r="S38" t="str">
        <f>EmpDetail!B33</f>
        <v>jketl ;kno</v>
      </c>
      <c r="T38" t="str">
        <f>EmpDetail!C33</f>
        <v>अध्यापक ग्रेड III</v>
      </c>
      <c r="U38" t="str">
        <f>EmpDetail!D33</f>
        <v>राप्रावि बैरवा ढाणी सोन्दीफल</v>
      </c>
      <c r="V38" t="str">
        <f>EmpDetail!J33</f>
        <v>L-12</v>
      </c>
      <c r="W38">
        <f>EmpDetail!K33</f>
        <v>63100</v>
      </c>
    </row>
    <row r="39" spans="18:23">
      <c r="R39">
        <v>31</v>
      </c>
      <c r="S39" t="str">
        <f>EmpDetail!B34</f>
        <v>dtksMey eh.kk</v>
      </c>
      <c r="T39" t="str">
        <f>EmpDetail!C34</f>
        <v>अध्यापक ग्रेड III</v>
      </c>
      <c r="U39" t="str">
        <f>EmpDetail!D34</f>
        <v>राप्रावि बैरवा ढाणी सोन्दीफल</v>
      </c>
      <c r="V39" t="str">
        <f>EmpDetail!J34</f>
        <v>L-10</v>
      </c>
      <c r="W39">
        <f>EmpDetail!K34</f>
        <v>38000</v>
      </c>
    </row>
    <row r="40" spans="18:23">
      <c r="R40">
        <v>32</v>
      </c>
      <c r="S40" t="str">
        <f>EmpDetail!B35</f>
        <v>/kaut; xkSRre</v>
      </c>
      <c r="T40" t="str">
        <f>EmpDetail!C35</f>
        <v>अध्यापक ग्रेड III</v>
      </c>
      <c r="U40" t="str">
        <f>EmpDetail!D35</f>
        <v>राउप्रावि गोरधनपुरा</v>
      </c>
      <c r="V40" t="str">
        <f>EmpDetail!J35</f>
        <v>L-10</v>
      </c>
      <c r="W40">
        <f>EmpDetail!K35</f>
        <v>34800</v>
      </c>
    </row>
    <row r="41" spans="18:23">
      <c r="R41">
        <v>33</v>
      </c>
      <c r="S41" t="str">
        <f>EmpDetail!B36</f>
        <v>d`".kk xaxoky</v>
      </c>
      <c r="T41" t="str">
        <f>EmpDetail!C36</f>
        <v>अध्यापक ग्रेड III</v>
      </c>
      <c r="U41" t="str">
        <f>EmpDetail!D36</f>
        <v>राउप्रावि गोरधनपुरा</v>
      </c>
      <c r="V41" t="str">
        <f>EmpDetail!J36</f>
        <v>L-10</v>
      </c>
      <c r="W41">
        <f>EmpDetail!K36</f>
        <v>33800</v>
      </c>
    </row>
    <row r="42" spans="18:23">
      <c r="R42">
        <v>34</v>
      </c>
      <c r="S42" t="str">
        <f>EmpDetail!B37</f>
        <v>n'kjFk dqekj ;kno</v>
      </c>
      <c r="T42" t="str">
        <f>EmpDetail!C37</f>
        <v>अध्यापक ग्रेड III</v>
      </c>
      <c r="U42" t="str">
        <f>EmpDetail!D37</f>
        <v>राउप्रावि सोंदीफल</v>
      </c>
      <c r="V42" t="str">
        <f>EmpDetail!J37</f>
        <v>L-10</v>
      </c>
      <c r="W42">
        <f>EmpDetail!K37</f>
        <v>23700</v>
      </c>
    </row>
    <row r="43" spans="18:23">
      <c r="R43">
        <v>35</v>
      </c>
      <c r="S43" t="str">
        <f>EmpDetail!B38</f>
        <v>d`".k yky tkV</v>
      </c>
      <c r="T43" t="str">
        <f>EmpDetail!C38</f>
        <v>अध्यापक ग्रेड III</v>
      </c>
      <c r="U43" t="str">
        <f>EmpDetail!D38</f>
        <v>राउप्रावि सोंदीफल</v>
      </c>
      <c r="V43" t="str">
        <f>EmpDetail!J38</f>
        <v>L-10</v>
      </c>
      <c r="W43">
        <f>EmpDetail!K38</f>
        <v>33800</v>
      </c>
    </row>
    <row r="44" spans="18:23">
      <c r="R44">
        <v>36</v>
      </c>
      <c r="S44" t="str">
        <f>EmpDetail!B39</f>
        <v>nhisUnz dqekj iztkir</v>
      </c>
      <c r="T44" t="str">
        <f>EmpDetail!C39</f>
        <v>अध्यापक ग्रेड III</v>
      </c>
      <c r="U44" t="str">
        <f>EmpDetail!D39</f>
        <v>राउप्रावि सोंदीफल</v>
      </c>
      <c r="V44" t="str">
        <f>EmpDetail!J39</f>
        <v>L-10</v>
      </c>
      <c r="W44">
        <f>EmpDetail!K39</f>
        <v>33800</v>
      </c>
    </row>
    <row r="45" spans="18:23">
      <c r="R45">
        <v>37</v>
      </c>
      <c r="S45" t="str">
        <f>EmpDetail!B40</f>
        <v>uohu dqekj</v>
      </c>
      <c r="T45" t="str">
        <f>EmpDetail!C40</f>
        <v>अध्यापक ग्रेड III</v>
      </c>
      <c r="U45" t="str">
        <f>EmpDetail!D40</f>
        <v>राउप्रावि मोहिनी</v>
      </c>
      <c r="V45" t="str">
        <f>EmpDetail!J40</f>
        <v>L-10</v>
      </c>
      <c r="W45">
        <f>EmpDetail!K40</f>
        <v>33800</v>
      </c>
    </row>
    <row r="46" spans="18:23">
      <c r="R46">
        <v>38</v>
      </c>
      <c r="S46" t="str">
        <f>EmpDetail!B41</f>
        <v>ehrs'k dqekj 'kekZ</v>
      </c>
      <c r="T46" t="str">
        <f>EmpDetail!C41</f>
        <v>अध्यापक ग्रेड III</v>
      </c>
      <c r="U46" t="str">
        <f>EmpDetail!D41</f>
        <v>राउप्रावि मोहिनी</v>
      </c>
      <c r="V46" t="str">
        <f>EmpDetail!J41</f>
        <v>L-10</v>
      </c>
      <c r="W46">
        <f>EmpDetail!K41</f>
        <v>34800</v>
      </c>
    </row>
    <row r="47" spans="18:23">
      <c r="R47">
        <v>39</v>
      </c>
      <c r="S47" t="str">
        <f>EmpDetail!B42</f>
        <v>eUtw eh.kk</v>
      </c>
      <c r="T47" t="str">
        <f>EmpDetail!C42</f>
        <v>वरिष्ठ अध्यापक</v>
      </c>
      <c r="U47" t="str">
        <f>EmpDetail!D42</f>
        <v>राउप्रावि गोरधनपुरा</v>
      </c>
      <c r="V47" t="str">
        <f>EmpDetail!J42</f>
        <v>L-10</v>
      </c>
      <c r="W47">
        <f>EmpDetail!K42</f>
        <v>33800</v>
      </c>
    </row>
    <row r="48" spans="18:23">
      <c r="R48">
        <v>40</v>
      </c>
      <c r="S48" t="str">
        <f>EmpDetail!B43</f>
        <v>eatw pkS/kjh</v>
      </c>
      <c r="T48" t="str">
        <f>EmpDetail!C43</f>
        <v>वरिष्ठ अध्यापक</v>
      </c>
      <c r="U48" t="str">
        <f>EmpDetail!D43</f>
        <v>राउप्रावि सोंदीफल</v>
      </c>
      <c r="V48" t="str">
        <f>EmpDetail!J43</f>
        <v>L-11</v>
      </c>
      <c r="W48">
        <f>EmpDetail!K43</f>
        <v>26500</v>
      </c>
    </row>
    <row r="49" spans="18:23">
      <c r="R49">
        <v>41</v>
      </c>
      <c r="S49">
        <f>EmpDetail!B44</f>
        <v>0</v>
      </c>
      <c r="T49">
        <f>EmpDetail!C44</f>
        <v>0</v>
      </c>
      <c r="U49">
        <f>EmpDetail!D44</f>
        <v>0</v>
      </c>
      <c r="V49">
        <f>EmpDetail!J44</f>
        <v>0</v>
      </c>
      <c r="W49">
        <f>EmpDetail!K44</f>
        <v>0</v>
      </c>
    </row>
    <row r="50" spans="18:23">
      <c r="R50">
        <v>42</v>
      </c>
      <c r="S50">
        <f>EmpDetail!B45</f>
        <v>0</v>
      </c>
      <c r="T50">
        <f>EmpDetail!C45</f>
        <v>0</v>
      </c>
      <c r="U50">
        <f>EmpDetail!D45</f>
        <v>0</v>
      </c>
      <c r="V50">
        <f>EmpDetail!J45</f>
        <v>0</v>
      </c>
      <c r="W50">
        <f>EmpDetail!K45</f>
        <v>0</v>
      </c>
    </row>
    <row r="51" spans="18:23">
      <c r="R51">
        <v>43</v>
      </c>
      <c r="S51">
        <f>EmpDetail!B46</f>
        <v>0</v>
      </c>
      <c r="T51" t="e">
        <f>EmpDetail!#REF!</f>
        <v>#REF!</v>
      </c>
      <c r="U51" t="e">
        <f>EmpDetail!#REF!</f>
        <v>#REF!</v>
      </c>
      <c r="V51">
        <f>EmpDetail!J46</f>
        <v>0</v>
      </c>
      <c r="W51">
        <f>EmpDetail!K46</f>
        <v>0</v>
      </c>
    </row>
    <row r="52" spans="18:23">
      <c r="R52">
        <v>44</v>
      </c>
      <c r="S52">
        <f>EmpDetail!B47</f>
        <v>0</v>
      </c>
      <c r="T52">
        <f>EmpDetail!C47</f>
        <v>0</v>
      </c>
      <c r="U52">
        <f>EmpDetail!D47</f>
        <v>0</v>
      </c>
      <c r="V52">
        <f>EmpDetail!J47</f>
        <v>0</v>
      </c>
      <c r="W52">
        <f>EmpDetail!K47</f>
        <v>0</v>
      </c>
    </row>
    <row r="53" spans="18:23">
      <c r="R53">
        <v>45</v>
      </c>
      <c r="S53">
        <f>EmpDetail!B48</f>
        <v>0</v>
      </c>
      <c r="T53">
        <f>EmpDetail!C48</f>
        <v>0</v>
      </c>
      <c r="U53">
        <f>EmpDetail!D48</f>
        <v>0</v>
      </c>
      <c r="V53">
        <f>EmpDetail!J48</f>
        <v>0</v>
      </c>
      <c r="W53">
        <f>EmpDetail!K48</f>
        <v>0</v>
      </c>
    </row>
    <row r="54" spans="18:23">
      <c r="R54">
        <v>46</v>
      </c>
      <c r="S54">
        <f>EmpDetail!B49</f>
        <v>0</v>
      </c>
      <c r="T54">
        <f>EmpDetail!C49</f>
        <v>0</v>
      </c>
      <c r="U54">
        <f>EmpDetail!D49</f>
        <v>0</v>
      </c>
      <c r="V54">
        <f>EmpDetail!J49</f>
        <v>0</v>
      </c>
      <c r="W54">
        <f>EmpDetail!K49</f>
        <v>0</v>
      </c>
    </row>
    <row r="55" spans="18:23">
      <c r="R55">
        <v>47</v>
      </c>
      <c r="S55">
        <f>EmpDetail!B50</f>
        <v>0</v>
      </c>
      <c r="T55">
        <f>EmpDetail!C50</f>
        <v>0</v>
      </c>
      <c r="U55">
        <f>EmpDetail!D50</f>
        <v>0</v>
      </c>
      <c r="V55">
        <f>EmpDetail!J50</f>
        <v>0</v>
      </c>
      <c r="W55">
        <f>EmpDetail!K50</f>
        <v>0</v>
      </c>
    </row>
    <row r="56" spans="18:23">
      <c r="R56">
        <v>48</v>
      </c>
      <c r="S56">
        <f>EmpDetail!B51</f>
        <v>0</v>
      </c>
      <c r="T56">
        <f>EmpDetail!C51</f>
        <v>0</v>
      </c>
      <c r="U56">
        <f>EmpDetail!D51</f>
        <v>0</v>
      </c>
      <c r="V56">
        <f>EmpDetail!J51</f>
        <v>0</v>
      </c>
      <c r="W56">
        <f>EmpDetail!K51</f>
        <v>0</v>
      </c>
    </row>
    <row r="57" spans="18:23">
      <c r="R57">
        <v>49</v>
      </c>
      <c r="S57">
        <f>EmpDetail!B52</f>
        <v>0</v>
      </c>
      <c r="T57">
        <f>EmpDetail!C52</f>
        <v>0</v>
      </c>
      <c r="U57">
        <f>EmpDetail!D52</f>
        <v>0</v>
      </c>
      <c r="V57">
        <f>EmpDetail!J52</f>
        <v>0</v>
      </c>
      <c r="W57">
        <f>EmpDetail!K52</f>
        <v>0</v>
      </c>
    </row>
    <row r="58" spans="18:23">
      <c r="R58">
        <v>50</v>
      </c>
      <c r="S58">
        <f>EmpDetail!B53</f>
        <v>0</v>
      </c>
      <c r="T58">
        <f>EmpDetail!C53</f>
        <v>0</v>
      </c>
      <c r="U58">
        <f>EmpDetail!D53</f>
        <v>0</v>
      </c>
      <c r="V58">
        <f>EmpDetail!J53</f>
        <v>0</v>
      </c>
      <c r="W58">
        <f>EmpDetail!K53</f>
        <v>0</v>
      </c>
    </row>
    <row r="59" spans="18:23">
      <c r="R59">
        <v>51</v>
      </c>
      <c r="S59">
        <f>EmpDetail!B54</f>
        <v>0</v>
      </c>
      <c r="T59">
        <f>EmpDetail!C54</f>
        <v>0</v>
      </c>
      <c r="U59">
        <f>EmpDetail!D54</f>
        <v>0</v>
      </c>
      <c r="V59">
        <f>EmpDetail!J54</f>
        <v>0</v>
      </c>
      <c r="W59">
        <f>EmpDetail!K54</f>
        <v>0</v>
      </c>
    </row>
    <row r="60" spans="18:23">
      <c r="R60">
        <v>52</v>
      </c>
      <c r="S60">
        <f>EmpDetail!B55</f>
        <v>0</v>
      </c>
      <c r="T60">
        <f>EmpDetail!C55</f>
        <v>0</v>
      </c>
      <c r="U60">
        <f>EmpDetail!D55</f>
        <v>0</v>
      </c>
      <c r="V60">
        <f>EmpDetail!J55</f>
        <v>0</v>
      </c>
      <c r="W60">
        <f>EmpDetail!K55</f>
        <v>0</v>
      </c>
    </row>
    <row r="61" spans="18:23">
      <c r="R61">
        <v>53</v>
      </c>
      <c r="S61">
        <f>EmpDetail!B56</f>
        <v>0</v>
      </c>
      <c r="T61">
        <f>EmpDetail!C56</f>
        <v>0</v>
      </c>
      <c r="U61">
        <f>EmpDetail!D56</f>
        <v>0</v>
      </c>
      <c r="V61">
        <f>EmpDetail!J56</f>
        <v>0</v>
      </c>
      <c r="W61">
        <f>EmpDetail!K56</f>
        <v>0</v>
      </c>
    </row>
    <row r="62" spans="18:23">
      <c r="R62">
        <v>54</v>
      </c>
      <c r="S62">
        <f>EmpDetail!B57</f>
        <v>0</v>
      </c>
      <c r="T62">
        <f>EmpDetail!C57</f>
        <v>0</v>
      </c>
      <c r="U62">
        <f>EmpDetail!D57</f>
        <v>0</v>
      </c>
      <c r="V62">
        <f>EmpDetail!J57</f>
        <v>0</v>
      </c>
      <c r="W62">
        <f>EmpDetail!K57</f>
        <v>0</v>
      </c>
    </row>
    <row r="63" spans="18:23">
      <c r="R63">
        <v>55</v>
      </c>
      <c r="S63">
        <f>EmpDetail!B58</f>
        <v>0</v>
      </c>
      <c r="T63">
        <f>EmpDetail!C58</f>
        <v>0</v>
      </c>
      <c r="U63">
        <f>EmpDetail!D58</f>
        <v>0</v>
      </c>
      <c r="V63">
        <f>EmpDetail!J58</f>
        <v>0</v>
      </c>
      <c r="W63">
        <f>EmpDetail!K58</f>
        <v>0</v>
      </c>
    </row>
    <row r="64" spans="18:23">
      <c r="R64">
        <v>56</v>
      </c>
      <c r="S64">
        <f>EmpDetail!B59</f>
        <v>0</v>
      </c>
      <c r="T64">
        <f>EmpDetail!C59</f>
        <v>0</v>
      </c>
      <c r="U64">
        <f>EmpDetail!D59</f>
        <v>0</v>
      </c>
      <c r="V64">
        <f>EmpDetail!J59</f>
        <v>0</v>
      </c>
      <c r="W64">
        <f>EmpDetail!K59</f>
        <v>0</v>
      </c>
    </row>
    <row r="65" spans="18:23">
      <c r="R65">
        <v>57</v>
      </c>
      <c r="S65">
        <f>EmpDetail!B60</f>
        <v>0</v>
      </c>
      <c r="T65">
        <f>EmpDetail!C60</f>
        <v>0</v>
      </c>
      <c r="U65">
        <f>EmpDetail!D60</f>
        <v>0</v>
      </c>
      <c r="V65">
        <f>EmpDetail!J60</f>
        <v>0</v>
      </c>
      <c r="W65">
        <f>EmpDetail!K60</f>
        <v>0</v>
      </c>
    </row>
    <row r="66" spans="18:23">
      <c r="R66">
        <v>58</v>
      </c>
      <c r="S66">
        <f>EmpDetail!B61</f>
        <v>0</v>
      </c>
      <c r="T66">
        <f>EmpDetail!C61</f>
        <v>0</v>
      </c>
      <c r="U66">
        <f>EmpDetail!D61</f>
        <v>0</v>
      </c>
      <c r="V66">
        <f>EmpDetail!J61</f>
        <v>0</v>
      </c>
      <c r="W66">
        <f>EmpDetail!K61</f>
        <v>0</v>
      </c>
    </row>
    <row r="67" spans="18:23">
      <c r="R67">
        <v>59</v>
      </c>
      <c r="S67">
        <f>EmpDetail!B62</f>
        <v>0</v>
      </c>
      <c r="T67">
        <f>EmpDetail!C62</f>
        <v>0</v>
      </c>
      <c r="U67">
        <f>EmpDetail!D62</f>
        <v>0</v>
      </c>
      <c r="V67">
        <f>EmpDetail!J62</f>
        <v>0</v>
      </c>
      <c r="W67">
        <f>EmpDetail!K62</f>
        <v>0</v>
      </c>
    </row>
    <row r="68" spans="18:23">
      <c r="R68">
        <v>60</v>
      </c>
      <c r="S68">
        <f>EmpDetail!B63</f>
        <v>0</v>
      </c>
      <c r="T68">
        <f>EmpDetail!C63</f>
        <v>0</v>
      </c>
      <c r="U68">
        <f>EmpDetail!D63</f>
        <v>0</v>
      </c>
      <c r="V68">
        <f>EmpDetail!J63</f>
        <v>0</v>
      </c>
      <c r="W68">
        <f>EmpDetail!K63</f>
        <v>0</v>
      </c>
    </row>
    <row r="69" spans="18:23">
      <c r="R69">
        <v>61</v>
      </c>
      <c r="S69">
        <f>EmpDetail!B64</f>
        <v>0</v>
      </c>
      <c r="T69">
        <f>EmpDetail!C64</f>
        <v>0</v>
      </c>
      <c r="U69">
        <f>EmpDetail!D64</f>
        <v>0</v>
      </c>
      <c r="V69">
        <f>EmpDetail!J64</f>
        <v>0</v>
      </c>
      <c r="W69">
        <f>EmpDetail!K64</f>
        <v>0</v>
      </c>
    </row>
    <row r="70" spans="18:23">
      <c r="R70">
        <v>62</v>
      </c>
      <c r="S70">
        <f>EmpDetail!B65</f>
        <v>0</v>
      </c>
      <c r="T70">
        <f>EmpDetail!C65</f>
        <v>0</v>
      </c>
      <c r="U70">
        <f>EmpDetail!D65</f>
        <v>0</v>
      </c>
      <c r="V70">
        <f>EmpDetail!J65</f>
        <v>0</v>
      </c>
      <c r="W70">
        <f>EmpDetail!K65</f>
        <v>0</v>
      </c>
    </row>
    <row r="71" spans="18:23">
      <c r="R71">
        <v>63</v>
      </c>
      <c r="S71">
        <f>EmpDetail!B66</f>
        <v>0</v>
      </c>
      <c r="T71">
        <f>EmpDetail!C66</f>
        <v>0</v>
      </c>
      <c r="U71">
        <f>EmpDetail!D66</f>
        <v>0</v>
      </c>
      <c r="V71">
        <f>EmpDetail!J66</f>
        <v>0</v>
      </c>
      <c r="W71">
        <f>EmpDetail!K66</f>
        <v>0</v>
      </c>
    </row>
    <row r="72" spans="18:23">
      <c r="R72">
        <v>64</v>
      </c>
      <c r="S72">
        <f>EmpDetail!B67</f>
        <v>0</v>
      </c>
      <c r="T72">
        <f>EmpDetail!C67</f>
        <v>0</v>
      </c>
      <c r="U72">
        <f>EmpDetail!D67</f>
        <v>0</v>
      </c>
      <c r="V72">
        <f>EmpDetail!J67</f>
        <v>0</v>
      </c>
      <c r="W72">
        <f>EmpDetail!K67</f>
        <v>0</v>
      </c>
    </row>
    <row r="73" spans="18:23">
      <c r="R73">
        <v>65</v>
      </c>
      <c r="S73">
        <f>EmpDetail!B68</f>
        <v>0</v>
      </c>
      <c r="T73">
        <f>EmpDetail!C68</f>
        <v>0</v>
      </c>
      <c r="U73">
        <f>EmpDetail!D68</f>
        <v>0</v>
      </c>
      <c r="V73">
        <f>EmpDetail!J68</f>
        <v>0</v>
      </c>
      <c r="W73">
        <f>EmpDetail!K68</f>
        <v>0</v>
      </c>
    </row>
    <row r="74" spans="18:23">
      <c r="R74">
        <v>66</v>
      </c>
      <c r="S74">
        <f>EmpDetail!B69</f>
        <v>0</v>
      </c>
      <c r="T74">
        <f>EmpDetail!C69</f>
        <v>0</v>
      </c>
      <c r="U74">
        <f>EmpDetail!D69</f>
        <v>0</v>
      </c>
      <c r="V74">
        <f>EmpDetail!J69</f>
        <v>0</v>
      </c>
      <c r="W74">
        <f>EmpDetail!K69</f>
        <v>0</v>
      </c>
    </row>
    <row r="75" spans="18:23">
      <c r="R75">
        <v>67</v>
      </c>
      <c r="S75">
        <f>EmpDetail!B70</f>
        <v>0</v>
      </c>
      <c r="T75">
        <f>EmpDetail!C70</f>
        <v>0</v>
      </c>
      <c r="U75">
        <f>EmpDetail!D70</f>
        <v>0</v>
      </c>
      <c r="V75">
        <f>EmpDetail!J70</f>
        <v>0</v>
      </c>
      <c r="W75">
        <f>EmpDetail!K70</f>
        <v>0</v>
      </c>
    </row>
    <row r="76" spans="18:23">
      <c r="R76">
        <v>68</v>
      </c>
      <c r="S76">
        <f>EmpDetail!B71</f>
        <v>0</v>
      </c>
      <c r="T76">
        <f>EmpDetail!C71</f>
        <v>0</v>
      </c>
      <c r="U76">
        <f>EmpDetail!D71</f>
        <v>0</v>
      </c>
      <c r="V76">
        <f>EmpDetail!J71</f>
        <v>0</v>
      </c>
      <c r="W76">
        <f>EmpDetail!K71</f>
        <v>0</v>
      </c>
    </row>
    <row r="77" spans="18:23">
      <c r="R77">
        <v>69</v>
      </c>
      <c r="S77">
        <f>EmpDetail!B72</f>
        <v>0</v>
      </c>
      <c r="T77">
        <f>EmpDetail!C72</f>
        <v>0</v>
      </c>
      <c r="U77">
        <f>EmpDetail!D72</f>
        <v>0</v>
      </c>
      <c r="V77">
        <f>EmpDetail!J72</f>
        <v>0</v>
      </c>
      <c r="W77">
        <f>EmpDetail!K72</f>
        <v>0</v>
      </c>
    </row>
    <row r="78" spans="18:23">
      <c r="R78">
        <v>70</v>
      </c>
      <c r="S78">
        <f>EmpDetail!B73</f>
        <v>0</v>
      </c>
      <c r="T78">
        <f>EmpDetail!C73</f>
        <v>0</v>
      </c>
      <c r="U78">
        <f>EmpDetail!D73</f>
        <v>0</v>
      </c>
      <c r="V78">
        <f>EmpDetail!J73</f>
        <v>0</v>
      </c>
      <c r="W78">
        <f>EmpDetail!K73</f>
        <v>0</v>
      </c>
    </row>
    <row r="79" spans="18:23">
      <c r="R79">
        <v>71</v>
      </c>
      <c r="S79">
        <f>EmpDetail!B74</f>
        <v>0</v>
      </c>
      <c r="T79">
        <f>EmpDetail!C74</f>
        <v>0</v>
      </c>
      <c r="U79">
        <f>EmpDetail!D74</f>
        <v>0</v>
      </c>
      <c r="V79">
        <f>EmpDetail!J74</f>
        <v>0</v>
      </c>
      <c r="W79">
        <f>EmpDetail!K74</f>
        <v>0</v>
      </c>
    </row>
    <row r="80" spans="18:23">
      <c r="R80">
        <v>72</v>
      </c>
      <c r="S80">
        <f>EmpDetail!B75</f>
        <v>0</v>
      </c>
      <c r="T80">
        <f>EmpDetail!C75</f>
        <v>0</v>
      </c>
      <c r="U80">
        <f>EmpDetail!D75</f>
        <v>0</v>
      </c>
      <c r="V80">
        <f>EmpDetail!J75</f>
        <v>0</v>
      </c>
      <c r="W80">
        <f>EmpDetail!K75</f>
        <v>0</v>
      </c>
    </row>
    <row r="81" spans="18:23">
      <c r="R81">
        <v>73</v>
      </c>
      <c r="S81">
        <f>EmpDetail!B76</f>
        <v>0</v>
      </c>
      <c r="T81">
        <f>EmpDetail!C76</f>
        <v>0</v>
      </c>
      <c r="U81">
        <f>EmpDetail!D76</f>
        <v>0</v>
      </c>
      <c r="V81">
        <f>EmpDetail!J76</f>
        <v>0</v>
      </c>
      <c r="W81">
        <f>EmpDetail!K76</f>
        <v>0</v>
      </c>
    </row>
    <row r="82" spans="18:23">
      <c r="R82">
        <v>74</v>
      </c>
      <c r="S82">
        <f>EmpDetail!B77</f>
        <v>0</v>
      </c>
      <c r="T82">
        <f>EmpDetail!C77</f>
        <v>0</v>
      </c>
      <c r="U82">
        <f>EmpDetail!D77</f>
        <v>0</v>
      </c>
      <c r="V82">
        <f>EmpDetail!J77</f>
        <v>0</v>
      </c>
      <c r="W82">
        <f>EmpDetail!K77</f>
        <v>0</v>
      </c>
    </row>
    <row r="83" spans="18:23">
      <c r="R83">
        <v>75</v>
      </c>
      <c r="S83">
        <f>EmpDetail!B78</f>
        <v>0</v>
      </c>
      <c r="T83">
        <f>EmpDetail!C78</f>
        <v>0</v>
      </c>
      <c r="U83">
        <f>EmpDetail!D78</f>
        <v>0</v>
      </c>
      <c r="V83">
        <f>EmpDetail!J78</f>
        <v>0</v>
      </c>
      <c r="W83">
        <f>EmpDetail!K78</f>
        <v>0</v>
      </c>
    </row>
    <row r="84" spans="18:23">
      <c r="R84">
        <v>76</v>
      </c>
      <c r="S84">
        <f>EmpDetail!B79</f>
        <v>0</v>
      </c>
      <c r="T84">
        <f>EmpDetail!C79</f>
        <v>0</v>
      </c>
      <c r="U84">
        <f>EmpDetail!D79</f>
        <v>0</v>
      </c>
      <c r="V84">
        <f>EmpDetail!J79</f>
        <v>0</v>
      </c>
      <c r="W84">
        <f>EmpDetail!K79</f>
        <v>0</v>
      </c>
    </row>
    <row r="85" spans="18:23">
      <c r="R85">
        <v>77</v>
      </c>
      <c r="S85">
        <f>EmpDetail!B80</f>
        <v>0</v>
      </c>
      <c r="T85">
        <f>EmpDetail!C80</f>
        <v>0</v>
      </c>
      <c r="U85">
        <f>EmpDetail!D80</f>
        <v>0</v>
      </c>
      <c r="V85">
        <f>EmpDetail!J80</f>
        <v>0</v>
      </c>
      <c r="W85">
        <f>EmpDetail!K80</f>
        <v>0</v>
      </c>
    </row>
    <row r="86" spans="18:23">
      <c r="R86">
        <v>78</v>
      </c>
      <c r="S86">
        <f>EmpDetail!B81</f>
        <v>0</v>
      </c>
      <c r="T86">
        <f>EmpDetail!C81</f>
        <v>0</v>
      </c>
      <c r="U86">
        <f>EmpDetail!D81</f>
        <v>0</v>
      </c>
      <c r="V86">
        <f>EmpDetail!J81</f>
        <v>0</v>
      </c>
      <c r="W86">
        <f>EmpDetail!K81</f>
        <v>0</v>
      </c>
    </row>
    <row r="87" spans="18:23">
      <c r="R87">
        <v>79</v>
      </c>
      <c r="S87">
        <f>EmpDetail!B82</f>
        <v>0</v>
      </c>
      <c r="T87">
        <f>EmpDetail!C82</f>
        <v>0</v>
      </c>
      <c r="U87">
        <f>EmpDetail!D82</f>
        <v>0</v>
      </c>
      <c r="V87">
        <f>EmpDetail!J82</f>
        <v>0</v>
      </c>
      <c r="W87">
        <f>EmpDetail!K82</f>
        <v>0</v>
      </c>
    </row>
    <row r="88" spans="18:23">
      <c r="R88">
        <v>80</v>
      </c>
      <c r="S88">
        <f>EmpDetail!B83</f>
        <v>0</v>
      </c>
      <c r="T88">
        <f>EmpDetail!C83</f>
        <v>0</v>
      </c>
      <c r="U88">
        <f>EmpDetail!D83</f>
        <v>0</v>
      </c>
      <c r="V88">
        <f>EmpDetail!J83</f>
        <v>0</v>
      </c>
      <c r="W88">
        <f>EmpDetail!K83</f>
        <v>0</v>
      </c>
    </row>
    <row r="89" spans="18:23">
      <c r="R89">
        <v>81</v>
      </c>
      <c r="S89">
        <f>EmpDetail!B84</f>
        <v>0</v>
      </c>
      <c r="T89">
        <f>EmpDetail!C84</f>
        <v>0</v>
      </c>
      <c r="U89">
        <f>EmpDetail!D84</f>
        <v>0</v>
      </c>
      <c r="V89">
        <f>EmpDetail!J84</f>
        <v>0</v>
      </c>
      <c r="W89">
        <f>EmpDetail!K84</f>
        <v>0</v>
      </c>
    </row>
    <row r="90" spans="18:23">
      <c r="R90">
        <v>82</v>
      </c>
      <c r="S90">
        <f>EmpDetail!B85</f>
        <v>0</v>
      </c>
      <c r="T90">
        <f>EmpDetail!C85</f>
        <v>0</v>
      </c>
      <c r="U90">
        <f>EmpDetail!D85</f>
        <v>0</v>
      </c>
      <c r="V90">
        <f>EmpDetail!J85</f>
        <v>0</v>
      </c>
      <c r="W90">
        <f>EmpDetail!K85</f>
        <v>0</v>
      </c>
    </row>
    <row r="91" spans="18:23">
      <c r="R91">
        <v>83</v>
      </c>
      <c r="S91">
        <f>EmpDetail!B86</f>
        <v>0</v>
      </c>
      <c r="T91">
        <f>EmpDetail!C86</f>
        <v>0</v>
      </c>
      <c r="U91">
        <f>EmpDetail!D86</f>
        <v>0</v>
      </c>
      <c r="V91">
        <f>EmpDetail!J86</f>
        <v>0</v>
      </c>
      <c r="W91">
        <f>EmpDetail!K86</f>
        <v>0</v>
      </c>
    </row>
    <row r="92" spans="18:23">
      <c r="R92">
        <v>84</v>
      </c>
      <c r="S92">
        <f>EmpDetail!B87</f>
        <v>0</v>
      </c>
      <c r="T92">
        <f>EmpDetail!C87</f>
        <v>0</v>
      </c>
      <c r="U92">
        <f>EmpDetail!D87</f>
        <v>0</v>
      </c>
      <c r="V92">
        <f>EmpDetail!J87</f>
        <v>0</v>
      </c>
      <c r="W92">
        <f>EmpDetail!K87</f>
        <v>0</v>
      </c>
    </row>
    <row r="93" spans="18:23">
      <c r="R93">
        <v>85</v>
      </c>
      <c r="S93">
        <f>EmpDetail!B88</f>
        <v>0</v>
      </c>
      <c r="T93">
        <f>EmpDetail!C88</f>
        <v>0</v>
      </c>
      <c r="U93">
        <f>EmpDetail!D88</f>
        <v>0</v>
      </c>
      <c r="V93">
        <f>EmpDetail!J88</f>
        <v>0</v>
      </c>
      <c r="W93">
        <f>EmpDetail!K88</f>
        <v>0</v>
      </c>
    </row>
    <row r="94" spans="18:23">
      <c r="R94">
        <v>86</v>
      </c>
      <c r="S94">
        <f>EmpDetail!B89</f>
        <v>0</v>
      </c>
      <c r="T94">
        <f>EmpDetail!C89</f>
        <v>0</v>
      </c>
      <c r="U94">
        <f>EmpDetail!D89</f>
        <v>0</v>
      </c>
      <c r="V94">
        <f>EmpDetail!J89</f>
        <v>0</v>
      </c>
      <c r="W94">
        <f>EmpDetail!K89</f>
        <v>0</v>
      </c>
    </row>
    <row r="95" spans="18:23">
      <c r="R95">
        <v>87</v>
      </c>
      <c r="S95">
        <f>EmpDetail!B90</f>
        <v>0</v>
      </c>
      <c r="T95">
        <f>EmpDetail!C90</f>
        <v>0</v>
      </c>
      <c r="U95">
        <f>EmpDetail!D90</f>
        <v>0</v>
      </c>
      <c r="V95">
        <f>EmpDetail!J90</f>
        <v>0</v>
      </c>
      <c r="W95">
        <f>EmpDetail!K90</f>
        <v>0</v>
      </c>
    </row>
    <row r="96" spans="18:23">
      <c r="R96">
        <v>88</v>
      </c>
      <c r="S96">
        <f>EmpDetail!B91</f>
        <v>0</v>
      </c>
      <c r="T96">
        <f>EmpDetail!C91</f>
        <v>0</v>
      </c>
      <c r="U96">
        <f>EmpDetail!D91</f>
        <v>0</v>
      </c>
      <c r="V96">
        <f>EmpDetail!J91</f>
        <v>0</v>
      </c>
      <c r="W96">
        <f>EmpDetail!K91</f>
        <v>0</v>
      </c>
    </row>
    <row r="97" spans="18:23">
      <c r="R97">
        <v>89</v>
      </c>
      <c r="S97">
        <f>EmpDetail!B92</f>
        <v>0</v>
      </c>
      <c r="T97">
        <f>EmpDetail!C92</f>
        <v>0</v>
      </c>
      <c r="U97">
        <f>EmpDetail!D92</f>
        <v>0</v>
      </c>
      <c r="V97">
        <f>EmpDetail!J92</f>
        <v>0</v>
      </c>
      <c r="W97">
        <f>EmpDetail!K92</f>
        <v>0</v>
      </c>
    </row>
    <row r="98" spans="18:23">
      <c r="R98">
        <v>90</v>
      </c>
      <c r="S98">
        <f>EmpDetail!B93</f>
        <v>0</v>
      </c>
      <c r="T98">
        <f>EmpDetail!C93</f>
        <v>0</v>
      </c>
      <c r="U98">
        <f>EmpDetail!D93</f>
        <v>0</v>
      </c>
      <c r="V98">
        <f>EmpDetail!J93</f>
        <v>0</v>
      </c>
      <c r="W98">
        <f>EmpDetail!K93</f>
        <v>0</v>
      </c>
    </row>
    <row r="99" spans="18:23">
      <c r="R99">
        <v>91</v>
      </c>
      <c r="S99">
        <f>EmpDetail!B94</f>
        <v>0</v>
      </c>
      <c r="T99">
        <f>EmpDetail!C94</f>
        <v>0</v>
      </c>
      <c r="U99">
        <f>EmpDetail!D94</f>
        <v>0</v>
      </c>
      <c r="V99">
        <f>EmpDetail!J94</f>
        <v>0</v>
      </c>
      <c r="W99">
        <f>EmpDetail!K94</f>
        <v>0</v>
      </c>
    </row>
    <row r="100" spans="18:23">
      <c r="R100">
        <v>92</v>
      </c>
      <c r="S100">
        <f>EmpDetail!B95</f>
        <v>0</v>
      </c>
      <c r="T100">
        <f>EmpDetail!C95</f>
        <v>0</v>
      </c>
      <c r="U100">
        <f>EmpDetail!D95</f>
        <v>0</v>
      </c>
      <c r="V100">
        <f>EmpDetail!J95</f>
        <v>0</v>
      </c>
      <c r="W100">
        <f>EmpDetail!K95</f>
        <v>0</v>
      </c>
    </row>
    <row r="101" spans="18:23">
      <c r="R101">
        <v>93</v>
      </c>
      <c r="S101">
        <f>EmpDetail!B96</f>
        <v>0</v>
      </c>
      <c r="T101">
        <f>EmpDetail!C96</f>
        <v>0</v>
      </c>
      <c r="U101">
        <f>EmpDetail!D96</f>
        <v>0</v>
      </c>
      <c r="V101">
        <f>EmpDetail!J96</f>
        <v>0</v>
      </c>
      <c r="W101">
        <f>EmpDetail!K96</f>
        <v>0</v>
      </c>
    </row>
    <row r="102" spans="18:23">
      <c r="R102">
        <v>94</v>
      </c>
      <c r="S102">
        <f>EmpDetail!B97</f>
        <v>0</v>
      </c>
      <c r="T102">
        <f>EmpDetail!C97</f>
        <v>0</v>
      </c>
      <c r="U102">
        <f>EmpDetail!D97</f>
        <v>0</v>
      </c>
      <c r="V102">
        <f>EmpDetail!J97</f>
        <v>0</v>
      </c>
      <c r="W102">
        <f>EmpDetail!K97</f>
        <v>0</v>
      </c>
    </row>
    <row r="103" spans="18:23">
      <c r="R103">
        <v>95</v>
      </c>
      <c r="S103">
        <f>EmpDetail!B98</f>
        <v>0</v>
      </c>
      <c r="T103">
        <f>EmpDetail!C98</f>
        <v>0</v>
      </c>
      <c r="U103">
        <f>EmpDetail!D98</f>
        <v>0</v>
      </c>
      <c r="V103">
        <f>EmpDetail!J98</f>
        <v>0</v>
      </c>
      <c r="W103">
        <f>EmpDetail!K98</f>
        <v>0</v>
      </c>
    </row>
    <row r="104" spans="18:23">
      <c r="R104">
        <v>96</v>
      </c>
      <c r="S104">
        <f>EmpDetail!B99</f>
        <v>0</v>
      </c>
      <c r="T104">
        <f>EmpDetail!C99</f>
        <v>0</v>
      </c>
      <c r="U104">
        <f>EmpDetail!D99</f>
        <v>0</v>
      </c>
      <c r="V104">
        <f>EmpDetail!J99</f>
        <v>0</v>
      </c>
      <c r="W104">
        <f>EmpDetail!K99</f>
        <v>0</v>
      </c>
    </row>
    <row r="105" spans="18:23">
      <c r="R105">
        <v>97</v>
      </c>
      <c r="S105">
        <f>EmpDetail!B100</f>
        <v>0</v>
      </c>
      <c r="T105">
        <f>EmpDetail!C100</f>
        <v>0</v>
      </c>
      <c r="U105">
        <f>EmpDetail!D100</f>
        <v>0</v>
      </c>
      <c r="V105">
        <f>EmpDetail!J100</f>
        <v>0</v>
      </c>
      <c r="W105">
        <f>EmpDetail!K100</f>
        <v>0</v>
      </c>
    </row>
    <row r="106" spans="18:23">
      <c r="R106">
        <v>98</v>
      </c>
      <c r="S106">
        <f>EmpDetail!B101</f>
        <v>0</v>
      </c>
      <c r="T106">
        <f>EmpDetail!C101</f>
        <v>0</v>
      </c>
      <c r="U106">
        <f>EmpDetail!D101</f>
        <v>0</v>
      </c>
      <c r="V106">
        <f>EmpDetail!J101</f>
        <v>0</v>
      </c>
      <c r="W106">
        <f>EmpDetail!K101</f>
        <v>0</v>
      </c>
    </row>
    <row r="107" spans="18:23">
      <c r="R107">
        <v>99</v>
      </c>
      <c r="S107">
        <f>EmpDetail!B102</f>
        <v>0</v>
      </c>
      <c r="T107">
        <f>EmpDetail!C102</f>
        <v>0</v>
      </c>
      <c r="U107">
        <f>EmpDetail!D102</f>
        <v>0</v>
      </c>
      <c r="V107">
        <f>EmpDetail!J102</f>
        <v>0</v>
      </c>
      <c r="W107">
        <f>EmpDetail!K102</f>
        <v>0</v>
      </c>
    </row>
    <row r="108" spans="18:23">
      <c r="R108">
        <v>100</v>
      </c>
      <c r="S108">
        <f>EmpDetail!B103</f>
        <v>0</v>
      </c>
      <c r="T108">
        <f>EmpDetail!C103</f>
        <v>0</v>
      </c>
      <c r="U108">
        <f>EmpDetail!D103</f>
        <v>0</v>
      </c>
      <c r="V108">
        <f>EmpDetail!J103</f>
        <v>0</v>
      </c>
      <c r="W108">
        <f>EmpDetail!K103</f>
        <v>0</v>
      </c>
    </row>
  </sheetData>
  <sheetProtection password="87C9" sheet="1" objects="1" scenarios="1"/>
  <protectedRanges>
    <protectedRange sqref="Q22" name="Range8"/>
    <protectedRange sqref="A9:A17" name="Range6"/>
    <protectedRange sqref="L9:L17" name="Range4"/>
    <protectedRange sqref="M4" name="Range2"/>
    <protectedRange sqref="E4:F4" name="Range1"/>
    <protectedRange sqref="O9:Q17" name="Range3"/>
    <protectedRange sqref="F9:J17" name="Range5"/>
    <protectedRange sqref="Y1:AE7" name="Range7"/>
  </protectedRanges>
  <mergeCells count="2">
    <mergeCell ref="B1:Q1"/>
    <mergeCell ref="N4:Q4"/>
  </mergeCells>
  <dataValidations count="4">
    <dataValidation type="list" allowBlank="1" showInputMessage="1" showErrorMessage="1" sqref="L9:L17">
      <formula1>"L-1, L-2, L-3, L-4, L-5, L-6, L-7, L-8, L-9, L-10, L-11, L-12, L-13, L-14, L-15, L-16, L-17, L-18, L-19, L-20, L-21, L-22, L-23, L-24"</formula1>
    </dataValidation>
    <dataValidation type="list" allowBlank="1" showInputMessage="1" showErrorMessage="1" sqref="E4">
      <formula1>$Y$1:$Y$7</formula1>
    </dataValidation>
    <dataValidation type="list" allowBlank="1" showInputMessage="1" showErrorMessage="1" sqref="F9:F17">
      <formula1>Master!$B$6:$B$56</formula1>
    </dataValidation>
    <dataValidation type="list" allowBlank="1" showInputMessage="1" showErrorMessage="1" sqref="G9:G17">
      <formula1>Master!H$6:H$35</formula1>
    </dataValidation>
  </dataValidations>
  <pageMargins left="0.17" right="0.17" top="0.51" bottom="0.68" header="0.17" footer="0.17"/>
  <pageSetup paperSize="9" scale="89" orientation="landscape" blackAndWhite="1" verticalDpi="200" r:id="rId1"/>
  <drawing r:id="rId2"/>
</worksheet>
</file>

<file path=xl/worksheets/sheet14.xml><?xml version="1.0" encoding="utf-8"?>
<worksheet xmlns="http://schemas.openxmlformats.org/spreadsheetml/2006/main" xmlns:r="http://schemas.openxmlformats.org/officeDocument/2006/relationships">
  <sheetPr codeName="Sheet14">
    <tabColor rgb="FF00B0F0"/>
  </sheetPr>
  <dimension ref="A1:P109"/>
  <sheetViews>
    <sheetView showGridLines="0" showRowColHeaders="0" workbookViewId="0">
      <selection activeCell="A9" sqref="A9"/>
    </sheetView>
  </sheetViews>
  <sheetFormatPr defaultRowHeight="14.4"/>
  <cols>
    <col min="3" max="3" width="21.6640625" customWidth="1"/>
    <col min="4" max="4" width="18.109375" customWidth="1"/>
    <col min="5" max="5" width="20.33203125" customWidth="1"/>
    <col min="6" max="6" width="9.44140625" customWidth="1"/>
    <col min="7" max="7" width="14.33203125" customWidth="1"/>
    <col min="8" max="8" width="15.109375" customWidth="1"/>
    <col min="9" max="9" width="17.5546875" customWidth="1"/>
    <col min="10" max="10" width="14.6640625" customWidth="1"/>
    <col min="11" max="16" width="0" hidden="1" customWidth="1"/>
  </cols>
  <sheetData>
    <row r="1" spans="1:16" ht="25.2">
      <c r="B1" s="1609" t="str">
        <f>Master!G2&amp;Master!H2</f>
        <v>कार्यालय&amp;राजकीय उच्च माध्यमिक विद्यालय ]चौगाई]टोंक</v>
      </c>
      <c r="C1" s="1610"/>
      <c r="D1" s="1610"/>
      <c r="E1" s="1610"/>
      <c r="F1" s="1610"/>
      <c r="G1" s="1610"/>
      <c r="H1" s="1610"/>
      <c r="I1" s="1610"/>
      <c r="J1" s="1611"/>
    </row>
    <row r="2" spans="1:16" ht="9.75" customHeight="1">
      <c r="A2" s="2"/>
      <c r="B2" s="133"/>
      <c r="C2" s="51"/>
      <c r="D2" s="51"/>
      <c r="E2" s="51"/>
      <c r="F2" s="51"/>
      <c r="G2" s="51"/>
      <c r="H2" s="51"/>
      <c r="I2" s="51"/>
      <c r="J2" s="134"/>
    </row>
    <row r="3" spans="1:16" ht="24.75" customHeight="1">
      <c r="A3" s="2"/>
      <c r="B3" s="133"/>
      <c r="C3" s="51"/>
      <c r="D3" s="51"/>
      <c r="E3" s="51"/>
      <c r="F3" s="99" t="s">
        <v>21</v>
      </c>
      <c r="G3" s="51"/>
      <c r="H3" s="51"/>
      <c r="I3" s="51"/>
      <c r="J3" s="134"/>
    </row>
    <row r="4" spans="1:16" ht="8.25" customHeight="1">
      <c r="A4" s="2"/>
      <c r="B4" s="133"/>
      <c r="C4" s="51"/>
      <c r="D4" s="51"/>
      <c r="E4" s="51"/>
      <c r="F4" s="51"/>
      <c r="G4" s="51"/>
      <c r="H4" s="51"/>
      <c r="I4" s="51"/>
      <c r="J4" s="134"/>
    </row>
    <row r="5" spans="1:16" ht="15.6">
      <c r="A5" s="2"/>
      <c r="B5" s="133"/>
      <c r="C5" s="51" t="s">
        <v>94</v>
      </c>
      <c r="D5" s="51"/>
      <c r="E5" s="51"/>
      <c r="F5" s="51"/>
      <c r="G5" s="51"/>
      <c r="H5" s="51"/>
      <c r="I5" s="51"/>
      <c r="J5" s="134"/>
    </row>
    <row r="6" spans="1:16" ht="15.6">
      <c r="A6" s="2"/>
      <c r="B6" s="1596" t="s">
        <v>858</v>
      </c>
      <c r="C6" s="1597"/>
      <c r="D6" s="1597"/>
      <c r="E6" s="1597"/>
      <c r="F6" s="1597"/>
      <c r="G6" s="1597"/>
      <c r="H6" s="1597"/>
      <c r="I6" s="1597"/>
      <c r="J6" s="1598"/>
    </row>
    <row r="7" spans="1:16" ht="15.6">
      <c r="A7" s="2"/>
      <c r="B7" s="1596" t="s">
        <v>857</v>
      </c>
      <c r="C7" s="1597"/>
      <c r="D7" s="1597"/>
      <c r="E7" s="1597"/>
      <c r="F7" s="1597"/>
      <c r="G7" s="1597"/>
      <c r="H7" s="1597"/>
      <c r="I7" s="1597"/>
      <c r="J7" s="1598"/>
    </row>
    <row r="8" spans="1:16" ht="16.2" thickBot="1">
      <c r="A8" s="2"/>
      <c r="B8" s="133"/>
      <c r="C8" s="51"/>
      <c r="D8" s="51"/>
      <c r="E8" s="51"/>
      <c r="F8" s="51"/>
      <c r="G8" s="51"/>
      <c r="H8" s="51"/>
      <c r="I8" s="51"/>
      <c r="J8" s="134"/>
    </row>
    <row r="9" spans="1:16" ht="36.6" thickBot="1">
      <c r="A9" s="1291" t="s">
        <v>22</v>
      </c>
      <c r="B9" s="1256" t="s">
        <v>0</v>
      </c>
      <c r="C9" s="1256" t="s">
        <v>1</v>
      </c>
      <c r="D9" s="1256" t="s">
        <v>2</v>
      </c>
      <c r="E9" s="1256" t="s">
        <v>264</v>
      </c>
      <c r="F9" s="1256" t="s">
        <v>280</v>
      </c>
      <c r="G9" s="1256" t="s">
        <v>266</v>
      </c>
      <c r="H9" s="1256" t="s">
        <v>95</v>
      </c>
      <c r="I9" s="1256" t="s">
        <v>51</v>
      </c>
      <c r="J9" s="1256" t="s">
        <v>96</v>
      </c>
      <c r="K9" s="135"/>
    </row>
    <row r="10" spans="1:16" ht="55.8" thickBot="1">
      <c r="A10" s="1245">
        <v>33</v>
      </c>
      <c r="B10" s="1327">
        <f>IF(C10="","",1)</f>
        <v>1</v>
      </c>
      <c r="C10" s="1293" t="str">
        <f>IF(ISNA(VLOOKUP($A10,$K$10:$P$109,2,FALSE)),"",VLOOKUP($A10,$K$10:$P$109,2,FALSE))</f>
        <v>d`".kk xaxoky</v>
      </c>
      <c r="D10" s="1279" t="str">
        <f>IF(ISNA(VLOOKUP($A10,$K$10:$P$109,3,FALSE)),"",VLOOKUP($A10,$K$10:$P$109,3,FALSE))</f>
        <v>अध्यापक ग्रेड III</v>
      </c>
      <c r="E10" s="1279" t="str">
        <f>IF(ISNA(VLOOKUP($A10,$K$10:$P$109,4,FALSE)),"",VLOOKUP($A10,$K$10:$P$109,4,FALSE))</f>
        <v>राउप्रावि गोरधनपुरा</v>
      </c>
      <c r="F10" s="1286" t="str">
        <f>IF(ISNA(VLOOKUP($A10,$K$10:$P$109,5,FALSE)),"",VLOOKUP($A10,$K$10:$P$109,5,FALSE))</f>
        <v>L-10</v>
      </c>
      <c r="G10" s="1286">
        <f>IF(ISNA(VLOOKUP($A10,$K$10:$P$109,6,FALSE)),"",VLOOKUP($A10,$K$10:$P$109,6,FALSE))</f>
        <v>33800</v>
      </c>
      <c r="H10" s="1385" t="s">
        <v>826</v>
      </c>
      <c r="I10" s="1266">
        <v>253</v>
      </c>
      <c r="J10" s="1347">
        <v>44227</v>
      </c>
      <c r="K10">
        <v>1</v>
      </c>
      <c r="L10" t="str">
        <f>EmpDetail!B4</f>
        <v>fd'ku yky cSjok</v>
      </c>
      <c r="M10" t="str">
        <f>EmpDetail!C4</f>
        <v>प्रधानाचार्य</v>
      </c>
      <c r="N10" t="str">
        <f>EmpDetail!D4</f>
        <v>राउमावि चौगाई</v>
      </c>
      <c r="O10" t="str">
        <f>EmpDetail!J4</f>
        <v>L-16</v>
      </c>
      <c r="P10">
        <f>EmpDetail!K4</f>
        <v>95900</v>
      </c>
    </row>
    <row r="11" spans="1:16" ht="16.2" thickBot="1">
      <c r="A11" s="1245"/>
      <c r="B11" s="1327" t="str">
        <f t="shared" ref="B11:B16" si="0">IF(C11="","",B10+1)</f>
        <v/>
      </c>
      <c r="C11" s="1293" t="str">
        <f t="shared" ref="C11:C16" si="1">IF(ISNA(VLOOKUP($A11,$K$10:$P$109,2,FALSE)),"",VLOOKUP($A11,$K$10:$P$109,2,FALSE))</f>
        <v/>
      </c>
      <c r="D11" s="1279" t="str">
        <f t="shared" ref="D11:D16" si="2">IF(ISNA(VLOOKUP($A11,$K$10:$P$109,3,FALSE)),"",VLOOKUP($A11,$K$10:$P$109,3,FALSE))</f>
        <v/>
      </c>
      <c r="E11" s="1279" t="str">
        <f t="shared" ref="E11:E16" si="3">IF(ISNA(VLOOKUP($A11,$K$10:$P$109,4,FALSE)),"",VLOOKUP($A11,$K$10:$P$109,4,FALSE))</f>
        <v/>
      </c>
      <c r="F11" s="1286" t="str">
        <f t="shared" ref="F11:F16" si="4">IF(ISNA(VLOOKUP($A11,$K$10:$P$109,5,FALSE)),"",VLOOKUP($A11,$K$10:$P$109,5,FALSE))</f>
        <v/>
      </c>
      <c r="G11" s="1286" t="str">
        <f t="shared" ref="G11:G16" si="5">IF(ISNA(VLOOKUP($A11,$K$10:$P$109,6,FALSE)),"",VLOOKUP($A11,$K$10:$P$109,6,FALSE))</f>
        <v/>
      </c>
      <c r="H11" s="1385"/>
      <c r="I11" s="1266"/>
      <c r="J11" s="1347"/>
      <c r="K11">
        <v>2</v>
      </c>
      <c r="L11" t="str">
        <f>EmpDetail!B5</f>
        <v>iwj.k pUn y{kdkj</v>
      </c>
      <c r="M11" t="str">
        <f>EmpDetail!C5</f>
        <v>व्याख्याता</v>
      </c>
      <c r="N11" t="str">
        <f>EmpDetail!D5</f>
        <v>राउमावि चौगाई</v>
      </c>
      <c r="O11" t="str">
        <f>EmpDetail!J5</f>
        <v>L-12</v>
      </c>
      <c r="P11">
        <f>EmpDetail!K5</f>
        <v>56100</v>
      </c>
    </row>
    <row r="12" spans="1:16" ht="16.2" thickBot="1">
      <c r="A12" s="1245"/>
      <c r="B12" s="1327" t="str">
        <f t="shared" si="0"/>
        <v/>
      </c>
      <c r="C12" s="1293" t="str">
        <f t="shared" si="1"/>
        <v/>
      </c>
      <c r="D12" s="1279" t="str">
        <f t="shared" si="2"/>
        <v/>
      </c>
      <c r="E12" s="1279" t="str">
        <f t="shared" si="3"/>
        <v/>
      </c>
      <c r="F12" s="1286" t="str">
        <f t="shared" si="4"/>
        <v/>
      </c>
      <c r="G12" s="1286" t="str">
        <f t="shared" si="5"/>
        <v/>
      </c>
      <c r="H12" s="1385" t="s">
        <v>32</v>
      </c>
      <c r="I12" s="1266"/>
      <c r="J12" s="1347" t="s">
        <v>32</v>
      </c>
      <c r="K12">
        <v>3</v>
      </c>
      <c r="L12" t="str">
        <f>EmpDetail!B6</f>
        <v>jktsUnz dqekj tSu</v>
      </c>
      <c r="M12" t="str">
        <f>EmpDetail!C6</f>
        <v>व्याख्याता</v>
      </c>
      <c r="N12" t="str">
        <f>EmpDetail!D6</f>
        <v>राउमावि चौगाई</v>
      </c>
      <c r="O12" t="str">
        <f>EmpDetail!J6</f>
        <v>L-12</v>
      </c>
      <c r="P12">
        <f>EmpDetail!K6</f>
        <v>63100</v>
      </c>
    </row>
    <row r="13" spans="1:16" ht="16.2" thickBot="1">
      <c r="A13" s="1245"/>
      <c r="B13" s="1327" t="str">
        <f t="shared" si="0"/>
        <v/>
      </c>
      <c r="C13" s="1293" t="str">
        <f t="shared" si="1"/>
        <v/>
      </c>
      <c r="D13" s="1279" t="str">
        <f t="shared" si="2"/>
        <v/>
      </c>
      <c r="E13" s="1279" t="str">
        <f t="shared" si="3"/>
        <v/>
      </c>
      <c r="F13" s="1286" t="str">
        <f t="shared" si="4"/>
        <v/>
      </c>
      <c r="G13" s="1286" t="str">
        <f t="shared" si="5"/>
        <v/>
      </c>
      <c r="H13" s="1385" t="s">
        <v>32</v>
      </c>
      <c r="I13" s="1266"/>
      <c r="J13" s="1347" t="s">
        <v>32</v>
      </c>
      <c r="K13">
        <v>4</v>
      </c>
      <c r="L13" t="str">
        <f>EmpDetail!B7</f>
        <v>fd'ku yky cSjok</v>
      </c>
      <c r="M13" t="str">
        <f>EmpDetail!C7</f>
        <v>व्याख्याता</v>
      </c>
      <c r="N13" t="str">
        <f>EmpDetail!D7</f>
        <v>राउमावि चौगाई</v>
      </c>
      <c r="O13" t="str">
        <f>EmpDetail!J7</f>
        <v>L-12</v>
      </c>
      <c r="P13">
        <f>EmpDetail!K7</f>
        <v>54500</v>
      </c>
    </row>
    <row r="14" spans="1:16" ht="16.2" thickBot="1">
      <c r="A14" s="1245"/>
      <c r="B14" s="1327" t="str">
        <f t="shared" si="0"/>
        <v/>
      </c>
      <c r="C14" s="1293" t="str">
        <f t="shared" si="1"/>
        <v/>
      </c>
      <c r="D14" s="1279" t="str">
        <f t="shared" si="2"/>
        <v/>
      </c>
      <c r="E14" s="1279" t="str">
        <f t="shared" si="3"/>
        <v/>
      </c>
      <c r="F14" s="1286" t="str">
        <f t="shared" si="4"/>
        <v/>
      </c>
      <c r="G14" s="1286" t="str">
        <f t="shared" si="5"/>
        <v/>
      </c>
      <c r="H14" s="1385" t="s">
        <v>32</v>
      </c>
      <c r="I14" s="1266"/>
      <c r="J14" s="1347" t="s">
        <v>32</v>
      </c>
      <c r="K14">
        <v>5</v>
      </c>
      <c r="L14" t="str">
        <f>EmpDetail!B8</f>
        <v>lR;ukjk;.k 'kekZ</v>
      </c>
      <c r="M14" t="str">
        <f>EmpDetail!C8</f>
        <v>वरिष्ठ अध्यापक</v>
      </c>
      <c r="N14" t="str">
        <f>EmpDetail!D8</f>
        <v>राउमावि चौगाई</v>
      </c>
      <c r="O14" t="str">
        <f>EmpDetail!J8</f>
        <v>L-13</v>
      </c>
      <c r="P14">
        <f>EmpDetail!K8</f>
        <v>71300</v>
      </c>
    </row>
    <row r="15" spans="1:16" ht="16.2" thickBot="1">
      <c r="A15" s="1245"/>
      <c r="B15" s="1327" t="str">
        <f t="shared" si="0"/>
        <v/>
      </c>
      <c r="C15" s="1293" t="str">
        <f t="shared" si="1"/>
        <v/>
      </c>
      <c r="D15" s="1279" t="str">
        <f t="shared" si="2"/>
        <v/>
      </c>
      <c r="E15" s="1279" t="str">
        <f t="shared" si="3"/>
        <v/>
      </c>
      <c r="F15" s="1286" t="str">
        <f t="shared" si="4"/>
        <v/>
      </c>
      <c r="G15" s="1286" t="str">
        <f t="shared" si="5"/>
        <v/>
      </c>
      <c r="H15" s="1385" t="s">
        <v>32</v>
      </c>
      <c r="I15" s="1266"/>
      <c r="J15" s="1347" t="s">
        <v>32</v>
      </c>
      <c r="K15">
        <v>6</v>
      </c>
      <c r="L15" t="str">
        <f>EmpDetail!B9</f>
        <v>iq"ik tSu</v>
      </c>
      <c r="M15" t="str">
        <f>EmpDetail!C9</f>
        <v>वरिष्ठ अध्यापक</v>
      </c>
      <c r="N15" t="str">
        <f>EmpDetail!D9</f>
        <v>राउमावि चौगाई</v>
      </c>
      <c r="O15" t="str">
        <f>EmpDetail!J9</f>
        <v>L-13</v>
      </c>
      <c r="P15">
        <f>EmpDetail!K9</f>
        <v>73400</v>
      </c>
    </row>
    <row r="16" spans="1:16" ht="16.2" thickBot="1">
      <c r="A16" s="1245"/>
      <c r="B16" s="1327" t="str">
        <f t="shared" si="0"/>
        <v/>
      </c>
      <c r="C16" s="1293" t="str">
        <f t="shared" si="1"/>
        <v/>
      </c>
      <c r="D16" s="1279" t="str">
        <f t="shared" si="2"/>
        <v/>
      </c>
      <c r="E16" s="1279" t="str">
        <f t="shared" si="3"/>
        <v/>
      </c>
      <c r="F16" s="1286" t="str">
        <f t="shared" si="4"/>
        <v/>
      </c>
      <c r="G16" s="1286" t="str">
        <f t="shared" si="5"/>
        <v/>
      </c>
      <c r="H16" s="1385" t="s">
        <v>32</v>
      </c>
      <c r="I16" s="1266"/>
      <c r="J16" s="1347" t="s">
        <v>32</v>
      </c>
      <c r="K16">
        <v>7</v>
      </c>
      <c r="L16" t="str">
        <f>EmpDetail!B10</f>
        <v>vk'kkjke eh.kk</v>
      </c>
      <c r="M16" t="str">
        <f>EmpDetail!C10</f>
        <v>वरिष्ठ अध्यापक</v>
      </c>
      <c r="N16" t="str">
        <f>EmpDetail!D10</f>
        <v>राउमावि चौगाई</v>
      </c>
      <c r="O16" t="str">
        <f>EmpDetail!J10</f>
        <v>L-11</v>
      </c>
      <c r="P16">
        <f>EmpDetail!K10</f>
        <v>52300</v>
      </c>
    </row>
    <row r="17" spans="1:16" ht="15.6">
      <c r="A17" s="2"/>
      <c r="B17" s="26"/>
      <c r="C17" s="47" t="s">
        <v>279</v>
      </c>
      <c r="D17" s="46" t="s">
        <v>97</v>
      </c>
      <c r="E17" s="26"/>
      <c r="F17" s="26"/>
      <c r="G17" s="26"/>
      <c r="H17" s="26"/>
      <c r="I17" s="26"/>
      <c r="J17" s="26"/>
      <c r="K17">
        <v>8</v>
      </c>
      <c r="L17" t="str">
        <f>EmpDetail!B11</f>
        <v>t;iky flag</v>
      </c>
      <c r="M17" t="str">
        <f>EmpDetail!C11</f>
        <v>वरिष्ठ अध्यापक</v>
      </c>
      <c r="N17" t="str">
        <f>EmpDetail!D11</f>
        <v>राउमावि चौगाई</v>
      </c>
      <c r="O17" t="str">
        <f>EmpDetail!J11</f>
        <v>L-12</v>
      </c>
      <c r="P17">
        <f>EmpDetail!K11</f>
        <v>63100</v>
      </c>
    </row>
    <row r="18" spans="1:16" ht="15.6">
      <c r="A18" s="2"/>
      <c r="B18" s="26"/>
      <c r="C18" s="26"/>
      <c r="D18" s="26"/>
      <c r="E18" s="26"/>
      <c r="F18" s="26"/>
      <c r="G18" s="26"/>
      <c r="H18" s="26"/>
      <c r="I18" s="26" t="str">
        <f>Master!B2</f>
        <v>प्रधानाचार्य</v>
      </c>
      <c r="J18" s="26"/>
      <c r="K18">
        <v>9</v>
      </c>
      <c r="L18" t="str">
        <f>EmpDetail!B12</f>
        <v>jkeizlkn jsxj</v>
      </c>
      <c r="M18" t="str">
        <f>EmpDetail!C12</f>
        <v>वरिष्ठ अध्यापक</v>
      </c>
      <c r="N18" t="str">
        <f>EmpDetail!D12</f>
        <v>राउमावि चौगाई</v>
      </c>
      <c r="O18" t="str">
        <f>EmpDetail!J12</f>
        <v>L-11</v>
      </c>
      <c r="P18">
        <f>EmpDetail!K12</f>
        <v>46500</v>
      </c>
    </row>
    <row r="19" spans="1:16" ht="15.6">
      <c r="A19" s="3"/>
      <c r="B19" s="28"/>
      <c r="C19" s="28"/>
      <c r="D19" s="28"/>
      <c r="E19" s="28"/>
      <c r="F19" s="28"/>
      <c r="G19" s="33"/>
      <c r="H19" s="28"/>
      <c r="I19" s="29" t="str">
        <f>Master!B3</f>
        <v xml:space="preserve">राजकीय उच्च माध्यमिक विद्यालय </v>
      </c>
      <c r="J19" s="28"/>
      <c r="K19">
        <v>10</v>
      </c>
      <c r="L19" t="str">
        <f>EmpDetail!B13</f>
        <v>egsUnz dqekj tkV</v>
      </c>
      <c r="M19" t="str">
        <f>EmpDetail!C13</f>
        <v>शारीरिक शिक्षक</v>
      </c>
      <c r="N19" t="str">
        <f>EmpDetail!D13</f>
        <v>राउमावि चौगाई</v>
      </c>
      <c r="O19" t="str">
        <f>EmpDetail!J13</f>
        <v>L-12</v>
      </c>
      <c r="P19">
        <f>EmpDetail!K13</f>
        <v>61300</v>
      </c>
    </row>
    <row r="20" spans="1:16" ht="15.6">
      <c r="A20" s="3"/>
      <c r="B20" s="28"/>
      <c r="C20" s="28"/>
      <c r="D20" s="28"/>
      <c r="E20" s="28"/>
      <c r="F20" s="28"/>
      <c r="G20" s="33"/>
      <c r="H20" s="28"/>
      <c r="I20" s="26" t="str">
        <f>Master!B4</f>
        <v>चौगाई]टोंक</v>
      </c>
      <c r="J20" s="28"/>
      <c r="K20">
        <v>11</v>
      </c>
      <c r="L20" t="str">
        <f>EmpDetail!B14</f>
        <v>NksVw yky jsxj</v>
      </c>
      <c r="M20" t="str">
        <f>EmpDetail!C14</f>
        <v>अध्यापक ग्रेड III</v>
      </c>
      <c r="N20" t="str">
        <f>EmpDetail!D14</f>
        <v>राउमावि चौगाई</v>
      </c>
      <c r="O20" t="str">
        <f>EmpDetail!J14</f>
        <v>L-13</v>
      </c>
      <c r="P20">
        <f>EmpDetail!K14</f>
        <v>65200</v>
      </c>
    </row>
    <row r="21" spans="1:16" ht="15.6">
      <c r="A21" s="3"/>
      <c r="B21" s="28"/>
      <c r="C21" s="28"/>
      <c r="D21" s="28"/>
      <c r="E21" s="28"/>
      <c r="F21" s="28"/>
      <c r="G21" s="53"/>
      <c r="H21" s="28"/>
      <c r="I21" s="28"/>
      <c r="J21" s="28"/>
      <c r="K21">
        <v>12</v>
      </c>
      <c r="L21" t="str">
        <f>EmpDetail!B15</f>
        <v>dUgS;k yky egkoj</v>
      </c>
      <c r="M21" t="str">
        <f>EmpDetail!C15</f>
        <v>अध्यापक ग्रेड III</v>
      </c>
      <c r="N21" t="str">
        <f>EmpDetail!D15</f>
        <v>राउमावि चौगाई</v>
      </c>
      <c r="O21" t="str">
        <f>EmpDetail!J15</f>
        <v>L-13</v>
      </c>
      <c r="P21">
        <f>EmpDetail!K15</f>
        <v>65200</v>
      </c>
    </row>
    <row r="22" spans="1:16" ht="15.6">
      <c r="A22" s="3"/>
      <c r="B22" s="25" t="s">
        <v>221</v>
      </c>
      <c r="C22" s="23" t="str">
        <f>Master!H3&amp;Master!I3&amp;Master!J3&amp;Master!E3&amp;"/"</f>
        <v>राउमावि/चौगाई/संस्था/2021-22/</v>
      </c>
      <c r="D22" s="28"/>
      <c r="E22" s="28"/>
      <c r="F22" s="28"/>
      <c r="G22" s="48"/>
      <c r="H22" s="47"/>
      <c r="I22" s="47" t="s">
        <v>226</v>
      </c>
      <c r="J22" s="294">
        <f ca="1">TODAY()</f>
        <v>44369</v>
      </c>
      <c r="K22">
        <v>13</v>
      </c>
      <c r="L22" t="str">
        <f>EmpDetail!B16</f>
        <v>prqHkqZt tkV</v>
      </c>
      <c r="M22" t="str">
        <f>EmpDetail!C16</f>
        <v>अध्यापक ग्रेड III</v>
      </c>
      <c r="N22" t="str">
        <f>EmpDetail!D16</f>
        <v>राउमावि चौगाई</v>
      </c>
      <c r="O22" t="str">
        <f>EmpDetail!J16</f>
        <v>L-11</v>
      </c>
      <c r="P22">
        <f>EmpDetail!K16</f>
        <v>52300</v>
      </c>
    </row>
    <row r="23" spans="1:16" ht="15.6">
      <c r="A23" s="3"/>
      <c r="B23" s="26"/>
      <c r="C23" s="26" t="s">
        <v>220</v>
      </c>
      <c r="D23" s="28"/>
      <c r="E23" s="28"/>
      <c r="F23" s="28"/>
      <c r="G23" s="28"/>
      <c r="H23" s="28"/>
      <c r="I23" s="28"/>
      <c r="J23" s="28"/>
      <c r="K23">
        <v>14</v>
      </c>
      <c r="L23" t="str">
        <f>EmpDetail!B17</f>
        <v>vklsQk [kku</v>
      </c>
      <c r="M23" t="str">
        <f>EmpDetail!C17</f>
        <v>अध्यापक ग्रेड III</v>
      </c>
      <c r="N23" t="str">
        <f>EmpDetail!D17</f>
        <v>राउमावि चौगाई</v>
      </c>
      <c r="O23" t="str">
        <f>EmpDetail!J17</f>
        <v>L-11</v>
      </c>
      <c r="P23">
        <f>EmpDetail!K17</f>
        <v>52300</v>
      </c>
    </row>
    <row r="24" spans="1:16" ht="15.6">
      <c r="A24" s="3"/>
      <c r="B24" s="26">
        <v>1</v>
      </c>
      <c r="C24" s="26" t="s">
        <v>267</v>
      </c>
      <c r="D24" s="57" t="str">
        <f>Master!H4</f>
        <v>पीपलू</v>
      </c>
      <c r="E24" s="28"/>
      <c r="F24" s="28"/>
      <c r="G24" s="28"/>
      <c r="H24" s="28"/>
      <c r="I24" s="28"/>
      <c r="J24" s="28"/>
      <c r="K24">
        <v>15</v>
      </c>
      <c r="L24" t="str">
        <f>EmpDetail!B18</f>
        <v>lq'khyk cSjok</v>
      </c>
      <c r="M24" t="str">
        <f>EmpDetail!C18</f>
        <v>कनिष्ठ सहायक</v>
      </c>
      <c r="N24" t="str">
        <f>EmpDetail!D18</f>
        <v>राउमावि चौगाई</v>
      </c>
      <c r="O24" t="str">
        <f>EmpDetail!J18</f>
        <v>L-5</v>
      </c>
      <c r="P24">
        <f>EmpDetail!K18</f>
        <v>14600</v>
      </c>
    </row>
    <row r="25" spans="1:16" ht="15.6">
      <c r="A25" s="3"/>
      <c r="B25" s="26">
        <v>2</v>
      </c>
      <c r="C25" s="26" t="s">
        <v>263</v>
      </c>
      <c r="D25" s="28"/>
      <c r="E25" s="28"/>
      <c r="F25" s="28"/>
      <c r="G25" s="28"/>
      <c r="H25" s="28"/>
      <c r="I25" s="28"/>
      <c r="J25" s="28"/>
      <c r="K25">
        <v>16</v>
      </c>
      <c r="L25" t="str">
        <f>EmpDetail!B19</f>
        <v>txnh'k izlkn rsyh</v>
      </c>
      <c r="M25" t="str">
        <f>EmpDetail!C19</f>
        <v>सहायक कर्मचारी</v>
      </c>
      <c r="N25" t="str">
        <f>EmpDetail!D19</f>
        <v>राउमावि चौगाई</v>
      </c>
      <c r="O25" t="str">
        <f>EmpDetail!J19</f>
        <v>L-5</v>
      </c>
      <c r="P25">
        <f>EmpDetail!K19</f>
        <v>34700</v>
      </c>
    </row>
    <row r="26" spans="1:16" ht="15.6">
      <c r="A26" s="3"/>
      <c r="B26" s="26">
        <v>3</v>
      </c>
      <c r="C26" s="26" t="s">
        <v>476</v>
      </c>
      <c r="D26" s="28"/>
      <c r="E26" s="28"/>
      <c r="F26" s="28"/>
      <c r="G26" s="43"/>
      <c r="H26" s="28"/>
      <c r="I26" s="28"/>
      <c r="J26" s="28"/>
      <c r="K26">
        <v>17</v>
      </c>
      <c r="L26" t="str">
        <f>EmpDetail!B20</f>
        <v>jfoUnz dqekj tSu</v>
      </c>
      <c r="M26" t="str">
        <f>EmpDetail!C20</f>
        <v>अध्यापक ग्रेड III</v>
      </c>
      <c r="N26" t="str">
        <f>EmpDetail!D20</f>
        <v>राउप्रावि मोहिनी</v>
      </c>
      <c r="O26" t="str">
        <f>EmpDetail!J20</f>
        <v>L-12</v>
      </c>
      <c r="P26">
        <f>EmpDetail!K20</f>
        <v>65200</v>
      </c>
    </row>
    <row r="27" spans="1:16" ht="15.6">
      <c r="A27" s="3"/>
      <c r="B27" s="28">
        <v>4</v>
      </c>
      <c r="C27" s="26" t="s">
        <v>35</v>
      </c>
      <c r="D27" s="28"/>
      <c r="E27" s="28"/>
      <c r="F27" s="28"/>
      <c r="G27" s="43"/>
      <c r="H27" s="28"/>
      <c r="I27" s="49" t="str">
        <f>I18</f>
        <v>प्रधानाचार्य</v>
      </c>
      <c r="J27" s="28"/>
      <c r="K27">
        <v>18</v>
      </c>
      <c r="L27" t="str">
        <f>EmpDetail!B21</f>
        <v xml:space="preserve"> ';ke lqUnj ckxkSM</v>
      </c>
      <c r="M27" t="str">
        <f>EmpDetail!C21</f>
        <v>अध्यापक ग्रेड III</v>
      </c>
      <c r="N27" t="str">
        <f>EmpDetail!D21</f>
        <v>राउप्रावि मोहिनी</v>
      </c>
      <c r="O27" t="str">
        <f>EmpDetail!J21</f>
        <v>L-10</v>
      </c>
      <c r="P27">
        <f>EmpDetail!K21</f>
        <v>40300</v>
      </c>
    </row>
    <row r="28" spans="1:16">
      <c r="A28" s="3"/>
      <c r="B28" s="28"/>
      <c r="C28" s="28"/>
      <c r="D28" s="28"/>
      <c r="E28" s="28"/>
      <c r="F28" s="28"/>
      <c r="G28" s="33"/>
      <c r="H28" s="28"/>
      <c r="I28" s="49" t="str">
        <f>I19</f>
        <v xml:space="preserve">राजकीय उच्च माध्यमिक विद्यालय </v>
      </c>
      <c r="J28" s="28"/>
      <c r="K28">
        <v>19</v>
      </c>
      <c r="L28" t="str">
        <f>EmpDetail!B22</f>
        <v>d`".kk 'kekZ</v>
      </c>
      <c r="M28" t="str">
        <f>EmpDetail!C22</f>
        <v>प्रबोधक</v>
      </c>
      <c r="N28" t="str">
        <f>EmpDetail!D22</f>
        <v>राउप्रावि मोहिनी</v>
      </c>
      <c r="O28" t="str">
        <f>EmpDetail!J22</f>
        <v>L-11</v>
      </c>
      <c r="P28">
        <f>EmpDetail!K22</f>
        <v>45100</v>
      </c>
    </row>
    <row r="29" spans="1:16">
      <c r="A29" s="3"/>
      <c r="B29" s="28"/>
      <c r="C29" s="28"/>
      <c r="D29" s="28"/>
      <c r="E29" s="28"/>
      <c r="F29" s="28"/>
      <c r="G29" s="33"/>
      <c r="H29" s="28"/>
      <c r="I29" s="49" t="str">
        <f>I20</f>
        <v>चौगाई]टोंक</v>
      </c>
      <c r="J29" s="28"/>
      <c r="K29">
        <v>20</v>
      </c>
      <c r="L29" t="str">
        <f>EmpDetail!B23</f>
        <v>/keZsUnz pkS/kjh</v>
      </c>
      <c r="M29" t="str">
        <f>EmpDetail!C23</f>
        <v>अध्यापक ग्रेड III</v>
      </c>
      <c r="N29" t="str">
        <f>EmpDetail!D23</f>
        <v>राउप्रावि गोरधनपुरा</v>
      </c>
      <c r="O29" t="str">
        <f>EmpDetail!J23</f>
        <v>L-10</v>
      </c>
      <c r="P29">
        <f>EmpDetail!K23</f>
        <v>40300</v>
      </c>
    </row>
    <row r="30" spans="1:16" ht="15.6">
      <c r="A30" s="2"/>
      <c r="B30" s="26"/>
      <c r="C30" s="26"/>
      <c r="D30" s="26"/>
      <c r="E30" s="26"/>
      <c r="F30" s="26"/>
      <c r="G30" s="53"/>
      <c r="H30" s="26"/>
      <c r="I30" s="26"/>
      <c r="J30" s="26"/>
      <c r="K30">
        <v>21</v>
      </c>
      <c r="L30" t="str">
        <f>EmpDetail!B24</f>
        <v>izgykn ekyh</v>
      </c>
      <c r="M30" t="str">
        <f>EmpDetail!C24</f>
        <v>प्रबोधक</v>
      </c>
      <c r="N30" t="str">
        <f>EmpDetail!D24</f>
        <v>राउप्रावि गोरधनपुरा</v>
      </c>
      <c r="O30" t="str">
        <f>EmpDetail!J24</f>
        <v>L-11</v>
      </c>
      <c r="P30">
        <f>EmpDetail!K24</f>
        <v>46500</v>
      </c>
    </row>
    <row r="31" spans="1:16">
      <c r="K31">
        <v>22</v>
      </c>
      <c r="L31" t="str">
        <f>EmpDetail!B25</f>
        <v>jken;ky xqtZj</v>
      </c>
      <c r="M31" t="str">
        <f>EmpDetail!C25</f>
        <v>प्रबोधक</v>
      </c>
      <c r="N31" t="str">
        <f>EmpDetail!D25</f>
        <v>राउप्रावि सोंदीफल</v>
      </c>
      <c r="O31" t="str">
        <f>EmpDetail!J25</f>
        <v>L-11</v>
      </c>
      <c r="P31">
        <f>EmpDetail!K25</f>
        <v>45100</v>
      </c>
    </row>
    <row r="32" spans="1:16">
      <c r="K32">
        <v>23</v>
      </c>
      <c r="L32" t="str">
        <f>EmpDetail!B26</f>
        <v>vkSeizdk'k tkV</v>
      </c>
      <c r="M32" t="str">
        <f>EmpDetail!C26</f>
        <v>अध्यापक ग्रेड III</v>
      </c>
      <c r="N32" t="str">
        <f>EmpDetail!D26</f>
        <v>राउप्रावि सोंदीफल</v>
      </c>
      <c r="O32" t="str">
        <f>EmpDetail!J26</f>
        <v>L-11</v>
      </c>
      <c r="P32">
        <f>EmpDetail!K26</f>
        <v>45100</v>
      </c>
    </row>
    <row r="33" spans="11:16">
      <c r="K33">
        <v>24</v>
      </c>
      <c r="L33" t="str">
        <f>EmpDetail!B27</f>
        <v>vthr flag</v>
      </c>
      <c r="M33" t="str">
        <f>EmpDetail!C27</f>
        <v>अध्यापक ग्रेड III</v>
      </c>
      <c r="N33" t="str">
        <f>EmpDetail!D27</f>
        <v>राप्रावि जानकीवल्लभपुरा</v>
      </c>
      <c r="O33" t="str">
        <f>EmpDetail!J27</f>
        <v>L-10</v>
      </c>
      <c r="P33">
        <f>EmpDetail!K27</f>
        <v>40300</v>
      </c>
    </row>
    <row r="34" spans="11:16">
      <c r="K34">
        <v>25</v>
      </c>
      <c r="L34" t="str">
        <f>EmpDetail!B28</f>
        <v>eq[rkj eha;k</v>
      </c>
      <c r="M34" t="str">
        <f>EmpDetail!C28</f>
        <v>प्रबोधक</v>
      </c>
      <c r="N34" t="str">
        <f>EmpDetail!D28</f>
        <v>राप्रावि जानकीवल्लभपुरा</v>
      </c>
      <c r="O34" t="str">
        <f>EmpDetail!J28</f>
        <v>L-11</v>
      </c>
      <c r="P34">
        <f>EmpDetail!K28</f>
        <v>45100</v>
      </c>
    </row>
    <row r="35" spans="11:16">
      <c r="K35">
        <v>26</v>
      </c>
      <c r="L35" t="str">
        <f>EmpDetail!B29</f>
        <v xml:space="preserve">eks0 tehy </v>
      </c>
      <c r="M35" t="str">
        <f>EmpDetail!C29</f>
        <v>प्रबोधक</v>
      </c>
      <c r="N35" t="str">
        <f>EmpDetail!D29</f>
        <v>राप्रावि रसूलपुरा</v>
      </c>
      <c r="O35" t="str">
        <f>EmpDetail!J29</f>
        <v>L-11</v>
      </c>
      <c r="P35">
        <f>EmpDetail!K29</f>
        <v>45100</v>
      </c>
    </row>
    <row r="36" spans="11:16">
      <c r="K36">
        <v>27</v>
      </c>
      <c r="L36" t="str">
        <f>EmpDetail!B30</f>
        <v>lkaojey tkV</v>
      </c>
      <c r="M36" t="str">
        <f>EmpDetail!C30</f>
        <v>अध्यापक ग्रेड III</v>
      </c>
      <c r="N36" t="str">
        <f>EmpDetail!D30</f>
        <v>राप्रावि रसूलपुरा</v>
      </c>
      <c r="O36" t="str">
        <f>EmpDetail!J30</f>
        <v>L-10</v>
      </c>
      <c r="P36">
        <f>EmpDetail!K30</f>
        <v>38000</v>
      </c>
    </row>
    <row r="37" spans="11:16">
      <c r="K37">
        <v>28</v>
      </c>
      <c r="L37" t="str">
        <f>EmpDetail!B31</f>
        <v>pkS/kjh eksuk jkekorkj</v>
      </c>
      <c r="M37" t="str">
        <f>EmpDetail!C31</f>
        <v>अध्यापक ग्रेड III</v>
      </c>
      <c r="N37" t="str">
        <f>EmpDetail!D31</f>
        <v>राप्रावि मोहिनी ढाणी बाढ</v>
      </c>
      <c r="O37" t="str">
        <f>EmpDetail!J31</f>
        <v>L-10</v>
      </c>
      <c r="P37">
        <f>EmpDetail!K31</f>
        <v>38000</v>
      </c>
    </row>
    <row r="38" spans="11:16">
      <c r="K38">
        <v>29</v>
      </c>
      <c r="L38" t="str">
        <f>EmpDetail!B32</f>
        <v>rkjkpUn tk;loky</v>
      </c>
      <c r="M38" t="str">
        <f>EmpDetail!C32</f>
        <v>प्रबोधक</v>
      </c>
      <c r="N38" t="str">
        <f>EmpDetail!D32</f>
        <v>राप्रावि मोहिनी ढाणी बाढ</v>
      </c>
      <c r="O38" t="str">
        <f>EmpDetail!J32</f>
        <v>L-11</v>
      </c>
      <c r="P38">
        <f>EmpDetail!K32</f>
        <v>41300</v>
      </c>
    </row>
    <row r="39" spans="11:16">
      <c r="K39">
        <v>30</v>
      </c>
      <c r="L39" t="str">
        <f>EmpDetail!B33</f>
        <v>jketl ;kno</v>
      </c>
      <c r="M39" t="str">
        <f>EmpDetail!C33</f>
        <v>अध्यापक ग्रेड III</v>
      </c>
      <c r="N39" t="str">
        <f>EmpDetail!D33</f>
        <v>राप्रावि बैरवा ढाणी सोन्दीफल</v>
      </c>
      <c r="O39" t="str">
        <f>EmpDetail!J33</f>
        <v>L-12</v>
      </c>
      <c r="P39">
        <f>EmpDetail!K33</f>
        <v>63100</v>
      </c>
    </row>
    <row r="40" spans="11:16">
      <c r="K40">
        <v>31</v>
      </c>
      <c r="L40" t="str">
        <f>EmpDetail!B34</f>
        <v>dtksMey eh.kk</v>
      </c>
      <c r="M40" t="str">
        <f>EmpDetail!C34</f>
        <v>अध्यापक ग्रेड III</v>
      </c>
      <c r="N40" t="str">
        <f>EmpDetail!D34</f>
        <v>राप्रावि बैरवा ढाणी सोन्दीफल</v>
      </c>
      <c r="O40" t="str">
        <f>EmpDetail!J34</f>
        <v>L-10</v>
      </c>
      <c r="P40">
        <f>EmpDetail!K34</f>
        <v>38000</v>
      </c>
    </row>
    <row r="41" spans="11:16">
      <c r="K41">
        <v>32</v>
      </c>
      <c r="L41" t="str">
        <f>EmpDetail!B35</f>
        <v>/kaut; xkSRre</v>
      </c>
      <c r="M41" t="str">
        <f>EmpDetail!C35</f>
        <v>अध्यापक ग्रेड III</v>
      </c>
      <c r="N41" t="str">
        <f>EmpDetail!D35</f>
        <v>राउप्रावि गोरधनपुरा</v>
      </c>
      <c r="O41" t="str">
        <f>EmpDetail!J35</f>
        <v>L-10</v>
      </c>
      <c r="P41">
        <f>EmpDetail!K35</f>
        <v>34800</v>
      </c>
    </row>
    <row r="42" spans="11:16">
      <c r="K42">
        <v>33</v>
      </c>
      <c r="L42" t="str">
        <f>EmpDetail!B36</f>
        <v>d`".kk xaxoky</v>
      </c>
      <c r="M42" t="str">
        <f>EmpDetail!C36</f>
        <v>अध्यापक ग्रेड III</v>
      </c>
      <c r="N42" t="str">
        <f>EmpDetail!D36</f>
        <v>राउप्रावि गोरधनपुरा</v>
      </c>
      <c r="O42" t="str">
        <f>EmpDetail!J36</f>
        <v>L-10</v>
      </c>
      <c r="P42">
        <f>EmpDetail!K36</f>
        <v>33800</v>
      </c>
    </row>
    <row r="43" spans="11:16">
      <c r="K43">
        <v>34</v>
      </c>
      <c r="L43" t="str">
        <f>EmpDetail!B37</f>
        <v>n'kjFk dqekj ;kno</v>
      </c>
      <c r="M43" t="str">
        <f>EmpDetail!C37</f>
        <v>अध्यापक ग्रेड III</v>
      </c>
      <c r="N43" t="str">
        <f>EmpDetail!D37</f>
        <v>राउप्रावि सोंदीफल</v>
      </c>
      <c r="O43" t="str">
        <f>EmpDetail!J37</f>
        <v>L-10</v>
      </c>
      <c r="P43">
        <f>EmpDetail!K37</f>
        <v>23700</v>
      </c>
    </row>
    <row r="44" spans="11:16">
      <c r="K44">
        <v>35</v>
      </c>
      <c r="L44" t="str">
        <f>EmpDetail!B38</f>
        <v>d`".k yky tkV</v>
      </c>
      <c r="M44" t="str">
        <f>EmpDetail!C38</f>
        <v>अध्यापक ग्रेड III</v>
      </c>
      <c r="N44" t="str">
        <f>EmpDetail!D38</f>
        <v>राउप्रावि सोंदीफल</v>
      </c>
      <c r="O44" t="str">
        <f>EmpDetail!J38</f>
        <v>L-10</v>
      </c>
      <c r="P44">
        <f>EmpDetail!K38</f>
        <v>33800</v>
      </c>
    </row>
    <row r="45" spans="11:16">
      <c r="K45">
        <v>36</v>
      </c>
      <c r="L45" t="str">
        <f>EmpDetail!B39</f>
        <v>nhisUnz dqekj iztkir</v>
      </c>
      <c r="M45" t="str">
        <f>EmpDetail!C39</f>
        <v>अध्यापक ग्रेड III</v>
      </c>
      <c r="N45" t="str">
        <f>EmpDetail!D39</f>
        <v>राउप्रावि सोंदीफल</v>
      </c>
      <c r="O45" t="str">
        <f>EmpDetail!J39</f>
        <v>L-10</v>
      </c>
      <c r="P45">
        <f>EmpDetail!K39</f>
        <v>33800</v>
      </c>
    </row>
    <row r="46" spans="11:16">
      <c r="K46">
        <v>37</v>
      </c>
      <c r="L46" t="str">
        <f>EmpDetail!B40</f>
        <v>uohu dqekj</v>
      </c>
      <c r="M46" t="str">
        <f>EmpDetail!C40</f>
        <v>अध्यापक ग्रेड III</v>
      </c>
      <c r="N46" t="str">
        <f>EmpDetail!D40</f>
        <v>राउप्रावि मोहिनी</v>
      </c>
      <c r="O46" t="str">
        <f>EmpDetail!J40</f>
        <v>L-10</v>
      </c>
      <c r="P46">
        <f>EmpDetail!K40</f>
        <v>33800</v>
      </c>
    </row>
    <row r="47" spans="11:16">
      <c r="K47">
        <v>38</v>
      </c>
      <c r="L47" t="str">
        <f>EmpDetail!B41</f>
        <v>ehrs'k dqekj 'kekZ</v>
      </c>
      <c r="M47" t="str">
        <f>EmpDetail!C41</f>
        <v>अध्यापक ग्रेड III</v>
      </c>
      <c r="N47" t="str">
        <f>EmpDetail!D41</f>
        <v>राउप्रावि मोहिनी</v>
      </c>
      <c r="O47" t="str">
        <f>EmpDetail!J41</f>
        <v>L-10</v>
      </c>
      <c r="P47">
        <f>EmpDetail!K41</f>
        <v>34800</v>
      </c>
    </row>
    <row r="48" spans="11:16">
      <c r="K48">
        <v>39</v>
      </c>
      <c r="L48" t="str">
        <f>EmpDetail!B42</f>
        <v>eUtw eh.kk</v>
      </c>
      <c r="M48" t="str">
        <f>EmpDetail!C42</f>
        <v>वरिष्ठ अध्यापक</v>
      </c>
      <c r="N48" t="str">
        <f>EmpDetail!D42</f>
        <v>राउप्रावि गोरधनपुरा</v>
      </c>
      <c r="O48" t="str">
        <f>EmpDetail!J42</f>
        <v>L-10</v>
      </c>
      <c r="P48">
        <f>EmpDetail!K42</f>
        <v>33800</v>
      </c>
    </row>
    <row r="49" spans="11:16">
      <c r="K49">
        <v>40</v>
      </c>
      <c r="L49" t="str">
        <f>EmpDetail!B43</f>
        <v>eatw pkS/kjh</v>
      </c>
      <c r="M49" t="str">
        <f>EmpDetail!C43</f>
        <v>वरिष्ठ अध्यापक</v>
      </c>
      <c r="N49" t="str">
        <f>EmpDetail!D43</f>
        <v>राउप्रावि सोंदीफल</v>
      </c>
      <c r="O49" t="str">
        <f>EmpDetail!J43</f>
        <v>L-11</v>
      </c>
      <c r="P49">
        <f>EmpDetail!K43</f>
        <v>26500</v>
      </c>
    </row>
    <row r="50" spans="11:16">
      <c r="K50">
        <v>41</v>
      </c>
      <c r="L50">
        <f>EmpDetail!B44</f>
        <v>0</v>
      </c>
      <c r="M50">
        <f>EmpDetail!C44</f>
        <v>0</v>
      </c>
      <c r="N50">
        <f>EmpDetail!D44</f>
        <v>0</v>
      </c>
      <c r="O50">
        <f>EmpDetail!J44</f>
        <v>0</v>
      </c>
      <c r="P50">
        <f>EmpDetail!K44</f>
        <v>0</v>
      </c>
    </row>
    <row r="51" spans="11:16">
      <c r="K51">
        <v>42</v>
      </c>
      <c r="L51">
        <f>EmpDetail!B45</f>
        <v>0</v>
      </c>
      <c r="M51">
        <f>EmpDetail!C45</f>
        <v>0</v>
      </c>
      <c r="N51">
        <f>EmpDetail!D45</f>
        <v>0</v>
      </c>
      <c r="O51">
        <f>EmpDetail!J45</f>
        <v>0</v>
      </c>
      <c r="P51">
        <f>EmpDetail!K45</f>
        <v>0</v>
      </c>
    </row>
    <row r="52" spans="11:16">
      <c r="K52">
        <v>43</v>
      </c>
      <c r="L52">
        <f>EmpDetail!B46</f>
        <v>0</v>
      </c>
      <c r="M52" t="e">
        <f>EmpDetail!#REF!</f>
        <v>#REF!</v>
      </c>
      <c r="N52" t="e">
        <f>EmpDetail!#REF!</f>
        <v>#REF!</v>
      </c>
      <c r="O52">
        <f>EmpDetail!J46</f>
        <v>0</v>
      </c>
      <c r="P52">
        <f>EmpDetail!K46</f>
        <v>0</v>
      </c>
    </row>
    <row r="53" spans="11:16">
      <c r="K53">
        <v>44</v>
      </c>
      <c r="L53">
        <f>EmpDetail!B47</f>
        <v>0</v>
      </c>
      <c r="M53">
        <f>EmpDetail!C47</f>
        <v>0</v>
      </c>
      <c r="N53">
        <f>EmpDetail!D47</f>
        <v>0</v>
      </c>
      <c r="O53">
        <f>EmpDetail!J47</f>
        <v>0</v>
      </c>
      <c r="P53">
        <f>EmpDetail!K47</f>
        <v>0</v>
      </c>
    </row>
    <row r="54" spans="11:16">
      <c r="K54">
        <v>45</v>
      </c>
      <c r="L54">
        <f>EmpDetail!B48</f>
        <v>0</v>
      </c>
      <c r="M54">
        <f>EmpDetail!C48</f>
        <v>0</v>
      </c>
      <c r="N54">
        <f>EmpDetail!D48</f>
        <v>0</v>
      </c>
      <c r="O54">
        <f>EmpDetail!J48</f>
        <v>0</v>
      </c>
      <c r="P54">
        <f>EmpDetail!K48</f>
        <v>0</v>
      </c>
    </row>
    <row r="55" spans="11:16">
      <c r="K55">
        <v>46</v>
      </c>
      <c r="L55">
        <f>EmpDetail!B49</f>
        <v>0</v>
      </c>
      <c r="M55">
        <f>EmpDetail!C49</f>
        <v>0</v>
      </c>
      <c r="N55">
        <f>EmpDetail!D49</f>
        <v>0</v>
      </c>
      <c r="O55">
        <f>EmpDetail!J49</f>
        <v>0</v>
      </c>
      <c r="P55">
        <f>EmpDetail!K49</f>
        <v>0</v>
      </c>
    </row>
    <row r="56" spans="11:16">
      <c r="K56">
        <v>47</v>
      </c>
      <c r="L56">
        <f>EmpDetail!B50</f>
        <v>0</v>
      </c>
      <c r="M56">
        <f>EmpDetail!C50</f>
        <v>0</v>
      </c>
      <c r="N56">
        <f>EmpDetail!D50</f>
        <v>0</v>
      </c>
      <c r="O56">
        <f>EmpDetail!J50</f>
        <v>0</v>
      </c>
      <c r="P56">
        <f>EmpDetail!K50</f>
        <v>0</v>
      </c>
    </row>
    <row r="57" spans="11:16">
      <c r="K57">
        <v>48</v>
      </c>
      <c r="L57">
        <f>EmpDetail!B51</f>
        <v>0</v>
      </c>
      <c r="M57">
        <f>EmpDetail!C51</f>
        <v>0</v>
      </c>
      <c r="N57">
        <f>EmpDetail!D51</f>
        <v>0</v>
      </c>
      <c r="O57">
        <f>EmpDetail!J51</f>
        <v>0</v>
      </c>
      <c r="P57">
        <f>EmpDetail!K51</f>
        <v>0</v>
      </c>
    </row>
    <row r="58" spans="11:16">
      <c r="K58">
        <v>49</v>
      </c>
      <c r="L58">
        <f>EmpDetail!B52</f>
        <v>0</v>
      </c>
      <c r="M58">
        <f>EmpDetail!C52</f>
        <v>0</v>
      </c>
      <c r="N58">
        <f>EmpDetail!D52</f>
        <v>0</v>
      </c>
      <c r="O58">
        <f>EmpDetail!J52</f>
        <v>0</v>
      </c>
      <c r="P58">
        <f>EmpDetail!K52</f>
        <v>0</v>
      </c>
    </row>
    <row r="59" spans="11:16">
      <c r="K59">
        <v>50</v>
      </c>
      <c r="L59">
        <f>EmpDetail!B53</f>
        <v>0</v>
      </c>
      <c r="M59">
        <f>EmpDetail!C53</f>
        <v>0</v>
      </c>
      <c r="N59">
        <f>EmpDetail!D53</f>
        <v>0</v>
      </c>
      <c r="O59">
        <f>EmpDetail!J53</f>
        <v>0</v>
      </c>
      <c r="P59">
        <f>EmpDetail!K53</f>
        <v>0</v>
      </c>
    </row>
    <row r="60" spans="11:16">
      <c r="K60">
        <v>51</v>
      </c>
      <c r="L60">
        <f>EmpDetail!B54</f>
        <v>0</v>
      </c>
      <c r="M60">
        <f>EmpDetail!C54</f>
        <v>0</v>
      </c>
      <c r="N60">
        <f>EmpDetail!D54</f>
        <v>0</v>
      </c>
      <c r="O60">
        <f>EmpDetail!J54</f>
        <v>0</v>
      </c>
      <c r="P60">
        <f>EmpDetail!K54</f>
        <v>0</v>
      </c>
    </row>
    <row r="61" spans="11:16">
      <c r="K61">
        <v>52</v>
      </c>
      <c r="L61">
        <f>EmpDetail!B55</f>
        <v>0</v>
      </c>
      <c r="M61">
        <f>EmpDetail!C55</f>
        <v>0</v>
      </c>
      <c r="N61">
        <f>EmpDetail!D55</f>
        <v>0</v>
      </c>
      <c r="O61">
        <f>EmpDetail!J55</f>
        <v>0</v>
      </c>
      <c r="P61">
        <f>EmpDetail!K55</f>
        <v>0</v>
      </c>
    </row>
    <row r="62" spans="11:16">
      <c r="K62">
        <v>53</v>
      </c>
      <c r="L62">
        <f>EmpDetail!B56</f>
        <v>0</v>
      </c>
      <c r="M62">
        <f>EmpDetail!C56</f>
        <v>0</v>
      </c>
      <c r="N62">
        <f>EmpDetail!D56</f>
        <v>0</v>
      </c>
      <c r="O62">
        <f>EmpDetail!J56</f>
        <v>0</v>
      </c>
      <c r="P62">
        <f>EmpDetail!K56</f>
        <v>0</v>
      </c>
    </row>
    <row r="63" spans="11:16">
      <c r="K63">
        <v>54</v>
      </c>
      <c r="L63">
        <f>EmpDetail!B57</f>
        <v>0</v>
      </c>
      <c r="M63">
        <f>EmpDetail!C57</f>
        <v>0</v>
      </c>
      <c r="N63">
        <f>EmpDetail!D57</f>
        <v>0</v>
      </c>
      <c r="O63">
        <f>EmpDetail!J57</f>
        <v>0</v>
      </c>
      <c r="P63">
        <f>EmpDetail!K57</f>
        <v>0</v>
      </c>
    </row>
    <row r="64" spans="11:16">
      <c r="K64">
        <v>55</v>
      </c>
      <c r="L64">
        <f>EmpDetail!B58</f>
        <v>0</v>
      </c>
      <c r="M64">
        <f>EmpDetail!C58</f>
        <v>0</v>
      </c>
      <c r="N64">
        <f>EmpDetail!D58</f>
        <v>0</v>
      </c>
      <c r="O64">
        <f>EmpDetail!J58</f>
        <v>0</v>
      </c>
      <c r="P64">
        <f>EmpDetail!K58</f>
        <v>0</v>
      </c>
    </row>
    <row r="65" spans="11:16">
      <c r="K65">
        <v>56</v>
      </c>
      <c r="L65">
        <f>EmpDetail!B59</f>
        <v>0</v>
      </c>
      <c r="M65">
        <f>EmpDetail!C59</f>
        <v>0</v>
      </c>
      <c r="N65">
        <f>EmpDetail!D59</f>
        <v>0</v>
      </c>
      <c r="O65">
        <f>EmpDetail!J59</f>
        <v>0</v>
      </c>
      <c r="P65">
        <f>EmpDetail!K59</f>
        <v>0</v>
      </c>
    </row>
    <row r="66" spans="11:16">
      <c r="K66">
        <v>57</v>
      </c>
      <c r="L66">
        <f>EmpDetail!B60</f>
        <v>0</v>
      </c>
      <c r="M66">
        <f>EmpDetail!C60</f>
        <v>0</v>
      </c>
      <c r="N66">
        <f>EmpDetail!D60</f>
        <v>0</v>
      </c>
      <c r="O66">
        <f>EmpDetail!J60</f>
        <v>0</v>
      </c>
      <c r="P66">
        <f>EmpDetail!K60</f>
        <v>0</v>
      </c>
    </row>
    <row r="67" spans="11:16">
      <c r="K67">
        <v>58</v>
      </c>
      <c r="L67">
        <f>EmpDetail!B61</f>
        <v>0</v>
      </c>
      <c r="M67">
        <f>EmpDetail!C61</f>
        <v>0</v>
      </c>
      <c r="N67">
        <f>EmpDetail!D61</f>
        <v>0</v>
      </c>
      <c r="O67">
        <f>EmpDetail!J61</f>
        <v>0</v>
      </c>
      <c r="P67">
        <f>EmpDetail!K61</f>
        <v>0</v>
      </c>
    </row>
    <row r="68" spans="11:16">
      <c r="K68">
        <v>59</v>
      </c>
      <c r="L68">
        <f>EmpDetail!B62</f>
        <v>0</v>
      </c>
      <c r="M68">
        <f>EmpDetail!C62</f>
        <v>0</v>
      </c>
      <c r="N68">
        <f>EmpDetail!D62</f>
        <v>0</v>
      </c>
      <c r="O68">
        <f>EmpDetail!J62</f>
        <v>0</v>
      </c>
      <c r="P68">
        <f>EmpDetail!K62</f>
        <v>0</v>
      </c>
    </row>
    <row r="69" spans="11:16">
      <c r="K69">
        <v>60</v>
      </c>
      <c r="L69">
        <f>EmpDetail!B63</f>
        <v>0</v>
      </c>
      <c r="M69">
        <f>EmpDetail!C63</f>
        <v>0</v>
      </c>
      <c r="N69">
        <f>EmpDetail!D63</f>
        <v>0</v>
      </c>
      <c r="O69">
        <f>EmpDetail!J63</f>
        <v>0</v>
      </c>
      <c r="P69">
        <f>EmpDetail!K63</f>
        <v>0</v>
      </c>
    </row>
    <row r="70" spans="11:16">
      <c r="K70">
        <v>61</v>
      </c>
      <c r="L70">
        <f>EmpDetail!B64</f>
        <v>0</v>
      </c>
      <c r="M70">
        <f>EmpDetail!C64</f>
        <v>0</v>
      </c>
      <c r="N70">
        <f>EmpDetail!D64</f>
        <v>0</v>
      </c>
      <c r="O70">
        <f>EmpDetail!J64</f>
        <v>0</v>
      </c>
      <c r="P70">
        <f>EmpDetail!K64</f>
        <v>0</v>
      </c>
    </row>
    <row r="71" spans="11:16">
      <c r="K71">
        <v>62</v>
      </c>
      <c r="L71">
        <f>EmpDetail!B65</f>
        <v>0</v>
      </c>
      <c r="M71">
        <f>EmpDetail!C65</f>
        <v>0</v>
      </c>
      <c r="N71">
        <f>EmpDetail!D65</f>
        <v>0</v>
      </c>
      <c r="O71">
        <f>EmpDetail!J65</f>
        <v>0</v>
      </c>
      <c r="P71">
        <f>EmpDetail!K65</f>
        <v>0</v>
      </c>
    </row>
    <row r="72" spans="11:16">
      <c r="K72">
        <v>63</v>
      </c>
      <c r="L72">
        <f>EmpDetail!B66</f>
        <v>0</v>
      </c>
      <c r="M72">
        <f>EmpDetail!C66</f>
        <v>0</v>
      </c>
      <c r="N72">
        <f>EmpDetail!D66</f>
        <v>0</v>
      </c>
      <c r="O72">
        <f>EmpDetail!J66</f>
        <v>0</v>
      </c>
      <c r="P72">
        <f>EmpDetail!K66</f>
        <v>0</v>
      </c>
    </row>
    <row r="73" spans="11:16">
      <c r="K73">
        <v>64</v>
      </c>
      <c r="L73">
        <f>EmpDetail!B67</f>
        <v>0</v>
      </c>
      <c r="M73">
        <f>EmpDetail!C67</f>
        <v>0</v>
      </c>
      <c r="N73">
        <f>EmpDetail!D67</f>
        <v>0</v>
      </c>
      <c r="O73">
        <f>EmpDetail!J67</f>
        <v>0</v>
      </c>
      <c r="P73">
        <f>EmpDetail!K67</f>
        <v>0</v>
      </c>
    </row>
    <row r="74" spans="11:16">
      <c r="K74">
        <v>65</v>
      </c>
      <c r="L74">
        <f>EmpDetail!B68</f>
        <v>0</v>
      </c>
      <c r="M74">
        <f>EmpDetail!C68</f>
        <v>0</v>
      </c>
      <c r="N74">
        <f>EmpDetail!D68</f>
        <v>0</v>
      </c>
      <c r="O74">
        <f>EmpDetail!J68</f>
        <v>0</v>
      </c>
      <c r="P74">
        <f>EmpDetail!K68</f>
        <v>0</v>
      </c>
    </row>
    <row r="75" spans="11:16">
      <c r="K75">
        <v>66</v>
      </c>
      <c r="L75">
        <f>EmpDetail!B69</f>
        <v>0</v>
      </c>
      <c r="M75">
        <f>EmpDetail!C69</f>
        <v>0</v>
      </c>
      <c r="N75">
        <f>EmpDetail!D69</f>
        <v>0</v>
      </c>
      <c r="O75">
        <f>EmpDetail!J69</f>
        <v>0</v>
      </c>
      <c r="P75">
        <f>EmpDetail!K69</f>
        <v>0</v>
      </c>
    </row>
    <row r="76" spans="11:16">
      <c r="K76">
        <v>67</v>
      </c>
      <c r="L76">
        <f>EmpDetail!B70</f>
        <v>0</v>
      </c>
      <c r="M76">
        <f>EmpDetail!C70</f>
        <v>0</v>
      </c>
      <c r="N76">
        <f>EmpDetail!D70</f>
        <v>0</v>
      </c>
      <c r="O76">
        <f>EmpDetail!J70</f>
        <v>0</v>
      </c>
      <c r="P76">
        <f>EmpDetail!K70</f>
        <v>0</v>
      </c>
    </row>
    <row r="77" spans="11:16">
      <c r="K77">
        <v>68</v>
      </c>
      <c r="L77">
        <f>EmpDetail!B71</f>
        <v>0</v>
      </c>
      <c r="M77">
        <f>EmpDetail!C71</f>
        <v>0</v>
      </c>
      <c r="N77">
        <f>EmpDetail!D71</f>
        <v>0</v>
      </c>
      <c r="O77">
        <f>EmpDetail!J71</f>
        <v>0</v>
      </c>
      <c r="P77">
        <f>EmpDetail!K71</f>
        <v>0</v>
      </c>
    </row>
    <row r="78" spans="11:16">
      <c r="K78">
        <v>69</v>
      </c>
      <c r="L78">
        <f>EmpDetail!B72</f>
        <v>0</v>
      </c>
      <c r="M78">
        <f>EmpDetail!C72</f>
        <v>0</v>
      </c>
      <c r="N78">
        <f>EmpDetail!D72</f>
        <v>0</v>
      </c>
      <c r="O78">
        <f>EmpDetail!J72</f>
        <v>0</v>
      </c>
      <c r="P78">
        <f>EmpDetail!K72</f>
        <v>0</v>
      </c>
    </row>
    <row r="79" spans="11:16">
      <c r="K79">
        <v>70</v>
      </c>
      <c r="L79">
        <f>EmpDetail!B73</f>
        <v>0</v>
      </c>
      <c r="M79">
        <f>EmpDetail!C73</f>
        <v>0</v>
      </c>
      <c r="N79">
        <f>EmpDetail!D73</f>
        <v>0</v>
      </c>
      <c r="O79">
        <f>EmpDetail!J73</f>
        <v>0</v>
      </c>
      <c r="P79">
        <f>EmpDetail!K73</f>
        <v>0</v>
      </c>
    </row>
    <row r="80" spans="11:16">
      <c r="K80">
        <v>71</v>
      </c>
      <c r="L80">
        <f>EmpDetail!B74</f>
        <v>0</v>
      </c>
      <c r="M80">
        <f>EmpDetail!C74</f>
        <v>0</v>
      </c>
      <c r="N80">
        <f>EmpDetail!D74</f>
        <v>0</v>
      </c>
      <c r="O80">
        <f>EmpDetail!J74</f>
        <v>0</v>
      </c>
      <c r="P80">
        <f>EmpDetail!K74</f>
        <v>0</v>
      </c>
    </row>
    <row r="81" spans="11:16">
      <c r="K81">
        <v>72</v>
      </c>
      <c r="L81">
        <f>EmpDetail!B75</f>
        <v>0</v>
      </c>
      <c r="M81">
        <f>EmpDetail!C75</f>
        <v>0</v>
      </c>
      <c r="N81">
        <f>EmpDetail!D75</f>
        <v>0</v>
      </c>
      <c r="O81">
        <f>EmpDetail!J75</f>
        <v>0</v>
      </c>
      <c r="P81">
        <f>EmpDetail!K75</f>
        <v>0</v>
      </c>
    </row>
    <row r="82" spans="11:16">
      <c r="K82">
        <v>73</v>
      </c>
      <c r="L82">
        <f>EmpDetail!B76</f>
        <v>0</v>
      </c>
      <c r="M82">
        <f>EmpDetail!C76</f>
        <v>0</v>
      </c>
      <c r="N82">
        <f>EmpDetail!D76</f>
        <v>0</v>
      </c>
      <c r="O82">
        <f>EmpDetail!J76</f>
        <v>0</v>
      </c>
      <c r="P82">
        <f>EmpDetail!K76</f>
        <v>0</v>
      </c>
    </row>
    <row r="83" spans="11:16">
      <c r="K83">
        <v>74</v>
      </c>
      <c r="L83">
        <f>EmpDetail!B77</f>
        <v>0</v>
      </c>
      <c r="M83">
        <f>EmpDetail!C77</f>
        <v>0</v>
      </c>
      <c r="N83">
        <f>EmpDetail!D77</f>
        <v>0</v>
      </c>
      <c r="O83">
        <f>EmpDetail!J77</f>
        <v>0</v>
      </c>
      <c r="P83">
        <f>EmpDetail!K77</f>
        <v>0</v>
      </c>
    </row>
    <row r="84" spans="11:16">
      <c r="K84">
        <v>75</v>
      </c>
      <c r="L84">
        <f>EmpDetail!B78</f>
        <v>0</v>
      </c>
      <c r="M84">
        <f>EmpDetail!C78</f>
        <v>0</v>
      </c>
      <c r="N84">
        <f>EmpDetail!D78</f>
        <v>0</v>
      </c>
      <c r="O84">
        <f>EmpDetail!J78</f>
        <v>0</v>
      </c>
      <c r="P84">
        <f>EmpDetail!K78</f>
        <v>0</v>
      </c>
    </row>
    <row r="85" spans="11:16">
      <c r="K85">
        <v>76</v>
      </c>
      <c r="L85">
        <f>EmpDetail!B79</f>
        <v>0</v>
      </c>
      <c r="M85">
        <f>EmpDetail!C79</f>
        <v>0</v>
      </c>
      <c r="N85">
        <f>EmpDetail!D79</f>
        <v>0</v>
      </c>
      <c r="O85">
        <f>EmpDetail!J79</f>
        <v>0</v>
      </c>
      <c r="P85">
        <f>EmpDetail!K79</f>
        <v>0</v>
      </c>
    </row>
    <row r="86" spans="11:16">
      <c r="K86">
        <v>77</v>
      </c>
      <c r="L86">
        <f>EmpDetail!B80</f>
        <v>0</v>
      </c>
      <c r="M86">
        <f>EmpDetail!C80</f>
        <v>0</v>
      </c>
      <c r="N86">
        <f>EmpDetail!D80</f>
        <v>0</v>
      </c>
      <c r="O86">
        <f>EmpDetail!J80</f>
        <v>0</v>
      </c>
      <c r="P86">
        <f>EmpDetail!K80</f>
        <v>0</v>
      </c>
    </row>
    <row r="87" spans="11:16">
      <c r="K87">
        <v>78</v>
      </c>
      <c r="L87">
        <f>EmpDetail!B81</f>
        <v>0</v>
      </c>
      <c r="M87">
        <f>EmpDetail!C81</f>
        <v>0</v>
      </c>
      <c r="N87">
        <f>EmpDetail!D81</f>
        <v>0</v>
      </c>
      <c r="O87">
        <f>EmpDetail!J81</f>
        <v>0</v>
      </c>
      <c r="P87">
        <f>EmpDetail!K81</f>
        <v>0</v>
      </c>
    </row>
    <row r="88" spans="11:16">
      <c r="K88">
        <v>79</v>
      </c>
      <c r="L88">
        <f>EmpDetail!B82</f>
        <v>0</v>
      </c>
      <c r="M88">
        <f>EmpDetail!C82</f>
        <v>0</v>
      </c>
      <c r="N88">
        <f>EmpDetail!D82</f>
        <v>0</v>
      </c>
      <c r="O88">
        <f>EmpDetail!J82</f>
        <v>0</v>
      </c>
      <c r="P88">
        <f>EmpDetail!K82</f>
        <v>0</v>
      </c>
    </row>
    <row r="89" spans="11:16">
      <c r="K89">
        <v>80</v>
      </c>
      <c r="L89">
        <f>EmpDetail!B83</f>
        <v>0</v>
      </c>
      <c r="M89">
        <f>EmpDetail!C83</f>
        <v>0</v>
      </c>
      <c r="N89">
        <f>EmpDetail!D83</f>
        <v>0</v>
      </c>
      <c r="O89">
        <f>EmpDetail!J83</f>
        <v>0</v>
      </c>
      <c r="P89">
        <f>EmpDetail!K83</f>
        <v>0</v>
      </c>
    </row>
    <row r="90" spans="11:16">
      <c r="K90">
        <v>81</v>
      </c>
      <c r="L90">
        <f>EmpDetail!B84</f>
        <v>0</v>
      </c>
      <c r="M90">
        <f>EmpDetail!C84</f>
        <v>0</v>
      </c>
      <c r="N90">
        <f>EmpDetail!D84</f>
        <v>0</v>
      </c>
      <c r="O90">
        <f>EmpDetail!J84</f>
        <v>0</v>
      </c>
      <c r="P90">
        <f>EmpDetail!K84</f>
        <v>0</v>
      </c>
    </row>
    <row r="91" spans="11:16">
      <c r="K91">
        <v>82</v>
      </c>
      <c r="L91">
        <f>EmpDetail!B85</f>
        <v>0</v>
      </c>
      <c r="M91">
        <f>EmpDetail!C85</f>
        <v>0</v>
      </c>
      <c r="N91">
        <f>EmpDetail!D85</f>
        <v>0</v>
      </c>
      <c r="O91">
        <f>EmpDetail!J85</f>
        <v>0</v>
      </c>
      <c r="P91">
        <f>EmpDetail!K85</f>
        <v>0</v>
      </c>
    </row>
    <row r="92" spans="11:16">
      <c r="K92">
        <v>83</v>
      </c>
      <c r="L92">
        <f>EmpDetail!B86</f>
        <v>0</v>
      </c>
      <c r="M92">
        <f>EmpDetail!C86</f>
        <v>0</v>
      </c>
      <c r="N92">
        <f>EmpDetail!D86</f>
        <v>0</v>
      </c>
      <c r="O92">
        <f>EmpDetail!J86</f>
        <v>0</v>
      </c>
      <c r="P92">
        <f>EmpDetail!K86</f>
        <v>0</v>
      </c>
    </row>
    <row r="93" spans="11:16">
      <c r="K93">
        <v>84</v>
      </c>
      <c r="L93">
        <f>EmpDetail!B87</f>
        <v>0</v>
      </c>
      <c r="M93">
        <f>EmpDetail!C87</f>
        <v>0</v>
      </c>
      <c r="N93">
        <f>EmpDetail!D87</f>
        <v>0</v>
      </c>
      <c r="O93">
        <f>EmpDetail!J87</f>
        <v>0</v>
      </c>
      <c r="P93">
        <f>EmpDetail!K87</f>
        <v>0</v>
      </c>
    </row>
    <row r="94" spans="11:16">
      <c r="K94">
        <v>85</v>
      </c>
      <c r="L94">
        <f>EmpDetail!B88</f>
        <v>0</v>
      </c>
      <c r="M94">
        <f>EmpDetail!C88</f>
        <v>0</v>
      </c>
      <c r="N94">
        <f>EmpDetail!D88</f>
        <v>0</v>
      </c>
      <c r="O94">
        <f>EmpDetail!J88</f>
        <v>0</v>
      </c>
      <c r="P94">
        <f>EmpDetail!K88</f>
        <v>0</v>
      </c>
    </row>
    <row r="95" spans="11:16">
      <c r="K95">
        <v>86</v>
      </c>
      <c r="L95">
        <f>EmpDetail!B89</f>
        <v>0</v>
      </c>
      <c r="M95">
        <f>EmpDetail!C89</f>
        <v>0</v>
      </c>
      <c r="N95">
        <f>EmpDetail!D89</f>
        <v>0</v>
      </c>
      <c r="O95">
        <f>EmpDetail!J89</f>
        <v>0</v>
      </c>
      <c r="P95">
        <f>EmpDetail!K89</f>
        <v>0</v>
      </c>
    </row>
    <row r="96" spans="11:16">
      <c r="K96">
        <v>87</v>
      </c>
      <c r="L96">
        <f>EmpDetail!B90</f>
        <v>0</v>
      </c>
      <c r="M96">
        <f>EmpDetail!C90</f>
        <v>0</v>
      </c>
      <c r="N96">
        <f>EmpDetail!D90</f>
        <v>0</v>
      </c>
      <c r="O96">
        <f>EmpDetail!J90</f>
        <v>0</v>
      </c>
      <c r="P96">
        <f>EmpDetail!K90</f>
        <v>0</v>
      </c>
    </row>
    <row r="97" spans="11:16">
      <c r="K97">
        <v>88</v>
      </c>
      <c r="L97">
        <f>EmpDetail!B91</f>
        <v>0</v>
      </c>
      <c r="M97">
        <f>EmpDetail!C91</f>
        <v>0</v>
      </c>
      <c r="N97">
        <f>EmpDetail!D91</f>
        <v>0</v>
      </c>
      <c r="O97">
        <f>EmpDetail!J91</f>
        <v>0</v>
      </c>
      <c r="P97">
        <f>EmpDetail!K91</f>
        <v>0</v>
      </c>
    </row>
    <row r="98" spans="11:16">
      <c r="K98">
        <v>89</v>
      </c>
      <c r="L98">
        <f>EmpDetail!B92</f>
        <v>0</v>
      </c>
      <c r="M98">
        <f>EmpDetail!C92</f>
        <v>0</v>
      </c>
      <c r="N98">
        <f>EmpDetail!D92</f>
        <v>0</v>
      </c>
      <c r="O98">
        <f>EmpDetail!J92</f>
        <v>0</v>
      </c>
      <c r="P98">
        <f>EmpDetail!K92</f>
        <v>0</v>
      </c>
    </row>
    <row r="99" spans="11:16">
      <c r="K99">
        <v>90</v>
      </c>
      <c r="L99">
        <f>EmpDetail!B93</f>
        <v>0</v>
      </c>
      <c r="M99">
        <f>EmpDetail!C93</f>
        <v>0</v>
      </c>
      <c r="N99">
        <f>EmpDetail!D93</f>
        <v>0</v>
      </c>
      <c r="O99">
        <f>EmpDetail!J93</f>
        <v>0</v>
      </c>
      <c r="P99">
        <f>EmpDetail!K93</f>
        <v>0</v>
      </c>
    </row>
    <row r="100" spans="11:16">
      <c r="K100">
        <v>91</v>
      </c>
      <c r="L100">
        <f>EmpDetail!B94</f>
        <v>0</v>
      </c>
      <c r="M100">
        <f>EmpDetail!C94</f>
        <v>0</v>
      </c>
      <c r="N100">
        <f>EmpDetail!D94</f>
        <v>0</v>
      </c>
      <c r="O100">
        <f>EmpDetail!J94</f>
        <v>0</v>
      </c>
      <c r="P100">
        <f>EmpDetail!K94</f>
        <v>0</v>
      </c>
    </row>
    <row r="101" spans="11:16">
      <c r="K101">
        <v>92</v>
      </c>
      <c r="L101">
        <f>EmpDetail!B95</f>
        <v>0</v>
      </c>
      <c r="M101">
        <f>EmpDetail!C95</f>
        <v>0</v>
      </c>
      <c r="N101">
        <f>EmpDetail!D95</f>
        <v>0</v>
      </c>
      <c r="O101">
        <f>EmpDetail!J95</f>
        <v>0</v>
      </c>
      <c r="P101">
        <f>EmpDetail!K95</f>
        <v>0</v>
      </c>
    </row>
    <row r="102" spans="11:16">
      <c r="K102">
        <v>93</v>
      </c>
      <c r="L102">
        <f>EmpDetail!B96</f>
        <v>0</v>
      </c>
      <c r="M102">
        <f>EmpDetail!C96</f>
        <v>0</v>
      </c>
      <c r="N102">
        <f>EmpDetail!D96</f>
        <v>0</v>
      </c>
      <c r="O102">
        <f>EmpDetail!J96</f>
        <v>0</v>
      </c>
      <c r="P102">
        <f>EmpDetail!K96</f>
        <v>0</v>
      </c>
    </row>
    <row r="103" spans="11:16">
      <c r="K103">
        <v>94</v>
      </c>
      <c r="L103">
        <f>EmpDetail!B97</f>
        <v>0</v>
      </c>
      <c r="M103">
        <f>EmpDetail!C97</f>
        <v>0</v>
      </c>
      <c r="N103">
        <f>EmpDetail!D97</f>
        <v>0</v>
      </c>
      <c r="O103">
        <f>EmpDetail!J97</f>
        <v>0</v>
      </c>
      <c r="P103">
        <f>EmpDetail!K97</f>
        <v>0</v>
      </c>
    </row>
    <row r="104" spans="11:16">
      <c r="K104">
        <v>95</v>
      </c>
      <c r="L104">
        <f>EmpDetail!B98</f>
        <v>0</v>
      </c>
      <c r="M104">
        <f>EmpDetail!C98</f>
        <v>0</v>
      </c>
      <c r="N104">
        <f>EmpDetail!D98</f>
        <v>0</v>
      </c>
      <c r="O104">
        <f>EmpDetail!J98</f>
        <v>0</v>
      </c>
      <c r="P104">
        <f>EmpDetail!K98</f>
        <v>0</v>
      </c>
    </row>
    <row r="105" spans="11:16">
      <c r="K105">
        <v>96</v>
      </c>
      <c r="L105">
        <f>EmpDetail!B99</f>
        <v>0</v>
      </c>
      <c r="M105">
        <f>EmpDetail!C99</f>
        <v>0</v>
      </c>
      <c r="N105">
        <f>EmpDetail!D99</f>
        <v>0</v>
      </c>
      <c r="O105">
        <f>EmpDetail!J99</f>
        <v>0</v>
      </c>
      <c r="P105">
        <f>EmpDetail!K99</f>
        <v>0</v>
      </c>
    </row>
    <row r="106" spans="11:16">
      <c r="K106">
        <v>97</v>
      </c>
      <c r="L106">
        <f>EmpDetail!B100</f>
        <v>0</v>
      </c>
      <c r="M106">
        <f>EmpDetail!C100</f>
        <v>0</v>
      </c>
      <c r="N106">
        <f>EmpDetail!D100</f>
        <v>0</v>
      </c>
      <c r="O106">
        <f>EmpDetail!J100</f>
        <v>0</v>
      </c>
      <c r="P106">
        <f>EmpDetail!K100</f>
        <v>0</v>
      </c>
    </row>
    <row r="107" spans="11:16">
      <c r="K107">
        <v>98</v>
      </c>
      <c r="L107">
        <f>EmpDetail!B101</f>
        <v>0</v>
      </c>
      <c r="M107">
        <f>EmpDetail!C101</f>
        <v>0</v>
      </c>
      <c r="N107">
        <f>EmpDetail!D101</f>
        <v>0</v>
      </c>
      <c r="O107">
        <f>EmpDetail!J101</f>
        <v>0</v>
      </c>
      <c r="P107">
        <f>EmpDetail!K101</f>
        <v>0</v>
      </c>
    </row>
    <row r="108" spans="11:16">
      <c r="K108">
        <v>99</v>
      </c>
      <c r="L108">
        <f>EmpDetail!B102</f>
        <v>0</v>
      </c>
      <c r="M108">
        <f>EmpDetail!C102</f>
        <v>0</v>
      </c>
      <c r="N108">
        <f>EmpDetail!D102</f>
        <v>0</v>
      </c>
      <c r="O108">
        <f>EmpDetail!J102</f>
        <v>0</v>
      </c>
      <c r="P108">
        <f>EmpDetail!K102</f>
        <v>0</v>
      </c>
    </row>
    <row r="109" spans="11:16">
      <c r="K109">
        <v>100</v>
      </c>
      <c r="L109">
        <f>EmpDetail!B103</f>
        <v>0</v>
      </c>
      <c r="M109">
        <f>EmpDetail!C103</f>
        <v>0</v>
      </c>
      <c r="N109">
        <f>EmpDetail!D103</f>
        <v>0</v>
      </c>
      <c r="O109">
        <f>EmpDetail!J103</f>
        <v>0</v>
      </c>
      <c r="P109">
        <f>EmpDetail!K103</f>
        <v>0</v>
      </c>
    </row>
  </sheetData>
  <sheetProtection password="87C9" sheet="1" objects="1" scenarios="1"/>
  <protectedRanges>
    <protectedRange sqref="J22" name="Range3"/>
    <protectedRange sqref="H10:J16" name="Range1"/>
    <protectedRange sqref="A10:A16" name="Range2"/>
  </protectedRanges>
  <mergeCells count="3">
    <mergeCell ref="B1:J1"/>
    <mergeCell ref="B6:J6"/>
    <mergeCell ref="B7:J7"/>
  </mergeCells>
  <dataValidations xWindow="930" yWindow="440" count="1">
    <dataValidation type="whole" operator="lessThanOrEqual" allowBlank="1" showInputMessage="1" showErrorMessage="1" error="ENTER LESS THAN AND EQUAL TO 300" promptTitle="EARNED LEAVE" prompt="ENTER BALANCE OF EARNED LEAVE" sqref="I10:I16">
      <formula1>300</formula1>
    </dataValidation>
  </dataValidations>
  <pageMargins left="0.25" right="0.25" top="0.17" bottom="0.19" header="0.17" footer="0.17"/>
  <pageSetup paperSize="9" orientation="landscape" blackAndWhite="1" verticalDpi="200" r:id="rId1"/>
  <drawing r:id="rId2"/>
</worksheet>
</file>

<file path=xl/worksheets/sheet15.xml><?xml version="1.0" encoding="utf-8"?>
<worksheet xmlns="http://schemas.openxmlformats.org/spreadsheetml/2006/main" xmlns:r="http://schemas.openxmlformats.org/officeDocument/2006/relationships">
  <sheetPr codeName="Sheet15">
    <tabColor rgb="FF00B0F0"/>
    <pageSetUpPr fitToPage="1"/>
  </sheetPr>
  <dimension ref="A1:W105"/>
  <sheetViews>
    <sheetView showGridLines="0" workbookViewId="0">
      <selection activeCell="D12" sqref="D12"/>
    </sheetView>
  </sheetViews>
  <sheetFormatPr defaultRowHeight="14.4"/>
  <cols>
    <col min="2" max="2" width="14.6640625" customWidth="1"/>
    <col min="3" max="3" width="17.5546875" customWidth="1"/>
    <col min="4" max="4" width="13.109375" customWidth="1"/>
    <col min="5" max="5" width="14" customWidth="1"/>
    <col min="6" max="6" width="11.5546875" customWidth="1"/>
    <col min="7" max="7" width="8" customWidth="1"/>
    <col min="8" max="8" width="10.5546875" customWidth="1"/>
    <col min="9" max="9" width="17.6640625" customWidth="1"/>
    <col min="10" max="10" width="9.44140625" customWidth="1"/>
    <col min="11" max="11" width="10.33203125" customWidth="1"/>
    <col min="12" max="12" width="57.109375" customWidth="1"/>
    <col min="20" max="24" width="0" hidden="1" customWidth="1"/>
  </cols>
  <sheetData>
    <row r="1" spans="1:23" ht="26.25" customHeight="1">
      <c r="B1" s="1627" t="str">
        <f>Master!G2&amp;Master!H2</f>
        <v>कार्यालय&amp;राजकीय उच्च माध्यमिक विद्यालय ]चौगाई]टोंक</v>
      </c>
      <c r="C1" s="1627"/>
      <c r="D1" s="1627"/>
      <c r="E1" s="1627"/>
      <c r="F1" s="1627"/>
      <c r="G1" s="1627"/>
      <c r="H1" s="1627"/>
      <c r="I1" s="1627"/>
      <c r="J1" s="1627"/>
      <c r="K1" s="1627"/>
      <c r="L1" s="242" t="s">
        <v>374</v>
      </c>
    </row>
    <row r="2" spans="1:23">
      <c r="A2" s="1631" t="s">
        <v>382</v>
      </c>
      <c r="B2" s="1628"/>
      <c r="C2" s="1628"/>
      <c r="D2" s="1628"/>
      <c r="E2" s="1628"/>
      <c r="F2" s="1628"/>
      <c r="G2" s="1628"/>
      <c r="H2" s="1628"/>
      <c r="I2" s="1628"/>
      <c r="J2" s="1628"/>
      <c r="K2" s="1628"/>
      <c r="L2" s="242" t="s">
        <v>375</v>
      </c>
      <c r="M2" s="77"/>
      <c r="N2" s="77"/>
      <c r="O2" s="77"/>
      <c r="P2" s="77"/>
      <c r="Q2" s="77"/>
    </row>
    <row r="3" spans="1:23" ht="15.6">
      <c r="A3" s="1631"/>
      <c r="B3" s="88" t="s">
        <v>283</v>
      </c>
      <c r="C3" s="23" t="str">
        <f>Master!H3&amp;Master!I3&amp;Master!J3&amp;Master!E3&amp;"/"</f>
        <v>राउमावि/चौगाई/संस्था/2021-22/</v>
      </c>
      <c r="D3" s="38"/>
      <c r="E3" s="38"/>
      <c r="F3" s="38"/>
      <c r="G3" s="38"/>
      <c r="H3" s="38"/>
      <c r="I3" s="38"/>
      <c r="J3" s="88" t="s">
        <v>226</v>
      </c>
      <c r="K3" s="293">
        <f ca="1">TODAY()</f>
        <v>44369</v>
      </c>
      <c r="L3" s="243" t="s">
        <v>376</v>
      </c>
      <c r="M3" s="77"/>
      <c r="N3" s="77"/>
      <c r="O3" s="77"/>
      <c r="P3" s="77"/>
      <c r="Q3" s="77"/>
    </row>
    <row r="4" spans="1:23" ht="19.2">
      <c r="A4" s="90">
        <v>31</v>
      </c>
      <c r="B4" s="1629" t="s">
        <v>373</v>
      </c>
      <c r="C4" s="1629"/>
      <c r="D4" s="1629"/>
      <c r="E4" s="1629"/>
      <c r="F4" s="1629"/>
      <c r="G4" s="1629"/>
      <c r="H4" s="1629"/>
      <c r="I4" s="1629"/>
      <c r="J4" s="1629"/>
      <c r="K4" s="1629"/>
      <c r="L4" s="243" t="s">
        <v>377</v>
      </c>
      <c r="M4" s="77"/>
      <c r="N4" s="77"/>
      <c r="O4" s="77"/>
      <c r="P4" s="77"/>
      <c r="Q4" s="77"/>
    </row>
    <row r="5" spans="1:23" ht="18">
      <c r="B5" s="91"/>
      <c r="C5" s="91"/>
      <c r="D5" s="91"/>
      <c r="E5" s="91"/>
      <c r="F5" s="93" t="s">
        <v>379</v>
      </c>
      <c r="G5" s="96" t="s">
        <v>513</v>
      </c>
      <c r="H5" s="91"/>
      <c r="I5" s="91"/>
      <c r="J5" s="92" t="s">
        <v>226</v>
      </c>
      <c r="K5" s="192">
        <v>44208</v>
      </c>
      <c r="L5" s="243" t="s">
        <v>378</v>
      </c>
      <c r="M5" s="77"/>
      <c r="N5" s="77"/>
      <c r="O5" s="77"/>
      <c r="P5" s="77"/>
      <c r="Q5" s="77"/>
    </row>
    <row r="6" spans="1:23" ht="18">
      <c r="B6" s="91" t="s">
        <v>381</v>
      </c>
      <c r="C6" s="97" t="str">
        <f>IF(ISNA(VLOOKUP($A4,$T$6:$W$105,2,FALSE)),"",VLOOKUP($A4,$T$6:$W$105,2,FALSE))</f>
        <v>dtksMey eh.kk</v>
      </c>
      <c r="D6" s="94" t="str">
        <f>IF(ISNA(VLOOKUP($A4,$T$6:$W$105,3,FALSE)),"",VLOOKUP($A4,$T$6:$W$105,3,FALSE))</f>
        <v>अध्यापक ग्रेड III</v>
      </c>
      <c r="E6" s="94" t="str">
        <f>IF(ISNA(VLOOKUP($A4,$T$6:$W$105,4,FALSE)),"",VLOOKUP($A4,$T$6:$W$105,4,FALSE))</f>
        <v>राप्रावि बैरवा ढाणी सोन्दीफल</v>
      </c>
      <c r="F6" s="1632" t="s">
        <v>383</v>
      </c>
      <c r="G6" s="1632"/>
      <c r="H6" s="292">
        <f ca="1">TODAY()</f>
        <v>44369</v>
      </c>
      <c r="I6" s="91" t="s">
        <v>386</v>
      </c>
      <c r="J6" s="98" t="s">
        <v>384</v>
      </c>
      <c r="K6" s="38"/>
      <c r="L6" s="243" t="s">
        <v>379</v>
      </c>
      <c r="M6" s="77"/>
      <c r="N6" s="77"/>
      <c r="O6" s="77"/>
      <c r="P6" s="77"/>
      <c r="Q6" s="77"/>
      <c r="T6">
        <v>1</v>
      </c>
      <c r="U6" t="str">
        <f>EmpDetail!B4</f>
        <v>fd'ku yky cSjok</v>
      </c>
      <c r="V6" t="str">
        <f>EmpDetail!C4</f>
        <v>प्रधानाचार्य</v>
      </c>
      <c r="W6" t="str">
        <f>EmpDetail!D4</f>
        <v>राउमावि चौगाई</v>
      </c>
    </row>
    <row r="7" spans="1:23" ht="18">
      <c r="B7" s="1633" t="s">
        <v>514</v>
      </c>
      <c r="C7" s="1633"/>
      <c r="D7" s="1634" t="s">
        <v>512</v>
      </c>
      <c r="E7" s="1634"/>
      <c r="F7" s="1634"/>
      <c r="G7" s="91" t="s">
        <v>385</v>
      </c>
      <c r="H7" s="91"/>
      <c r="I7" s="91"/>
      <c r="J7" s="91"/>
      <c r="K7" s="91"/>
      <c r="L7" s="244" t="s">
        <v>380</v>
      </c>
      <c r="M7" s="77"/>
      <c r="N7" s="77"/>
      <c r="O7" s="77"/>
      <c r="P7" s="77"/>
      <c r="Q7" s="77"/>
      <c r="T7">
        <v>2</v>
      </c>
      <c r="U7" t="str">
        <f>EmpDetail!B5</f>
        <v>iwj.k pUn y{kdkj</v>
      </c>
      <c r="V7" t="str">
        <f>EmpDetail!C5</f>
        <v>व्याख्याता</v>
      </c>
      <c r="W7" t="str">
        <f>EmpDetail!D5</f>
        <v>राउमावि चौगाई</v>
      </c>
    </row>
    <row r="8" spans="1:23" ht="18">
      <c r="B8" s="38"/>
      <c r="C8" s="38"/>
      <c r="D8" s="38"/>
      <c r="E8" s="38"/>
      <c r="F8" s="38"/>
      <c r="G8" s="38"/>
      <c r="H8" s="38"/>
      <c r="I8" s="38"/>
      <c r="J8" s="38"/>
      <c r="K8" s="38"/>
      <c r="L8" s="244" t="s">
        <v>380</v>
      </c>
      <c r="M8" s="77"/>
      <c r="N8" s="77"/>
      <c r="O8" s="77"/>
      <c r="P8" s="77"/>
      <c r="Q8" s="77"/>
      <c r="T8">
        <v>3</v>
      </c>
      <c r="U8" t="str">
        <f>EmpDetail!B6</f>
        <v>jktsUnz dqekj tSu</v>
      </c>
      <c r="V8" t="str">
        <f>EmpDetail!C6</f>
        <v>व्याख्याता</v>
      </c>
      <c r="W8" t="str">
        <f>EmpDetail!D6</f>
        <v>राउमावि चौगाई</v>
      </c>
    </row>
    <row r="9" spans="1:23" ht="18">
      <c r="B9" s="38"/>
      <c r="C9" s="38"/>
      <c r="D9" s="38"/>
      <c r="E9" s="38"/>
      <c r="F9" s="38"/>
      <c r="G9" s="38"/>
      <c r="H9" s="38"/>
      <c r="I9" s="95" t="str">
        <f>Master!B2</f>
        <v>प्रधानाचार्य</v>
      </c>
      <c r="J9" s="38"/>
      <c r="K9" s="38"/>
      <c r="L9" s="244" t="s">
        <v>380</v>
      </c>
      <c r="M9" s="77"/>
      <c r="N9" s="77"/>
      <c r="O9" s="77"/>
      <c r="P9" s="77"/>
      <c r="Q9" s="77"/>
      <c r="T9">
        <v>4</v>
      </c>
      <c r="U9" t="str">
        <f>EmpDetail!B7</f>
        <v>fd'ku yky cSjok</v>
      </c>
      <c r="V9" t="str">
        <f>EmpDetail!C7</f>
        <v>व्याख्याता</v>
      </c>
      <c r="W9" t="str">
        <f>EmpDetail!D7</f>
        <v>राउमावि चौगाई</v>
      </c>
    </row>
    <row r="10" spans="1:23" ht="18">
      <c r="B10" s="38"/>
      <c r="C10" s="38"/>
      <c r="D10" s="38"/>
      <c r="E10" s="38"/>
      <c r="F10" s="38"/>
      <c r="G10" s="38"/>
      <c r="H10" s="38"/>
      <c r="I10" s="95" t="str">
        <f>Master!B3</f>
        <v xml:space="preserve">राजकीय उच्च माध्यमिक विद्यालय </v>
      </c>
      <c r="J10" s="38"/>
      <c r="K10" s="38"/>
      <c r="L10" s="244"/>
      <c r="M10" s="77"/>
      <c r="N10" s="77"/>
      <c r="O10" s="77"/>
      <c r="P10" s="77"/>
      <c r="Q10" s="77"/>
      <c r="T10">
        <v>5</v>
      </c>
      <c r="U10" t="str">
        <f>EmpDetail!B8</f>
        <v>lR;ukjk;.k 'kekZ</v>
      </c>
      <c r="V10" t="str">
        <f>EmpDetail!C8</f>
        <v>वरिष्ठ अध्यापक</v>
      </c>
      <c r="W10" t="str">
        <f>EmpDetail!D8</f>
        <v>राउमावि चौगाई</v>
      </c>
    </row>
    <row r="11" spans="1:23">
      <c r="B11" s="38"/>
      <c r="C11" s="38"/>
      <c r="D11" s="38"/>
      <c r="E11" s="38"/>
      <c r="F11" s="38"/>
      <c r="G11" s="38"/>
      <c r="H11" s="38"/>
      <c r="I11" s="95" t="str">
        <f>Master!B4</f>
        <v>चौगाई]टोंक</v>
      </c>
      <c r="J11" s="38"/>
      <c r="K11" s="38"/>
      <c r="T11">
        <v>6</v>
      </c>
      <c r="U11" t="str">
        <f>EmpDetail!B9</f>
        <v>iq"ik tSu</v>
      </c>
      <c r="V11" t="str">
        <f>EmpDetail!C9</f>
        <v>वरिष्ठ अध्यापक</v>
      </c>
      <c r="W11" t="str">
        <f>EmpDetail!D9</f>
        <v>राउमावि चौगाई</v>
      </c>
    </row>
    <row r="12" spans="1:23">
      <c r="B12" s="38"/>
      <c r="C12" s="38"/>
      <c r="D12" s="38"/>
      <c r="E12" s="38"/>
      <c r="F12" s="38"/>
      <c r="G12" s="38"/>
      <c r="H12" s="38"/>
      <c r="I12" s="38"/>
      <c r="J12" s="38"/>
      <c r="K12" s="38"/>
      <c r="T12">
        <v>7</v>
      </c>
      <c r="U12" t="str">
        <f>EmpDetail!B10</f>
        <v>vk'kkjke eh.kk</v>
      </c>
      <c r="V12" t="str">
        <f>EmpDetail!C10</f>
        <v>वरिष्ठ अध्यापक</v>
      </c>
      <c r="W12" t="str">
        <f>EmpDetail!D10</f>
        <v>राउमावि चौगाई</v>
      </c>
    </row>
    <row r="13" spans="1:23">
      <c r="B13" s="38"/>
      <c r="C13" s="38"/>
      <c r="D13" s="38"/>
      <c r="E13" s="38"/>
      <c r="F13" s="38"/>
      <c r="G13" s="38"/>
      <c r="H13" s="38"/>
      <c r="I13" s="38"/>
      <c r="J13" s="38"/>
      <c r="K13" s="38"/>
      <c r="L13" s="1630" t="s">
        <v>2434</v>
      </c>
      <c r="T13">
        <v>8</v>
      </c>
      <c r="U13" t="str">
        <f>EmpDetail!B11</f>
        <v>t;iky flag</v>
      </c>
      <c r="V13" t="str">
        <f>EmpDetail!C11</f>
        <v>वरिष्ठ अध्यापक</v>
      </c>
      <c r="W13" t="str">
        <f>EmpDetail!D11</f>
        <v>राउमावि चौगाई</v>
      </c>
    </row>
    <row r="14" spans="1:23">
      <c r="L14" s="1630"/>
      <c r="T14">
        <v>9</v>
      </c>
      <c r="U14" t="str">
        <f>EmpDetail!B12</f>
        <v>jkeizlkn jsxj</v>
      </c>
      <c r="V14" t="str">
        <f>EmpDetail!C12</f>
        <v>वरिष्ठ अध्यापक</v>
      </c>
      <c r="W14" t="str">
        <f>EmpDetail!D12</f>
        <v>राउमावि चौगाई</v>
      </c>
    </row>
    <row r="15" spans="1:23">
      <c r="T15">
        <v>10</v>
      </c>
      <c r="U15" t="str">
        <f>EmpDetail!B13</f>
        <v>egsUnz dqekj tkV</v>
      </c>
      <c r="V15" t="str">
        <f>EmpDetail!C13</f>
        <v>शारीरिक शिक्षक</v>
      </c>
      <c r="W15" t="str">
        <f>EmpDetail!D13</f>
        <v>राउमावि चौगाई</v>
      </c>
    </row>
    <row r="16" spans="1:23">
      <c r="T16">
        <v>11</v>
      </c>
      <c r="U16" t="str">
        <f>EmpDetail!B14</f>
        <v>NksVw yky jsxj</v>
      </c>
      <c r="V16" t="str">
        <f>EmpDetail!C14</f>
        <v>अध्यापक ग्रेड III</v>
      </c>
      <c r="W16" t="str">
        <f>EmpDetail!D14</f>
        <v>राउमावि चौगाई</v>
      </c>
    </row>
    <row r="17" spans="20:23">
      <c r="T17">
        <v>12</v>
      </c>
      <c r="U17" t="str">
        <f>EmpDetail!B15</f>
        <v>dUgS;k yky egkoj</v>
      </c>
      <c r="V17" t="str">
        <f>EmpDetail!C15</f>
        <v>अध्यापक ग्रेड III</v>
      </c>
      <c r="W17" t="str">
        <f>EmpDetail!D15</f>
        <v>राउमावि चौगाई</v>
      </c>
    </row>
    <row r="18" spans="20:23">
      <c r="T18">
        <v>13</v>
      </c>
      <c r="U18" t="str">
        <f>EmpDetail!B16</f>
        <v>prqHkqZt tkV</v>
      </c>
      <c r="V18" t="str">
        <f>EmpDetail!C16</f>
        <v>अध्यापक ग्रेड III</v>
      </c>
      <c r="W18" t="str">
        <f>EmpDetail!D16</f>
        <v>राउमावि चौगाई</v>
      </c>
    </row>
    <row r="19" spans="20:23">
      <c r="T19">
        <v>14</v>
      </c>
      <c r="U19" t="str">
        <f>EmpDetail!B17</f>
        <v>vklsQk [kku</v>
      </c>
      <c r="V19" t="str">
        <f>EmpDetail!C17</f>
        <v>अध्यापक ग्रेड III</v>
      </c>
      <c r="W19" t="str">
        <f>EmpDetail!D17</f>
        <v>राउमावि चौगाई</v>
      </c>
    </row>
    <row r="20" spans="20:23">
      <c r="T20">
        <v>15</v>
      </c>
      <c r="U20" t="str">
        <f>EmpDetail!B18</f>
        <v>lq'khyk cSjok</v>
      </c>
      <c r="V20" t="str">
        <f>EmpDetail!C18</f>
        <v>कनिष्ठ सहायक</v>
      </c>
      <c r="W20" t="str">
        <f>EmpDetail!D18</f>
        <v>राउमावि चौगाई</v>
      </c>
    </row>
    <row r="21" spans="20:23">
      <c r="T21">
        <v>16</v>
      </c>
      <c r="U21" t="str">
        <f>EmpDetail!B19</f>
        <v>txnh'k izlkn rsyh</v>
      </c>
      <c r="V21" t="str">
        <f>EmpDetail!C19</f>
        <v>सहायक कर्मचारी</v>
      </c>
      <c r="W21" t="str">
        <f>EmpDetail!D19</f>
        <v>राउमावि चौगाई</v>
      </c>
    </row>
    <row r="22" spans="20:23">
      <c r="T22">
        <v>17</v>
      </c>
      <c r="U22" t="str">
        <f>EmpDetail!B20</f>
        <v>jfoUnz dqekj tSu</v>
      </c>
      <c r="V22" t="str">
        <f>EmpDetail!C20</f>
        <v>अध्यापक ग्रेड III</v>
      </c>
      <c r="W22" t="str">
        <f>EmpDetail!D20</f>
        <v>राउप्रावि मोहिनी</v>
      </c>
    </row>
    <row r="23" spans="20:23">
      <c r="T23">
        <v>18</v>
      </c>
      <c r="U23" t="str">
        <f>EmpDetail!B21</f>
        <v xml:space="preserve"> ';ke lqUnj ckxkSM</v>
      </c>
      <c r="V23" t="str">
        <f>EmpDetail!C21</f>
        <v>अध्यापक ग्रेड III</v>
      </c>
      <c r="W23" t="str">
        <f>EmpDetail!D21</f>
        <v>राउप्रावि मोहिनी</v>
      </c>
    </row>
    <row r="24" spans="20:23">
      <c r="T24">
        <v>19</v>
      </c>
      <c r="U24" t="str">
        <f>EmpDetail!B22</f>
        <v>d`".kk 'kekZ</v>
      </c>
      <c r="V24" t="str">
        <f>EmpDetail!C22</f>
        <v>प्रबोधक</v>
      </c>
      <c r="W24" t="str">
        <f>EmpDetail!D22</f>
        <v>राउप्रावि मोहिनी</v>
      </c>
    </row>
    <row r="25" spans="20:23">
      <c r="T25">
        <v>20</v>
      </c>
      <c r="U25" t="str">
        <f>EmpDetail!B23</f>
        <v>/keZsUnz pkS/kjh</v>
      </c>
      <c r="V25" t="str">
        <f>EmpDetail!C23</f>
        <v>अध्यापक ग्रेड III</v>
      </c>
      <c r="W25" t="str">
        <f>EmpDetail!D23</f>
        <v>राउप्रावि गोरधनपुरा</v>
      </c>
    </row>
    <row r="26" spans="20:23">
      <c r="T26">
        <v>21</v>
      </c>
      <c r="U26" t="str">
        <f>EmpDetail!B24</f>
        <v>izgykn ekyh</v>
      </c>
      <c r="V26" t="str">
        <f>EmpDetail!C24</f>
        <v>प्रबोधक</v>
      </c>
      <c r="W26" t="str">
        <f>EmpDetail!D24</f>
        <v>राउप्रावि गोरधनपुरा</v>
      </c>
    </row>
    <row r="27" spans="20:23">
      <c r="T27">
        <v>22</v>
      </c>
      <c r="U27" t="str">
        <f>EmpDetail!B25</f>
        <v>jken;ky xqtZj</v>
      </c>
      <c r="V27" t="str">
        <f>EmpDetail!C25</f>
        <v>प्रबोधक</v>
      </c>
      <c r="W27" t="str">
        <f>EmpDetail!D25</f>
        <v>राउप्रावि सोंदीफल</v>
      </c>
    </row>
    <row r="28" spans="20:23">
      <c r="T28">
        <v>23</v>
      </c>
      <c r="U28" t="str">
        <f>EmpDetail!B26</f>
        <v>vkSeizdk'k tkV</v>
      </c>
      <c r="V28" t="str">
        <f>EmpDetail!C26</f>
        <v>अध्यापक ग्रेड III</v>
      </c>
      <c r="W28" t="str">
        <f>EmpDetail!D26</f>
        <v>राउप्रावि सोंदीफल</v>
      </c>
    </row>
    <row r="29" spans="20:23">
      <c r="T29">
        <v>24</v>
      </c>
      <c r="U29" t="str">
        <f>EmpDetail!B27</f>
        <v>vthr flag</v>
      </c>
      <c r="V29" t="str">
        <f>EmpDetail!C27</f>
        <v>अध्यापक ग्रेड III</v>
      </c>
      <c r="W29" t="str">
        <f>EmpDetail!D27</f>
        <v>राप्रावि जानकीवल्लभपुरा</v>
      </c>
    </row>
    <row r="30" spans="20:23">
      <c r="T30">
        <v>25</v>
      </c>
      <c r="U30" t="str">
        <f>EmpDetail!B28</f>
        <v>eq[rkj eha;k</v>
      </c>
      <c r="V30" t="str">
        <f>EmpDetail!C28</f>
        <v>प्रबोधक</v>
      </c>
      <c r="W30" t="str">
        <f>EmpDetail!D28</f>
        <v>राप्रावि जानकीवल्लभपुरा</v>
      </c>
    </row>
    <row r="31" spans="20:23">
      <c r="T31">
        <v>26</v>
      </c>
      <c r="U31" t="str">
        <f>EmpDetail!B29</f>
        <v xml:space="preserve">eks0 tehy </v>
      </c>
      <c r="V31" t="str">
        <f>EmpDetail!C29</f>
        <v>प्रबोधक</v>
      </c>
      <c r="W31" t="str">
        <f>EmpDetail!D29</f>
        <v>राप्रावि रसूलपुरा</v>
      </c>
    </row>
    <row r="32" spans="20:23">
      <c r="T32">
        <v>27</v>
      </c>
      <c r="U32" t="str">
        <f>EmpDetail!B30</f>
        <v>lkaojey tkV</v>
      </c>
      <c r="V32" t="str">
        <f>EmpDetail!C30</f>
        <v>अध्यापक ग्रेड III</v>
      </c>
      <c r="W32" t="str">
        <f>EmpDetail!D30</f>
        <v>राप्रावि रसूलपुरा</v>
      </c>
    </row>
    <row r="33" spans="20:23">
      <c r="T33">
        <v>28</v>
      </c>
      <c r="U33" t="str">
        <f>EmpDetail!B31</f>
        <v>pkS/kjh eksuk jkekorkj</v>
      </c>
      <c r="V33" t="str">
        <f>EmpDetail!C31</f>
        <v>अध्यापक ग्रेड III</v>
      </c>
      <c r="W33" t="str">
        <f>EmpDetail!D31</f>
        <v>राप्रावि मोहिनी ढाणी बाढ</v>
      </c>
    </row>
    <row r="34" spans="20:23">
      <c r="T34">
        <v>29</v>
      </c>
      <c r="U34" t="str">
        <f>EmpDetail!B32</f>
        <v>rkjkpUn tk;loky</v>
      </c>
      <c r="V34" t="str">
        <f>EmpDetail!C32</f>
        <v>प्रबोधक</v>
      </c>
      <c r="W34" t="str">
        <f>EmpDetail!D32</f>
        <v>राप्रावि मोहिनी ढाणी बाढ</v>
      </c>
    </row>
    <row r="35" spans="20:23">
      <c r="T35">
        <v>30</v>
      </c>
      <c r="U35" t="str">
        <f>EmpDetail!B33</f>
        <v>jketl ;kno</v>
      </c>
      <c r="V35" t="str">
        <f>EmpDetail!C33</f>
        <v>अध्यापक ग्रेड III</v>
      </c>
      <c r="W35" t="str">
        <f>EmpDetail!D33</f>
        <v>राप्रावि बैरवा ढाणी सोन्दीफल</v>
      </c>
    </row>
    <row r="36" spans="20:23">
      <c r="T36">
        <v>31</v>
      </c>
      <c r="U36" t="str">
        <f>EmpDetail!B34</f>
        <v>dtksMey eh.kk</v>
      </c>
      <c r="V36" t="str">
        <f>EmpDetail!C34</f>
        <v>अध्यापक ग्रेड III</v>
      </c>
      <c r="W36" t="str">
        <f>EmpDetail!D34</f>
        <v>राप्रावि बैरवा ढाणी सोन्दीफल</v>
      </c>
    </row>
    <row r="37" spans="20:23">
      <c r="T37">
        <v>32</v>
      </c>
      <c r="U37" t="str">
        <f>EmpDetail!B35</f>
        <v>/kaut; xkSRre</v>
      </c>
      <c r="V37" t="str">
        <f>EmpDetail!C35</f>
        <v>अध्यापक ग्रेड III</v>
      </c>
      <c r="W37" t="str">
        <f>EmpDetail!D35</f>
        <v>राउप्रावि गोरधनपुरा</v>
      </c>
    </row>
    <row r="38" spans="20:23">
      <c r="T38">
        <v>33</v>
      </c>
      <c r="U38" t="str">
        <f>EmpDetail!B36</f>
        <v>d`".kk xaxoky</v>
      </c>
      <c r="V38" t="str">
        <f>EmpDetail!C36</f>
        <v>अध्यापक ग्रेड III</v>
      </c>
      <c r="W38" t="str">
        <f>EmpDetail!D36</f>
        <v>राउप्रावि गोरधनपुरा</v>
      </c>
    </row>
    <row r="39" spans="20:23">
      <c r="T39">
        <v>34</v>
      </c>
      <c r="U39" t="str">
        <f>EmpDetail!B37</f>
        <v>n'kjFk dqekj ;kno</v>
      </c>
      <c r="V39" t="str">
        <f>EmpDetail!C37</f>
        <v>अध्यापक ग्रेड III</v>
      </c>
      <c r="W39" t="str">
        <f>EmpDetail!D37</f>
        <v>राउप्रावि सोंदीफल</v>
      </c>
    </row>
    <row r="40" spans="20:23">
      <c r="T40">
        <v>35</v>
      </c>
      <c r="U40" t="str">
        <f>EmpDetail!B38</f>
        <v>d`".k yky tkV</v>
      </c>
      <c r="V40" t="str">
        <f>EmpDetail!C38</f>
        <v>अध्यापक ग्रेड III</v>
      </c>
      <c r="W40" t="str">
        <f>EmpDetail!D38</f>
        <v>राउप्रावि सोंदीफल</v>
      </c>
    </row>
    <row r="41" spans="20:23">
      <c r="T41">
        <v>36</v>
      </c>
      <c r="U41" t="str">
        <f>EmpDetail!B39</f>
        <v>nhisUnz dqekj iztkir</v>
      </c>
      <c r="V41" t="str">
        <f>EmpDetail!C39</f>
        <v>अध्यापक ग्रेड III</v>
      </c>
      <c r="W41" t="str">
        <f>EmpDetail!D39</f>
        <v>राउप्रावि सोंदीफल</v>
      </c>
    </row>
    <row r="42" spans="20:23">
      <c r="T42">
        <v>37</v>
      </c>
      <c r="U42" t="str">
        <f>EmpDetail!B40</f>
        <v>uohu dqekj</v>
      </c>
      <c r="V42" t="str">
        <f>EmpDetail!C40</f>
        <v>अध्यापक ग्रेड III</v>
      </c>
      <c r="W42" t="str">
        <f>EmpDetail!D40</f>
        <v>राउप्रावि मोहिनी</v>
      </c>
    </row>
    <row r="43" spans="20:23">
      <c r="T43">
        <v>38</v>
      </c>
      <c r="U43" t="str">
        <f>EmpDetail!B41</f>
        <v>ehrs'k dqekj 'kekZ</v>
      </c>
      <c r="V43" t="str">
        <f>EmpDetail!C41</f>
        <v>अध्यापक ग्रेड III</v>
      </c>
      <c r="W43" t="str">
        <f>EmpDetail!D41</f>
        <v>राउप्रावि मोहिनी</v>
      </c>
    </row>
    <row r="44" spans="20:23">
      <c r="T44">
        <v>39</v>
      </c>
      <c r="U44" t="str">
        <f>EmpDetail!B42</f>
        <v>eUtw eh.kk</v>
      </c>
      <c r="V44" t="str">
        <f>EmpDetail!C42</f>
        <v>वरिष्ठ अध्यापक</v>
      </c>
      <c r="W44" t="str">
        <f>EmpDetail!D42</f>
        <v>राउप्रावि गोरधनपुरा</v>
      </c>
    </row>
    <row r="45" spans="20:23">
      <c r="T45">
        <v>40</v>
      </c>
      <c r="U45" t="str">
        <f>EmpDetail!B43</f>
        <v>eatw pkS/kjh</v>
      </c>
      <c r="V45" t="str">
        <f>EmpDetail!C43</f>
        <v>वरिष्ठ अध्यापक</v>
      </c>
      <c r="W45" t="str">
        <f>EmpDetail!D43</f>
        <v>राउप्रावि सोंदीफल</v>
      </c>
    </row>
    <row r="46" spans="20:23">
      <c r="T46">
        <v>41</v>
      </c>
      <c r="U46">
        <f>EmpDetail!B44</f>
        <v>0</v>
      </c>
      <c r="V46">
        <f>EmpDetail!C44</f>
        <v>0</v>
      </c>
      <c r="W46">
        <f>EmpDetail!D44</f>
        <v>0</v>
      </c>
    </row>
    <row r="47" spans="20:23">
      <c r="T47">
        <v>42</v>
      </c>
      <c r="U47">
        <f>EmpDetail!B45</f>
        <v>0</v>
      </c>
      <c r="V47">
        <f>EmpDetail!C45</f>
        <v>0</v>
      </c>
      <c r="W47">
        <f>EmpDetail!D45</f>
        <v>0</v>
      </c>
    </row>
    <row r="48" spans="20:23">
      <c r="T48">
        <v>43</v>
      </c>
      <c r="U48">
        <f>EmpDetail!B46</f>
        <v>0</v>
      </c>
      <c r="V48" t="e">
        <f>EmpDetail!#REF!</f>
        <v>#REF!</v>
      </c>
      <c r="W48" t="e">
        <f>EmpDetail!#REF!</f>
        <v>#REF!</v>
      </c>
    </row>
    <row r="49" spans="20:23">
      <c r="T49">
        <v>44</v>
      </c>
      <c r="U49">
        <f>EmpDetail!B47</f>
        <v>0</v>
      </c>
      <c r="V49">
        <f>EmpDetail!C47</f>
        <v>0</v>
      </c>
      <c r="W49">
        <f>EmpDetail!D47</f>
        <v>0</v>
      </c>
    </row>
    <row r="50" spans="20:23">
      <c r="T50">
        <v>45</v>
      </c>
      <c r="U50">
        <f>EmpDetail!B48</f>
        <v>0</v>
      </c>
      <c r="V50">
        <f>EmpDetail!C48</f>
        <v>0</v>
      </c>
      <c r="W50">
        <f>EmpDetail!D48</f>
        <v>0</v>
      </c>
    </row>
    <row r="51" spans="20:23">
      <c r="T51">
        <v>46</v>
      </c>
      <c r="U51">
        <f>EmpDetail!B49</f>
        <v>0</v>
      </c>
      <c r="V51">
        <f>EmpDetail!C49</f>
        <v>0</v>
      </c>
      <c r="W51">
        <f>EmpDetail!D49</f>
        <v>0</v>
      </c>
    </row>
    <row r="52" spans="20:23">
      <c r="T52">
        <v>47</v>
      </c>
      <c r="U52">
        <f>EmpDetail!B50</f>
        <v>0</v>
      </c>
      <c r="V52">
        <f>EmpDetail!C50</f>
        <v>0</v>
      </c>
      <c r="W52">
        <f>EmpDetail!D50</f>
        <v>0</v>
      </c>
    </row>
    <row r="53" spans="20:23">
      <c r="T53">
        <v>48</v>
      </c>
      <c r="U53">
        <f>EmpDetail!B51</f>
        <v>0</v>
      </c>
      <c r="V53">
        <f>EmpDetail!C51</f>
        <v>0</v>
      </c>
      <c r="W53">
        <f>EmpDetail!D51</f>
        <v>0</v>
      </c>
    </row>
    <row r="54" spans="20:23">
      <c r="T54">
        <v>49</v>
      </c>
      <c r="U54">
        <f>EmpDetail!B52</f>
        <v>0</v>
      </c>
      <c r="V54">
        <f>EmpDetail!C52</f>
        <v>0</v>
      </c>
      <c r="W54">
        <f>EmpDetail!D52</f>
        <v>0</v>
      </c>
    </row>
    <row r="55" spans="20:23">
      <c r="T55">
        <v>50</v>
      </c>
      <c r="U55">
        <f>EmpDetail!B53</f>
        <v>0</v>
      </c>
      <c r="V55">
        <f>EmpDetail!C53</f>
        <v>0</v>
      </c>
      <c r="W55">
        <f>EmpDetail!D53</f>
        <v>0</v>
      </c>
    </row>
    <row r="56" spans="20:23">
      <c r="T56">
        <v>51</v>
      </c>
      <c r="U56">
        <f>EmpDetail!B54</f>
        <v>0</v>
      </c>
      <c r="V56">
        <f>EmpDetail!C54</f>
        <v>0</v>
      </c>
      <c r="W56">
        <f>EmpDetail!D54</f>
        <v>0</v>
      </c>
    </row>
    <row r="57" spans="20:23">
      <c r="T57">
        <v>52</v>
      </c>
      <c r="U57">
        <f>EmpDetail!B55</f>
        <v>0</v>
      </c>
      <c r="V57">
        <f>EmpDetail!C55</f>
        <v>0</v>
      </c>
      <c r="W57">
        <f>EmpDetail!D55</f>
        <v>0</v>
      </c>
    </row>
    <row r="58" spans="20:23">
      <c r="T58">
        <v>53</v>
      </c>
      <c r="U58">
        <f>EmpDetail!B56</f>
        <v>0</v>
      </c>
      <c r="V58">
        <f>EmpDetail!C56</f>
        <v>0</v>
      </c>
      <c r="W58">
        <f>EmpDetail!D56</f>
        <v>0</v>
      </c>
    </row>
    <row r="59" spans="20:23">
      <c r="T59">
        <v>54</v>
      </c>
      <c r="U59">
        <f>EmpDetail!B57</f>
        <v>0</v>
      </c>
      <c r="V59">
        <f>EmpDetail!C57</f>
        <v>0</v>
      </c>
      <c r="W59">
        <f>EmpDetail!D57</f>
        <v>0</v>
      </c>
    </row>
    <row r="60" spans="20:23">
      <c r="T60">
        <v>55</v>
      </c>
      <c r="U60">
        <f>EmpDetail!B58</f>
        <v>0</v>
      </c>
      <c r="V60">
        <f>EmpDetail!C58</f>
        <v>0</v>
      </c>
      <c r="W60">
        <f>EmpDetail!D58</f>
        <v>0</v>
      </c>
    </row>
    <row r="61" spans="20:23">
      <c r="T61">
        <v>56</v>
      </c>
      <c r="U61">
        <f>EmpDetail!B59</f>
        <v>0</v>
      </c>
      <c r="V61">
        <f>EmpDetail!C59</f>
        <v>0</v>
      </c>
      <c r="W61">
        <f>EmpDetail!D59</f>
        <v>0</v>
      </c>
    </row>
    <row r="62" spans="20:23">
      <c r="T62">
        <v>57</v>
      </c>
      <c r="U62">
        <f>EmpDetail!B60</f>
        <v>0</v>
      </c>
      <c r="V62">
        <f>EmpDetail!C60</f>
        <v>0</v>
      </c>
      <c r="W62">
        <f>EmpDetail!D60</f>
        <v>0</v>
      </c>
    </row>
    <row r="63" spans="20:23">
      <c r="T63">
        <v>58</v>
      </c>
      <c r="U63">
        <f>EmpDetail!B61</f>
        <v>0</v>
      </c>
      <c r="V63">
        <f>EmpDetail!C61</f>
        <v>0</v>
      </c>
      <c r="W63">
        <f>EmpDetail!D61</f>
        <v>0</v>
      </c>
    </row>
    <row r="64" spans="20:23">
      <c r="T64">
        <v>59</v>
      </c>
      <c r="U64">
        <f>EmpDetail!B62</f>
        <v>0</v>
      </c>
      <c r="V64">
        <f>EmpDetail!C62</f>
        <v>0</v>
      </c>
      <c r="W64">
        <f>EmpDetail!D62</f>
        <v>0</v>
      </c>
    </row>
    <row r="65" spans="20:23">
      <c r="T65">
        <v>60</v>
      </c>
      <c r="U65">
        <f>EmpDetail!B63</f>
        <v>0</v>
      </c>
      <c r="V65">
        <f>EmpDetail!C63</f>
        <v>0</v>
      </c>
      <c r="W65">
        <f>EmpDetail!D63</f>
        <v>0</v>
      </c>
    </row>
    <row r="66" spans="20:23">
      <c r="T66">
        <v>61</v>
      </c>
      <c r="U66">
        <f>EmpDetail!B64</f>
        <v>0</v>
      </c>
      <c r="V66">
        <f>EmpDetail!C64</f>
        <v>0</v>
      </c>
      <c r="W66">
        <f>EmpDetail!D64</f>
        <v>0</v>
      </c>
    </row>
    <row r="67" spans="20:23">
      <c r="T67">
        <v>62</v>
      </c>
      <c r="U67">
        <f>EmpDetail!B65</f>
        <v>0</v>
      </c>
      <c r="V67">
        <f>EmpDetail!C65</f>
        <v>0</v>
      </c>
      <c r="W67">
        <f>EmpDetail!D65</f>
        <v>0</v>
      </c>
    </row>
    <row r="68" spans="20:23">
      <c r="T68">
        <v>63</v>
      </c>
      <c r="U68">
        <f>EmpDetail!B66</f>
        <v>0</v>
      </c>
      <c r="V68">
        <f>EmpDetail!C66</f>
        <v>0</v>
      </c>
      <c r="W68">
        <f>EmpDetail!D66</f>
        <v>0</v>
      </c>
    </row>
    <row r="69" spans="20:23">
      <c r="T69">
        <v>64</v>
      </c>
      <c r="U69">
        <f>EmpDetail!B67</f>
        <v>0</v>
      </c>
      <c r="V69">
        <f>EmpDetail!C67</f>
        <v>0</v>
      </c>
      <c r="W69">
        <f>EmpDetail!D67</f>
        <v>0</v>
      </c>
    </row>
    <row r="70" spans="20:23">
      <c r="T70">
        <v>65</v>
      </c>
      <c r="U70">
        <f>EmpDetail!B68</f>
        <v>0</v>
      </c>
      <c r="V70">
        <f>EmpDetail!C68</f>
        <v>0</v>
      </c>
      <c r="W70">
        <f>EmpDetail!D68</f>
        <v>0</v>
      </c>
    </row>
    <row r="71" spans="20:23">
      <c r="T71">
        <v>66</v>
      </c>
      <c r="U71">
        <f>EmpDetail!B69</f>
        <v>0</v>
      </c>
      <c r="V71">
        <f>EmpDetail!C69</f>
        <v>0</v>
      </c>
      <c r="W71">
        <f>EmpDetail!D69</f>
        <v>0</v>
      </c>
    </row>
    <row r="72" spans="20:23">
      <c r="T72">
        <v>67</v>
      </c>
      <c r="U72">
        <f>EmpDetail!B70</f>
        <v>0</v>
      </c>
      <c r="V72">
        <f>EmpDetail!C70</f>
        <v>0</v>
      </c>
      <c r="W72">
        <f>EmpDetail!D70</f>
        <v>0</v>
      </c>
    </row>
    <row r="73" spans="20:23">
      <c r="T73">
        <v>68</v>
      </c>
      <c r="U73">
        <f>EmpDetail!B71</f>
        <v>0</v>
      </c>
      <c r="V73">
        <f>EmpDetail!C71</f>
        <v>0</v>
      </c>
      <c r="W73">
        <f>EmpDetail!D71</f>
        <v>0</v>
      </c>
    </row>
    <row r="74" spans="20:23">
      <c r="T74">
        <v>69</v>
      </c>
      <c r="U74">
        <f>EmpDetail!B72</f>
        <v>0</v>
      </c>
      <c r="V74">
        <f>EmpDetail!C72</f>
        <v>0</v>
      </c>
      <c r="W74">
        <f>EmpDetail!D72</f>
        <v>0</v>
      </c>
    </row>
    <row r="75" spans="20:23">
      <c r="T75">
        <v>70</v>
      </c>
      <c r="U75">
        <f>EmpDetail!B73</f>
        <v>0</v>
      </c>
      <c r="V75">
        <f>EmpDetail!C73</f>
        <v>0</v>
      </c>
      <c r="W75">
        <f>EmpDetail!D73</f>
        <v>0</v>
      </c>
    </row>
    <row r="76" spans="20:23">
      <c r="T76">
        <v>71</v>
      </c>
      <c r="U76">
        <f>EmpDetail!B74</f>
        <v>0</v>
      </c>
      <c r="V76">
        <f>EmpDetail!C74</f>
        <v>0</v>
      </c>
      <c r="W76">
        <f>EmpDetail!D74</f>
        <v>0</v>
      </c>
    </row>
    <row r="77" spans="20:23">
      <c r="T77">
        <v>72</v>
      </c>
      <c r="U77">
        <f>EmpDetail!B75</f>
        <v>0</v>
      </c>
      <c r="V77">
        <f>EmpDetail!C75</f>
        <v>0</v>
      </c>
      <c r="W77">
        <f>EmpDetail!D75</f>
        <v>0</v>
      </c>
    </row>
    <row r="78" spans="20:23">
      <c r="T78">
        <v>73</v>
      </c>
      <c r="U78">
        <f>EmpDetail!B76</f>
        <v>0</v>
      </c>
      <c r="V78">
        <f>EmpDetail!C76</f>
        <v>0</v>
      </c>
      <c r="W78">
        <f>EmpDetail!D76</f>
        <v>0</v>
      </c>
    </row>
    <row r="79" spans="20:23">
      <c r="T79">
        <v>74</v>
      </c>
      <c r="U79">
        <f>EmpDetail!B77</f>
        <v>0</v>
      </c>
      <c r="V79">
        <f>EmpDetail!C77</f>
        <v>0</v>
      </c>
      <c r="W79">
        <f>EmpDetail!D77</f>
        <v>0</v>
      </c>
    </row>
    <row r="80" spans="20:23">
      <c r="T80">
        <v>75</v>
      </c>
      <c r="U80">
        <f>EmpDetail!B78</f>
        <v>0</v>
      </c>
      <c r="V80">
        <f>EmpDetail!C78</f>
        <v>0</v>
      </c>
      <c r="W80">
        <f>EmpDetail!D78</f>
        <v>0</v>
      </c>
    </row>
    <row r="81" spans="20:23">
      <c r="T81">
        <v>76</v>
      </c>
      <c r="U81">
        <f>EmpDetail!B79</f>
        <v>0</v>
      </c>
      <c r="V81">
        <f>EmpDetail!C79</f>
        <v>0</v>
      </c>
      <c r="W81">
        <f>EmpDetail!D79</f>
        <v>0</v>
      </c>
    </row>
    <row r="82" spans="20:23">
      <c r="T82">
        <v>77</v>
      </c>
      <c r="U82">
        <f>EmpDetail!B80</f>
        <v>0</v>
      </c>
      <c r="V82">
        <f>EmpDetail!C80</f>
        <v>0</v>
      </c>
      <c r="W82">
        <f>EmpDetail!D80</f>
        <v>0</v>
      </c>
    </row>
    <row r="83" spans="20:23">
      <c r="T83">
        <v>78</v>
      </c>
      <c r="U83">
        <f>EmpDetail!B81</f>
        <v>0</v>
      </c>
      <c r="V83">
        <f>EmpDetail!C81</f>
        <v>0</v>
      </c>
      <c r="W83">
        <f>EmpDetail!D81</f>
        <v>0</v>
      </c>
    </row>
    <row r="84" spans="20:23">
      <c r="T84">
        <v>79</v>
      </c>
      <c r="U84">
        <f>EmpDetail!B82</f>
        <v>0</v>
      </c>
      <c r="V84">
        <f>EmpDetail!C82</f>
        <v>0</v>
      </c>
      <c r="W84">
        <f>EmpDetail!D82</f>
        <v>0</v>
      </c>
    </row>
    <row r="85" spans="20:23">
      <c r="T85">
        <v>80</v>
      </c>
      <c r="U85">
        <f>EmpDetail!B83</f>
        <v>0</v>
      </c>
      <c r="V85">
        <f>EmpDetail!C83</f>
        <v>0</v>
      </c>
      <c r="W85">
        <f>EmpDetail!D83</f>
        <v>0</v>
      </c>
    </row>
    <row r="86" spans="20:23">
      <c r="T86">
        <v>81</v>
      </c>
      <c r="U86">
        <f>EmpDetail!B84</f>
        <v>0</v>
      </c>
      <c r="V86">
        <f>EmpDetail!C84</f>
        <v>0</v>
      </c>
      <c r="W86">
        <f>EmpDetail!D84</f>
        <v>0</v>
      </c>
    </row>
    <row r="87" spans="20:23">
      <c r="T87">
        <v>82</v>
      </c>
      <c r="U87">
        <f>EmpDetail!B85</f>
        <v>0</v>
      </c>
      <c r="V87">
        <f>EmpDetail!C85</f>
        <v>0</v>
      </c>
      <c r="W87">
        <f>EmpDetail!D85</f>
        <v>0</v>
      </c>
    </row>
    <row r="88" spans="20:23">
      <c r="T88">
        <v>83</v>
      </c>
      <c r="U88">
        <f>EmpDetail!B86</f>
        <v>0</v>
      </c>
      <c r="V88">
        <f>EmpDetail!C86</f>
        <v>0</v>
      </c>
      <c r="W88">
        <f>EmpDetail!D86</f>
        <v>0</v>
      </c>
    </row>
    <row r="89" spans="20:23">
      <c r="T89">
        <v>84</v>
      </c>
      <c r="U89">
        <f>EmpDetail!B87</f>
        <v>0</v>
      </c>
      <c r="V89">
        <f>EmpDetail!C87</f>
        <v>0</v>
      </c>
      <c r="W89">
        <f>EmpDetail!D87</f>
        <v>0</v>
      </c>
    </row>
    <row r="90" spans="20:23">
      <c r="T90">
        <v>85</v>
      </c>
      <c r="U90">
        <f>EmpDetail!B88</f>
        <v>0</v>
      </c>
      <c r="V90">
        <f>EmpDetail!C88</f>
        <v>0</v>
      </c>
      <c r="W90">
        <f>EmpDetail!D88</f>
        <v>0</v>
      </c>
    </row>
    <row r="91" spans="20:23">
      <c r="T91">
        <v>86</v>
      </c>
      <c r="U91">
        <f>EmpDetail!B89</f>
        <v>0</v>
      </c>
      <c r="V91">
        <f>EmpDetail!C89</f>
        <v>0</v>
      </c>
      <c r="W91">
        <f>EmpDetail!D89</f>
        <v>0</v>
      </c>
    </row>
    <row r="92" spans="20:23">
      <c r="T92">
        <v>87</v>
      </c>
      <c r="U92">
        <f>EmpDetail!B90</f>
        <v>0</v>
      </c>
      <c r="V92">
        <f>EmpDetail!C90</f>
        <v>0</v>
      </c>
      <c r="W92">
        <f>EmpDetail!D90</f>
        <v>0</v>
      </c>
    </row>
    <row r="93" spans="20:23">
      <c r="T93">
        <v>88</v>
      </c>
      <c r="U93">
        <f>EmpDetail!B91</f>
        <v>0</v>
      </c>
      <c r="V93">
        <f>EmpDetail!C91</f>
        <v>0</v>
      </c>
      <c r="W93">
        <f>EmpDetail!D91</f>
        <v>0</v>
      </c>
    </row>
    <row r="94" spans="20:23">
      <c r="T94">
        <v>89</v>
      </c>
      <c r="U94">
        <f>EmpDetail!B92</f>
        <v>0</v>
      </c>
      <c r="V94">
        <f>EmpDetail!C92</f>
        <v>0</v>
      </c>
      <c r="W94">
        <f>EmpDetail!D92</f>
        <v>0</v>
      </c>
    </row>
    <row r="95" spans="20:23">
      <c r="T95">
        <v>90</v>
      </c>
      <c r="U95">
        <f>EmpDetail!B93</f>
        <v>0</v>
      </c>
      <c r="V95">
        <f>EmpDetail!C93</f>
        <v>0</v>
      </c>
      <c r="W95">
        <f>EmpDetail!D93</f>
        <v>0</v>
      </c>
    </row>
    <row r="96" spans="20:23">
      <c r="T96">
        <v>91</v>
      </c>
      <c r="U96">
        <f>EmpDetail!B94</f>
        <v>0</v>
      </c>
      <c r="V96">
        <f>EmpDetail!C94</f>
        <v>0</v>
      </c>
      <c r="W96">
        <f>EmpDetail!D94</f>
        <v>0</v>
      </c>
    </row>
    <row r="97" spans="20:23">
      <c r="T97">
        <v>92</v>
      </c>
      <c r="U97">
        <f>EmpDetail!B95</f>
        <v>0</v>
      </c>
      <c r="V97">
        <f>EmpDetail!C95</f>
        <v>0</v>
      </c>
      <c r="W97">
        <f>EmpDetail!D95</f>
        <v>0</v>
      </c>
    </row>
    <row r="98" spans="20:23">
      <c r="T98">
        <v>93</v>
      </c>
      <c r="U98">
        <f>EmpDetail!B96</f>
        <v>0</v>
      </c>
      <c r="V98">
        <f>EmpDetail!C96</f>
        <v>0</v>
      </c>
      <c r="W98">
        <f>EmpDetail!D96</f>
        <v>0</v>
      </c>
    </row>
    <row r="99" spans="20:23">
      <c r="T99">
        <v>94</v>
      </c>
      <c r="U99">
        <f>EmpDetail!B97</f>
        <v>0</v>
      </c>
      <c r="V99">
        <f>EmpDetail!C97</f>
        <v>0</v>
      </c>
      <c r="W99">
        <f>EmpDetail!D97</f>
        <v>0</v>
      </c>
    </row>
    <row r="100" spans="20:23">
      <c r="T100">
        <v>95</v>
      </c>
      <c r="U100">
        <f>EmpDetail!B98</f>
        <v>0</v>
      </c>
      <c r="V100">
        <f>EmpDetail!C98</f>
        <v>0</v>
      </c>
      <c r="W100">
        <f>EmpDetail!D98</f>
        <v>0</v>
      </c>
    </row>
    <row r="101" spans="20:23">
      <c r="T101">
        <v>96</v>
      </c>
      <c r="U101">
        <f>EmpDetail!B99</f>
        <v>0</v>
      </c>
      <c r="V101">
        <f>EmpDetail!C99</f>
        <v>0</v>
      </c>
      <c r="W101">
        <f>EmpDetail!D99</f>
        <v>0</v>
      </c>
    </row>
    <row r="102" spans="20:23">
      <c r="T102">
        <v>97</v>
      </c>
      <c r="U102">
        <f>EmpDetail!B100</f>
        <v>0</v>
      </c>
      <c r="V102">
        <f>EmpDetail!C100</f>
        <v>0</v>
      </c>
      <c r="W102">
        <f>EmpDetail!D100</f>
        <v>0</v>
      </c>
    </row>
    <row r="103" spans="20:23">
      <c r="T103">
        <v>98</v>
      </c>
      <c r="U103">
        <f>EmpDetail!B101</f>
        <v>0</v>
      </c>
      <c r="V103">
        <f>EmpDetail!C101</f>
        <v>0</v>
      </c>
      <c r="W103">
        <f>EmpDetail!D101</f>
        <v>0</v>
      </c>
    </row>
    <row r="104" spans="20:23">
      <c r="T104">
        <v>99</v>
      </c>
      <c r="U104">
        <f>EmpDetail!B102</f>
        <v>0</v>
      </c>
      <c r="V104">
        <f>EmpDetail!C102</f>
        <v>0</v>
      </c>
      <c r="W104">
        <f>EmpDetail!D102</f>
        <v>0</v>
      </c>
    </row>
    <row r="105" spans="20:23">
      <c r="T105">
        <v>100</v>
      </c>
      <c r="U105">
        <f>EmpDetail!B103</f>
        <v>0</v>
      </c>
      <c r="V105">
        <f>EmpDetail!C103</f>
        <v>0</v>
      </c>
      <c r="W105">
        <f>EmpDetail!D103</f>
        <v>0</v>
      </c>
    </row>
  </sheetData>
  <sheetProtection password="87C9" sheet="1" objects="1" scenarios="1"/>
  <protectedRanges>
    <protectedRange sqref="H6" name="Range8"/>
    <protectedRange sqref="A4" name="Range6"/>
    <protectedRange sqref="F5:G5" name="Range4"/>
    <protectedRange sqref="K5" name="Range2"/>
    <protectedRange sqref="L1:L10" name="Range1"/>
    <protectedRange sqref="J6" name="Range3"/>
    <protectedRange sqref="B7:F7" name="Range5"/>
    <protectedRange sqref="K3" name="Range7"/>
  </protectedRanges>
  <mergeCells count="8">
    <mergeCell ref="B1:K1"/>
    <mergeCell ref="B2:K2"/>
    <mergeCell ref="B4:K4"/>
    <mergeCell ref="L13:L14"/>
    <mergeCell ref="A2:A3"/>
    <mergeCell ref="F6:G6"/>
    <mergeCell ref="B7:C7"/>
    <mergeCell ref="D7:F7"/>
  </mergeCells>
  <dataValidations count="2">
    <dataValidation type="list" allowBlank="1" showInputMessage="1" showErrorMessage="1" sqref="F5">
      <formula1>$L$1:$L$10</formula1>
    </dataValidation>
    <dataValidation type="list" allowBlank="1" showInputMessage="1" showErrorMessage="1" sqref="J6">
      <formula1>"मध्यान्ह पूर्व, मध्यान्ह पश्चात"</formula1>
    </dataValidation>
  </dataValidations>
  <pageMargins left="0.17" right="0.17" top="0.85" bottom="1.02" header="0.3" footer="0.3"/>
  <pageSetup paperSize="9" scale="77" orientation="portrait" blackAndWhite="1" verticalDpi="200" r:id="rId1"/>
  <drawing r:id="rId2"/>
</worksheet>
</file>

<file path=xl/worksheets/sheet16.xml><?xml version="1.0" encoding="utf-8"?>
<worksheet xmlns="http://schemas.openxmlformats.org/spreadsheetml/2006/main" xmlns:r="http://schemas.openxmlformats.org/officeDocument/2006/relationships">
  <sheetPr codeName="Sheet16">
    <tabColor rgb="FF00B0F0"/>
  </sheetPr>
  <dimension ref="A1:O105"/>
  <sheetViews>
    <sheetView showGridLines="0" workbookViewId="0">
      <selection activeCell="R6" sqref="R6"/>
    </sheetView>
  </sheetViews>
  <sheetFormatPr defaultRowHeight="14.4"/>
  <cols>
    <col min="1" max="1" width="15" customWidth="1"/>
    <col min="2" max="2" width="15.33203125" customWidth="1"/>
    <col min="3" max="3" width="10" customWidth="1"/>
    <col min="4" max="4" width="7.44140625" customWidth="1"/>
    <col min="6" max="6" width="17.44140625" customWidth="1"/>
    <col min="7" max="7" width="14" customWidth="1"/>
    <col min="8" max="8" width="14.5546875" customWidth="1"/>
    <col min="9" max="9" width="7.5546875" customWidth="1"/>
    <col min="10" max="10" width="9.109375" customWidth="1"/>
    <col min="11" max="11" width="9.44140625" customWidth="1"/>
    <col min="12" max="16" width="0" hidden="1" customWidth="1"/>
  </cols>
  <sheetData>
    <row r="1" spans="1:15" ht="21">
      <c r="B1" s="1635" t="str">
        <f>Master!G2&amp;Master!H2</f>
        <v>कार्यालय&amp;राजकीय उच्च माध्यमिक विद्यालय ]चौगाई]टोंक</v>
      </c>
      <c r="C1" s="1635"/>
      <c r="D1" s="1635"/>
      <c r="E1" s="1635"/>
      <c r="F1" s="1635"/>
      <c r="G1" s="1635"/>
      <c r="H1" s="1635"/>
      <c r="I1" s="1635"/>
      <c r="J1" s="1635"/>
      <c r="K1" s="1635"/>
      <c r="L1" s="74"/>
    </row>
    <row r="2" spans="1:15">
      <c r="A2" s="1631" t="s">
        <v>3414</v>
      </c>
      <c r="B2" s="1636"/>
      <c r="C2" s="1636"/>
      <c r="D2" s="1636"/>
      <c r="E2" s="1636"/>
      <c r="F2" s="1636"/>
      <c r="G2" s="1636"/>
      <c r="H2" s="1636"/>
      <c r="I2" s="1636"/>
      <c r="J2" s="1636"/>
      <c r="K2" s="1636"/>
      <c r="L2" s="74"/>
    </row>
    <row r="3" spans="1:15" ht="15.6">
      <c r="A3" s="1631"/>
      <c r="B3" s="25" t="s">
        <v>283</v>
      </c>
      <c r="C3" s="23" t="str">
        <f>Master!H3&amp;Master!I3&amp;Master!J3&amp;Master!E3&amp;"/"</f>
        <v>राउमावि/चौगाई/संस्था/2021-22/</v>
      </c>
      <c r="D3" s="28"/>
      <c r="E3" s="28"/>
      <c r="F3" s="28"/>
      <c r="G3" s="28"/>
      <c r="H3" s="28"/>
      <c r="I3" s="28"/>
      <c r="J3" s="45" t="s">
        <v>226</v>
      </c>
      <c r="K3" s="293">
        <f ca="1">TODAY()</f>
        <v>44369</v>
      </c>
      <c r="L3" s="75"/>
    </row>
    <row r="4" spans="1:15" ht="19.2">
      <c r="A4" s="218">
        <v>7</v>
      </c>
      <c r="B4" s="1637" t="s">
        <v>416</v>
      </c>
      <c r="C4" s="1637"/>
      <c r="D4" s="1637"/>
      <c r="E4" s="1637"/>
      <c r="F4" s="1637"/>
      <c r="G4" s="1637"/>
      <c r="H4" s="1637"/>
      <c r="I4" s="1637"/>
      <c r="J4" s="1637"/>
      <c r="K4" s="1637"/>
      <c r="L4" s="75"/>
    </row>
    <row r="5" spans="1:15" ht="18">
      <c r="A5" s="475" t="s">
        <v>421</v>
      </c>
      <c r="B5" s="91"/>
      <c r="C5" s="91"/>
      <c r="D5" s="91"/>
      <c r="E5" s="92" t="s">
        <v>3412</v>
      </c>
      <c r="F5" s="108" t="str">
        <f>IF(ISNA(VLOOKUP($A4,$L$6:$O$105,2,FALSE)),"",VLOOKUP($A4,$L$6:$O$105,2,FALSE))</f>
        <v>vk'kkjke eh.kk</v>
      </c>
      <c r="G5" s="109" t="str">
        <f>IF(ISNA(VLOOKUP($A4,$L$6:$O$105,3,FALSE)),"",VLOOKUP($A4,$L$6:$O$105,3,FALSE))</f>
        <v>वरिष्ठ अध्यापक</v>
      </c>
      <c r="H5" s="109" t="str">
        <f>IF(ISNA(VLOOKUP($A4,$L$6:$O$105,4,FALSE)),"",VLOOKUP($A4,$L$6:$O$105,4,FALSE))</f>
        <v>राउमावि चौगाई</v>
      </c>
      <c r="I5" s="110" t="s">
        <v>417</v>
      </c>
      <c r="J5" s="92" t="s">
        <v>226</v>
      </c>
      <c r="K5" s="193">
        <v>44291</v>
      </c>
      <c r="L5" s="75"/>
    </row>
    <row r="6" spans="1:15" ht="18">
      <c r="A6" s="86" t="s">
        <v>872</v>
      </c>
      <c r="B6" s="92" t="s">
        <v>418</v>
      </c>
      <c r="C6" s="193">
        <v>44291</v>
      </c>
      <c r="D6" s="1638" t="s">
        <v>419</v>
      </c>
      <c r="E6" s="1638"/>
      <c r="F6" s="1638"/>
      <c r="G6" s="1639" t="s">
        <v>423</v>
      </c>
      <c r="H6" s="1639"/>
      <c r="I6" s="91" t="s">
        <v>420</v>
      </c>
      <c r="J6" s="106"/>
      <c r="K6" s="38"/>
      <c r="L6" s="107">
        <v>1</v>
      </c>
      <c r="M6" t="str">
        <f>EmpDetail!B4</f>
        <v>fd'ku yky cSjok</v>
      </c>
      <c r="N6" t="str">
        <f>EmpDetail!C4</f>
        <v>प्रधानाचार्य</v>
      </c>
      <c r="O6" t="str">
        <f>EmpDetail!D4</f>
        <v>राउमावि चौगाई</v>
      </c>
    </row>
    <row r="7" spans="1:15" ht="18">
      <c r="B7" s="111" t="s">
        <v>3413</v>
      </c>
      <c r="C7" s="1640" t="str">
        <f>IF(ISNA(VLOOKUP($A4,$L$6:$O$105,2,FALSE)),"",VLOOKUP($A4,$L$6:$O$105,2,FALSE))</f>
        <v>vk'kkjke eh.kk</v>
      </c>
      <c r="D7" s="1640"/>
      <c r="E7" s="1640" t="s">
        <v>422</v>
      </c>
      <c r="F7" s="1640"/>
      <c r="G7" s="1640"/>
      <c r="H7" s="91" t="str">
        <f>IF(A6="Y","bUgs ;k=k o nSfud HkRrk ns; gS A","")</f>
        <v/>
      </c>
      <c r="I7" s="91"/>
      <c r="J7" s="91"/>
      <c r="K7" s="91"/>
      <c r="L7" s="77">
        <v>2</v>
      </c>
      <c r="M7" t="str">
        <f>EmpDetail!B5</f>
        <v>iwj.k pUn y{kdkj</v>
      </c>
      <c r="N7" t="str">
        <f>EmpDetail!C5</f>
        <v>व्याख्याता</v>
      </c>
      <c r="O7" t="str">
        <f>EmpDetail!D5</f>
        <v>राउमावि चौगाई</v>
      </c>
    </row>
    <row r="8" spans="1:15" ht="15.6">
      <c r="B8" s="38"/>
      <c r="C8" s="38"/>
      <c r="D8" s="38"/>
      <c r="E8" s="38"/>
      <c r="F8" s="38"/>
      <c r="G8" s="38"/>
      <c r="H8" s="38"/>
      <c r="I8" s="38"/>
      <c r="J8" s="38"/>
      <c r="K8" s="38"/>
      <c r="L8" s="107">
        <v>3</v>
      </c>
      <c r="M8" t="str">
        <f>EmpDetail!B6</f>
        <v>jktsUnz dqekj tSu</v>
      </c>
      <c r="N8" t="str">
        <f>EmpDetail!C6</f>
        <v>व्याख्याता</v>
      </c>
      <c r="O8" t="str">
        <f>EmpDetail!D6</f>
        <v>राउमावि चौगाई</v>
      </c>
    </row>
    <row r="9" spans="1:15">
      <c r="B9" s="38"/>
      <c r="C9" s="38"/>
      <c r="D9" s="38"/>
      <c r="E9" s="38"/>
      <c r="F9" s="38"/>
      <c r="G9" s="38"/>
      <c r="H9" s="38"/>
      <c r="I9" s="95" t="str">
        <f>Master!B2</f>
        <v>प्रधानाचार्य</v>
      </c>
      <c r="J9" s="38"/>
      <c r="K9" s="38"/>
      <c r="L9" s="77">
        <v>4</v>
      </c>
      <c r="M9" t="str">
        <f>EmpDetail!B7</f>
        <v>fd'ku yky cSjok</v>
      </c>
      <c r="N9" t="str">
        <f>EmpDetail!C7</f>
        <v>व्याख्याता</v>
      </c>
      <c r="O9" t="str">
        <f>EmpDetail!D7</f>
        <v>राउमावि चौगाई</v>
      </c>
    </row>
    <row r="10" spans="1:15" ht="15.6">
      <c r="B10" s="38"/>
      <c r="C10" s="38"/>
      <c r="D10" s="38"/>
      <c r="E10" s="38"/>
      <c r="F10" s="38"/>
      <c r="G10" s="38"/>
      <c r="H10" s="38"/>
      <c r="I10" s="95" t="str">
        <f>Master!B3</f>
        <v xml:space="preserve">राजकीय उच्च माध्यमिक विद्यालय </v>
      </c>
      <c r="J10" s="38"/>
      <c r="K10" s="38"/>
      <c r="L10" s="107">
        <v>5</v>
      </c>
      <c r="M10" t="str">
        <f>EmpDetail!B8</f>
        <v>lR;ukjk;.k 'kekZ</v>
      </c>
      <c r="N10" t="str">
        <f>EmpDetail!C8</f>
        <v>वरिष्ठ अध्यापक</v>
      </c>
      <c r="O10" t="str">
        <f>EmpDetail!D8</f>
        <v>राउमावि चौगाई</v>
      </c>
    </row>
    <row r="11" spans="1:15">
      <c r="B11" s="38"/>
      <c r="C11" s="38"/>
      <c r="D11" s="38"/>
      <c r="E11" s="38"/>
      <c r="F11" s="38"/>
      <c r="G11" s="38"/>
      <c r="H11" s="38"/>
      <c r="I11" s="95" t="str">
        <f>Master!B4</f>
        <v>चौगाई]टोंक</v>
      </c>
      <c r="J11" s="38"/>
      <c r="K11" s="38"/>
      <c r="L11" s="77">
        <v>6</v>
      </c>
      <c r="M11" t="str">
        <f>EmpDetail!B9</f>
        <v>iq"ik tSu</v>
      </c>
      <c r="N11" t="str">
        <f>EmpDetail!C9</f>
        <v>वरिष्ठ अध्यापक</v>
      </c>
      <c r="O11" t="str">
        <f>EmpDetail!D9</f>
        <v>राउमावि चौगाई</v>
      </c>
    </row>
    <row r="12" spans="1:15" ht="15.6">
      <c r="L12" s="107">
        <v>7</v>
      </c>
      <c r="M12" t="str">
        <f>EmpDetail!B10</f>
        <v>vk'kkjke eh.kk</v>
      </c>
      <c r="N12" t="str">
        <f>EmpDetail!C10</f>
        <v>वरिष्ठ अध्यापक</v>
      </c>
      <c r="O12" t="str">
        <f>EmpDetail!D10</f>
        <v>राउमावि चौगाई</v>
      </c>
    </row>
    <row r="13" spans="1:15">
      <c r="L13" s="77">
        <v>8</v>
      </c>
      <c r="M13" t="str">
        <f>EmpDetail!B11</f>
        <v>t;iky flag</v>
      </c>
      <c r="N13" t="str">
        <f>EmpDetail!C11</f>
        <v>वरिष्ठ अध्यापक</v>
      </c>
      <c r="O13" t="str">
        <f>EmpDetail!D11</f>
        <v>राउमावि चौगाई</v>
      </c>
    </row>
    <row r="14" spans="1:15" ht="15.6">
      <c r="L14" s="107">
        <v>9</v>
      </c>
      <c r="M14" t="str">
        <f>EmpDetail!B12</f>
        <v>jkeizlkn jsxj</v>
      </c>
      <c r="N14" t="str">
        <f>EmpDetail!C12</f>
        <v>वरिष्ठ अध्यापक</v>
      </c>
      <c r="O14" t="str">
        <f>EmpDetail!D12</f>
        <v>राउमावि चौगाई</v>
      </c>
    </row>
    <row r="15" spans="1:15">
      <c r="L15" s="77">
        <v>10</v>
      </c>
      <c r="M15" t="str">
        <f>EmpDetail!B13</f>
        <v>egsUnz dqekj tkV</v>
      </c>
      <c r="N15" t="str">
        <f>EmpDetail!C13</f>
        <v>शारीरिक शिक्षक</v>
      </c>
      <c r="O15" t="str">
        <f>EmpDetail!D13</f>
        <v>राउमावि चौगाई</v>
      </c>
    </row>
    <row r="16" spans="1:15" ht="15.6">
      <c r="L16" s="107">
        <v>11</v>
      </c>
      <c r="M16" t="str">
        <f>EmpDetail!B14</f>
        <v>NksVw yky jsxj</v>
      </c>
      <c r="N16" t="str">
        <f>EmpDetail!C14</f>
        <v>अध्यापक ग्रेड III</v>
      </c>
      <c r="O16" t="str">
        <f>EmpDetail!D14</f>
        <v>राउमावि चौगाई</v>
      </c>
    </row>
    <row r="17" spans="12:15">
      <c r="L17" s="77">
        <v>12</v>
      </c>
      <c r="M17" t="str">
        <f>EmpDetail!B15</f>
        <v>dUgS;k yky egkoj</v>
      </c>
      <c r="N17" t="str">
        <f>EmpDetail!C15</f>
        <v>अध्यापक ग्रेड III</v>
      </c>
      <c r="O17" t="str">
        <f>EmpDetail!D15</f>
        <v>राउमावि चौगाई</v>
      </c>
    </row>
    <row r="18" spans="12:15" ht="15.6">
      <c r="L18" s="107">
        <v>13</v>
      </c>
      <c r="M18" t="str">
        <f>EmpDetail!B16</f>
        <v>prqHkqZt tkV</v>
      </c>
      <c r="N18" t="str">
        <f>EmpDetail!C16</f>
        <v>अध्यापक ग्रेड III</v>
      </c>
      <c r="O18" t="str">
        <f>EmpDetail!D16</f>
        <v>राउमावि चौगाई</v>
      </c>
    </row>
    <row r="19" spans="12:15">
      <c r="L19" s="77">
        <v>14</v>
      </c>
      <c r="M19" t="str">
        <f>EmpDetail!B17</f>
        <v>vklsQk [kku</v>
      </c>
      <c r="N19" t="str">
        <f>EmpDetail!C17</f>
        <v>अध्यापक ग्रेड III</v>
      </c>
      <c r="O19" t="str">
        <f>EmpDetail!D17</f>
        <v>राउमावि चौगाई</v>
      </c>
    </row>
    <row r="20" spans="12:15" ht="15.6">
      <c r="L20" s="107">
        <v>15</v>
      </c>
      <c r="M20" t="str">
        <f>EmpDetail!B18</f>
        <v>lq'khyk cSjok</v>
      </c>
      <c r="N20" t="str">
        <f>EmpDetail!C18</f>
        <v>कनिष्ठ सहायक</v>
      </c>
      <c r="O20" t="str">
        <f>EmpDetail!D18</f>
        <v>राउमावि चौगाई</v>
      </c>
    </row>
    <row r="21" spans="12:15">
      <c r="L21" s="77">
        <v>16</v>
      </c>
      <c r="M21" t="str">
        <f>EmpDetail!B19</f>
        <v>txnh'k izlkn rsyh</v>
      </c>
      <c r="N21" t="str">
        <f>EmpDetail!C19</f>
        <v>सहायक कर्मचारी</v>
      </c>
      <c r="O21" t="str">
        <f>EmpDetail!D19</f>
        <v>राउमावि चौगाई</v>
      </c>
    </row>
    <row r="22" spans="12:15" ht="15.6">
      <c r="L22" s="107">
        <v>17</v>
      </c>
      <c r="M22" t="str">
        <f>EmpDetail!B20</f>
        <v>jfoUnz dqekj tSu</v>
      </c>
      <c r="N22" t="str">
        <f>EmpDetail!C20</f>
        <v>अध्यापक ग्रेड III</v>
      </c>
      <c r="O22" t="str">
        <f>EmpDetail!D20</f>
        <v>राउप्रावि मोहिनी</v>
      </c>
    </row>
    <row r="23" spans="12:15">
      <c r="L23" s="77">
        <v>18</v>
      </c>
      <c r="M23" t="str">
        <f>EmpDetail!B21</f>
        <v xml:space="preserve"> ';ke lqUnj ckxkSM</v>
      </c>
      <c r="N23" t="str">
        <f>EmpDetail!C21</f>
        <v>अध्यापक ग्रेड III</v>
      </c>
      <c r="O23" t="str">
        <f>EmpDetail!D21</f>
        <v>राउप्रावि मोहिनी</v>
      </c>
    </row>
    <row r="24" spans="12:15" ht="15.6">
      <c r="L24" s="107">
        <v>19</v>
      </c>
      <c r="M24" t="str">
        <f>EmpDetail!B22</f>
        <v>d`".kk 'kekZ</v>
      </c>
      <c r="N24" t="str">
        <f>EmpDetail!C22</f>
        <v>प्रबोधक</v>
      </c>
      <c r="O24" t="str">
        <f>EmpDetail!D22</f>
        <v>राउप्रावि मोहिनी</v>
      </c>
    </row>
    <row r="25" spans="12:15">
      <c r="L25" s="77">
        <v>20</v>
      </c>
      <c r="M25" t="str">
        <f>EmpDetail!B23</f>
        <v>/keZsUnz pkS/kjh</v>
      </c>
      <c r="N25" t="str">
        <f>EmpDetail!C23</f>
        <v>अध्यापक ग्रेड III</v>
      </c>
      <c r="O25" t="str">
        <f>EmpDetail!D23</f>
        <v>राउप्रावि गोरधनपुरा</v>
      </c>
    </row>
    <row r="26" spans="12:15" ht="15.6">
      <c r="L26" s="107">
        <v>21</v>
      </c>
      <c r="M26" t="str">
        <f>EmpDetail!B24</f>
        <v>izgykn ekyh</v>
      </c>
      <c r="N26" t="str">
        <f>EmpDetail!C24</f>
        <v>प्रबोधक</v>
      </c>
      <c r="O26" t="str">
        <f>EmpDetail!D24</f>
        <v>राउप्रावि गोरधनपुरा</v>
      </c>
    </row>
    <row r="27" spans="12:15">
      <c r="L27" s="77">
        <v>22</v>
      </c>
      <c r="M27" t="str">
        <f>EmpDetail!B25</f>
        <v>jken;ky xqtZj</v>
      </c>
      <c r="N27" t="str">
        <f>EmpDetail!C25</f>
        <v>प्रबोधक</v>
      </c>
      <c r="O27" t="str">
        <f>EmpDetail!D25</f>
        <v>राउप्रावि सोंदीफल</v>
      </c>
    </row>
    <row r="28" spans="12:15" ht="15.6">
      <c r="L28" s="107">
        <v>23</v>
      </c>
      <c r="M28" t="str">
        <f>EmpDetail!B26</f>
        <v>vkSeizdk'k tkV</v>
      </c>
      <c r="N28" t="str">
        <f>EmpDetail!C26</f>
        <v>अध्यापक ग्रेड III</v>
      </c>
      <c r="O28" t="str">
        <f>EmpDetail!D26</f>
        <v>राउप्रावि सोंदीफल</v>
      </c>
    </row>
    <row r="29" spans="12:15">
      <c r="L29" s="77">
        <v>24</v>
      </c>
      <c r="M29" t="str">
        <f>EmpDetail!B27</f>
        <v>vthr flag</v>
      </c>
      <c r="N29" t="str">
        <f>EmpDetail!C27</f>
        <v>अध्यापक ग्रेड III</v>
      </c>
      <c r="O29" t="str">
        <f>EmpDetail!D27</f>
        <v>राप्रावि जानकीवल्लभपुरा</v>
      </c>
    </row>
    <row r="30" spans="12:15" ht="15.6">
      <c r="L30" s="107">
        <v>25</v>
      </c>
      <c r="M30" t="str">
        <f>EmpDetail!B28</f>
        <v>eq[rkj eha;k</v>
      </c>
      <c r="N30" t="str">
        <f>EmpDetail!C28</f>
        <v>प्रबोधक</v>
      </c>
      <c r="O30" t="str">
        <f>EmpDetail!D28</f>
        <v>राप्रावि जानकीवल्लभपुरा</v>
      </c>
    </row>
    <row r="31" spans="12:15">
      <c r="L31" s="77">
        <v>26</v>
      </c>
      <c r="M31" t="str">
        <f>EmpDetail!B29</f>
        <v xml:space="preserve">eks0 tehy </v>
      </c>
      <c r="N31" t="str">
        <f>EmpDetail!C29</f>
        <v>प्रबोधक</v>
      </c>
      <c r="O31" t="str">
        <f>EmpDetail!D29</f>
        <v>राप्रावि रसूलपुरा</v>
      </c>
    </row>
    <row r="32" spans="12:15" ht="15.6">
      <c r="L32" s="107">
        <v>27</v>
      </c>
      <c r="M32" t="str">
        <f>EmpDetail!B30</f>
        <v>lkaojey tkV</v>
      </c>
      <c r="N32" t="str">
        <f>EmpDetail!C30</f>
        <v>अध्यापक ग्रेड III</v>
      </c>
      <c r="O32" t="str">
        <f>EmpDetail!D30</f>
        <v>राप्रावि रसूलपुरा</v>
      </c>
    </row>
    <row r="33" spans="12:15">
      <c r="L33" s="77">
        <v>28</v>
      </c>
      <c r="M33" t="str">
        <f>EmpDetail!B31</f>
        <v>pkS/kjh eksuk jkekorkj</v>
      </c>
      <c r="N33" t="str">
        <f>EmpDetail!C31</f>
        <v>अध्यापक ग्रेड III</v>
      </c>
      <c r="O33" t="str">
        <f>EmpDetail!D31</f>
        <v>राप्रावि मोहिनी ढाणी बाढ</v>
      </c>
    </row>
    <row r="34" spans="12:15" ht="15.6">
      <c r="L34" s="107">
        <v>29</v>
      </c>
      <c r="M34" t="str">
        <f>EmpDetail!B32</f>
        <v>rkjkpUn tk;loky</v>
      </c>
      <c r="N34" t="str">
        <f>EmpDetail!C32</f>
        <v>प्रबोधक</v>
      </c>
      <c r="O34" t="str">
        <f>EmpDetail!D32</f>
        <v>राप्रावि मोहिनी ढाणी बाढ</v>
      </c>
    </row>
    <row r="35" spans="12:15">
      <c r="L35" s="77">
        <v>30</v>
      </c>
      <c r="M35" t="str">
        <f>EmpDetail!B33</f>
        <v>jketl ;kno</v>
      </c>
      <c r="N35" t="str">
        <f>EmpDetail!C33</f>
        <v>अध्यापक ग्रेड III</v>
      </c>
      <c r="O35" t="str">
        <f>EmpDetail!D33</f>
        <v>राप्रावि बैरवा ढाणी सोन्दीफल</v>
      </c>
    </row>
    <row r="36" spans="12:15" ht="15.6">
      <c r="L36" s="107">
        <v>31</v>
      </c>
      <c r="M36" t="str">
        <f>EmpDetail!B34</f>
        <v>dtksMey eh.kk</v>
      </c>
      <c r="N36" t="str">
        <f>EmpDetail!C34</f>
        <v>अध्यापक ग्रेड III</v>
      </c>
      <c r="O36" t="str">
        <f>EmpDetail!D34</f>
        <v>राप्रावि बैरवा ढाणी सोन्दीफल</v>
      </c>
    </row>
    <row r="37" spans="12:15">
      <c r="L37" s="77">
        <v>32</v>
      </c>
      <c r="M37" t="str">
        <f>EmpDetail!B35</f>
        <v>/kaut; xkSRre</v>
      </c>
      <c r="N37" t="str">
        <f>EmpDetail!C35</f>
        <v>अध्यापक ग्रेड III</v>
      </c>
      <c r="O37" t="str">
        <f>EmpDetail!D35</f>
        <v>राउप्रावि गोरधनपुरा</v>
      </c>
    </row>
    <row r="38" spans="12:15" ht="15.6">
      <c r="L38" s="107">
        <v>33</v>
      </c>
      <c r="M38" t="str">
        <f>EmpDetail!B36</f>
        <v>d`".kk xaxoky</v>
      </c>
      <c r="N38" t="str">
        <f>EmpDetail!C36</f>
        <v>अध्यापक ग्रेड III</v>
      </c>
      <c r="O38" t="str">
        <f>EmpDetail!D36</f>
        <v>राउप्रावि गोरधनपुरा</v>
      </c>
    </row>
    <row r="39" spans="12:15">
      <c r="L39" s="77">
        <v>34</v>
      </c>
      <c r="M39" t="str">
        <f>EmpDetail!B37</f>
        <v>n'kjFk dqekj ;kno</v>
      </c>
      <c r="N39" t="str">
        <f>EmpDetail!C37</f>
        <v>अध्यापक ग्रेड III</v>
      </c>
      <c r="O39" t="str">
        <f>EmpDetail!D37</f>
        <v>राउप्रावि सोंदीफल</v>
      </c>
    </row>
    <row r="40" spans="12:15" ht="15.6">
      <c r="L40" s="107">
        <v>35</v>
      </c>
      <c r="M40" t="str">
        <f>EmpDetail!B38</f>
        <v>d`".k yky tkV</v>
      </c>
      <c r="N40" t="str">
        <f>EmpDetail!C38</f>
        <v>अध्यापक ग्रेड III</v>
      </c>
      <c r="O40" t="str">
        <f>EmpDetail!D38</f>
        <v>राउप्रावि सोंदीफल</v>
      </c>
    </row>
    <row r="41" spans="12:15">
      <c r="L41" s="77">
        <v>36</v>
      </c>
      <c r="M41" t="str">
        <f>EmpDetail!B39</f>
        <v>nhisUnz dqekj iztkir</v>
      </c>
      <c r="N41" t="str">
        <f>EmpDetail!C39</f>
        <v>अध्यापक ग्रेड III</v>
      </c>
      <c r="O41" t="str">
        <f>EmpDetail!D39</f>
        <v>राउप्रावि सोंदीफल</v>
      </c>
    </row>
    <row r="42" spans="12:15" ht="15.6">
      <c r="L42" s="107">
        <v>37</v>
      </c>
      <c r="M42" t="str">
        <f>EmpDetail!B40</f>
        <v>uohu dqekj</v>
      </c>
      <c r="N42" t="str">
        <f>EmpDetail!C40</f>
        <v>अध्यापक ग्रेड III</v>
      </c>
      <c r="O42" t="str">
        <f>EmpDetail!D40</f>
        <v>राउप्रावि मोहिनी</v>
      </c>
    </row>
    <row r="43" spans="12:15">
      <c r="L43" s="77">
        <v>38</v>
      </c>
      <c r="M43" t="str">
        <f>EmpDetail!B41</f>
        <v>ehrs'k dqekj 'kekZ</v>
      </c>
      <c r="N43" t="str">
        <f>EmpDetail!C41</f>
        <v>अध्यापक ग्रेड III</v>
      </c>
      <c r="O43" t="str">
        <f>EmpDetail!D41</f>
        <v>राउप्रावि मोहिनी</v>
      </c>
    </row>
    <row r="44" spans="12:15" ht="15.6">
      <c r="L44" s="107">
        <v>39</v>
      </c>
      <c r="M44" t="str">
        <f>EmpDetail!B42</f>
        <v>eUtw eh.kk</v>
      </c>
      <c r="N44" t="str">
        <f>EmpDetail!C42</f>
        <v>वरिष्ठ अध्यापक</v>
      </c>
      <c r="O44" t="str">
        <f>EmpDetail!D42</f>
        <v>राउप्रावि गोरधनपुरा</v>
      </c>
    </row>
    <row r="45" spans="12:15">
      <c r="L45" s="77">
        <v>40</v>
      </c>
      <c r="M45" t="str">
        <f>EmpDetail!B43</f>
        <v>eatw pkS/kjh</v>
      </c>
      <c r="N45" t="str">
        <f>EmpDetail!C43</f>
        <v>वरिष्ठ अध्यापक</v>
      </c>
      <c r="O45" t="str">
        <f>EmpDetail!D43</f>
        <v>राउप्रावि सोंदीफल</v>
      </c>
    </row>
    <row r="46" spans="12:15" ht="15.6">
      <c r="L46" s="107">
        <v>41</v>
      </c>
      <c r="M46">
        <f>EmpDetail!B44</f>
        <v>0</v>
      </c>
      <c r="N46">
        <f>EmpDetail!C44</f>
        <v>0</v>
      </c>
      <c r="O46">
        <f>EmpDetail!D44</f>
        <v>0</v>
      </c>
    </row>
    <row r="47" spans="12:15">
      <c r="L47" s="77">
        <v>42</v>
      </c>
      <c r="M47">
        <f>EmpDetail!B45</f>
        <v>0</v>
      </c>
      <c r="N47">
        <f>EmpDetail!C45</f>
        <v>0</v>
      </c>
      <c r="O47">
        <f>EmpDetail!D45</f>
        <v>0</v>
      </c>
    </row>
    <row r="48" spans="12:15" ht="15.6">
      <c r="L48" s="107">
        <v>43</v>
      </c>
      <c r="M48">
        <f>EmpDetail!B46</f>
        <v>0</v>
      </c>
      <c r="N48" t="e">
        <f>EmpDetail!#REF!</f>
        <v>#REF!</v>
      </c>
      <c r="O48" t="e">
        <f>EmpDetail!#REF!</f>
        <v>#REF!</v>
      </c>
    </row>
    <row r="49" spans="12:15">
      <c r="L49" s="77">
        <v>44</v>
      </c>
      <c r="M49">
        <f>EmpDetail!B47</f>
        <v>0</v>
      </c>
      <c r="N49">
        <f>EmpDetail!C47</f>
        <v>0</v>
      </c>
      <c r="O49">
        <f>EmpDetail!D47</f>
        <v>0</v>
      </c>
    </row>
    <row r="50" spans="12:15" ht="15.6">
      <c r="L50" s="107">
        <v>45</v>
      </c>
      <c r="M50">
        <f>EmpDetail!B48</f>
        <v>0</v>
      </c>
      <c r="N50">
        <f>EmpDetail!C48</f>
        <v>0</v>
      </c>
      <c r="O50">
        <f>EmpDetail!D48</f>
        <v>0</v>
      </c>
    </row>
    <row r="51" spans="12:15">
      <c r="L51" s="77">
        <v>46</v>
      </c>
      <c r="M51">
        <f>EmpDetail!B49</f>
        <v>0</v>
      </c>
      <c r="N51">
        <f>EmpDetail!C49</f>
        <v>0</v>
      </c>
      <c r="O51">
        <f>EmpDetail!D49</f>
        <v>0</v>
      </c>
    </row>
    <row r="52" spans="12:15" ht="15.6">
      <c r="L52" s="107">
        <v>47</v>
      </c>
      <c r="M52">
        <f>EmpDetail!B50</f>
        <v>0</v>
      </c>
      <c r="N52">
        <f>EmpDetail!C50</f>
        <v>0</v>
      </c>
      <c r="O52">
        <f>EmpDetail!D50</f>
        <v>0</v>
      </c>
    </row>
    <row r="53" spans="12:15">
      <c r="L53" s="77">
        <v>48</v>
      </c>
      <c r="M53">
        <f>EmpDetail!B51</f>
        <v>0</v>
      </c>
      <c r="N53">
        <f>EmpDetail!C51</f>
        <v>0</v>
      </c>
      <c r="O53">
        <f>EmpDetail!D51</f>
        <v>0</v>
      </c>
    </row>
    <row r="54" spans="12:15" ht="15.6">
      <c r="L54" s="107">
        <v>49</v>
      </c>
      <c r="M54">
        <f>EmpDetail!B52</f>
        <v>0</v>
      </c>
      <c r="N54">
        <f>EmpDetail!C52</f>
        <v>0</v>
      </c>
      <c r="O54">
        <f>EmpDetail!D52</f>
        <v>0</v>
      </c>
    </row>
    <row r="55" spans="12:15">
      <c r="L55" s="77">
        <v>50</v>
      </c>
      <c r="M55">
        <f>EmpDetail!B53</f>
        <v>0</v>
      </c>
      <c r="N55">
        <f>EmpDetail!C53</f>
        <v>0</v>
      </c>
      <c r="O55">
        <f>EmpDetail!D53</f>
        <v>0</v>
      </c>
    </row>
    <row r="56" spans="12:15" ht="15.6">
      <c r="L56" s="107">
        <v>51</v>
      </c>
      <c r="M56">
        <f>EmpDetail!B54</f>
        <v>0</v>
      </c>
      <c r="N56">
        <f>EmpDetail!C54</f>
        <v>0</v>
      </c>
      <c r="O56">
        <f>EmpDetail!D54</f>
        <v>0</v>
      </c>
    </row>
    <row r="57" spans="12:15">
      <c r="L57" s="77">
        <v>52</v>
      </c>
      <c r="M57">
        <f>EmpDetail!B55</f>
        <v>0</v>
      </c>
      <c r="N57">
        <f>EmpDetail!C55</f>
        <v>0</v>
      </c>
      <c r="O57">
        <f>EmpDetail!D55</f>
        <v>0</v>
      </c>
    </row>
    <row r="58" spans="12:15" ht="15.6">
      <c r="L58" s="107">
        <v>53</v>
      </c>
      <c r="M58">
        <f>EmpDetail!B56</f>
        <v>0</v>
      </c>
      <c r="N58">
        <f>EmpDetail!C56</f>
        <v>0</v>
      </c>
      <c r="O58">
        <f>EmpDetail!D56</f>
        <v>0</v>
      </c>
    </row>
    <row r="59" spans="12:15">
      <c r="L59" s="77">
        <v>54</v>
      </c>
      <c r="M59">
        <f>EmpDetail!B57</f>
        <v>0</v>
      </c>
      <c r="N59">
        <f>EmpDetail!C57</f>
        <v>0</v>
      </c>
      <c r="O59">
        <f>EmpDetail!D57</f>
        <v>0</v>
      </c>
    </row>
    <row r="60" spans="12:15" ht="15.6">
      <c r="L60" s="107">
        <v>55</v>
      </c>
      <c r="M60">
        <f>EmpDetail!B58</f>
        <v>0</v>
      </c>
      <c r="N60">
        <f>EmpDetail!C58</f>
        <v>0</v>
      </c>
      <c r="O60">
        <f>EmpDetail!D58</f>
        <v>0</v>
      </c>
    </row>
    <row r="61" spans="12:15">
      <c r="L61" s="77">
        <v>56</v>
      </c>
      <c r="M61">
        <f>EmpDetail!B59</f>
        <v>0</v>
      </c>
      <c r="N61">
        <f>EmpDetail!C59</f>
        <v>0</v>
      </c>
      <c r="O61">
        <f>EmpDetail!D59</f>
        <v>0</v>
      </c>
    </row>
    <row r="62" spans="12:15" ht="15.6">
      <c r="L62" s="107">
        <v>57</v>
      </c>
      <c r="M62">
        <f>EmpDetail!B60</f>
        <v>0</v>
      </c>
      <c r="N62">
        <f>EmpDetail!C60</f>
        <v>0</v>
      </c>
      <c r="O62">
        <f>EmpDetail!D60</f>
        <v>0</v>
      </c>
    </row>
    <row r="63" spans="12:15">
      <c r="L63" s="77">
        <v>58</v>
      </c>
      <c r="M63">
        <f>EmpDetail!B61</f>
        <v>0</v>
      </c>
      <c r="N63">
        <f>EmpDetail!C61</f>
        <v>0</v>
      </c>
      <c r="O63">
        <f>EmpDetail!D61</f>
        <v>0</v>
      </c>
    </row>
    <row r="64" spans="12:15" ht="15.6">
      <c r="L64" s="107">
        <v>59</v>
      </c>
      <c r="M64">
        <f>EmpDetail!B62</f>
        <v>0</v>
      </c>
      <c r="N64">
        <f>EmpDetail!C62</f>
        <v>0</v>
      </c>
      <c r="O64">
        <f>EmpDetail!D62</f>
        <v>0</v>
      </c>
    </row>
    <row r="65" spans="12:15">
      <c r="L65" s="77">
        <v>60</v>
      </c>
      <c r="M65">
        <f>EmpDetail!B63</f>
        <v>0</v>
      </c>
      <c r="N65">
        <f>EmpDetail!C63</f>
        <v>0</v>
      </c>
      <c r="O65">
        <f>EmpDetail!D63</f>
        <v>0</v>
      </c>
    </row>
    <row r="66" spans="12:15" ht="15.6">
      <c r="L66" s="107">
        <v>61</v>
      </c>
      <c r="M66">
        <f>EmpDetail!B64</f>
        <v>0</v>
      </c>
      <c r="N66">
        <f>EmpDetail!C64</f>
        <v>0</v>
      </c>
      <c r="O66">
        <f>EmpDetail!D64</f>
        <v>0</v>
      </c>
    </row>
    <row r="67" spans="12:15">
      <c r="L67" s="77">
        <v>62</v>
      </c>
      <c r="M67">
        <f>EmpDetail!B65</f>
        <v>0</v>
      </c>
      <c r="N67">
        <f>EmpDetail!C65</f>
        <v>0</v>
      </c>
      <c r="O67">
        <f>EmpDetail!D65</f>
        <v>0</v>
      </c>
    </row>
    <row r="68" spans="12:15" ht="15.6">
      <c r="L68" s="107">
        <v>63</v>
      </c>
      <c r="M68">
        <f>EmpDetail!B66</f>
        <v>0</v>
      </c>
      <c r="N68">
        <f>EmpDetail!C66</f>
        <v>0</v>
      </c>
      <c r="O68">
        <f>EmpDetail!D66</f>
        <v>0</v>
      </c>
    </row>
    <row r="69" spans="12:15">
      <c r="L69" s="77">
        <v>64</v>
      </c>
      <c r="M69">
        <f>EmpDetail!B67</f>
        <v>0</v>
      </c>
      <c r="N69">
        <f>EmpDetail!C67</f>
        <v>0</v>
      </c>
      <c r="O69">
        <f>EmpDetail!D67</f>
        <v>0</v>
      </c>
    </row>
    <row r="70" spans="12:15" ht="15.6">
      <c r="L70" s="107">
        <v>65</v>
      </c>
      <c r="M70">
        <f>EmpDetail!B68</f>
        <v>0</v>
      </c>
      <c r="N70">
        <f>EmpDetail!C68</f>
        <v>0</v>
      </c>
      <c r="O70">
        <f>EmpDetail!D68</f>
        <v>0</v>
      </c>
    </row>
    <row r="71" spans="12:15">
      <c r="L71" s="77">
        <v>66</v>
      </c>
      <c r="M71">
        <f>EmpDetail!B69</f>
        <v>0</v>
      </c>
      <c r="N71">
        <f>EmpDetail!C69</f>
        <v>0</v>
      </c>
      <c r="O71">
        <f>EmpDetail!D69</f>
        <v>0</v>
      </c>
    </row>
    <row r="72" spans="12:15" ht="15.6">
      <c r="L72" s="107">
        <v>67</v>
      </c>
      <c r="M72">
        <f>EmpDetail!B70</f>
        <v>0</v>
      </c>
      <c r="N72">
        <f>EmpDetail!C70</f>
        <v>0</v>
      </c>
      <c r="O72">
        <f>EmpDetail!D70</f>
        <v>0</v>
      </c>
    </row>
    <row r="73" spans="12:15">
      <c r="L73" s="77">
        <v>68</v>
      </c>
      <c r="M73">
        <f>EmpDetail!B71</f>
        <v>0</v>
      </c>
      <c r="N73">
        <f>EmpDetail!C71</f>
        <v>0</v>
      </c>
      <c r="O73">
        <f>EmpDetail!D71</f>
        <v>0</v>
      </c>
    </row>
    <row r="74" spans="12:15" ht="15.6">
      <c r="L74" s="107">
        <v>69</v>
      </c>
      <c r="M74">
        <f>EmpDetail!B72</f>
        <v>0</v>
      </c>
      <c r="N74">
        <f>EmpDetail!C72</f>
        <v>0</v>
      </c>
      <c r="O74">
        <f>EmpDetail!D72</f>
        <v>0</v>
      </c>
    </row>
    <row r="75" spans="12:15">
      <c r="L75" s="77">
        <v>70</v>
      </c>
      <c r="M75">
        <f>EmpDetail!B73</f>
        <v>0</v>
      </c>
      <c r="N75">
        <f>EmpDetail!C73</f>
        <v>0</v>
      </c>
      <c r="O75">
        <f>EmpDetail!D73</f>
        <v>0</v>
      </c>
    </row>
    <row r="76" spans="12:15" ht="15.6">
      <c r="L76" s="107">
        <v>71</v>
      </c>
      <c r="M76">
        <f>EmpDetail!B74</f>
        <v>0</v>
      </c>
      <c r="N76">
        <f>EmpDetail!C74</f>
        <v>0</v>
      </c>
      <c r="O76">
        <f>EmpDetail!D74</f>
        <v>0</v>
      </c>
    </row>
    <row r="77" spans="12:15">
      <c r="L77" s="77">
        <v>72</v>
      </c>
      <c r="M77">
        <f>EmpDetail!B75</f>
        <v>0</v>
      </c>
      <c r="N77">
        <f>EmpDetail!C75</f>
        <v>0</v>
      </c>
      <c r="O77">
        <f>EmpDetail!D75</f>
        <v>0</v>
      </c>
    </row>
    <row r="78" spans="12:15" ht="15.6">
      <c r="L78" s="107">
        <v>73</v>
      </c>
      <c r="M78">
        <f>EmpDetail!B76</f>
        <v>0</v>
      </c>
      <c r="N78">
        <f>EmpDetail!C76</f>
        <v>0</v>
      </c>
      <c r="O78">
        <f>EmpDetail!D76</f>
        <v>0</v>
      </c>
    </row>
    <row r="79" spans="12:15">
      <c r="L79" s="77">
        <v>74</v>
      </c>
      <c r="M79">
        <f>EmpDetail!B77</f>
        <v>0</v>
      </c>
      <c r="N79">
        <f>EmpDetail!C77</f>
        <v>0</v>
      </c>
      <c r="O79">
        <f>EmpDetail!D77</f>
        <v>0</v>
      </c>
    </row>
    <row r="80" spans="12:15" ht="15.6">
      <c r="L80" s="107">
        <v>75</v>
      </c>
      <c r="M80">
        <f>EmpDetail!B78</f>
        <v>0</v>
      </c>
      <c r="N80">
        <f>EmpDetail!C78</f>
        <v>0</v>
      </c>
      <c r="O80">
        <f>EmpDetail!D78</f>
        <v>0</v>
      </c>
    </row>
    <row r="81" spans="12:15">
      <c r="L81" s="77">
        <v>76</v>
      </c>
      <c r="M81">
        <f>EmpDetail!B79</f>
        <v>0</v>
      </c>
      <c r="N81">
        <f>EmpDetail!C79</f>
        <v>0</v>
      </c>
      <c r="O81">
        <f>EmpDetail!D79</f>
        <v>0</v>
      </c>
    </row>
    <row r="82" spans="12:15" ht="15.6">
      <c r="L82" s="107">
        <v>77</v>
      </c>
      <c r="M82">
        <f>EmpDetail!B80</f>
        <v>0</v>
      </c>
      <c r="N82">
        <f>EmpDetail!C80</f>
        <v>0</v>
      </c>
      <c r="O82">
        <f>EmpDetail!D80</f>
        <v>0</v>
      </c>
    </row>
    <row r="83" spans="12:15">
      <c r="L83" s="77">
        <v>78</v>
      </c>
      <c r="M83">
        <f>EmpDetail!B81</f>
        <v>0</v>
      </c>
      <c r="N83">
        <f>EmpDetail!C81</f>
        <v>0</v>
      </c>
      <c r="O83">
        <f>EmpDetail!D81</f>
        <v>0</v>
      </c>
    </row>
    <row r="84" spans="12:15" ht="15.6">
      <c r="L84" s="107">
        <v>79</v>
      </c>
      <c r="M84">
        <f>EmpDetail!B82</f>
        <v>0</v>
      </c>
      <c r="N84">
        <f>EmpDetail!C82</f>
        <v>0</v>
      </c>
      <c r="O84">
        <f>EmpDetail!D82</f>
        <v>0</v>
      </c>
    </row>
    <row r="85" spans="12:15">
      <c r="L85" s="77">
        <v>80</v>
      </c>
      <c r="M85">
        <f>EmpDetail!B83</f>
        <v>0</v>
      </c>
      <c r="N85">
        <f>EmpDetail!C83</f>
        <v>0</v>
      </c>
      <c r="O85">
        <f>EmpDetail!D83</f>
        <v>0</v>
      </c>
    </row>
    <row r="86" spans="12:15" ht="15.6">
      <c r="L86" s="107">
        <v>81</v>
      </c>
      <c r="M86">
        <f>EmpDetail!B84</f>
        <v>0</v>
      </c>
      <c r="N86">
        <f>EmpDetail!C84</f>
        <v>0</v>
      </c>
      <c r="O86">
        <f>EmpDetail!D84</f>
        <v>0</v>
      </c>
    </row>
    <row r="87" spans="12:15">
      <c r="L87" s="77">
        <v>82</v>
      </c>
      <c r="M87">
        <f>EmpDetail!B85</f>
        <v>0</v>
      </c>
      <c r="N87">
        <f>EmpDetail!C85</f>
        <v>0</v>
      </c>
      <c r="O87">
        <f>EmpDetail!D85</f>
        <v>0</v>
      </c>
    </row>
    <row r="88" spans="12:15" ht="15.6">
      <c r="L88" s="107">
        <v>83</v>
      </c>
      <c r="M88">
        <f>EmpDetail!B86</f>
        <v>0</v>
      </c>
      <c r="N88">
        <f>EmpDetail!C86</f>
        <v>0</v>
      </c>
      <c r="O88">
        <f>EmpDetail!D86</f>
        <v>0</v>
      </c>
    </row>
    <row r="89" spans="12:15">
      <c r="L89" s="77">
        <v>84</v>
      </c>
      <c r="M89">
        <f>EmpDetail!B87</f>
        <v>0</v>
      </c>
      <c r="N89">
        <f>EmpDetail!C87</f>
        <v>0</v>
      </c>
      <c r="O89">
        <f>EmpDetail!D87</f>
        <v>0</v>
      </c>
    </row>
    <row r="90" spans="12:15" ht="15.6">
      <c r="L90" s="107">
        <v>85</v>
      </c>
      <c r="M90">
        <f>EmpDetail!B88</f>
        <v>0</v>
      </c>
      <c r="N90">
        <f>EmpDetail!C88</f>
        <v>0</v>
      </c>
      <c r="O90">
        <f>EmpDetail!D88</f>
        <v>0</v>
      </c>
    </row>
    <row r="91" spans="12:15">
      <c r="L91" s="77">
        <v>86</v>
      </c>
      <c r="M91">
        <f>EmpDetail!B89</f>
        <v>0</v>
      </c>
      <c r="N91">
        <f>EmpDetail!C89</f>
        <v>0</v>
      </c>
      <c r="O91">
        <f>EmpDetail!D89</f>
        <v>0</v>
      </c>
    </row>
    <row r="92" spans="12:15" ht="15.6">
      <c r="L92" s="107">
        <v>87</v>
      </c>
      <c r="M92">
        <f>EmpDetail!B90</f>
        <v>0</v>
      </c>
      <c r="N92">
        <f>EmpDetail!C90</f>
        <v>0</v>
      </c>
      <c r="O92">
        <f>EmpDetail!D90</f>
        <v>0</v>
      </c>
    </row>
    <row r="93" spans="12:15">
      <c r="L93" s="77">
        <v>88</v>
      </c>
      <c r="M93">
        <f>EmpDetail!B91</f>
        <v>0</v>
      </c>
      <c r="N93">
        <f>EmpDetail!C91</f>
        <v>0</v>
      </c>
      <c r="O93">
        <f>EmpDetail!D91</f>
        <v>0</v>
      </c>
    </row>
    <row r="94" spans="12:15" ht="15.6">
      <c r="L94" s="107">
        <v>89</v>
      </c>
      <c r="M94">
        <f>EmpDetail!B92</f>
        <v>0</v>
      </c>
      <c r="N94">
        <f>EmpDetail!C92</f>
        <v>0</v>
      </c>
      <c r="O94">
        <f>EmpDetail!D92</f>
        <v>0</v>
      </c>
    </row>
    <row r="95" spans="12:15">
      <c r="L95" s="77">
        <v>90</v>
      </c>
      <c r="M95">
        <f>EmpDetail!B93</f>
        <v>0</v>
      </c>
      <c r="N95">
        <f>EmpDetail!C93</f>
        <v>0</v>
      </c>
      <c r="O95">
        <f>EmpDetail!D93</f>
        <v>0</v>
      </c>
    </row>
    <row r="96" spans="12:15" ht="15.6">
      <c r="L96" s="107">
        <v>91</v>
      </c>
      <c r="M96">
        <f>EmpDetail!B94</f>
        <v>0</v>
      </c>
      <c r="N96">
        <f>EmpDetail!C94</f>
        <v>0</v>
      </c>
      <c r="O96">
        <f>EmpDetail!D94</f>
        <v>0</v>
      </c>
    </row>
    <row r="97" spans="12:15">
      <c r="L97" s="77">
        <v>92</v>
      </c>
      <c r="M97">
        <f>EmpDetail!B95</f>
        <v>0</v>
      </c>
      <c r="N97">
        <f>EmpDetail!C95</f>
        <v>0</v>
      </c>
      <c r="O97">
        <f>EmpDetail!D95</f>
        <v>0</v>
      </c>
    </row>
    <row r="98" spans="12:15" ht="15.6">
      <c r="L98" s="107">
        <v>93</v>
      </c>
      <c r="M98">
        <f>EmpDetail!B96</f>
        <v>0</v>
      </c>
      <c r="N98">
        <f>EmpDetail!C96</f>
        <v>0</v>
      </c>
      <c r="O98">
        <f>EmpDetail!D96</f>
        <v>0</v>
      </c>
    </row>
    <row r="99" spans="12:15">
      <c r="L99" s="77">
        <v>94</v>
      </c>
      <c r="M99">
        <f>EmpDetail!B97</f>
        <v>0</v>
      </c>
      <c r="N99">
        <f>EmpDetail!C97</f>
        <v>0</v>
      </c>
      <c r="O99">
        <f>EmpDetail!D97</f>
        <v>0</v>
      </c>
    </row>
    <row r="100" spans="12:15" ht="15.6">
      <c r="L100" s="107">
        <v>95</v>
      </c>
      <c r="M100">
        <f>EmpDetail!B98</f>
        <v>0</v>
      </c>
      <c r="N100">
        <f>EmpDetail!C98</f>
        <v>0</v>
      </c>
      <c r="O100">
        <f>EmpDetail!D98</f>
        <v>0</v>
      </c>
    </row>
    <row r="101" spans="12:15">
      <c r="L101" s="77">
        <v>96</v>
      </c>
      <c r="M101">
        <f>EmpDetail!B99</f>
        <v>0</v>
      </c>
      <c r="N101">
        <f>EmpDetail!C99</f>
        <v>0</v>
      </c>
      <c r="O101">
        <f>EmpDetail!D99</f>
        <v>0</v>
      </c>
    </row>
    <row r="102" spans="12:15" ht="15.6">
      <c r="L102" s="107">
        <v>97</v>
      </c>
      <c r="M102">
        <f>EmpDetail!B100</f>
        <v>0</v>
      </c>
      <c r="N102">
        <f>EmpDetail!C100</f>
        <v>0</v>
      </c>
      <c r="O102">
        <f>EmpDetail!D100</f>
        <v>0</v>
      </c>
    </row>
    <row r="103" spans="12:15">
      <c r="L103" s="77">
        <v>98</v>
      </c>
      <c r="M103">
        <f>EmpDetail!B101</f>
        <v>0</v>
      </c>
      <c r="N103">
        <f>EmpDetail!C101</f>
        <v>0</v>
      </c>
      <c r="O103">
        <f>EmpDetail!D101</f>
        <v>0</v>
      </c>
    </row>
    <row r="104" spans="12:15" ht="15.6">
      <c r="L104" s="107">
        <v>99</v>
      </c>
      <c r="M104">
        <f>EmpDetail!B102</f>
        <v>0</v>
      </c>
      <c r="N104">
        <f>EmpDetail!C102</f>
        <v>0</v>
      </c>
      <c r="O104">
        <f>EmpDetail!D102</f>
        <v>0</v>
      </c>
    </row>
    <row r="105" spans="12:15">
      <c r="L105" s="77">
        <v>100</v>
      </c>
      <c r="M105">
        <f>EmpDetail!B103</f>
        <v>0</v>
      </c>
      <c r="N105">
        <f>EmpDetail!C103</f>
        <v>0</v>
      </c>
      <c r="O105">
        <f>EmpDetail!D103</f>
        <v>0</v>
      </c>
    </row>
  </sheetData>
  <sheetProtection password="87C9" sheet="1" objects="1" scenarios="1"/>
  <protectedRanges>
    <protectedRange sqref="K3" name="Range6"/>
    <protectedRange sqref="G6:H6" name="Range4"/>
    <protectedRange sqref="A6" name="Range2"/>
    <protectedRange sqref="A4" name="Range1"/>
    <protectedRange sqref="C6" name="Range3"/>
    <protectedRange sqref="K5" name="Range5"/>
  </protectedRanges>
  <mergeCells count="8">
    <mergeCell ref="C7:D7"/>
    <mergeCell ref="E7:G7"/>
    <mergeCell ref="B1:K1"/>
    <mergeCell ref="B2:K2"/>
    <mergeCell ref="B4:K4"/>
    <mergeCell ref="A2:A3"/>
    <mergeCell ref="D6:F6"/>
    <mergeCell ref="G6:H6"/>
  </mergeCells>
  <dataValidations count="1">
    <dataValidation type="list" allowBlank="1" showInputMessage="1" showErrorMessage="1" sqref="A6">
      <formula1>"Y,N"</formula1>
    </dataValidation>
  </dataValidations>
  <pageMargins left="0.23" right="0.17" top="0.75" bottom="0.75" header="0.3" footer="0.3"/>
  <pageSetup paperSize="9" scale="85" orientation="portrait" blackAndWhite="1" verticalDpi="200" r:id="rId1"/>
  <drawing r:id="rId2"/>
  <legacyDrawing r:id="rId3"/>
</worksheet>
</file>

<file path=xl/worksheets/sheet17.xml><?xml version="1.0" encoding="utf-8"?>
<worksheet xmlns="http://schemas.openxmlformats.org/spreadsheetml/2006/main" xmlns:r="http://schemas.openxmlformats.org/officeDocument/2006/relationships">
  <sheetPr codeName="Sheet17">
    <tabColor rgb="FF00B0F0"/>
  </sheetPr>
  <dimension ref="A1:O108"/>
  <sheetViews>
    <sheetView showGridLines="0" showRowColHeaders="0" workbookViewId="0">
      <selection activeCell="Q8" sqref="Q8"/>
    </sheetView>
  </sheetViews>
  <sheetFormatPr defaultRowHeight="14.4"/>
  <cols>
    <col min="2" max="2" width="10.88671875" customWidth="1"/>
    <col min="3" max="3" width="19" customWidth="1"/>
    <col min="4" max="4" width="14.44140625" customWidth="1"/>
    <col min="5" max="5" width="17" customWidth="1"/>
    <col min="6" max="6" width="10.88671875" customWidth="1"/>
    <col min="7" max="7" width="10" customWidth="1"/>
    <col min="8" max="8" width="11" bestFit="1" customWidth="1"/>
    <col min="9" max="9" width="13.88671875" customWidth="1"/>
    <col min="10" max="15" width="0" hidden="1" customWidth="1"/>
  </cols>
  <sheetData>
    <row r="1" spans="1:15" ht="23.4" thickBot="1">
      <c r="B1" s="1643" t="str">
        <f>Master!G2&amp;Master!H2</f>
        <v>कार्यालय&amp;राजकीय उच्च माध्यमिक विद्यालय ]चौगाई]टोंक</v>
      </c>
      <c r="C1" s="1643"/>
      <c r="D1" s="1643"/>
      <c r="E1" s="1643"/>
      <c r="F1" s="1643"/>
      <c r="G1" s="1643"/>
      <c r="H1" s="1643"/>
      <c r="I1" s="1643"/>
      <c r="J1" s="91"/>
      <c r="K1" s="91"/>
      <c r="L1" s="91"/>
      <c r="M1" s="91"/>
    </row>
    <row r="2" spans="1:15" ht="18.600000000000001" thickBot="1">
      <c r="A2" t="s">
        <v>421</v>
      </c>
      <c r="B2" s="1379" t="s">
        <v>283</v>
      </c>
      <c r="C2" s="1380" t="str">
        <f>Master!H3&amp;Master!I3&amp;Master!J3&amp;Master!E3&amp;"/"</f>
        <v>राउमावि/चौगाई/संस्था/2021-22/</v>
      </c>
      <c r="D2" s="1381"/>
      <c r="E2" s="1381"/>
      <c r="F2" s="1381"/>
      <c r="G2" s="1381"/>
      <c r="H2" s="1241" t="s">
        <v>226</v>
      </c>
      <c r="I2" s="1382">
        <f ca="1">TODAY()</f>
        <v>44369</v>
      </c>
      <c r="J2" s="91"/>
      <c r="K2" s="91"/>
      <c r="L2" s="91"/>
      <c r="M2" s="91"/>
    </row>
    <row r="3" spans="1:15" ht="21.6" thickBot="1">
      <c r="A3" s="287" t="s">
        <v>2698</v>
      </c>
      <c r="B3" s="1644" t="s">
        <v>416</v>
      </c>
      <c r="C3" s="1644"/>
      <c r="D3" s="1644"/>
      <c r="E3" s="1644"/>
      <c r="F3" s="1644"/>
      <c r="G3" s="1644"/>
      <c r="H3" s="1644"/>
      <c r="I3" s="1644"/>
      <c r="J3" s="91"/>
      <c r="K3" s="91"/>
      <c r="L3" s="91"/>
      <c r="M3" s="91"/>
    </row>
    <row r="4" spans="1:15" ht="18">
      <c r="B4" s="1653" t="s">
        <v>2436</v>
      </c>
      <c r="C4" s="1654"/>
      <c r="D4" s="1654"/>
      <c r="E4" s="1652" t="s">
        <v>594</v>
      </c>
      <c r="F4" s="1652"/>
      <c r="G4" s="289" t="s">
        <v>226</v>
      </c>
      <c r="H4" s="290">
        <v>44203</v>
      </c>
      <c r="I4" s="1383" t="s">
        <v>381</v>
      </c>
      <c r="J4" s="91"/>
      <c r="K4" s="91"/>
      <c r="L4" s="91"/>
      <c r="M4" s="91"/>
    </row>
    <row r="5" spans="1:15" ht="18">
      <c r="B5" s="1645" t="s">
        <v>595</v>
      </c>
      <c r="C5" s="1646"/>
      <c r="D5" s="1646"/>
      <c r="E5" s="1647" t="s">
        <v>517</v>
      </c>
      <c r="F5" s="1647"/>
      <c r="G5" s="291" t="s">
        <v>430</v>
      </c>
      <c r="H5" s="291"/>
      <c r="I5" s="1384" t="s">
        <v>431</v>
      </c>
      <c r="J5" s="91"/>
      <c r="K5" s="91"/>
      <c r="L5" s="91"/>
      <c r="M5" s="91"/>
    </row>
    <row r="6" spans="1:15" ht="18.600000000000001" thickBot="1">
      <c r="B6" s="1648" t="s">
        <v>518</v>
      </c>
      <c r="C6" s="1649"/>
      <c r="D6" s="1649"/>
      <c r="E6" s="1649"/>
      <c r="F6" s="1649"/>
      <c r="G6" s="1649"/>
      <c r="H6" s="1649"/>
      <c r="I6" s="1650"/>
      <c r="J6" s="91"/>
      <c r="K6" s="91"/>
      <c r="L6" s="91"/>
      <c r="M6" s="91"/>
    </row>
    <row r="7" spans="1:15" ht="32.25" customHeight="1" thickBot="1">
      <c r="A7" s="1655" t="s">
        <v>298</v>
      </c>
      <c r="B7" s="1642" t="s">
        <v>335</v>
      </c>
      <c r="C7" s="1642" t="s">
        <v>23</v>
      </c>
      <c r="D7" s="1642" t="s">
        <v>424</v>
      </c>
      <c r="E7" s="1642" t="s">
        <v>425</v>
      </c>
      <c r="F7" s="1642" t="s">
        <v>429</v>
      </c>
      <c r="G7" s="1642"/>
      <c r="H7" s="1641" t="s">
        <v>428</v>
      </c>
      <c r="I7" s="1642" t="s">
        <v>281</v>
      </c>
      <c r="J7" s="91"/>
      <c r="K7" s="91"/>
      <c r="L7" s="91"/>
      <c r="M7" s="91"/>
    </row>
    <row r="8" spans="1:15" ht="24" customHeight="1" thickBot="1">
      <c r="A8" s="1655"/>
      <c r="B8" s="1642"/>
      <c r="C8" s="1642"/>
      <c r="D8" s="1642"/>
      <c r="E8" s="1642"/>
      <c r="F8" s="1131" t="s">
        <v>426</v>
      </c>
      <c r="G8" s="1131" t="s">
        <v>427</v>
      </c>
      <c r="H8" s="1641"/>
      <c r="I8" s="1642"/>
      <c r="J8" s="91"/>
      <c r="K8" s="91"/>
      <c r="L8" s="91"/>
      <c r="M8" s="91"/>
    </row>
    <row r="9" spans="1:15" ht="18.600000000000001" thickBot="1">
      <c r="A9" s="1378">
        <v>32</v>
      </c>
      <c r="B9" s="1327">
        <f>IF(C9="","",1)</f>
        <v>1</v>
      </c>
      <c r="C9" s="1293" t="str">
        <f>IF(ISNA(VLOOKUP($A9,$J$9:$M$108,2,FALSE)),"",VLOOKUP($A9,$J$9:$M$108,2,FALSE))</f>
        <v>/kaut; xkSRre</v>
      </c>
      <c r="D9" s="1286" t="str">
        <f>IF(ISNA(VLOOKUP($A9,$J$9:$M$108,3,FALSE)),"",VLOOKUP($A9,$J$9:$M$108,3,FALSE))</f>
        <v>अध्यापक ग्रेड III</v>
      </c>
      <c r="E9" s="1286" t="str">
        <f>IF(ISNA(VLOOKUP($A9,$J$9:$M$108,4,FALSE)),"",VLOOKUP($A9,$J$9:$M$108,4,FALSE))</f>
        <v>राउप्रावि गोरधनपुरा</v>
      </c>
      <c r="F9" s="1262">
        <v>44209</v>
      </c>
      <c r="G9" s="1262">
        <v>44210</v>
      </c>
      <c r="H9" s="1286">
        <f>IF(O9="","",O9+1)</f>
        <v>2</v>
      </c>
      <c r="I9" s="1335"/>
      <c r="J9" s="91">
        <v>1</v>
      </c>
      <c r="K9" s="112" t="str">
        <f>EmpDetail!B4</f>
        <v>fd'ku yky cSjok</v>
      </c>
      <c r="L9" s="112" t="str">
        <f>EmpDetail!C4</f>
        <v>प्रधानाचार्य</v>
      </c>
      <c r="M9" s="112" t="str">
        <f>EmpDetail!D4</f>
        <v>राउमावि चौगाई</v>
      </c>
      <c r="O9" s="115">
        <f>IF(G9="","",G9-F9)</f>
        <v>1</v>
      </c>
    </row>
    <row r="10" spans="1:15" ht="18.600000000000001" thickBot="1">
      <c r="A10" s="1378">
        <v>33</v>
      </c>
      <c r="B10" s="1327">
        <f t="shared" ref="B10:B28" si="0">IF(C10="","",B9+1)</f>
        <v>2</v>
      </c>
      <c r="C10" s="1293" t="str">
        <f t="shared" ref="C10:C28" si="1">IF(ISNA(VLOOKUP($A10,$J$9:$M$108,2,FALSE)),"",VLOOKUP($A10,$J$9:$M$108,2,FALSE))</f>
        <v>d`".kk xaxoky</v>
      </c>
      <c r="D10" s="1286" t="str">
        <f t="shared" ref="D10:D28" si="2">IF(ISNA(VLOOKUP($A10,$J$9:$M$108,3,FALSE)),"",VLOOKUP($A10,$J$9:$M$108,3,FALSE))</f>
        <v>अध्यापक ग्रेड III</v>
      </c>
      <c r="E10" s="1286" t="str">
        <f t="shared" ref="E10:E28" si="3">IF(ISNA(VLOOKUP($A10,$J$9:$M$108,4,FALSE)),"",VLOOKUP($A10,$J$9:$M$108,4,FALSE))</f>
        <v>राउप्रावि गोरधनपुरा</v>
      </c>
      <c r="F10" s="1262">
        <v>44209</v>
      </c>
      <c r="G10" s="1262">
        <v>44210</v>
      </c>
      <c r="H10" s="1286">
        <f>IF(O10="","",O10+1)</f>
        <v>2</v>
      </c>
      <c r="I10" s="1335"/>
      <c r="J10" s="91">
        <v>2</v>
      </c>
      <c r="K10" s="112" t="str">
        <f>EmpDetail!B5</f>
        <v>iwj.k pUn y{kdkj</v>
      </c>
      <c r="L10" s="112" t="str">
        <f>EmpDetail!C5</f>
        <v>व्याख्याता</v>
      </c>
      <c r="M10" s="112" t="str">
        <f>EmpDetail!D5</f>
        <v>राउमावि चौगाई</v>
      </c>
      <c r="O10" s="115">
        <f t="shared" ref="O10:O28" si="4">IF(G10="","",G10-F10)</f>
        <v>1</v>
      </c>
    </row>
    <row r="11" spans="1:15" ht="18.600000000000001" thickBot="1">
      <c r="A11" s="1378"/>
      <c r="B11" s="1327" t="str">
        <f t="shared" si="0"/>
        <v/>
      </c>
      <c r="C11" s="1293" t="str">
        <f t="shared" si="1"/>
        <v/>
      </c>
      <c r="D11" s="1286" t="str">
        <f t="shared" si="2"/>
        <v/>
      </c>
      <c r="E11" s="1286" t="str">
        <f t="shared" si="3"/>
        <v/>
      </c>
      <c r="F11" s="1262"/>
      <c r="G11" s="1262"/>
      <c r="H11" s="1286" t="str">
        <f t="shared" ref="H11:H28" si="5">IF(O11="","",O11+1)</f>
        <v/>
      </c>
      <c r="I11" s="1335"/>
      <c r="J11" s="91">
        <v>3</v>
      </c>
      <c r="K11" s="112" t="str">
        <f>EmpDetail!B6</f>
        <v>jktsUnz dqekj tSu</v>
      </c>
      <c r="L11" s="112" t="str">
        <f>EmpDetail!C6</f>
        <v>व्याख्याता</v>
      </c>
      <c r="M11" s="112" t="str">
        <f>EmpDetail!D6</f>
        <v>राउमावि चौगाई</v>
      </c>
      <c r="O11" s="115" t="str">
        <f t="shared" si="4"/>
        <v/>
      </c>
    </row>
    <row r="12" spans="1:15" ht="18.600000000000001" thickBot="1">
      <c r="A12" s="1378"/>
      <c r="B12" s="1327" t="str">
        <f t="shared" si="0"/>
        <v/>
      </c>
      <c r="C12" s="1293" t="str">
        <f t="shared" si="1"/>
        <v/>
      </c>
      <c r="D12" s="1286" t="str">
        <f t="shared" si="2"/>
        <v/>
      </c>
      <c r="E12" s="1286" t="str">
        <f t="shared" si="3"/>
        <v/>
      </c>
      <c r="F12" s="1262"/>
      <c r="G12" s="1262"/>
      <c r="H12" s="1286" t="str">
        <f t="shared" si="5"/>
        <v/>
      </c>
      <c r="I12" s="1335"/>
      <c r="J12" s="91">
        <v>4</v>
      </c>
      <c r="K12" s="112" t="str">
        <f>EmpDetail!B7</f>
        <v>fd'ku yky cSjok</v>
      </c>
      <c r="L12" s="112" t="str">
        <f>EmpDetail!C7</f>
        <v>व्याख्याता</v>
      </c>
      <c r="M12" s="112" t="str">
        <f>EmpDetail!D7</f>
        <v>राउमावि चौगाई</v>
      </c>
      <c r="O12" s="115" t="str">
        <f t="shared" si="4"/>
        <v/>
      </c>
    </row>
    <row r="13" spans="1:15" ht="18.600000000000001" thickBot="1">
      <c r="A13" s="1378"/>
      <c r="B13" s="1327" t="str">
        <f t="shared" si="0"/>
        <v/>
      </c>
      <c r="C13" s="1293" t="str">
        <f t="shared" si="1"/>
        <v/>
      </c>
      <c r="D13" s="1286" t="str">
        <f t="shared" si="2"/>
        <v/>
      </c>
      <c r="E13" s="1286" t="str">
        <f t="shared" si="3"/>
        <v/>
      </c>
      <c r="F13" s="1262"/>
      <c r="G13" s="1262"/>
      <c r="H13" s="1286" t="str">
        <f t="shared" si="5"/>
        <v/>
      </c>
      <c r="I13" s="1335"/>
      <c r="J13" s="91">
        <v>5</v>
      </c>
      <c r="K13" s="112" t="str">
        <f>EmpDetail!B8</f>
        <v>lR;ukjk;.k 'kekZ</v>
      </c>
      <c r="L13" s="112" t="str">
        <f>EmpDetail!C8</f>
        <v>वरिष्ठ अध्यापक</v>
      </c>
      <c r="M13" s="112" t="str">
        <f>EmpDetail!D8</f>
        <v>राउमावि चौगाई</v>
      </c>
      <c r="O13" s="115" t="str">
        <f t="shared" si="4"/>
        <v/>
      </c>
    </row>
    <row r="14" spans="1:15" ht="18.600000000000001" thickBot="1">
      <c r="A14" s="1378"/>
      <c r="B14" s="1327" t="str">
        <f t="shared" si="0"/>
        <v/>
      </c>
      <c r="C14" s="1293" t="str">
        <f t="shared" si="1"/>
        <v/>
      </c>
      <c r="D14" s="1286" t="str">
        <f t="shared" si="2"/>
        <v/>
      </c>
      <c r="E14" s="1286" t="str">
        <f t="shared" si="3"/>
        <v/>
      </c>
      <c r="F14" s="1262"/>
      <c r="G14" s="1262"/>
      <c r="H14" s="1286" t="str">
        <f t="shared" si="5"/>
        <v/>
      </c>
      <c r="I14" s="1335"/>
      <c r="J14" s="91">
        <v>6</v>
      </c>
      <c r="K14" s="112" t="str">
        <f>EmpDetail!B9</f>
        <v>iq"ik tSu</v>
      </c>
      <c r="L14" s="112" t="str">
        <f>EmpDetail!C9</f>
        <v>वरिष्ठ अध्यापक</v>
      </c>
      <c r="M14" s="112" t="str">
        <f>EmpDetail!D9</f>
        <v>राउमावि चौगाई</v>
      </c>
      <c r="O14" s="115" t="str">
        <f t="shared" si="4"/>
        <v/>
      </c>
    </row>
    <row r="15" spans="1:15" ht="18.600000000000001" thickBot="1">
      <c r="A15" s="1378"/>
      <c r="B15" s="1327" t="str">
        <f t="shared" si="0"/>
        <v/>
      </c>
      <c r="C15" s="1293" t="str">
        <f t="shared" si="1"/>
        <v/>
      </c>
      <c r="D15" s="1286" t="str">
        <f t="shared" si="2"/>
        <v/>
      </c>
      <c r="E15" s="1286" t="str">
        <f t="shared" si="3"/>
        <v/>
      </c>
      <c r="F15" s="1262"/>
      <c r="G15" s="1262"/>
      <c r="H15" s="1286" t="str">
        <f t="shared" si="5"/>
        <v/>
      </c>
      <c r="I15" s="1335"/>
      <c r="J15" s="91">
        <v>7</v>
      </c>
      <c r="K15" s="112" t="str">
        <f>EmpDetail!B10</f>
        <v>vk'kkjke eh.kk</v>
      </c>
      <c r="L15" s="112" t="str">
        <f>EmpDetail!C10</f>
        <v>वरिष्ठ अध्यापक</v>
      </c>
      <c r="M15" s="112" t="str">
        <f>EmpDetail!D10</f>
        <v>राउमावि चौगाई</v>
      </c>
      <c r="O15" s="115" t="str">
        <f t="shared" si="4"/>
        <v/>
      </c>
    </row>
    <row r="16" spans="1:15" ht="18.600000000000001" thickBot="1">
      <c r="A16" s="1378"/>
      <c r="B16" s="1327" t="str">
        <f t="shared" si="0"/>
        <v/>
      </c>
      <c r="C16" s="1293" t="str">
        <f t="shared" si="1"/>
        <v/>
      </c>
      <c r="D16" s="1286" t="str">
        <f t="shared" si="2"/>
        <v/>
      </c>
      <c r="E16" s="1286" t="str">
        <f t="shared" si="3"/>
        <v/>
      </c>
      <c r="F16" s="1262"/>
      <c r="G16" s="1262"/>
      <c r="H16" s="1286" t="str">
        <f t="shared" si="5"/>
        <v/>
      </c>
      <c r="I16" s="1335"/>
      <c r="J16" s="91">
        <v>8</v>
      </c>
      <c r="K16" s="112" t="str">
        <f>EmpDetail!B11</f>
        <v>t;iky flag</v>
      </c>
      <c r="L16" s="112" t="str">
        <f>EmpDetail!C11</f>
        <v>वरिष्ठ अध्यापक</v>
      </c>
      <c r="M16" s="112" t="str">
        <f>EmpDetail!D11</f>
        <v>राउमावि चौगाई</v>
      </c>
      <c r="O16" s="115" t="str">
        <f t="shared" si="4"/>
        <v/>
      </c>
    </row>
    <row r="17" spans="1:15" ht="18.600000000000001" thickBot="1">
      <c r="A17" s="1378"/>
      <c r="B17" s="1327" t="str">
        <f t="shared" si="0"/>
        <v/>
      </c>
      <c r="C17" s="1293" t="str">
        <f t="shared" si="1"/>
        <v/>
      </c>
      <c r="D17" s="1286" t="str">
        <f t="shared" si="2"/>
        <v/>
      </c>
      <c r="E17" s="1286" t="str">
        <f t="shared" si="3"/>
        <v/>
      </c>
      <c r="F17" s="1262"/>
      <c r="G17" s="1262"/>
      <c r="H17" s="1286" t="str">
        <f t="shared" si="5"/>
        <v/>
      </c>
      <c r="I17" s="1335"/>
      <c r="J17" s="91">
        <v>9</v>
      </c>
      <c r="K17" s="112" t="str">
        <f>EmpDetail!B12</f>
        <v>jkeizlkn jsxj</v>
      </c>
      <c r="L17" s="112" t="str">
        <f>EmpDetail!C12</f>
        <v>वरिष्ठ अध्यापक</v>
      </c>
      <c r="M17" s="112" t="str">
        <f>EmpDetail!D12</f>
        <v>राउमावि चौगाई</v>
      </c>
      <c r="O17" s="115" t="str">
        <f t="shared" si="4"/>
        <v/>
      </c>
    </row>
    <row r="18" spans="1:15" ht="18.600000000000001" thickBot="1">
      <c r="A18" s="1378"/>
      <c r="B18" s="1327" t="str">
        <f t="shared" si="0"/>
        <v/>
      </c>
      <c r="C18" s="1293" t="str">
        <f t="shared" si="1"/>
        <v/>
      </c>
      <c r="D18" s="1286" t="str">
        <f t="shared" si="2"/>
        <v/>
      </c>
      <c r="E18" s="1286" t="str">
        <f t="shared" si="3"/>
        <v/>
      </c>
      <c r="F18" s="1262"/>
      <c r="G18" s="1262"/>
      <c r="H18" s="1286" t="str">
        <f t="shared" si="5"/>
        <v/>
      </c>
      <c r="I18" s="1335"/>
      <c r="J18" s="91">
        <v>10</v>
      </c>
      <c r="K18" s="112" t="str">
        <f>EmpDetail!B13</f>
        <v>egsUnz dqekj tkV</v>
      </c>
      <c r="L18" s="112" t="str">
        <f>EmpDetail!C13</f>
        <v>शारीरिक शिक्षक</v>
      </c>
      <c r="M18" s="112" t="str">
        <f>EmpDetail!D13</f>
        <v>राउमावि चौगाई</v>
      </c>
      <c r="O18" s="115" t="str">
        <f t="shared" si="4"/>
        <v/>
      </c>
    </row>
    <row r="19" spans="1:15" ht="18.600000000000001" thickBot="1">
      <c r="A19" s="1378"/>
      <c r="B19" s="1327" t="str">
        <f t="shared" si="0"/>
        <v/>
      </c>
      <c r="C19" s="1293" t="str">
        <f t="shared" si="1"/>
        <v/>
      </c>
      <c r="D19" s="1286" t="str">
        <f t="shared" si="2"/>
        <v/>
      </c>
      <c r="E19" s="1286" t="str">
        <f t="shared" si="3"/>
        <v/>
      </c>
      <c r="F19" s="1262"/>
      <c r="G19" s="1262"/>
      <c r="H19" s="1286" t="str">
        <f t="shared" si="5"/>
        <v/>
      </c>
      <c r="I19" s="1335"/>
      <c r="J19" s="91">
        <v>11</v>
      </c>
      <c r="K19" s="112" t="str">
        <f>EmpDetail!B14</f>
        <v>NksVw yky jsxj</v>
      </c>
      <c r="L19" s="112" t="str">
        <f>EmpDetail!C14</f>
        <v>अध्यापक ग्रेड III</v>
      </c>
      <c r="M19" s="112" t="str">
        <f>EmpDetail!D14</f>
        <v>राउमावि चौगाई</v>
      </c>
      <c r="O19" s="115" t="str">
        <f t="shared" si="4"/>
        <v/>
      </c>
    </row>
    <row r="20" spans="1:15" ht="18.600000000000001" thickBot="1">
      <c r="A20" s="1378"/>
      <c r="B20" s="1327" t="str">
        <f t="shared" si="0"/>
        <v/>
      </c>
      <c r="C20" s="1293" t="str">
        <f t="shared" si="1"/>
        <v/>
      </c>
      <c r="D20" s="1286" t="str">
        <f t="shared" si="2"/>
        <v/>
      </c>
      <c r="E20" s="1286" t="str">
        <f t="shared" si="3"/>
        <v/>
      </c>
      <c r="F20" s="1262"/>
      <c r="G20" s="1262"/>
      <c r="H20" s="1286" t="str">
        <f t="shared" si="5"/>
        <v/>
      </c>
      <c r="I20" s="1335"/>
      <c r="J20" s="91">
        <v>12</v>
      </c>
      <c r="K20" s="112" t="str">
        <f>EmpDetail!B15</f>
        <v>dUgS;k yky egkoj</v>
      </c>
      <c r="L20" s="112" t="str">
        <f>EmpDetail!C15</f>
        <v>अध्यापक ग्रेड III</v>
      </c>
      <c r="M20" s="112" t="str">
        <f>EmpDetail!D15</f>
        <v>राउमावि चौगाई</v>
      </c>
      <c r="O20" s="115" t="str">
        <f t="shared" si="4"/>
        <v/>
      </c>
    </row>
    <row r="21" spans="1:15" ht="18.600000000000001" thickBot="1">
      <c r="A21" s="1378"/>
      <c r="B21" s="1327" t="str">
        <f t="shared" si="0"/>
        <v/>
      </c>
      <c r="C21" s="1293" t="str">
        <f t="shared" si="1"/>
        <v/>
      </c>
      <c r="D21" s="1286" t="str">
        <f t="shared" si="2"/>
        <v/>
      </c>
      <c r="E21" s="1286" t="str">
        <f t="shared" si="3"/>
        <v/>
      </c>
      <c r="F21" s="1262"/>
      <c r="G21" s="1262"/>
      <c r="H21" s="1286" t="str">
        <f t="shared" si="5"/>
        <v/>
      </c>
      <c r="I21" s="1335"/>
      <c r="J21" s="91">
        <v>13</v>
      </c>
      <c r="K21" s="112" t="str">
        <f>EmpDetail!B16</f>
        <v>prqHkqZt tkV</v>
      </c>
      <c r="L21" s="112" t="str">
        <f>EmpDetail!C16</f>
        <v>अध्यापक ग्रेड III</v>
      </c>
      <c r="M21" s="112" t="str">
        <f>EmpDetail!D16</f>
        <v>राउमावि चौगाई</v>
      </c>
      <c r="O21" s="115" t="str">
        <f t="shared" si="4"/>
        <v/>
      </c>
    </row>
    <row r="22" spans="1:15" ht="18.600000000000001" thickBot="1">
      <c r="A22" s="1378"/>
      <c r="B22" s="1327" t="str">
        <f t="shared" si="0"/>
        <v/>
      </c>
      <c r="C22" s="1293" t="str">
        <f t="shared" si="1"/>
        <v/>
      </c>
      <c r="D22" s="1286" t="str">
        <f t="shared" si="2"/>
        <v/>
      </c>
      <c r="E22" s="1286" t="str">
        <f t="shared" si="3"/>
        <v/>
      </c>
      <c r="F22" s="1262"/>
      <c r="G22" s="1262"/>
      <c r="H22" s="1286" t="str">
        <f t="shared" si="5"/>
        <v/>
      </c>
      <c r="I22" s="1335"/>
      <c r="J22" s="91">
        <v>14</v>
      </c>
      <c r="K22" s="112" t="str">
        <f>EmpDetail!B17</f>
        <v>vklsQk [kku</v>
      </c>
      <c r="L22" s="112" t="str">
        <f>EmpDetail!C17</f>
        <v>अध्यापक ग्रेड III</v>
      </c>
      <c r="M22" s="112" t="str">
        <f>EmpDetail!D17</f>
        <v>राउमावि चौगाई</v>
      </c>
      <c r="O22" s="115" t="str">
        <f t="shared" si="4"/>
        <v/>
      </c>
    </row>
    <row r="23" spans="1:15" ht="18.600000000000001" thickBot="1">
      <c r="A23" s="1378"/>
      <c r="B23" s="1327" t="str">
        <f t="shared" si="0"/>
        <v/>
      </c>
      <c r="C23" s="1293" t="str">
        <f t="shared" si="1"/>
        <v/>
      </c>
      <c r="D23" s="1286" t="str">
        <f t="shared" si="2"/>
        <v/>
      </c>
      <c r="E23" s="1286" t="str">
        <f t="shared" si="3"/>
        <v/>
      </c>
      <c r="F23" s="1262"/>
      <c r="G23" s="1262"/>
      <c r="H23" s="1286" t="str">
        <f t="shared" si="5"/>
        <v/>
      </c>
      <c r="I23" s="1335"/>
      <c r="J23" s="91">
        <v>15</v>
      </c>
      <c r="K23" s="112" t="str">
        <f>EmpDetail!B18</f>
        <v>lq'khyk cSjok</v>
      </c>
      <c r="L23" s="112" t="str">
        <f>EmpDetail!C18</f>
        <v>कनिष्ठ सहायक</v>
      </c>
      <c r="M23" s="112" t="str">
        <f>EmpDetail!D18</f>
        <v>राउमावि चौगाई</v>
      </c>
      <c r="O23" s="115" t="str">
        <f t="shared" si="4"/>
        <v/>
      </c>
    </row>
    <row r="24" spans="1:15" ht="18.600000000000001" thickBot="1">
      <c r="A24" s="1378"/>
      <c r="B24" s="1327" t="str">
        <f t="shared" si="0"/>
        <v/>
      </c>
      <c r="C24" s="1293" t="str">
        <f t="shared" si="1"/>
        <v/>
      </c>
      <c r="D24" s="1286" t="str">
        <f t="shared" si="2"/>
        <v/>
      </c>
      <c r="E24" s="1286" t="str">
        <f t="shared" si="3"/>
        <v/>
      </c>
      <c r="F24" s="1262"/>
      <c r="G24" s="1262"/>
      <c r="H24" s="1286" t="str">
        <f t="shared" si="5"/>
        <v/>
      </c>
      <c r="I24" s="1335"/>
      <c r="J24" s="91">
        <v>16</v>
      </c>
      <c r="K24" s="112" t="str">
        <f>EmpDetail!B19</f>
        <v>txnh'k izlkn rsyh</v>
      </c>
      <c r="L24" s="112" t="str">
        <f>EmpDetail!C19</f>
        <v>सहायक कर्मचारी</v>
      </c>
      <c r="M24" s="112" t="str">
        <f>EmpDetail!D19</f>
        <v>राउमावि चौगाई</v>
      </c>
      <c r="O24" s="115" t="str">
        <f t="shared" si="4"/>
        <v/>
      </c>
    </row>
    <row r="25" spans="1:15" ht="18.600000000000001" thickBot="1">
      <c r="A25" s="1378"/>
      <c r="B25" s="1327" t="str">
        <f t="shared" si="0"/>
        <v/>
      </c>
      <c r="C25" s="1293" t="str">
        <f t="shared" si="1"/>
        <v/>
      </c>
      <c r="D25" s="1286" t="str">
        <f t="shared" si="2"/>
        <v/>
      </c>
      <c r="E25" s="1286" t="str">
        <f t="shared" si="3"/>
        <v/>
      </c>
      <c r="F25" s="1262"/>
      <c r="G25" s="1262"/>
      <c r="H25" s="1286" t="str">
        <f t="shared" si="5"/>
        <v/>
      </c>
      <c r="I25" s="1335"/>
      <c r="J25" s="91">
        <v>17</v>
      </c>
      <c r="K25" s="112" t="str">
        <f>EmpDetail!B20</f>
        <v>jfoUnz dqekj tSu</v>
      </c>
      <c r="L25" s="112" t="str">
        <f>EmpDetail!C20</f>
        <v>अध्यापक ग्रेड III</v>
      </c>
      <c r="M25" s="112" t="str">
        <f>EmpDetail!D20</f>
        <v>राउप्रावि मोहिनी</v>
      </c>
      <c r="O25" s="115" t="str">
        <f t="shared" si="4"/>
        <v/>
      </c>
    </row>
    <row r="26" spans="1:15" ht="18.600000000000001" thickBot="1">
      <c r="A26" s="1378"/>
      <c r="B26" s="1327" t="str">
        <f t="shared" si="0"/>
        <v/>
      </c>
      <c r="C26" s="1293" t="str">
        <f t="shared" si="1"/>
        <v/>
      </c>
      <c r="D26" s="1286" t="str">
        <f t="shared" si="2"/>
        <v/>
      </c>
      <c r="E26" s="1286" t="str">
        <f t="shared" si="3"/>
        <v/>
      </c>
      <c r="F26" s="1262"/>
      <c r="G26" s="1262"/>
      <c r="H26" s="1286" t="str">
        <f t="shared" si="5"/>
        <v/>
      </c>
      <c r="I26" s="1335"/>
      <c r="J26" s="91">
        <v>18</v>
      </c>
      <c r="K26" s="112" t="str">
        <f>EmpDetail!B21</f>
        <v xml:space="preserve"> ';ke lqUnj ckxkSM</v>
      </c>
      <c r="L26" s="112" t="str">
        <f>EmpDetail!C21</f>
        <v>अध्यापक ग्रेड III</v>
      </c>
      <c r="M26" s="112" t="str">
        <f>EmpDetail!D21</f>
        <v>राउप्रावि मोहिनी</v>
      </c>
      <c r="O26" s="115" t="str">
        <f t="shared" si="4"/>
        <v/>
      </c>
    </row>
    <row r="27" spans="1:15" ht="18.600000000000001" thickBot="1">
      <c r="A27" s="1378"/>
      <c r="B27" s="1327" t="str">
        <f t="shared" si="0"/>
        <v/>
      </c>
      <c r="C27" s="1293" t="str">
        <f t="shared" si="1"/>
        <v/>
      </c>
      <c r="D27" s="1286" t="str">
        <f t="shared" si="2"/>
        <v/>
      </c>
      <c r="E27" s="1286" t="str">
        <f t="shared" si="3"/>
        <v/>
      </c>
      <c r="F27" s="1262"/>
      <c r="G27" s="1262"/>
      <c r="H27" s="1286" t="str">
        <f t="shared" si="5"/>
        <v/>
      </c>
      <c r="I27" s="1335"/>
      <c r="J27" s="91">
        <v>19</v>
      </c>
      <c r="K27" s="112" t="str">
        <f>EmpDetail!B22</f>
        <v>d`".kk 'kekZ</v>
      </c>
      <c r="L27" s="112" t="str">
        <f>EmpDetail!C22</f>
        <v>प्रबोधक</v>
      </c>
      <c r="M27" s="112" t="str">
        <f>EmpDetail!D22</f>
        <v>राउप्रावि मोहिनी</v>
      </c>
      <c r="O27" s="115" t="str">
        <f t="shared" si="4"/>
        <v/>
      </c>
    </row>
    <row r="28" spans="1:15" ht="18.600000000000001" thickBot="1">
      <c r="A28" s="1378"/>
      <c r="B28" s="1327" t="str">
        <f t="shared" si="0"/>
        <v/>
      </c>
      <c r="C28" s="1293" t="str">
        <f t="shared" si="1"/>
        <v/>
      </c>
      <c r="D28" s="1286" t="str">
        <f t="shared" si="2"/>
        <v/>
      </c>
      <c r="E28" s="1286" t="str">
        <f t="shared" si="3"/>
        <v/>
      </c>
      <c r="F28" s="1262"/>
      <c r="G28" s="1262"/>
      <c r="H28" s="1286" t="str">
        <f t="shared" si="5"/>
        <v/>
      </c>
      <c r="I28" s="1335"/>
      <c r="J28" s="91">
        <v>20</v>
      </c>
      <c r="K28" s="112" t="str">
        <f>EmpDetail!B23</f>
        <v>/keZsUnz pkS/kjh</v>
      </c>
      <c r="L28" s="112" t="str">
        <f>EmpDetail!C23</f>
        <v>अध्यापक ग्रेड III</v>
      </c>
      <c r="M28" s="112" t="str">
        <f>EmpDetail!D23</f>
        <v>राउप्रावि गोरधनपुरा</v>
      </c>
      <c r="O28" s="115" t="str">
        <f t="shared" si="4"/>
        <v/>
      </c>
    </row>
    <row r="29" spans="1:15" ht="18">
      <c r="B29" s="288" t="str">
        <f>IF(C29="","","uksV&amp;")</f>
        <v/>
      </c>
      <c r="C29" s="1651" t="str">
        <f>IF(A3="Yes","bUgs fu;ekuqlkj ;k=k o nSfud HkRrk ns; gS A","")</f>
        <v/>
      </c>
      <c r="D29" s="1651"/>
      <c r="E29" s="1651"/>
      <c r="F29" s="1651"/>
      <c r="G29" s="1651"/>
      <c r="H29" s="228"/>
      <c r="I29" s="228"/>
      <c r="J29" s="91">
        <v>21</v>
      </c>
      <c r="K29" s="112" t="str">
        <f>EmpDetail!B24</f>
        <v>izgykn ekyh</v>
      </c>
      <c r="L29" s="112" t="str">
        <f>EmpDetail!C24</f>
        <v>प्रबोधक</v>
      </c>
      <c r="M29" s="112" t="str">
        <f>EmpDetail!D24</f>
        <v>राउप्रावि गोरधनपुरा</v>
      </c>
    </row>
    <row r="30" spans="1:15" ht="18">
      <c r="B30" s="228"/>
      <c r="C30" s="228"/>
      <c r="D30" s="228"/>
      <c r="E30" s="228"/>
      <c r="F30" s="228"/>
      <c r="G30" s="228"/>
      <c r="H30" s="286" t="str">
        <f>Master!B2</f>
        <v>प्रधानाचार्य</v>
      </c>
      <c r="I30" s="228"/>
      <c r="J30" s="91">
        <v>22</v>
      </c>
      <c r="K30" s="112" t="str">
        <f>EmpDetail!B25</f>
        <v>jken;ky xqtZj</v>
      </c>
      <c r="L30" s="112" t="str">
        <f>EmpDetail!C25</f>
        <v>प्रबोधक</v>
      </c>
      <c r="M30" s="112" t="str">
        <f>EmpDetail!D25</f>
        <v>राउप्रावि सोंदीफल</v>
      </c>
    </row>
    <row r="31" spans="1:15" ht="18">
      <c r="B31" s="228"/>
      <c r="C31" s="228"/>
      <c r="D31" s="228"/>
      <c r="E31" s="228"/>
      <c r="F31" s="228"/>
      <c r="G31" s="228"/>
      <c r="H31" s="286" t="str">
        <f>Master!B3</f>
        <v xml:space="preserve">राजकीय उच्च माध्यमिक विद्यालय </v>
      </c>
      <c r="I31" s="228"/>
      <c r="J31" s="91">
        <v>23</v>
      </c>
      <c r="K31" s="112" t="str">
        <f>EmpDetail!B26</f>
        <v>vkSeizdk'k tkV</v>
      </c>
      <c r="L31" s="112" t="str">
        <f>EmpDetail!C26</f>
        <v>अध्यापक ग्रेड III</v>
      </c>
      <c r="M31" s="112" t="str">
        <f>EmpDetail!D26</f>
        <v>राउप्रावि सोंदीफल</v>
      </c>
    </row>
    <row r="32" spans="1:15" ht="18">
      <c r="B32" s="3"/>
      <c r="C32" s="3"/>
      <c r="D32" s="3"/>
      <c r="E32" s="3"/>
      <c r="F32" s="3"/>
      <c r="G32" s="3"/>
      <c r="H32" s="286" t="str">
        <f>Master!B4</f>
        <v>चौगाई]टोंक</v>
      </c>
      <c r="I32" s="3"/>
      <c r="J32" s="91">
        <v>24</v>
      </c>
      <c r="K32" s="112" t="str">
        <f>EmpDetail!B27</f>
        <v>vthr flag</v>
      </c>
      <c r="L32" s="112" t="str">
        <f>EmpDetail!C27</f>
        <v>अध्यापक ग्रेड III</v>
      </c>
      <c r="M32" s="112" t="str">
        <f>EmpDetail!D27</f>
        <v>राप्रावि जानकीवल्लभपुरा</v>
      </c>
    </row>
    <row r="33" spans="10:13" ht="18">
      <c r="J33" s="91">
        <v>25</v>
      </c>
      <c r="K33" s="112" t="str">
        <f>EmpDetail!B28</f>
        <v>eq[rkj eha;k</v>
      </c>
      <c r="L33" s="112" t="str">
        <f>EmpDetail!C28</f>
        <v>प्रबोधक</v>
      </c>
      <c r="M33" s="112" t="str">
        <f>EmpDetail!D28</f>
        <v>राप्रावि जानकीवल्लभपुरा</v>
      </c>
    </row>
    <row r="34" spans="10:13" ht="18">
      <c r="J34" s="91">
        <v>26</v>
      </c>
      <c r="K34" s="112" t="str">
        <f>EmpDetail!B29</f>
        <v xml:space="preserve">eks0 tehy </v>
      </c>
      <c r="L34" s="112" t="str">
        <f>EmpDetail!C29</f>
        <v>प्रबोधक</v>
      </c>
      <c r="M34" s="112" t="str">
        <f>EmpDetail!D29</f>
        <v>राप्रावि रसूलपुरा</v>
      </c>
    </row>
    <row r="35" spans="10:13" ht="18">
      <c r="J35" s="91">
        <v>27</v>
      </c>
      <c r="K35" s="112" t="str">
        <f>EmpDetail!B30</f>
        <v>lkaojey tkV</v>
      </c>
      <c r="L35" s="112" t="str">
        <f>EmpDetail!C30</f>
        <v>अध्यापक ग्रेड III</v>
      </c>
      <c r="M35" s="112" t="str">
        <f>EmpDetail!D30</f>
        <v>राप्रावि रसूलपुरा</v>
      </c>
    </row>
    <row r="36" spans="10:13" ht="18">
      <c r="J36" s="91">
        <v>28</v>
      </c>
      <c r="K36" s="112" t="str">
        <f>EmpDetail!B31</f>
        <v>pkS/kjh eksuk jkekorkj</v>
      </c>
      <c r="L36" s="112" t="str">
        <f>EmpDetail!C31</f>
        <v>अध्यापक ग्रेड III</v>
      </c>
      <c r="M36" s="112" t="str">
        <f>EmpDetail!D31</f>
        <v>राप्रावि मोहिनी ढाणी बाढ</v>
      </c>
    </row>
    <row r="37" spans="10:13" ht="18">
      <c r="J37" s="91">
        <v>29</v>
      </c>
      <c r="K37" s="112" t="str">
        <f>EmpDetail!B32</f>
        <v>rkjkpUn tk;loky</v>
      </c>
      <c r="L37" s="112" t="str">
        <f>EmpDetail!C32</f>
        <v>प्रबोधक</v>
      </c>
      <c r="M37" s="112" t="str">
        <f>EmpDetail!D32</f>
        <v>राप्रावि मोहिनी ढाणी बाढ</v>
      </c>
    </row>
    <row r="38" spans="10:13" ht="18">
      <c r="J38" s="91">
        <v>30</v>
      </c>
      <c r="K38" s="112" t="str">
        <f>EmpDetail!B33</f>
        <v>jketl ;kno</v>
      </c>
      <c r="L38" s="112" t="str">
        <f>EmpDetail!C33</f>
        <v>अध्यापक ग्रेड III</v>
      </c>
      <c r="M38" s="112" t="str">
        <f>EmpDetail!D33</f>
        <v>राप्रावि बैरवा ढाणी सोन्दीफल</v>
      </c>
    </row>
    <row r="39" spans="10:13" ht="18">
      <c r="J39" s="91">
        <v>31</v>
      </c>
      <c r="K39" s="112" t="str">
        <f>EmpDetail!B34</f>
        <v>dtksMey eh.kk</v>
      </c>
      <c r="L39" s="112" t="str">
        <f>EmpDetail!C34</f>
        <v>अध्यापक ग्रेड III</v>
      </c>
      <c r="M39" s="112" t="str">
        <f>EmpDetail!D34</f>
        <v>राप्रावि बैरवा ढाणी सोन्दीफल</v>
      </c>
    </row>
    <row r="40" spans="10:13" ht="18">
      <c r="J40" s="91">
        <v>32</v>
      </c>
      <c r="K40" s="112" t="str">
        <f>EmpDetail!B35</f>
        <v>/kaut; xkSRre</v>
      </c>
      <c r="L40" s="112" t="str">
        <f>EmpDetail!C35</f>
        <v>अध्यापक ग्रेड III</v>
      </c>
      <c r="M40" s="112" t="str">
        <f>EmpDetail!D35</f>
        <v>राउप्रावि गोरधनपुरा</v>
      </c>
    </row>
    <row r="41" spans="10:13" ht="18">
      <c r="J41" s="91">
        <v>33</v>
      </c>
      <c r="K41" s="112" t="str">
        <f>EmpDetail!B36</f>
        <v>d`".kk xaxoky</v>
      </c>
      <c r="L41" s="112" t="str">
        <f>EmpDetail!C36</f>
        <v>अध्यापक ग्रेड III</v>
      </c>
      <c r="M41" s="112" t="str">
        <f>EmpDetail!D36</f>
        <v>राउप्रावि गोरधनपुरा</v>
      </c>
    </row>
    <row r="42" spans="10:13" ht="18">
      <c r="J42" s="91">
        <v>34</v>
      </c>
      <c r="K42" s="112" t="str">
        <f>EmpDetail!B37</f>
        <v>n'kjFk dqekj ;kno</v>
      </c>
      <c r="L42" s="112" t="str">
        <f>EmpDetail!C37</f>
        <v>अध्यापक ग्रेड III</v>
      </c>
      <c r="M42" s="112" t="str">
        <f>EmpDetail!D37</f>
        <v>राउप्रावि सोंदीफल</v>
      </c>
    </row>
    <row r="43" spans="10:13" ht="18">
      <c r="J43" s="91">
        <v>35</v>
      </c>
      <c r="K43" s="112" t="str">
        <f>EmpDetail!B38</f>
        <v>d`".k yky tkV</v>
      </c>
      <c r="L43" s="112" t="str">
        <f>EmpDetail!C38</f>
        <v>अध्यापक ग्रेड III</v>
      </c>
      <c r="M43" s="112" t="str">
        <f>EmpDetail!D38</f>
        <v>राउप्रावि सोंदीफल</v>
      </c>
    </row>
    <row r="44" spans="10:13" ht="18">
      <c r="J44" s="91">
        <v>36</v>
      </c>
      <c r="K44" s="112" t="str">
        <f>EmpDetail!B39</f>
        <v>nhisUnz dqekj iztkir</v>
      </c>
      <c r="L44" s="112" t="str">
        <f>EmpDetail!C39</f>
        <v>अध्यापक ग्रेड III</v>
      </c>
      <c r="M44" s="112" t="str">
        <f>EmpDetail!D39</f>
        <v>राउप्रावि सोंदीफल</v>
      </c>
    </row>
    <row r="45" spans="10:13" ht="18">
      <c r="J45" s="91">
        <v>37</v>
      </c>
      <c r="K45" s="112" t="str">
        <f>EmpDetail!B40</f>
        <v>uohu dqekj</v>
      </c>
      <c r="L45" s="112" t="str">
        <f>EmpDetail!C40</f>
        <v>अध्यापक ग्रेड III</v>
      </c>
      <c r="M45" s="112" t="str">
        <f>EmpDetail!D40</f>
        <v>राउप्रावि मोहिनी</v>
      </c>
    </row>
    <row r="46" spans="10:13" ht="18">
      <c r="J46" s="91">
        <v>38</v>
      </c>
      <c r="K46" s="112" t="str">
        <f>EmpDetail!B41</f>
        <v>ehrs'k dqekj 'kekZ</v>
      </c>
      <c r="L46" s="112" t="str">
        <f>EmpDetail!C41</f>
        <v>अध्यापक ग्रेड III</v>
      </c>
      <c r="M46" s="112" t="str">
        <f>EmpDetail!D41</f>
        <v>राउप्रावि मोहिनी</v>
      </c>
    </row>
    <row r="47" spans="10:13" ht="18">
      <c r="J47" s="91">
        <v>39</v>
      </c>
      <c r="K47" s="112" t="str">
        <f>EmpDetail!B42</f>
        <v>eUtw eh.kk</v>
      </c>
      <c r="L47" s="112" t="str">
        <f>EmpDetail!C42</f>
        <v>वरिष्ठ अध्यापक</v>
      </c>
      <c r="M47" s="112" t="str">
        <f>EmpDetail!D42</f>
        <v>राउप्रावि गोरधनपुरा</v>
      </c>
    </row>
    <row r="48" spans="10:13" ht="18">
      <c r="J48" s="91">
        <v>40</v>
      </c>
      <c r="K48" s="112" t="str">
        <f>EmpDetail!B43</f>
        <v>eatw pkS/kjh</v>
      </c>
      <c r="L48" s="112" t="str">
        <f>EmpDetail!C43</f>
        <v>वरिष्ठ अध्यापक</v>
      </c>
      <c r="M48" s="112" t="str">
        <f>EmpDetail!D43</f>
        <v>राउप्रावि सोंदीफल</v>
      </c>
    </row>
    <row r="49" spans="10:13" ht="18">
      <c r="J49" s="91">
        <v>41</v>
      </c>
      <c r="K49" s="112">
        <f>EmpDetail!B44</f>
        <v>0</v>
      </c>
      <c r="L49" s="112">
        <f>EmpDetail!C44</f>
        <v>0</v>
      </c>
      <c r="M49" s="112">
        <f>EmpDetail!D44</f>
        <v>0</v>
      </c>
    </row>
    <row r="50" spans="10:13" ht="18">
      <c r="J50" s="91">
        <v>42</v>
      </c>
      <c r="K50" s="112">
        <f>EmpDetail!B45</f>
        <v>0</v>
      </c>
      <c r="L50" s="112">
        <f>EmpDetail!C45</f>
        <v>0</v>
      </c>
      <c r="M50" s="112">
        <f>EmpDetail!D45</f>
        <v>0</v>
      </c>
    </row>
    <row r="51" spans="10:13" ht="18">
      <c r="J51" s="91">
        <v>43</v>
      </c>
      <c r="K51" s="112">
        <f>EmpDetail!B46</f>
        <v>0</v>
      </c>
      <c r="L51" s="112" t="e">
        <f>EmpDetail!#REF!</f>
        <v>#REF!</v>
      </c>
      <c r="M51" s="112" t="e">
        <f>EmpDetail!#REF!</f>
        <v>#REF!</v>
      </c>
    </row>
    <row r="52" spans="10:13" ht="18">
      <c r="J52" s="91">
        <v>44</v>
      </c>
      <c r="K52" s="112">
        <f>EmpDetail!B47</f>
        <v>0</v>
      </c>
      <c r="L52" s="112">
        <f>EmpDetail!C47</f>
        <v>0</v>
      </c>
      <c r="M52" s="112">
        <f>EmpDetail!D47</f>
        <v>0</v>
      </c>
    </row>
    <row r="53" spans="10:13" ht="18">
      <c r="J53" s="91">
        <v>45</v>
      </c>
      <c r="K53" s="112">
        <f>EmpDetail!B48</f>
        <v>0</v>
      </c>
      <c r="L53" s="112">
        <f>EmpDetail!C48</f>
        <v>0</v>
      </c>
      <c r="M53" s="112">
        <f>EmpDetail!D48</f>
        <v>0</v>
      </c>
    </row>
    <row r="54" spans="10:13" ht="18">
      <c r="J54" s="91">
        <v>46</v>
      </c>
      <c r="K54" s="112">
        <f>EmpDetail!B49</f>
        <v>0</v>
      </c>
      <c r="L54" s="112">
        <f>EmpDetail!C49</f>
        <v>0</v>
      </c>
      <c r="M54" s="112">
        <f>EmpDetail!D49</f>
        <v>0</v>
      </c>
    </row>
    <row r="55" spans="10:13" ht="18">
      <c r="J55" s="91">
        <v>47</v>
      </c>
      <c r="K55" s="112">
        <f>EmpDetail!B50</f>
        <v>0</v>
      </c>
      <c r="L55" s="112">
        <f>EmpDetail!C50</f>
        <v>0</v>
      </c>
      <c r="M55" s="112">
        <f>EmpDetail!D50</f>
        <v>0</v>
      </c>
    </row>
    <row r="56" spans="10:13" ht="18">
      <c r="J56" s="91">
        <v>48</v>
      </c>
      <c r="K56" s="112">
        <f>EmpDetail!B51</f>
        <v>0</v>
      </c>
      <c r="L56" s="112">
        <f>EmpDetail!C51</f>
        <v>0</v>
      </c>
      <c r="M56" s="112">
        <f>EmpDetail!D51</f>
        <v>0</v>
      </c>
    </row>
    <row r="57" spans="10:13" ht="18">
      <c r="J57" s="91">
        <v>49</v>
      </c>
      <c r="K57" s="112">
        <f>EmpDetail!B52</f>
        <v>0</v>
      </c>
      <c r="L57" s="112">
        <f>EmpDetail!C52</f>
        <v>0</v>
      </c>
      <c r="M57" s="112">
        <f>EmpDetail!D52</f>
        <v>0</v>
      </c>
    </row>
    <row r="58" spans="10:13" ht="18">
      <c r="J58" s="91">
        <v>50</v>
      </c>
      <c r="K58" s="112">
        <f>EmpDetail!B53</f>
        <v>0</v>
      </c>
      <c r="L58" s="112">
        <f>EmpDetail!C53</f>
        <v>0</v>
      </c>
      <c r="M58" s="112">
        <f>EmpDetail!D53</f>
        <v>0</v>
      </c>
    </row>
    <row r="59" spans="10:13" ht="18">
      <c r="J59" s="91">
        <v>51</v>
      </c>
      <c r="K59" s="112">
        <f>EmpDetail!B54</f>
        <v>0</v>
      </c>
      <c r="L59" s="112">
        <f>EmpDetail!C54</f>
        <v>0</v>
      </c>
      <c r="M59" s="112">
        <f>EmpDetail!D54</f>
        <v>0</v>
      </c>
    </row>
    <row r="60" spans="10:13" ht="18">
      <c r="J60" s="91">
        <v>52</v>
      </c>
      <c r="K60" s="112">
        <f>EmpDetail!B55</f>
        <v>0</v>
      </c>
      <c r="L60" s="112">
        <f>EmpDetail!C55</f>
        <v>0</v>
      </c>
      <c r="M60" s="112">
        <f>EmpDetail!D55</f>
        <v>0</v>
      </c>
    </row>
    <row r="61" spans="10:13" ht="18">
      <c r="J61" s="91">
        <v>53</v>
      </c>
      <c r="K61" s="112">
        <f>EmpDetail!B56</f>
        <v>0</v>
      </c>
      <c r="L61" s="112">
        <f>EmpDetail!C56</f>
        <v>0</v>
      </c>
      <c r="M61" s="112">
        <f>EmpDetail!D56</f>
        <v>0</v>
      </c>
    </row>
    <row r="62" spans="10:13" ht="18">
      <c r="J62" s="91">
        <v>54</v>
      </c>
      <c r="K62" s="112">
        <f>EmpDetail!B57</f>
        <v>0</v>
      </c>
      <c r="L62" s="112">
        <f>EmpDetail!C57</f>
        <v>0</v>
      </c>
      <c r="M62" s="112">
        <f>EmpDetail!D57</f>
        <v>0</v>
      </c>
    </row>
    <row r="63" spans="10:13" ht="18">
      <c r="J63" s="91">
        <v>55</v>
      </c>
      <c r="K63" s="112">
        <f>EmpDetail!B58</f>
        <v>0</v>
      </c>
      <c r="L63" s="112">
        <f>EmpDetail!C58</f>
        <v>0</v>
      </c>
      <c r="M63" s="112">
        <f>EmpDetail!D58</f>
        <v>0</v>
      </c>
    </row>
    <row r="64" spans="10:13" ht="18">
      <c r="J64" s="91">
        <v>56</v>
      </c>
      <c r="K64" s="112">
        <f>EmpDetail!B59</f>
        <v>0</v>
      </c>
      <c r="L64" s="112">
        <f>EmpDetail!C59</f>
        <v>0</v>
      </c>
      <c r="M64" s="112">
        <f>EmpDetail!D59</f>
        <v>0</v>
      </c>
    </row>
    <row r="65" spans="10:13" ht="18">
      <c r="J65" s="91">
        <v>57</v>
      </c>
      <c r="K65" s="112">
        <f>EmpDetail!B60</f>
        <v>0</v>
      </c>
      <c r="L65" s="112">
        <f>EmpDetail!C60</f>
        <v>0</v>
      </c>
      <c r="M65" s="112">
        <f>EmpDetail!D60</f>
        <v>0</v>
      </c>
    </row>
    <row r="66" spans="10:13" ht="18">
      <c r="J66" s="91">
        <v>58</v>
      </c>
      <c r="K66" s="112">
        <f>EmpDetail!B61</f>
        <v>0</v>
      </c>
      <c r="L66" s="112">
        <f>EmpDetail!C61</f>
        <v>0</v>
      </c>
      <c r="M66" s="112">
        <f>EmpDetail!D61</f>
        <v>0</v>
      </c>
    </row>
    <row r="67" spans="10:13" ht="18">
      <c r="J67" s="91">
        <v>59</v>
      </c>
      <c r="K67" s="112">
        <f>EmpDetail!B62</f>
        <v>0</v>
      </c>
      <c r="L67" s="112">
        <f>EmpDetail!C62</f>
        <v>0</v>
      </c>
      <c r="M67" s="112">
        <f>EmpDetail!D62</f>
        <v>0</v>
      </c>
    </row>
    <row r="68" spans="10:13" ht="18">
      <c r="J68" s="91">
        <v>60</v>
      </c>
      <c r="K68" s="112">
        <f>EmpDetail!B63</f>
        <v>0</v>
      </c>
      <c r="L68" s="112">
        <f>EmpDetail!C63</f>
        <v>0</v>
      </c>
      <c r="M68" s="112">
        <f>EmpDetail!D63</f>
        <v>0</v>
      </c>
    </row>
    <row r="69" spans="10:13" ht="18">
      <c r="J69" s="91">
        <v>61</v>
      </c>
      <c r="K69" s="112">
        <f>EmpDetail!B64</f>
        <v>0</v>
      </c>
      <c r="L69" s="112">
        <f>EmpDetail!C64</f>
        <v>0</v>
      </c>
      <c r="M69" s="112">
        <f>EmpDetail!D64</f>
        <v>0</v>
      </c>
    </row>
    <row r="70" spans="10:13" ht="18">
      <c r="J70" s="91">
        <v>62</v>
      </c>
      <c r="K70" s="112">
        <f>EmpDetail!B65</f>
        <v>0</v>
      </c>
      <c r="L70" s="112">
        <f>EmpDetail!C65</f>
        <v>0</v>
      </c>
      <c r="M70" s="112">
        <f>EmpDetail!D65</f>
        <v>0</v>
      </c>
    </row>
    <row r="71" spans="10:13" ht="18">
      <c r="J71" s="91">
        <v>63</v>
      </c>
      <c r="K71" s="112">
        <f>EmpDetail!B66</f>
        <v>0</v>
      </c>
      <c r="L71" s="112">
        <f>EmpDetail!C66</f>
        <v>0</v>
      </c>
      <c r="M71" s="112">
        <f>EmpDetail!D66</f>
        <v>0</v>
      </c>
    </row>
    <row r="72" spans="10:13" ht="18">
      <c r="J72" s="91">
        <v>64</v>
      </c>
      <c r="K72" s="112">
        <f>EmpDetail!B67</f>
        <v>0</v>
      </c>
      <c r="L72" s="112">
        <f>EmpDetail!C67</f>
        <v>0</v>
      </c>
      <c r="M72" s="112">
        <f>EmpDetail!D67</f>
        <v>0</v>
      </c>
    </row>
    <row r="73" spans="10:13" ht="18">
      <c r="J73" s="91">
        <v>65</v>
      </c>
      <c r="K73" s="112">
        <f>EmpDetail!B68</f>
        <v>0</v>
      </c>
      <c r="L73" s="112">
        <f>EmpDetail!C68</f>
        <v>0</v>
      </c>
      <c r="M73" s="112">
        <f>EmpDetail!D68</f>
        <v>0</v>
      </c>
    </row>
    <row r="74" spans="10:13" ht="18">
      <c r="J74" s="91">
        <v>66</v>
      </c>
      <c r="K74" s="112">
        <f>EmpDetail!B69</f>
        <v>0</v>
      </c>
      <c r="L74" s="112">
        <f>EmpDetail!C69</f>
        <v>0</v>
      </c>
      <c r="M74" s="112">
        <f>EmpDetail!D69</f>
        <v>0</v>
      </c>
    </row>
    <row r="75" spans="10:13" ht="18">
      <c r="J75" s="91">
        <v>67</v>
      </c>
      <c r="K75" s="112">
        <f>EmpDetail!B70</f>
        <v>0</v>
      </c>
      <c r="L75" s="112">
        <f>EmpDetail!C70</f>
        <v>0</v>
      </c>
      <c r="M75" s="112">
        <f>EmpDetail!D70</f>
        <v>0</v>
      </c>
    </row>
    <row r="76" spans="10:13" ht="18">
      <c r="J76" s="91">
        <v>68</v>
      </c>
      <c r="K76" s="112">
        <f>EmpDetail!B71</f>
        <v>0</v>
      </c>
      <c r="L76" s="112">
        <f>EmpDetail!C71</f>
        <v>0</v>
      </c>
      <c r="M76" s="112">
        <f>EmpDetail!D71</f>
        <v>0</v>
      </c>
    </row>
    <row r="77" spans="10:13" ht="18">
      <c r="J77" s="91">
        <v>69</v>
      </c>
      <c r="K77" s="112">
        <f>EmpDetail!B72</f>
        <v>0</v>
      </c>
      <c r="L77" s="112">
        <f>EmpDetail!C72</f>
        <v>0</v>
      </c>
      <c r="M77" s="112">
        <f>EmpDetail!D72</f>
        <v>0</v>
      </c>
    </row>
    <row r="78" spans="10:13" ht="18">
      <c r="J78" s="91">
        <v>70</v>
      </c>
      <c r="K78" s="112">
        <f>EmpDetail!B73</f>
        <v>0</v>
      </c>
      <c r="L78" s="112">
        <f>EmpDetail!C73</f>
        <v>0</v>
      </c>
      <c r="M78" s="112">
        <f>EmpDetail!D73</f>
        <v>0</v>
      </c>
    </row>
    <row r="79" spans="10:13" ht="18">
      <c r="J79" s="91">
        <v>71</v>
      </c>
      <c r="K79" s="112">
        <f>EmpDetail!B74</f>
        <v>0</v>
      </c>
      <c r="L79" s="112">
        <f>EmpDetail!C74</f>
        <v>0</v>
      </c>
      <c r="M79" s="112">
        <f>EmpDetail!D74</f>
        <v>0</v>
      </c>
    </row>
    <row r="80" spans="10:13" ht="18">
      <c r="J80" s="91">
        <v>72</v>
      </c>
      <c r="K80" s="112">
        <f>EmpDetail!B75</f>
        <v>0</v>
      </c>
      <c r="L80" s="112">
        <f>EmpDetail!C75</f>
        <v>0</v>
      </c>
      <c r="M80" s="112">
        <f>EmpDetail!D75</f>
        <v>0</v>
      </c>
    </row>
    <row r="81" spans="10:13" ht="18">
      <c r="J81" s="91">
        <v>73</v>
      </c>
      <c r="K81" s="112">
        <f>EmpDetail!B76</f>
        <v>0</v>
      </c>
      <c r="L81" s="112">
        <f>EmpDetail!C76</f>
        <v>0</v>
      </c>
      <c r="M81" s="112">
        <f>EmpDetail!D76</f>
        <v>0</v>
      </c>
    </row>
    <row r="82" spans="10:13" ht="18">
      <c r="J82" s="91">
        <v>74</v>
      </c>
      <c r="K82" s="112">
        <f>EmpDetail!B77</f>
        <v>0</v>
      </c>
      <c r="L82" s="112">
        <f>EmpDetail!C77</f>
        <v>0</v>
      </c>
      <c r="M82" s="112">
        <f>EmpDetail!D77</f>
        <v>0</v>
      </c>
    </row>
    <row r="83" spans="10:13" ht="18">
      <c r="J83" s="91">
        <v>75</v>
      </c>
      <c r="K83" s="112">
        <f>EmpDetail!B78</f>
        <v>0</v>
      </c>
      <c r="L83" s="112">
        <f>EmpDetail!C78</f>
        <v>0</v>
      </c>
      <c r="M83" s="112">
        <f>EmpDetail!D78</f>
        <v>0</v>
      </c>
    </row>
    <row r="84" spans="10:13" ht="18">
      <c r="J84" s="91">
        <v>76</v>
      </c>
      <c r="K84" s="112">
        <f>EmpDetail!B79</f>
        <v>0</v>
      </c>
      <c r="L84" s="112">
        <f>EmpDetail!C79</f>
        <v>0</v>
      </c>
      <c r="M84" s="112">
        <f>EmpDetail!D79</f>
        <v>0</v>
      </c>
    </row>
    <row r="85" spans="10:13" ht="18">
      <c r="J85" s="91">
        <v>77</v>
      </c>
      <c r="K85" s="112">
        <f>EmpDetail!B80</f>
        <v>0</v>
      </c>
      <c r="L85" s="112">
        <f>EmpDetail!C80</f>
        <v>0</v>
      </c>
      <c r="M85" s="112">
        <f>EmpDetail!D80</f>
        <v>0</v>
      </c>
    </row>
    <row r="86" spans="10:13" ht="18">
      <c r="J86" s="91">
        <v>78</v>
      </c>
      <c r="K86" s="112">
        <f>EmpDetail!B81</f>
        <v>0</v>
      </c>
      <c r="L86" s="112">
        <f>EmpDetail!C81</f>
        <v>0</v>
      </c>
      <c r="M86" s="112">
        <f>EmpDetail!D81</f>
        <v>0</v>
      </c>
    </row>
    <row r="87" spans="10:13" ht="18">
      <c r="J87" s="91">
        <v>79</v>
      </c>
      <c r="K87" s="112">
        <f>EmpDetail!B82</f>
        <v>0</v>
      </c>
      <c r="L87" s="112">
        <f>EmpDetail!C82</f>
        <v>0</v>
      </c>
      <c r="M87" s="112">
        <f>EmpDetail!D82</f>
        <v>0</v>
      </c>
    </row>
    <row r="88" spans="10:13" ht="18">
      <c r="J88" s="91">
        <v>80</v>
      </c>
      <c r="K88" s="112">
        <f>EmpDetail!B83</f>
        <v>0</v>
      </c>
      <c r="L88" s="112">
        <f>EmpDetail!C83</f>
        <v>0</v>
      </c>
      <c r="M88" s="112">
        <f>EmpDetail!D83</f>
        <v>0</v>
      </c>
    </row>
    <row r="89" spans="10:13" ht="18">
      <c r="J89" s="91">
        <v>81</v>
      </c>
      <c r="K89" s="112">
        <f>EmpDetail!B84</f>
        <v>0</v>
      </c>
      <c r="L89" s="112">
        <f>EmpDetail!C84</f>
        <v>0</v>
      </c>
      <c r="M89" s="112">
        <f>EmpDetail!D84</f>
        <v>0</v>
      </c>
    </row>
    <row r="90" spans="10:13" ht="18">
      <c r="J90" s="91">
        <v>82</v>
      </c>
      <c r="K90" s="112">
        <f>EmpDetail!B85</f>
        <v>0</v>
      </c>
      <c r="L90" s="112">
        <f>EmpDetail!C85</f>
        <v>0</v>
      </c>
      <c r="M90" s="112">
        <f>EmpDetail!D85</f>
        <v>0</v>
      </c>
    </row>
    <row r="91" spans="10:13" ht="18">
      <c r="J91" s="91">
        <v>83</v>
      </c>
      <c r="K91" s="112">
        <f>EmpDetail!B86</f>
        <v>0</v>
      </c>
      <c r="L91" s="112">
        <f>EmpDetail!C86</f>
        <v>0</v>
      </c>
      <c r="M91" s="112">
        <f>EmpDetail!D86</f>
        <v>0</v>
      </c>
    </row>
    <row r="92" spans="10:13" ht="18">
      <c r="J92" s="91">
        <v>84</v>
      </c>
      <c r="K92" s="112">
        <f>EmpDetail!B87</f>
        <v>0</v>
      </c>
      <c r="L92" s="112">
        <f>EmpDetail!C87</f>
        <v>0</v>
      </c>
      <c r="M92" s="112">
        <f>EmpDetail!D87</f>
        <v>0</v>
      </c>
    </row>
    <row r="93" spans="10:13" ht="18">
      <c r="J93" s="91">
        <v>85</v>
      </c>
      <c r="K93" s="112">
        <f>EmpDetail!B88</f>
        <v>0</v>
      </c>
      <c r="L93" s="112">
        <f>EmpDetail!C88</f>
        <v>0</v>
      </c>
      <c r="M93" s="112">
        <f>EmpDetail!D88</f>
        <v>0</v>
      </c>
    </row>
    <row r="94" spans="10:13" ht="18">
      <c r="J94" s="91">
        <v>86</v>
      </c>
      <c r="K94" s="112">
        <f>EmpDetail!B89</f>
        <v>0</v>
      </c>
      <c r="L94" s="112">
        <f>EmpDetail!C89</f>
        <v>0</v>
      </c>
      <c r="M94" s="112">
        <f>EmpDetail!D89</f>
        <v>0</v>
      </c>
    </row>
    <row r="95" spans="10:13" ht="18">
      <c r="J95" s="91">
        <v>87</v>
      </c>
      <c r="K95" s="112">
        <f>EmpDetail!B90</f>
        <v>0</v>
      </c>
      <c r="L95" s="112">
        <f>EmpDetail!C90</f>
        <v>0</v>
      </c>
      <c r="M95" s="112">
        <f>EmpDetail!D90</f>
        <v>0</v>
      </c>
    </row>
    <row r="96" spans="10:13" ht="18">
      <c r="J96" s="91">
        <v>88</v>
      </c>
      <c r="K96" s="112">
        <f>EmpDetail!B91</f>
        <v>0</v>
      </c>
      <c r="L96" s="112">
        <f>EmpDetail!C91</f>
        <v>0</v>
      </c>
      <c r="M96" s="112">
        <f>EmpDetail!D91</f>
        <v>0</v>
      </c>
    </row>
    <row r="97" spans="10:13" ht="18">
      <c r="J97" s="91">
        <v>89</v>
      </c>
      <c r="K97" s="112">
        <f>EmpDetail!B92</f>
        <v>0</v>
      </c>
      <c r="L97" s="112">
        <f>EmpDetail!C92</f>
        <v>0</v>
      </c>
      <c r="M97" s="112">
        <f>EmpDetail!D92</f>
        <v>0</v>
      </c>
    </row>
    <row r="98" spans="10:13" ht="18">
      <c r="J98" s="91">
        <v>90</v>
      </c>
      <c r="K98" s="112">
        <f>EmpDetail!B93</f>
        <v>0</v>
      </c>
      <c r="L98" s="112">
        <f>EmpDetail!C93</f>
        <v>0</v>
      </c>
      <c r="M98" s="112">
        <f>EmpDetail!D93</f>
        <v>0</v>
      </c>
    </row>
    <row r="99" spans="10:13" ht="18">
      <c r="J99" s="91">
        <v>91</v>
      </c>
      <c r="K99" s="112">
        <f>EmpDetail!B94</f>
        <v>0</v>
      </c>
      <c r="L99" s="112">
        <f>EmpDetail!C94</f>
        <v>0</v>
      </c>
      <c r="M99" s="112">
        <f>EmpDetail!D94</f>
        <v>0</v>
      </c>
    </row>
    <row r="100" spans="10:13" ht="18">
      <c r="J100" s="91">
        <v>92</v>
      </c>
      <c r="K100" s="112">
        <f>EmpDetail!B95</f>
        <v>0</v>
      </c>
      <c r="L100" s="112">
        <f>EmpDetail!C95</f>
        <v>0</v>
      </c>
      <c r="M100" s="112">
        <f>EmpDetail!D95</f>
        <v>0</v>
      </c>
    </row>
    <row r="101" spans="10:13" ht="18">
      <c r="J101" s="91">
        <v>93</v>
      </c>
      <c r="K101" s="112">
        <f>EmpDetail!B96</f>
        <v>0</v>
      </c>
      <c r="L101" s="112">
        <f>EmpDetail!C96</f>
        <v>0</v>
      </c>
      <c r="M101" s="112">
        <f>EmpDetail!D96</f>
        <v>0</v>
      </c>
    </row>
    <row r="102" spans="10:13" ht="18">
      <c r="J102" s="91">
        <v>94</v>
      </c>
      <c r="K102" s="112">
        <f>EmpDetail!B97</f>
        <v>0</v>
      </c>
      <c r="L102" s="112">
        <f>EmpDetail!C97</f>
        <v>0</v>
      </c>
      <c r="M102" s="112">
        <f>EmpDetail!D97</f>
        <v>0</v>
      </c>
    </row>
    <row r="103" spans="10:13" ht="18">
      <c r="J103" s="91">
        <v>95</v>
      </c>
      <c r="K103" s="112">
        <f>EmpDetail!B98</f>
        <v>0</v>
      </c>
      <c r="L103" s="112">
        <f>EmpDetail!C98</f>
        <v>0</v>
      </c>
      <c r="M103" s="112">
        <f>EmpDetail!D98</f>
        <v>0</v>
      </c>
    </row>
    <row r="104" spans="10:13" ht="18">
      <c r="J104" s="91">
        <v>96</v>
      </c>
      <c r="K104" s="112">
        <f>EmpDetail!B99</f>
        <v>0</v>
      </c>
      <c r="L104" s="112">
        <f>EmpDetail!C99</f>
        <v>0</v>
      </c>
      <c r="M104" s="112">
        <f>EmpDetail!D99</f>
        <v>0</v>
      </c>
    </row>
    <row r="105" spans="10:13" ht="18">
      <c r="J105" s="91">
        <v>97</v>
      </c>
      <c r="K105" s="112">
        <f>EmpDetail!B100</f>
        <v>0</v>
      </c>
      <c r="L105" s="112">
        <f>EmpDetail!C100</f>
        <v>0</v>
      </c>
      <c r="M105" s="112">
        <f>EmpDetail!D100</f>
        <v>0</v>
      </c>
    </row>
    <row r="106" spans="10:13" ht="18">
      <c r="J106" s="91">
        <v>98</v>
      </c>
      <c r="K106" s="112">
        <f>EmpDetail!B101</f>
        <v>0</v>
      </c>
      <c r="L106" s="112">
        <f>EmpDetail!C101</f>
        <v>0</v>
      </c>
      <c r="M106" s="112">
        <f>EmpDetail!D101</f>
        <v>0</v>
      </c>
    </row>
    <row r="107" spans="10:13" ht="18">
      <c r="J107" s="91">
        <v>99</v>
      </c>
      <c r="K107" s="112">
        <f>EmpDetail!B102</f>
        <v>0</v>
      </c>
      <c r="L107" s="112">
        <f>EmpDetail!C102</f>
        <v>0</v>
      </c>
      <c r="M107" s="112">
        <f>EmpDetail!D102</f>
        <v>0</v>
      </c>
    </row>
    <row r="108" spans="10:13" ht="18">
      <c r="J108" s="91">
        <v>100</v>
      </c>
      <c r="K108" s="112">
        <f>EmpDetail!B103</f>
        <v>0</v>
      </c>
      <c r="L108" s="112">
        <f>EmpDetail!C103</f>
        <v>0</v>
      </c>
      <c r="M108" s="112">
        <f>EmpDetail!D103</f>
        <v>0</v>
      </c>
    </row>
  </sheetData>
  <sheetProtection password="87C9" sheet="1" objects="1" scenarios="1"/>
  <protectedRanges>
    <protectedRange sqref="B4:I4" name="Range8"/>
    <protectedRange sqref="A3" name="Range7"/>
    <protectedRange sqref="A9:A28" name="Range4"/>
    <protectedRange sqref="F9:G28" name="Range2"/>
    <protectedRange sqref="I9:I28" name="Range3"/>
    <protectedRange sqref="B4" name="Range5"/>
    <protectedRange sqref="I2" name="Range6"/>
  </protectedRanges>
  <mergeCells count="16">
    <mergeCell ref="C29:G29"/>
    <mergeCell ref="E4:F4"/>
    <mergeCell ref="B4:D4"/>
    <mergeCell ref="A7:A8"/>
    <mergeCell ref="B7:B8"/>
    <mergeCell ref="C7:C8"/>
    <mergeCell ref="D7:D8"/>
    <mergeCell ref="E7:E8"/>
    <mergeCell ref="H7:H8"/>
    <mergeCell ref="I7:I8"/>
    <mergeCell ref="B1:I1"/>
    <mergeCell ref="B3:I3"/>
    <mergeCell ref="B5:D5"/>
    <mergeCell ref="E5:F5"/>
    <mergeCell ref="B6:I6"/>
    <mergeCell ref="F7:G7"/>
  </mergeCells>
  <dataValidations count="1">
    <dataValidation type="list" allowBlank="1" showInputMessage="1" showErrorMessage="1" sqref="A3">
      <formula1>"Yes,No"</formula1>
    </dataValidation>
  </dataValidations>
  <pageMargins left="0.19" right="0.17" top="0.75" bottom="0.75" header="0.3" footer="0.3"/>
  <pageSetup paperSize="9" scale="90" orientation="portrait" blackAndWhite="1" verticalDpi="200" r:id="rId1"/>
  <drawing r:id="rId2"/>
  <legacyDrawing r:id="rId3"/>
</worksheet>
</file>

<file path=xl/worksheets/sheet18.xml><?xml version="1.0" encoding="utf-8"?>
<worksheet xmlns="http://schemas.openxmlformats.org/spreadsheetml/2006/main" xmlns:r="http://schemas.openxmlformats.org/officeDocument/2006/relationships">
  <sheetPr codeName="Sheet18">
    <tabColor rgb="FF00B0F0"/>
  </sheetPr>
  <dimension ref="A1:Q105"/>
  <sheetViews>
    <sheetView showGridLines="0" showRowColHeaders="0" workbookViewId="0">
      <selection activeCell="A5" sqref="A5"/>
    </sheetView>
  </sheetViews>
  <sheetFormatPr defaultRowHeight="14.4"/>
  <cols>
    <col min="2" max="2" width="7.88671875" customWidth="1"/>
    <col min="3" max="3" width="18.6640625" customWidth="1"/>
    <col min="4" max="4" width="15.44140625" customWidth="1"/>
    <col min="5" max="5" width="13.33203125" customWidth="1"/>
    <col min="6" max="6" width="7.5546875" customWidth="1"/>
    <col min="7" max="7" width="8.44140625" customWidth="1"/>
    <col min="8" max="8" width="9.88671875" customWidth="1"/>
    <col min="9" max="9" width="9.6640625" customWidth="1"/>
    <col min="10" max="10" width="9.5546875" bestFit="1" customWidth="1"/>
    <col min="11" max="14" width="0" hidden="1" customWidth="1"/>
  </cols>
  <sheetData>
    <row r="1" spans="1:17" ht="21.6" thickBot="1">
      <c r="B1" s="1656" t="str">
        <f>Master!G2&amp;Master!H2</f>
        <v>कार्यालय&amp;राजकीय उच्च माध्यमिक विद्यालय ]चौगाई]टोंक</v>
      </c>
      <c r="C1" s="1656"/>
      <c r="D1" s="1656"/>
      <c r="E1" s="1656"/>
      <c r="F1" s="1656"/>
      <c r="G1" s="1656"/>
      <c r="H1" s="1656"/>
      <c r="I1" s="1656"/>
      <c r="J1" s="1656"/>
      <c r="K1" s="87"/>
      <c r="L1" s="87"/>
      <c r="M1" s="87"/>
      <c r="N1" s="87"/>
      <c r="O1" s="87"/>
      <c r="P1" s="87"/>
      <c r="Q1" s="87"/>
    </row>
    <row r="2" spans="1:17" ht="18.600000000000001" thickBot="1">
      <c r="B2" s="1657" t="s">
        <v>343</v>
      </c>
      <c r="C2" s="1657"/>
      <c r="D2" s="1657"/>
      <c r="E2" s="1657"/>
      <c r="F2" s="1657"/>
      <c r="G2" s="1657"/>
      <c r="H2" s="1657"/>
      <c r="I2" s="1657"/>
      <c r="J2" s="1657"/>
      <c r="K2" s="87"/>
      <c r="L2" s="87"/>
      <c r="M2" s="87"/>
      <c r="N2" s="87"/>
      <c r="O2" s="87"/>
      <c r="P2" s="87"/>
      <c r="Q2" s="87"/>
    </row>
    <row r="3" spans="1:17" ht="18.600000000000001" thickBot="1">
      <c r="B3" s="1187"/>
      <c r="C3" s="1187"/>
      <c r="D3" s="1658" t="s">
        <v>342</v>
      </c>
      <c r="E3" s="1658"/>
      <c r="F3" s="1659" t="str">
        <f>Master!E3</f>
        <v>2021-22</v>
      </c>
      <c r="G3" s="1659"/>
      <c r="H3" s="1187"/>
      <c r="I3" s="1187"/>
      <c r="J3" s="1187"/>
      <c r="K3" s="87"/>
      <c r="L3" s="87"/>
      <c r="M3" s="87"/>
      <c r="N3" s="87"/>
      <c r="O3" s="87"/>
      <c r="P3" s="87"/>
      <c r="Q3" s="87"/>
    </row>
    <row r="4" spans="1:17" ht="16.2" thickBot="1">
      <c r="B4" s="1188" t="s">
        <v>283</v>
      </c>
      <c r="C4" s="1189" t="str">
        <f>Master!H3&amp;Master!I3&amp;Master!J3&amp;Master!E3&amp;"/"</f>
        <v>राउमावि/चौगाई/संस्था/2021-22/</v>
      </c>
      <c r="D4" s="1190"/>
      <c r="E4" s="1190"/>
      <c r="F4" s="1190"/>
      <c r="G4" s="1190"/>
      <c r="H4" s="1190"/>
      <c r="I4" s="1188" t="s">
        <v>226</v>
      </c>
      <c r="J4" s="1191">
        <f ca="1">TODAY()</f>
        <v>44369</v>
      </c>
      <c r="K4" s="87"/>
      <c r="L4" s="87"/>
      <c r="M4" s="87"/>
      <c r="N4" s="87"/>
      <c r="O4" s="87"/>
      <c r="P4" s="87"/>
      <c r="Q4" s="87"/>
    </row>
    <row r="5" spans="1:17" ht="47.4" thickBot="1">
      <c r="A5" s="1376" t="s">
        <v>334</v>
      </c>
      <c r="B5" s="1192" t="s">
        <v>335</v>
      </c>
      <c r="C5" s="1192" t="s">
        <v>23</v>
      </c>
      <c r="D5" s="1192" t="s">
        <v>337</v>
      </c>
      <c r="E5" s="1192" t="s">
        <v>64</v>
      </c>
      <c r="F5" s="1192" t="s">
        <v>336</v>
      </c>
      <c r="G5" s="1192" t="s">
        <v>338</v>
      </c>
      <c r="H5" s="1192" t="s">
        <v>339</v>
      </c>
      <c r="I5" s="1192" t="s">
        <v>340</v>
      </c>
      <c r="J5" s="1192" t="s">
        <v>341</v>
      </c>
      <c r="K5" s="87"/>
      <c r="L5" s="87"/>
      <c r="M5" s="87"/>
      <c r="N5" s="87"/>
      <c r="O5" s="87"/>
      <c r="P5" s="87"/>
      <c r="Q5" s="87"/>
    </row>
    <row r="6" spans="1:17" ht="16.2" thickBot="1">
      <c r="A6" s="1377">
        <v>2</v>
      </c>
      <c r="B6" s="1193">
        <f>IF(C6="","",1)</f>
        <v>1</v>
      </c>
      <c r="C6" s="1194" t="str">
        <f>IF(ISNA(VLOOKUP($A6,$K$6:$M$105,2,FALSE)),"",VLOOKUP($A6,$K$6:$M$105,2,FALSE))</f>
        <v>iwj.k pUn y{kdkj</v>
      </c>
      <c r="D6" s="1195" t="str">
        <f>IF(ISNA(VLOOKUP($A6,$K$6:$M$105,3,FALSE)),"",VLOOKUP($A6,$K$6:$M$105,3,FALSE))</f>
        <v>व्याख्याता</v>
      </c>
      <c r="E6" s="1196" t="s">
        <v>357</v>
      </c>
      <c r="F6" s="1197" t="s">
        <v>415</v>
      </c>
      <c r="G6" s="1197">
        <v>45</v>
      </c>
      <c r="H6" s="1197">
        <v>45</v>
      </c>
      <c r="I6" s="1197">
        <v>41</v>
      </c>
      <c r="J6" s="1198">
        <f>IF(G6="","",ROUNDUP(I6*100/H6,0))</f>
        <v>92</v>
      </c>
      <c r="K6" s="87">
        <v>1</v>
      </c>
      <c r="L6" s="87" t="str">
        <f>EmpDetail!B4</f>
        <v>fd'ku yky cSjok</v>
      </c>
      <c r="M6" s="87" t="str">
        <f>EmpDetail!C4</f>
        <v>प्रधानाचार्य</v>
      </c>
      <c r="N6" s="87"/>
      <c r="O6" s="87"/>
      <c r="P6" s="87"/>
      <c r="Q6" s="87"/>
    </row>
    <row r="7" spans="1:17" ht="16.2" thickBot="1">
      <c r="A7" s="1377">
        <v>2</v>
      </c>
      <c r="B7" s="1193">
        <f>IF(C7="","",B6+1)</f>
        <v>2</v>
      </c>
      <c r="C7" s="1194" t="str">
        <f t="shared" ref="C7:C20" si="0">IF(ISNA(VLOOKUP($A7,$K$6:$M$105,2,FALSE)),"",VLOOKUP($A7,$K$6:$M$105,2,FALSE))</f>
        <v>iwj.k pUn y{kdkj</v>
      </c>
      <c r="D7" s="1195" t="str">
        <f t="shared" ref="D7:D20" si="1">IF(ISNA(VLOOKUP($A7,$K$6:$M$105,3,FALSE)),"",VLOOKUP($A7,$K$6:$M$105,3,FALSE))</f>
        <v>व्याख्याता</v>
      </c>
      <c r="E7" s="1196" t="s">
        <v>357</v>
      </c>
      <c r="F7" s="1197" t="s">
        <v>413</v>
      </c>
      <c r="G7" s="1197">
        <v>45</v>
      </c>
      <c r="H7" s="1197">
        <v>45</v>
      </c>
      <c r="I7" s="1197">
        <v>40</v>
      </c>
      <c r="J7" s="1198">
        <f t="shared" ref="J7:J20" si="2">IF(G7="","",ROUNDUP(I7*100/H7,0))</f>
        <v>89</v>
      </c>
      <c r="K7" s="87">
        <v>2</v>
      </c>
      <c r="L7" s="87" t="str">
        <f>EmpDetail!B5</f>
        <v>iwj.k pUn y{kdkj</v>
      </c>
      <c r="M7" s="87" t="str">
        <f>EmpDetail!C5</f>
        <v>व्याख्याता</v>
      </c>
      <c r="N7" s="87"/>
      <c r="O7" s="87"/>
      <c r="P7" s="87"/>
      <c r="Q7" s="87"/>
    </row>
    <row r="8" spans="1:17" ht="16.2" thickBot="1">
      <c r="A8" s="1377">
        <v>2</v>
      </c>
      <c r="B8" s="1193">
        <f t="shared" ref="B8:B20" si="3">IF(C8="","",B7+1)</f>
        <v>3</v>
      </c>
      <c r="C8" s="1194" t="str">
        <f t="shared" si="0"/>
        <v>iwj.k pUn y{kdkj</v>
      </c>
      <c r="D8" s="1195" t="str">
        <f t="shared" si="1"/>
        <v>व्याख्याता</v>
      </c>
      <c r="E8" s="1196" t="s">
        <v>350</v>
      </c>
      <c r="F8" s="1197" t="s">
        <v>409</v>
      </c>
      <c r="G8" s="1197"/>
      <c r="H8" s="1197"/>
      <c r="I8" s="1197"/>
      <c r="J8" s="1198" t="str">
        <f t="shared" si="2"/>
        <v/>
      </c>
      <c r="K8" s="87">
        <v>3</v>
      </c>
      <c r="L8" s="87" t="str">
        <f>EmpDetail!B6</f>
        <v>jktsUnz dqekj tSu</v>
      </c>
      <c r="M8" s="87" t="str">
        <f>EmpDetail!C6</f>
        <v>व्याख्याता</v>
      </c>
      <c r="N8" s="87"/>
      <c r="O8" s="87"/>
      <c r="P8" s="87"/>
      <c r="Q8" s="87"/>
    </row>
    <row r="9" spans="1:17" ht="16.2" thickBot="1">
      <c r="A9" s="1377">
        <v>3</v>
      </c>
      <c r="B9" s="1193">
        <f t="shared" si="3"/>
        <v>4</v>
      </c>
      <c r="C9" s="1194" t="str">
        <f t="shared" si="0"/>
        <v>jktsUnz dqekj tSu</v>
      </c>
      <c r="D9" s="1195" t="str">
        <f t="shared" si="1"/>
        <v>व्याख्याता</v>
      </c>
      <c r="E9" s="1196" t="s">
        <v>352</v>
      </c>
      <c r="F9" s="1197" t="s">
        <v>415</v>
      </c>
      <c r="G9" s="1197"/>
      <c r="H9" s="1197"/>
      <c r="I9" s="1197"/>
      <c r="J9" s="1198" t="str">
        <f t="shared" si="2"/>
        <v/>
      </c>
      <c r="K9" s="87">
        <v>4</v>
      </c>
      <c r="L9" s="87" t="str">
        <f>EmpDetail!B7</f>
        <v>fd'ku yky cSjok</v>
      </c>
      <c r="M9" s="87" t="str">
        <f>EmpDetail!C7</f>
        <v>व्याख्याता</v>
      </c>
      <c r="N9" s="87"/>
      <c r="O9" s="87"/>
      <c r="P9" s="87"/>
      <c r="Q9" s="87"/>
    </row>
    <row r="10" spans="1:17" ht="16.2" thickBot="1">
      <c r="A10" s="1377">
        <v>3</v>
      </c>
      <c r="B10" s="1193">
        <f t="shared" si="3"/>
        <v>5</v>
      </c>
      <c r="C10" s="1194" t="str">
        <f t="shared" si="0"/>
        <v>jktsUnz dqekj tSu</v>
      </c>
      <c r="D10" s="1195" t="str">
        <f t="shared" si="1"/>
        <v>व्याख्याता</v>
      </c>
      <c r="E10" s="1196" t="s">
        <v>353</v>
      </c>
      <c r="F10" s="1197" t="s">
        <v>413</v>
      </c>
      <c r="G10" s="1197"/>
      <c r="H10" s="1197"/>
      <c r="I10" s="1197"/>
      <c r="J10" s="1198" t="str">
        <f t="shared" si="2"/>
        <v/>
      </c>
      <c r="K10" s="87">
        <v>5</v>
      </c>
      <c r="L10" s="87" t="str">
        <f>EmpDetail!B8</f>
        <v>lR;ukjk;.k 'kekZ</v>
      </c>
      <c r="M10" s="87" t="str">
        <f>EmpDetail!C8</f>
        <v>वरिष्ठ अध्यापक</v>
      </c>
      <c r="N10" s="87"/>
      <c r="O10" s="87"/>
      <c r="P10" s="87"/>
      <c r="Q10" s="87"/>
    </row>
    <row r="11" spans="1:17" ht="16.2" thickBot="1">
      <c r="A11" s="1377">
        <v>4</v>
      </c>
      <c r="B11" s="1193">
        <f t="shared" si="3"/>
        <v>6</v>
      </c>
      <c r="C11" s="1194" t="str">
        <f t="shared" si="0"/>
        <v>fd'ku yky cSjok</v>
      </c>
      <c r="D11" s="1195" t="str">
        <f t="shared" si="1"/>
        <v>व्याख्याता</v>
      </c>
      <c r="E11" s="1196" t="s">
        <v>349</v>
      </c>
      <c r="F11" s="1197" t="s">
        <v>409</v>
      </c>
      <c r="G11" s="1197"/>
      <c r="H11" s="1197"/>
      <c r="I11" s="1197"/>
      <c r="J11" s="1198" t="str">
        <f t="shared" si="2"/>
        <v/>
      </c>
      <c r="K11" s="87">
        <v>6</v>
      </c>
      <c r="L11" s="87" t="str">
        <f>EmpDetail!B9</f>
        <v>iq"ik tSu</v>
      </c>
      <c r="M11" s="87" t="str">
        <f>EmpDetail!C9</f>
        <v>वरिष्ठ अध्यापक</v>
      </c>
      <c r="N11" s="87"/>
      <c r="O11" s="87"/>
      <c r="P11" s="87"/>
      <c r="Q11" s="87"/>
    </row>
    <row r="12" spans="1:17" ht="16.2" thickBot="1">
      <c r="A12" s="1377">
        <v>4</v>
      </c>
      <c r="B12" s="1193">
        <f t="shared" si="3"/>
        <v>7</v>
      </c>
      <c r="C12" s="1194" t="str">
        <f t="shared" si="0"/>
        <v>fd'ku yky cSjok</v>
      </c>
      <c r="D12" s="1195" t="str">
        <f t="shared" si="1"/>
        <v>व्याख्याता</v>
      </c>
      <c r="E12" s="1196" t="s">
        <v>349</v>
      </c>
      <c r="F12" s="1197" t="s">
        <v>406</v>
      </c>
      <c r="G12" s="1197"/>
      <c r="H12" s="1197"/>
      <c r="I12" s="1197"/>
      <c r="J12" s="1198" t="str">
        <f t="shared" si="2"/>
        <v/>
      </c>
      <c r="K12" s="87">
        <v>7</v>
      </c>
      <c r="L12" s="87" t="str">
        <f>EmpDetail!B10</f>
        <v>vk'kkjke eh.kk</v>
      </c>
      <c r="M12" s="87" t="str">
        <f>EmpDetail!C10</f>
        <v>वरिष्ठ अध्यापक</v>
      </c>
      <c r="N12" s="87"/>
      <c r="O12" s="87"/>
      <c r="P12" s="87"/>
      <c r="Q12" s="87"/>
    </row>
    <row r="13" spans="1:17" ht="16.2" thickBot="1">
      <c r="A13" s="1377">
        <v>5</v>
      </c>
      <c r="B13" s="1193">
        <f t="shared" si="3"/>
        <v>8</v>
      </c>
      <c r="C13" s="1194" t="str">
        <f t="shared" si="0"/>
        <v>lR;ukjk;.k 'kekZ</v>
      </c>
      <c r="D13" s="1195" t="str">
        <f t="shared" si="1"/>
        <v>वरिष्ठ अध्यापक</v>
      </c>
      <c r="E13" s="1196" t="s">
        <v>345</v>
      </c>
      <c r="F13" s="1197" t="s">
        <v>409</v>
      </c>
      <c r="G13" s="1197"/>
      <c r="H13" s="1197"/>
      <c r="I13" s="1197"/>
      <c r="J13" s="1198" t="str">
        <f t="shared" si="2"/>
        <v/>
      </c>
      <c r="K13" s="87">
        <v>8</v>
      </c>
      <c r="L13" s="87" t="str">
        <f>EmpDetail!B11</f>
        <v>t;iky flag</v>
      </c>
      <c r="M13" s="87" t="str">
        <f>EmpDetail!C11</f>
        <v>वरिष्ठ अध्यापक</v>
      </c>
      <c r="N13" s="87"/>
      <c r="O13" s="87"/>
      <c r="P13" s="87"/>
      <c r="Q13" s="87"/>
    </row>
    <row r="14" spans="1:17" ht="16.2" thickBot="1">
      <c r="A14" s="1377">
        <v>5</v>
      </c>
      <c r="B14" s="1193">
        <f t="shared" si="3"/>
        <v>9</v>
      </c>
      <c r="C14" s="1194" t="str">
        <f t="shared" si="0"/>
        <v>lR;ukjk;.k 'kekZ</v>
      </c>
      <c r="D14" s="1195" t="str">
        <f t="shared" si="1"/>
        <v>वरिष्ठ अध्यापक</v>
      </c>
      <c r="E14" s="1196" t="s">
        <v>345</v>
      </c>
      <c r="F14" s="1197" t="s">
        <v>406</v>
      </c>
      <c r="G14" s="1197"/>
      <c r="H14" s="1197"/>
      <c r="I14" s="1197"/>
      <c r="J14" s="1198" t="str">
        <f t="shared" si="2"/>
        <v/>
      </c>
      <c r="K14" s="87">
        <v>9</v>
      </c>
      <c r="L14" s="87" t="str">
        <f>EmpDetail!B12</f>
        <v>jkeizlkn jsxj</v>
      </c>
      <c r="M14" s="87" t="str">
        <f>EmpDetail!C12</f>
        <v>वरिष्ठ अध्यापक</v>
      </c>
      <c r="N14" s="87"/>
      <c r="O14" s="87"/>
      <c r="P14" s="87"/>
      <c r="Q14" s="87"/>
    </row>
    <row r="15" spans="1:17" ht="16.2" thickBot="1">
      <c r="A15" s="1377">
        <v>7</v>
      </c>
      <c r="B15" s="1193">
        <f t="shared" si="3"/>
        <v>10</v>
      </c>
      <c r="C15" s="1194" t="str">
        <f t="shared" si="0"/>
        <v>vk'kkjke eh.kk</v>
      </c>
      <c r="D15" s="1195" t="str">
        <f t="shared" si="1"/>
        <v>वरिष्ठ अध्यापक</v>
      </c>
      <c r="E15" s="1196" t="s">
        <v>346</v>
      </c>
      <c r="F15" s="1197"/>
      <c r="G15" s="1197"/>
      <c r="H15" s="1197"/>
      <c r="I15" s="1197"/>
      <c r="J15" s="1198" t="str">
        <f t="shared" si="2"/>
        <v/>
      </c>
      <c r="K15" s="87">
        <v>10</v>
      </c>
      <c r="L15" s="87" t="str">
        <f>EmpDetail!B13</f>
        <v>egsUnz dqekj tkV</v>
      </c>
      <c r="M15" s="87" t="str">
        <f>EmpDetail!C13</f>
        <v>शारीरिक शिक्षक</v>
      </c>
      <c r="N15" s="87"/>
      <c r="O15" s="87"/>
      <c r="P15" s="87"/>
      <c r="Q15" s="87"/>
    </row>
    <row r="16" spans="1:17" ht="16.2" thickBot="1">
      <c r="A16" s="1377"/>
      <c r="B16" s="1193" t="str">
        <f t="shared" si="3"/>
        <v/>
      </c>
      <c r="C16" s="1194" t="str">
        <f t="shared" si="0"/>
        <v/>
      </c>
      <c r="D16" s="1195" t="str">
        <f t="shared" si="1"/>
        <v/>
      </c>
      <c r="E16" s="1196"/>
      <c r="F16" s="1197"/>
      <c r="G16" s="1197"/>
      <c r="H16" s="1197"/>
      <c r="I16" s="1197"/>
      <c r="J16" s="1198" t="str">
        <f t="shared" si="2"/>
        <v/>
      </c>
      <c r="K16" s="87">
        <v>11</v>
      </c>
      <c r="L16" s="87" t="str">
        <f>EmpDetail!B14</f>
        <v>NksVw yky jsxj</v>
      </c>
      <c r="M16" s="87" t="str">
        <f>EmpDetail!C14</f>
        <v>अध्यापक ग्रेड III</v>
      </c>
      <c r="N16" s="87"/>
      <c r="O16" s="87"/>
      <c r="P16" s="87"/>
      <c r="Q16" s="87"/>
    </row>
    <row r="17" spans="1:17" ht="16.2" thickBot="1">
      <c r="A17" s="1377"/>
      <c r="B17" s="1193" t="str">
        <f t="shared" si="3"/>
        <v/>
      </c>
      <c r="C17" s="1194" t="str">
        <f t="shared" si="0"/>
        <v/>
      </c>
      <c r="D17" s="1195" t="str">
        <f t="shared" si="1"/>
        <v/>
      </c>
      <c r="E17" s="1196"/>
      <c r="F17" s="1197"/>
      <c r="G17" s="1197"/>
      <c r="H17" s="1197"/>
      <c r="I17" s="1197"/>
      <c r="J17" s="1198" t="str">
        <f t="shared" si="2"/>
        <v/>
      </c>
      <c r="K17" s="87">
        <v>12</v>
      </c>
      <c r="L17" s="87" t="str">
        <f>EmpDetail!B15</f>
        <v>dUgS;k yky egkoj</v>
      </c>
      <c r="M17" s="87" t="str">
        <f>EmpDetail!C15</f>
        <v>अध्यापक ग्रेड III</v>
      </c>
      <c r="N17" s="87"/>
      <c r="O17" s="87"/>
      <c r="P17" s="87"/>
      <c r="Q17" s="87"/>
    </row>
    <row r="18" spans="1:17" ht="16.2" thickBot="1">
      <c r="A18" s="1377"/>
      <c r="B18" s="1193" t="str">
        <f t="shared" si="3"/>
        <v/>
      </c>
      <c r="C18" s="1194" t="str">
        <f t="shared" si="0"/>
        <v/>
      </c>
      <c r="D18" s="1195" t="str">
        <f t="shared" si="1"/>
        <v/>
      </c>
      <c r="E18" s="1196"/>
      <c r="F18" s="1197"/>
      <c r="G18" s="1197"/>
      <c r="H18" s="1197"/>
      <c r="I18" s="1197"/>
      <c r="J18" s="1198" t="str">
        <f t="shared" si="2"/>
        <v/>
      </c>
      <c r="K18" s="87">
        <v>13</v>
      </c>
      <c r="L18" s="87" t="str">
        <f>EmpDetail!B16</f>
        <v>prqHkqZt tkV</v>
      </c>
      <c r="M18" s="87" t="str">
        <f>EmpDetail!C16</f>
        <v>अध्यापक ग्रेड III</v>
      </c>
      <c r="N18" s="87"/>
      <c r="O18" s="87"/>
      <c r="P18" s="87"/>
      <c r="Q18" s="87"/>
    </row>
    <row r="19" spans="1:17" ht="16.2" thickBot="1">
      <c r="A19" s="1377"/>
      <c r="B19" s="1193" t="str">
        <f t="shared" si="3"/>
        <v/>
      </c>
      <c r="C19" s="1194" t="str">
        <f t="shared" si="0"/>
        <v/>
      </c>
      <c r="D19" s="1195" t="str">
        <f t="shared" si="1"/>
        <v/>
      </c>
      <c r="E19" s="1196"/>
      <c r="F19" s="1197"/>
      <c r="G19" s="1197"/>
      <c r="H19" s="1197"/>
      <c r="I19" s="1197"/>
      <c r="J19" s="1198" t="str">
        <f t="shared" si="2"/>
        <v/>
      </c>
      <c r="K19" s="87">
        <v>14</v>
      </c>
      <c r="L19" s="87" t="str">
        <f>EmpDetail!B17</f>
        <v>vklsQk [kku</v>
      </c>
      <c r="M19" s="87" t="str">
        <f>EmpDetail!C17</f>
        <v>अध्यापक ग्रेड III</v>
      </c>
      <c r="N19" s="87"/>
      <c r="O19" s="87"/>
      <c r="P19" s="87"/>
      <c r="Q19" s="87"/>
    </row>
    <row r="20" spans="1:17" ht="16.2" thickBot="1">
      <c r="A20" s="1377"/>
      <c r="B20" s="1193" t="str">
        <f t="shared" si="3"/>
        <v/>
      </c>
      <c r="C20" s="1194" t="str">
        <f t="shared" si="0"/>
        <v/>
      </c>
      <c r="D20" s="1195" t="str">
        <f t="shared" si="1"/>
        <v/>
      </c>
      <c r="E20" s="1196"/>
      <c r="F20" s="1197"/>
      <c r="G20" s="1197"/>
      <c r="H20" s="1197"/>
      <c r="I20" s="1197"/>
      <c r="J20" s="1198" t="str">
        <f t="shared" si="2"/>
        <v/>
      </c>
      <c r="K20" s="87">
        <v>15</v>
      </c>
      <c r="L20" s="87" t="str">
        <f>EmpDetail!B18</f>
        <v>lq'khyk cSjok</v>
      </c>
      <c r="M20" s="87" t="str">
        <f>EmpDetail!C18</f>
        <v>कनिष्ठ सहायक</v>
      </c>
      <c r="N20" s="87"/>
      <c r="O20" s="87"/>
      <c r="P20" s="87"/>
      <c r="Q20" s="87"/>
    </row>
    <row r="21" spans="1:17" ht="15.6">
      <c r="B21" s="87"/>
      <c r="C21" s="87"/>
      <c r="D21" s="87"/>
      <c r="E21" s="87"/>
      <c r="F21" s="87"/>
      <c r="G21" s="87"/>
      <c r="H21" s="87"/>
      <c r="I21" s="87"/>
      <c r="J21" s="87"/>
      <c r="K21" s="87">
        <v>16</v>
      </c>
      <c r="L21" s="87" t="str">
        <f>EmpDetail!B19</f>
        <v>txnh'k izlkn rsyh</v>
      </c>
      <c r="M21" s="87" t="str">
        <f>EmpDetail!C19</f>
        <v>सहायक कर्मचारी</v>
      </c>
      <c r="N21" s="87"/>
      <c r="O21" s="87"/>
      <c r="P21" s="87"/>
      <c r="Q21" s="87"/>
    </row>
    <row r="22" spans="1:17" ht="15.6">
      <c r="B22" s="87"/>
      <c r="C22" s="87"/>
      <c r="D22" s="87"/>
      <c r="E22" s="87"/>
      <c r="F22" s="87"/>
      <c r="G22" s="87"/>
      <c r="H22" s="69" t="str">
        <f>Master!B2</f>
        <v>प्रधानाचार्य</v>
      </c>
      <c r="I22" s="87"/>
      <c r="J22" s="87"/>
      <c r="K22" s="87">
        <v>17</v>
      </c>
      <c r="L22" s="87" t="str">
        <f>EmpDetail!B20</f>
        <v>jfoUnz dqekj tSu</v>
      </c>
      <c r="M22" s="87" t="str">
        <f>EmpDetail!C20</f>
        <v>अध्यापक ग्रेड III</v>
      </c>
      <c r="N22" s="87"/>
      <c r="O22" s="87"/>
      <c r="P22" s="87"/>
      <c r="Q22" s="87"/>
    </row>
    <row r="23" spans="1:17" ht="15.6">
      <c r="B23" s="87"/>
      <c r="C23" s="87"/>
      <c r="D23" s="87"/>
      <c r="E23" s="87"/>
      <c r="F23" s="87"/>
      <c r="G23" s="87"/>
      <c r="H23" s="69" t="str">
        <f>Master!B3</f>
        <v xml:space="preserve">राजकीय उच्च माध्यमिक विद्यालय </v>
      </c>
      <c r="I23" s="87"/>
      <c r="J23" s="87"/>
      <c r="K23" s="87">
        <v>18</v>
      </c>
      <c r="L23" s="87" t="str">
        <f>EmpDetail!B21</f>
        <v xml:space="preserve"> ';ke lqUnj ckxkSM</v>
      </c>
      <c r="M23" s="87" t="str">
        <f>EmpDetail!C21</f>
        <v>अध्यापक ग्रेड III</v>
      </c>
      <c r="N23" s="87"/>
      <c r="O23" s="87"/>
      <c r="P23" s="87"/>
      <c r="Q23" s="87"/>
    </row>
    <row r="24" spans="1:17" ht="15.6">
      <c r="B24" s="87"/>
      <c r="C24" s="87"/>
      <c r="D24" s="87"/>
      <c r="E24" s="87"/>
      <c r="F24" s="87"/>
      <c r="G24" s="87"/>
      <c r="H24" s="69" t="str">
        <f>Master!B4</f>
        <v>चौगाई]टोंक</v>
      </c>
      <c r="I24" s="87"/>
      <c r="J24" s="87"/>
      <c r="K24" s="87">
        <v>19</v>
      </c>
      <c r="L24" s="87" t="str">
        <f>EmpDetail!B22</f>
        <v>d`".kk 'kekZ</v>
      </c>
      <c r="M24" s="87" t="str">
        <f>EmpDetail!C22</f>
        <v>प्रबोधक</v>
      </c>
      <c r="N24" s="87"/>
      <c r="O24" s="87"/>
      <c r="P24" s="87"/>
      <c r="Q24" s="87"/>
    </row>
    <row r="25" spans="1:17" ht="15.6">
      <c r="B25" s="87"/>
      <c r="C25" s="87"/>
      <c r="D25" s="87"/>
      <c r="E25" s="87"/>
      <c r="F25" s="87"/>
      <c r="G25" s="87"/>
      <c r="H25" s="87"/>
      <c r="I25" s="87"/>
      <c r="J25" s="87"/>
      <c r="K25" s="87">
        <v>20</v>
      </c>
      <c r="L25" s="87" t="str">
        <f>EmpDetail!B23</f>
        <v>/keZsUnz pkS/kjh</v>
      </c>
      <c r="M25" s="87" t="str">
        <f>EmpDetail!C23</f>
        <v>अध्यापक ग्रेड III</v>
      </c>
      <c r="N25" s="87"/>
      <c r="O25" s="87"/>
      <c r="P25" s="87"/>
      <c r="Q25" s="87"/>
    </row>
    <row r="26" spans="1:17" ht="15.6">
      <c r="B26" s="87"/>
      <c r="C26" s="87"/>
      <c r="D26" s="87"/>
      <c r="E26" s="87"/>
      <c r="F26" s="87"/>
      <c r="G26" s="87"/>
      <c r="H26" s="87"/>
      <c r="I26" s="87"/>
      <c r="J26" s="87"/>
      <c r="K26" s="87">
        <v>21</v>
      </c>
      <c r="L26" s="87" t="str">
        <f>EmpDetail!B24</f>
        <v>izgykn ekyh</v>
      </c>
      <c r="M26" s="87" t="str">
        <f>EmpDetail!C24</f>
        <v>प्रबोधक</v>
      </c>
      <c r="N26" s="87"/>
      <c r="O26" s="87"/>
      <c r="P26" s="87"/>
      <c r="Q26" s="87"/>
    </row>
    <row r="27" spans="1:17" ht="15.6">
      <c r="B27" s="87"/>
      <c r="C27" s="87"/>
      <c r="D27" s="87"/>
      <c r="E27" s="87"/>
      <c r="F27" s="87"/>
      <c r="G27" s="87"/>
      <c r="H27" s="87"/>
      <c r="I27" s="87"/>
      <c r="J27" s="87"/>
      <c r="K27" s="87">
        <v>22</v>
      </c>
      <c r="L27" s="87" t="str">
        <f>EmpDetail!B25</f>
        <v>jken;ky xqtZj</v>
      </c>
      <c r="M27" s="87" t="str">
        <f>EmpDetail!C25</f>
        <v>प्रबोधक</v>
      </c>
      <c r="N27" s="87"/>
      <c r="O27" s="87"/>
      <c r="P27" s="87"/>
      <c r="Q27" s="87"/>
    </row>
    <row r="28" spans="1:17" ht="15.6">
      <c r="B28" s="87"/>
      <c r="C28" s="87"/>
      <c r="D28" s="87"/>
      <c r="E28" s="87"/>
      <c r="F28" s="87"/>
      <c r="G28" s="87"/>
      <c r="H28" s="87"/>
      <c r="I28" s="87"/>
      <c r="J28" s="87"/>
      <c r="K28" s="87">
        <v>23</v>
      </c>
      <c r="L28" s="87" t="str">
        <f>EmpDetail!B26</f>
        <v>vkSeizdk'k tkV</v>
      </c>
      <c r="M28" s="87" t="str">
        <f>EmpDetail!C26</f>
        <v>अध्यापक ग्रेड III</v>
      </c>
      <c r="N28" s="87"/>
      <c r="O28" s="87"/>
      <c r="P28" s="87"/>
      <c r="Q28" s="87"/>
    </row>
    <row r="29" spans="1:17" ht="15.6">
      <c r="B29" s="87"/>
      <c r="C29" s="87"/>
      <c r="D29" s="87"/>
      <c r="E29" s="87"/>
      <c r="F29" s="87"/>
      <c r="G29" s="87"/>
      <c r="H29" s="87"/>
      <c r="I29" s="87"/>
      <c r="J29" s="87"/>
      <c r="K29" s="87">
        <v>24</v>
      </c>
      <c r="L29" s="87" t="str">
        <f>EmpDetail!B27</f>
        <v>vthr flag</v>
      </c>
      <c r="M29" s="87" t="str">
        <f>EmpDetail!C27</f>
        <v>अध्यापक ग्रेड III</v>
      </c>
      <c r="N29" s="87"/>
      <c r="O29" s="87"/>
      <c r="P29" s="87"/>
      <c r="Q29" s="87"/>
    </row>
    <row r="30" spans="1:17" ht="15.6">
      <c r="B30" s="87"/>
      <c r="C30" s="87"/>
      <c r="D30" s="87"/>
      <c r="E30" s="87"/>
      <c r="F30" s="87"/>
      <c r="G30" s="87"/>
      <c r="H30" s="87"/>
      <c r="I30" s="87"/>
      <c r="J30" s="87"/>
      <c r="K30" s="87">
        <v>25</v>
      </c>
      <c r="L30" s="87" t="str">
        <f>EmpDetail!B28</f>
        <v>eq[rkj eha;k</v>
      </c>
      <c r="M30" s="87" t="str">
        <f>EmpDetail!C28</f>
        <v>प्रबोधक</v>
      </c>
      <c r="N30" s="87"/>
      <c r="O30" s="87"/>
      <c r="P30" s="87"/>
      <c r="Q30" s="87"/>
    </row>
    <row r="31" spans="1:17" ht="15.6">
      <c r="B31" s="87"/>
      <c r="C31" s="87"/>
      <c r="D31" s="87"/>
      <c r="E31" s="87"/>
      <c r="F31" s="87"/>
      <c r="G31" s="87"/>
      <c r="H31" s="87"/>
      <c r="I31" s="87"/>
      <c r="J31" s="87"/>
      <c r="K31" s="87">
        <v>26</v>
      </c>
      <c r="L31" s="87" t="str">
        <f>EmpDetail!B29</f>
        <v xml:space="preserve">eks0 tehy </v>
      </c>
      <c r="M31" s="87" t="str">
        <f>EmpDetail!C29</f>
        <v>प्रबोधक</v>
      </c>
      <c r="N31" s="87"/>
      <c r="O31" s="87"/>
      <c r="P31" s="87"/>
      <c r="Q31" s="87"/>
    </row>
    <row r="32" spans="1:17" ht="15.6">
      <c r="B32" s="87"/>
      <c r="C32" s="87"/>
      <c r="D32" s="87"/>
      <c r="E32" s="87"/>
      <c r="F32" s="87"/>
      <c r="G32" s="87"/>
      <c r="H32" s="87"/>
      <c r="I32" s="87"/>
      <c r="J32" s="87"/>
      <c r="K32" s="87">
        <v>27</v>
      </c>
      <c r="L32" s="87" t="str">
        <f>EmpDetail!B30</f>
        <v>lkaojey tkV</v>
      </c>
      <c r="M32" s="87" t="str">
        <f>EmpDetail!C30</f>
        <v>अध्यापक ग्रेड III</v>
      </c>
      <c r="N32" s="87"/>
      <c r="O32" s="87"/>
      <c r="P32" s="87"/>
      <c r="Q32" s="87"/>
    </row>
    <row r="33" spans="2:17" ht="15.6">
      <c r="B33" s="87"/>
      <c r="C33" s="87"/>
      <c r="D33" s="87"/>
      <c r="E33" s="87"/>
      <c r="F33" s="87"/>
      <c r="G33" s="87"/>
      <c r="H33" s="87"/>
      <c r="I33" s="87"/>
      <c r="J33" s="87"/>
      <c r="K33" s="87">
        <v>28</v>
      </c>
      <c r="L33" s="87" t="str">
        <f>EmpDetail!B31</f>
        <v>pkS/kjh eksuk jkekorkj</v>
      </c>
      <c r="M33" s="87" t="str">
        <f>EmpDetail!C31</f>
        <v>अध्यापक ग्रेड III</v>
      </c>
      <c r="N33" s="87"/>
      <c r="O33" s="87"/>
      <c r="P33" s="87"/>
      <c r="Q33" s="87"/>
    </row>
    <row r="34" spans="2:17" ht="15.6">
      <c r="B34" s="87"/>
      <c r="C34" s="87"/>
      <c r="D34" s="87"/>
      <c r="E34" s="87"/>
      <c r="F34" s="87"/>
      <c r="G34" s="87"/>
      <c r="H34" s="87"/>
      <c r="I34" s="87"/>
      <c r="J34" s="87"/>
      <c r="K34" s="87">
        <v>29</v>
      </c>
      <c r="L34" s="87" t="str">
        <f>EmpDetail!B32</f>
        <v>rkjkpUn tk;loky</v>
      </c>
      <c r="M34" s="87" t="str">
        <f>EmpDetail!C32</f>
        <v>प्रबोधक</v>
      </c>
      <c r="N34" s="87"/>
      <c r="O34" s="87"/>
      <c r="P34" s="87"/>
      <c r="Q34" s="87"/>
    </row>
    <row r="35" spans="2:17" ht="15.6">
      <c r="B35" s="87"/>
      <c r="C35" s="87"/>
      <c r="D35" s="87"/>
      <c r="E35" s="87"/>
      <c r="F35" s="87"/>
      <c r="G35" s="87"/>
      <c r="H35" s="87"/>
      <c r="I35" s="87"/>
      <c r="J35" s="87"/>
      <c r="K35" s="87">
        <v>30</v>
      </c>
      <c r="L35" s="87" t="str">
        <f>EmpDetail!B33</f>
        <v>jketl ;kno</v>
      </c>
      <c r="M35" s="87" t="str">
        <f>EmpDetail!C33</f>
        <v>अध्यापक ग्रेड III</v>
      </c>
      <c r="N35" s="87"/>
      <c r="O35" s="87"/>
      <c r="P35" s="87"/>
      <c r="Q35" s="87"/>
    </row>
    <row r="36" spans="2:17" ht="15.6">
      <c r="B36" s="87"/>
      <c r="C36" s="87"/>
      <c r="D36" s="87"/>
      <c r="E36" s="87"/>
      <c r="F36" s="87"/>
      <c r="G36" s="87"/>
      <c r="H36" s="87"/>
      <c r="I36" s="87"/>
      <c r="J36" s="87"/>
      <c r="K36" s="87">
        <v>31</v>
      </c>
      <c r="L36" s="87" t="str">
        <f>EmpDetail!B34</f>
        <v>dtksMey eh.kk</v>
      </c>
      <c r="M36" s="87" t="str">
        <f>EmpDetail!C34</f>
        <v>अध्यापक ग्रेड III</v>
      </c>
      <c r="N36" s="87"/>
      <c r="O36" s="87"/>
      <c r="P36" s="87"/>
      <c r="Q36" s="87"/>
    </row>
    <row r="37" spans="2:17" ht="15.6">
      <c r="B37" s="87"/>
      <c r="C37" s="87"/>
      <c r="D37" s="87"/>
      <c r="E37" s="87"/>
      <c r="F37" s="87"/>
      <c r="G37" s="87"/>
      <c r="H37" s="87"/>
      <c r="I37" s="87"/>
      <c r="J37" s="87"/>
      <c r="K37" s="87">
        <v>32</v>
      </c>
      <c r="L37" s="87" t="str">
        <f>EmpDetail!B35</f>
        <v>/kaut; xkSRre</v>
      </c>
      <c r="M37" s="87" t="str">
        <f>EmpDetail!C35</f>
        <v>अध्यापक ग्रेड III</v>
      </c>
      <c r="N37" s="87"/>
      <c r="O37" s="87"/>
      <c r="P37" s="87"/>
      <c r="Q37" s="87"/>
    </row>
    <row r="38" spans="2:17" ht="15.6">
      <c r="B38" s="87"/>
      <c r="C38" s="87"/>
      <c r="D38" s="87"/>
      <c r="E38" s="87"/>
      <c r="F38" s="87"/>
      <c r="G38" s="87"/>
      <c r="H38" s="87"/>
      <c r="I38" s="87"/>
      <c r="J38" s="87"/>
      <c r="K38" s="87">
        <v>33</v>
      </c>
      <c r="L38" s="87" t="str">
        <f>EmpDetail!B36</f>
        <v>d`".kk xaxoky</v>
      </c>
      <c r="M38" s="87" t="str">
        <f>EmpDetail!C36</f>
        <v>अध्यापक ग्रेड III</v>
      </c>
      <c r="N38" s="87"/>
      <c r="O38" s="87"/>
      <c r="P38" s="87"/>
      <c r="Q38" s="87"/>
    </row>
    <row r="39" spans="2:17" ht="15.6">
      <c r="B39" s="87"/>
      <c r="C39" s="87"/>
      <c r="D39" s="87"/>
      <c r="E39" s="87"/>
      <c r="F39" s="87"/>
      <c r="G39" s="87"/>
      <c r="H39" s="87"/>
      <c r="I39" s="87"/>
      <c r="J39" s="87"/>
      <c r="K39" s="87">
        <v>34</v>
      </c>
      <c r="L39" s="87" t="str">
        <f>EmpDetail!B37</f>
        <v>n'kjFk dqekj ;kno</v>
      </c>
      <c r="M39" s="87" t="str">
        <f>EmpDetail!C37</f>
        <v>अध्यापक ग्रेड III</v>
      </c>
      <c r="N39" s="87"/>
      <c r="O39" s="87"/>
      <c r="P39" s="87"/>
      <c r="Q39" s="87"/>
    </row>
    <row r="40" spans="2:17" ht="15.6">
      <c r="B40" s="87"/>
      <c r="C40" s="87"/>
      <c r="D40" s="87"/>
      <c r="E40" s="87"/>
      <c r="F40" s="87"/>
      <c r="G40" s="87"/>
      <c r="H40" s="87"/>
      <c r="I40" s="87"/>
      <c r="J40" s="87"/>
      <c r="K40" s="87">
        <v>35</v>
      </c>
      <c r="L40" s="87" t="str">
        <f>EmpDetail!B38</f>
        <v>d`".k yky tkV</v>
      </c>
      <c r="M40" s="87" t="str">
        <f>EmpDetail!C38</f>
        <v>अध्यापक ग्रेड III</v>
      </c>
      <c r="N40" s="87"/>
      <c r="O40" s="87"/>
      <c r="P40" s="87"/>
      <c r="Q40" s="87"/>
    </row>
    <row r="41" spans="2:17" ht="15.6">
      <c r="B41" s="87"/>
      <c r="C41" s="87"/>
      <c r="D41" s="87"/>
      <c r="E41" s="87"/>
      <c r="F41" s="87"/>
      <c r="G41" s="87"/>
      <c r="H41" s="87"/>
      <c r="I41" s="87"/>
      <c r="J41" s="87"/>
      <c r="K41" s="87">
        <v>36</v>
      </c>
      <c r="L41" s="87" t="str">
        <f>EmpDetail!B39</f>
        <v>nhisUnz dqekj iztkir</v>
      </c>
      <c r="M41" s="87" t="str">
        <f>EmpDetail!C39</f>
        <v>अध्यापक ग्रेड III</v>
      </c>
      <c r="N41" s="87"/>
      <c r="O41" s="87"/>
      <c r="P41" s="87"/>
      <c r="Q41" s="87"/>
    </row>
    <row r="42" spans="2:17" ht="15.6">
      <c r="B42" s="87"/>
      <c r="C42" s="87"/>
      <c r="D42" s="87"/>
      <c r="E42" s="87"/>
      <c r="F42" s="87"/>
      <c r="G42" s="87"/>
      <c r="H42" s="87"/>
      <c r="I42" s="87"/>
      <c r="J42" s="87"/>
      <c r="K42" s="87">
        <v>37</v>
      </c>
      <c r="L42" s="87" t="str">
        <f>EmpDetail!B40</f>
        <v>uohu dqekj</v>
      </c>
      <c r="M42" s="87" t="str">
        <f>EmpDetail!C40</f>
        <v>अध्यापक ग्रेड III</v>
      </c>
      <c r="N42" s="87"/>
      <c r="O42" s="87"/>
      <c r="P42" s="87"/>
      <c r="Q42" s="87"/>
    </row>
    <row r="43" spans="2:17" ht="15.6">
      <c r="B43" s="87"/>
      <c r="C43" s="87"/>
      <c r="D43" s="87"/>
      <c r="E43" s="87"/>
      <c r="F43" s="87"/>
      <c r="G43" s="87"/>
      <c r="H43" s="87"/>
      <c r="I43" s="87"/>
      <c r="J43" s="87"/>
      <c r="K43" s="87">
        <v>38</v>
      </c>
      <c r="L43" s="87" t="str">
        <f>EmpDetail!B41</f>
        <v>ehrs'k dqekj 'kekZ</v>
      </c>
      <c r="M43" s="87" t="str">
        <f>EmpDetail!C41</f>
        <v>अध्यापक ग्रेड III</v>
      </c>
      <c r="N43" s="87"/>
      <c r="O43" s="87"/>
      <c r="P43" s="87"/>
      <c r="Q43" s="87"/>
    </row>
    <row r="44" spans="2:17" ht="15.6">
      <c r="B44" s="87"/>
      <c r="C44" s="87"/>
      <c r="D44" s="87"/>
      <c r="E44" s="87"/>
      <c r="F44" s="87"/>
      <c r="G44" s="87"/>
      <c r="H44" s="87"/>
      <c r="I44" s="87"/>
      <c r="J44" s="87"/>
      <c r="K44" s="87">
        <v>39</v>
      </c>
      <c r="L44" s="87" t="str">
        <f>EmpDetail!B42</f>
        <v>eUtw eh.kk</v>
      </c>
      <c r="M44" s="87" t="str">
        <f>EmpDetail!C42</f>
        <v>वरिष्ठ अध्यापक</v>
      </c>
      <c r="N44" s="87"/>
      <c r="O44" s="87"/>
      <c r="P44" s="87"/>
      <c r="Q44" s="87"/>
    </row>
    <row r="45" spans="2:17" ht="15.6">
      <c r="B45" s="87"/>
      <c r="C45" s="87"/>
      <c r="D45" s="87"/>
      <c r="E45" s="87"/>
      <c r="F45" s="87"/>
      <c r="G45" s="87"/>
      <c r="H45" s="87"/>
      <c r="I45" s="87"/>
      <c r="J45" s="87"/>
      <c r="K45" s="87">
        <v>40</v>
      </c>
      <c r="L45" s="87" t="str">
        <f>EmpDetail!B43</f>
        <v>eatw pkS/kjh</v>
      </c>
      <c r="M45" s="87" t="str">
        <f>EmpDetail!C43</f>
        <v>वरिष्ठ अध्यापक</v>
      </c>
      <c r="N45" s="87"/>
      <c r="O45" s="87"/>
      <c r="P45" s="87"/>
      <c r="Q45" s="87"/>
    </row>
    <row r="46" spans="2:17" ht="15.6">
      <c r="B46" s="87"/>
      <c r="C46" s="87"/>
      <c r="D46" s="87"/>
      <c r="E46" s="87"/>
      <c r="F46" s="87"/>
      <c r="G46" s="87"/>
      <c r="H46" s="87"/>
      <c r="I46" s="87"/>
      <c r="J46" s="87"/>
      <c r="K46" s="87">
        <v>41</v>
      </c>
      <c r="L46" s="87">
        <f>EmpDetail!B44</f>
        <v>0</v>
      </c>
      <c r="M46" s="87">
        <f>EmpDetail!C44</f>
        <v>0</v>
      </c>
      <c r="N46" s="87"/>
      <c r="O46" s="87"/>
      <c r="P46" s="87"/>
      <c r="Q46" s="87"/>
    </row>
    <row r="47" spans="2:17" ht="15.6">
      <c r="B47" s="87"/>
      <c r="C47" s="87"/>
      <c r="D47" s="87"/>
      <c r="E47" s="87"/>
      <c r="F47" s="87"/>
      <c r="G47" s="87"/>
      <c r="H47" s="87"/>
      <c r="I47" s="87"/>
      <c r="J47" s="87"/>
      <c r="K47" s="87">
        <v>42</v>
      </c>
      <c r="L47" s="87">
        <f>EmpDetail!B45</f>
        <v>0</v>
      </c>
      <c r="M47" s="87">
        <f>EmpDetail!C45</f>
        <v>0</v>
      </c>
      <c r="N47" s="87"/>
      <c r="O47" s="87"/>
      <c r="P47" s="87"/>
      <c r="Q47" s="87"/>
    </row>
    <row r="48" spans="2:17" ht="15.6">
      <c r="B48" s="87"/>
      <c r="C48" s="87"/>
      <c r="D48" s="87"/>
      <c r="E48" s="87"/>
      <c r="F48" s="87"/>
      <c r="G48" s="87"/>
      <c r="H48" s="87"/>
      <c r="I48" s="87"/>
      <c r="J48" s="87"/>
      <c r="K48" s="87">
        <v>43</v>
      </c>
      <c r="L48" s="87">
        <f>EmpDetail!B46</f>
        <v>0</v>
      </c>
      <c r="M48" s="87" t="e">
        <f>EmpDetail!#REF!</f>
        <v>#REF!</v>
      </c>
      <c r="N48" s="87"/>
      <c r="O48" s="87"/>
      <c r="P48" s="87"/>
      <c r="Q48" s="87"/>
    </row>
    <row r="49" spans="2:17" ht="15.6">
      <c r="B49" s="87"/>
      <c r="C49" s="87"/>
      <c r="D49" s="87"/>
      <c r="E49" s="87"/>
      <c r="F49" s="87"/>
      <c r="G49" s="87"/>
      <c r="H49" s="87"/>
      <c r="I49" s="87"/>
      <c r="J49" s="87"/>
      <c r="K49" s="87">
        <v>44</v>
      </c>
      <c r="L49" s="87">
        <f>EmpDetail!B47</f>
        <v>0</v>
      </c>
      <c r="M49" s="87">
        <f>EmpDetail!C47</f>
        <v>0</v>
      </c>
      <c r="N49" s="87"/>
      <c r="O49" s="87"/>
      <c r="P49" s="87"/>
      <c r="Q49" s="87"/>
    </row>
    <row r="50" spans="2:17" ht="15.6">
      <c r="B50" s="87"/>
      <c r="C50" s="87"/>
      <c r="D50" s="87"/>
      <c r="E50" s="87"/>
      <c r="F50" s="87"/>
      <c r="G50" s="87"/>
      <c r="H50" s="87"/>
      <c r="I50" s="87"/>
      <c r="J50" s="87"/>
      <c r="K50" s="87">
        <v>45</v>
      </c>
      <c r="L50" s="87">
        <f>EmpDetail!B48</f>
        <v>0</v>
      </c>
      <c r="M50" s="87">
        <f>EmpDetail!C48</f>
        <v>0</v>
      </c>
      <c r="N50" s="87"/>
      <c r="O50" s="87"/>
      <c r="P50" s="87"/>
      <c r="Q50" s="87"/>
    </row>
    <row r="51" spans="2:17" ht="15.6">
      <c r="B51" s="87"/>
      <c r="C51" s="87"/>
      <c r="D51" s="87"/>
      <c r="E51" s="87"/>
      <c r="F51" s="87"/>
      <c r="G51" s="87"/>
      <c r="H51" s="87"/>
      <c r="I51" s="87"/>
      <c r="J51" s="87"/>
      <c r="K51" s="87">
        <v>46</v>
      </c>
      <c r="L51" s="87">
        <f>EmpDetail!B49</f>
        <v>0</v>
      </c>
      <c r="M51" s="87">
        <f>EmpDetail!C49</f>
        <v>0</v>
      </c>
      <c r="N51" s="87"/>
      <c r="O51" s="87"/>
      <c r="P51" s="87"/>
      <c r="Q51" s="87"/>
    </row>
    <row r="52" spans="2:17" ht="15.6">
      <c r="B52" s="87"/>
      <c r="C52" s="87"/>
      <c r="D52" s="87"/>
      <c r="E52" s="87"/>
      <c r="F52" s="87"/>
      <c r="G52" s="87"/>
      <c r="H52" s="87"/>
      <c r="I52" s="87"/>
      <c r="J52" s="87"/>
      <c r="K52" s="87">
        <v>47</v>
      </c>
      <c r="L52" s="87">
        <f>EmpDetail!B50</f>
        <v>0</v>
      </c>
      <c r="M52" s="87">
        <f>EmpDetail!C50</f>
        <v>0</v>
      </c>
      <c r="N52" s="87"/>
      <c r="O52" s="87"/>
      <c r="P52" s="87"/>
      <c r="Q52" s="87"/>
    </row>
    <row r="53" spans="2:17" ht="15.6">
      <c r="B53" s="87"/>
      <c r="C53" s="87"/>
      <c r="D53" s="87"/>
      <c r="E53" s="87"/>
      <c r="F53" s="87"/>
      <c r="G53" s="87"/>
      <c r="H53" s="87"/>
      <c r="I53" s="87"/>
      <c r="J53" s="87"/>
      <c r="K53" s="87">
        <v>48</v>
      </c>
      <c r="L53" s="87">
        <f>EmpDetail!B51</f>
        <v>0</v>
      </c>
      <c r="M53" s="87">
        <f>EmpDetail!C51</f>
        <v>0</v>
      </c>
      <c r="N53" s="87"/>
      <c r="O53" s="87"/>
      <c r="P53" s="87"/>
      <c r="Q53" s="87"/>
    </row>
    <row r="54" spans="2:17" ht="15.6">
      <c r="K54" s="87">
        <v>49</v>
      </c>
      <c r="L54" s="87">
        <f>EmpDetail!B52</f>
        <v>0</v>
      </c>
      <c r="M54" s="87">
        <f>EmpDetail!C52</f>
        <v>0</v>
      </c>
    </row>
    <row r="55" spans="2:17" ht="15.6">
      <c r="K55" s="87">
        <v>50</v>
      </c>
      <c r="L55" s="87">
        <f>EmpDetail!B53</f>
        <v>0</v>
      </c>
      <c r="M55" s="87">
        <f>EmpDetail!C53</f>
        <v>0</v>
      </c>
    </row>
    <row r="56" spans="2:17" ht="15.6">
      <c r="K56" s="87">
        <v>51</v>
      </c>
      <c r="L56" s="87">
        <f>EmpDetail!B54</f>
        <v>0</v>
      </c>
      <c r="M56" s="87">
        <f>EmpDetail!C54</f>
        <v>0</v>
      </c>
    </row>
    <row r="57" spans="2:17" ht="15.6">
      <c r="K57" s="87">
        <v>52</v>
      </c>
      <c r="L57" s="87">
        <f>EmpDetail!B55</f>
        <v>0</v>
      </c>
      <c r="M57" s="87">
        <f>EmpDetail!C55</f>
        <v>0</v>
      </c>
    </row>
    <row r="58" spans="2:17" ht="15.6">
      <c r="K58" s="87">
        <v>53</v>
      </c>
      <c r="L58" s="87">
        <f>EmpDetail!B56</f>
        <v>0</v>
      </c>
      <c r="M58" s="87">
        <f>EmpDetail!C56</f>
        <v>0</v>
      </c>
    </row>
    <row r="59" spans="2:17" ht="15.6">
      <c r="K59" s="87">
        <v>54</v>
      </c>
      <c r="L59" s="87">
        <f>EmpDetail!B57</f>
        <v>0</v>
      </c>
      <c r="M59" s="87">
        <f>EmpDetail!C57</f>
        <v>0</v>
      </c>
    </row>
    <row r="60" spans="2:17" ht="15.6">
      <c r="K60" s="87">
        <v>55</v>
      </c>
      <c r="L60" s="87">
        <f>EmpDetail!B58</f>
        <v>0</v>
      </c>
      <c r="M60" s="87">
        <f>EmpDetail!C58</f>
        <v>0</v>
      </c>
    </row>
    <row r="61" spans="2:17" ht="15.6">
      <c r="K61" s="87">
        <v>56</v>
      </c>
      <c r="L61" s="87">
        <f>EmpDetail!B59</f>
        <v>0</v>
      </c>
      <c r="M61" s="87">
        <f>EmpDetail!C59</f>
        <v>0</v>
      </c>
    </row>
    <row r="62" spans="2:17" ht="15.6">
      <c r="K62" s="87">
        <v>57</v>
      </c>
      <c r="L62" s="87">
        <f>EmpDetail!B60</f>
        <v>0</v>
      </c>
      <c r="M62" s="87">
        <f>EmpDetail!C60</f>
        <v>0</v>
      </c>
    </row>
    <row r="63" spans="2:17" ht="15.6">
      <c r="K63" s="87">
        <v>58</v>
      </c>
      <c r="L63" s="87">
        <f>EmpDetail!B61</f>
        <v>0</v>
      </c>
      <c r="M63" s="87">
        <f>EmpDetail!C61</f>
        <v>0</v>
      </c>
    </row>
    <row r="64" spans="2:17" ht="15.6">
      <c r="K64" s="87">
        <v>59</v>
      </c>
      <c r="L64" s="87">
        <f>EmpDetail!B62</f>
        <v>0</v>
      </c>
      <c r="M64" s="87">
        <f>EmpDetail!C62</f>
        <v>0</v>
      </c>
    </row>
    <row r="65" spans="11:13" ht="15.6">
      <c r="K65" s="87">
        <v>60</v>
      </c>
      <c r="L65" s="87">
        <f>EmpDetail!B63</f>
        <v>0</v>
      </c>
      <c r="M65" s="87">
        <f>EmpDetail!C63</f>
        <v>0</v>
      </c>
    </row>
    <row r="66" spans="11:13" ht="15.6">
      <c r="K66" s="87">
        <v>61</v>
      </c>
      <c r="L66" s="87">
        <f>EmpDetail!B64</f>
        <v>0</v>
      </c>
      <c r="M66" s="87">
        <f>EmpDetail!C64</f>
        <v>0</v>
      </c>
    </row>
    <row r="67" spans="11:13" ht="15.6">
      <c r="K67" s="87">
        <v>62</v>
      </c>
      <c r="L67" s="87">
        <f>EmpDetail!B65</f>
        <v>0</v>
      </c>
      <c r="M67" s="87">
        <f>EmpDetail!C65</f>
        <v>0</v>
      </c>
    </row>
    <row r="68" spans="11:13" ht="15.6">
      <c r="K68" s="87">
        <v>63</v>
      </c>
      <c r="L68" s="87">
        <f>EmpDetail!B66</f>
        <v>0</v>
      </c>
      <c r="M68" s="87">
        <f>EmpDetail!C66</f>
        <v>0</v>
      </c>
    </row>
    <row r="69" spans="11:13" ht="15.6">
      <c r="K69" s="87">
        <v>64</v>
      </c>
      <c r="L69" s="87">
        <f>EmpDetail!B67</f>
        <v>0</v>
      </c>
      <c r="M69" s="87">
        <f>EmpDetail!C67</f>
        <v>0</v>
      </c>
    </row>
    <row r="70" spans="11:13" ht="15.6">
      <c r="K70" s="87">
        <v>65</v>
      </c>
      <c r="L70" s="87">
        <f>EmpDetail!B68</f>
        <v>0</v>
      </c>
      <c r="M70" s="87">
        <f>EmpDetail!C68</f>
        <v>0</v>
      </c>
    </row>
    <row r="71" spans="11:13" ht="15.6">
      <c r="K71" s="87">
        <v>66</v>
      </c>
      <c r="L71" s="87">
        <f>EmpDetail!B69</f>
        <v>0</v>
      </c>
      <c r="M71" s="87">
        <f>EmpDetail!C69</f>
        <v>0</v>
      </c>
    </row>
    <row r="72" spans="11:13" ht="15.6">
      <c r="K72" s="87">
        <v>67</v>
      </c>
      <c r="L72" s="87">
        <f>EmpDetail!B70</f>
        <v>0</v>
      </c>
      <c r="M72" s="87">
        <f>EmpDetail!C70</f>
        <v>0</v>
      </c>
    </row>
    <row r="73" spans="11:13" ht="15.6">
      <c r="K73" s="87">
        <v>68</v>
      </c>
      <c r="L73" s="87">
        <f>EmpDetail!B71</f>
        <v>0</v>
      </c>
      <c r="M73" s="87">
        <f>EmpDetail!C71</f>
        <v>0</v>
      </c>
    </row>
    <row r="74" spans="11:13" ht="15.6">
      <c r="K74" s="87">
        <v>69</v>
      </c>
      <c r="L74" s="87">
        <f>EmpDetail!B72</f>
        <v>0</v>
      </c>
      <c r="M74" s="87">
        <f>EmpDetail!C72</f>
        <v>0</v>
      </c>
    </row>
    <row r="75" spans="11:13" ht="15.6">
      <c r="K75" s="87">
        <v>70</v>
      </c>
      <c r="L75" s="87">
        <f>EmpDetail!B73</f>
        <v>0</v>
      </c>
      <c r="M75" s="87">
        <f>EmpDetail!C73</f>
        <v>0</v>
      </c>
    </row>
    <row r="76" spans="11:13" ht="15.6">
      <c r="K76" s="87">
        <v>71</v>
      </c>
      <c r="L76" s="87">
        <f>EmpDetail!B74</f>
        <v>0</v>
      </c>
      <c r="M76" s="87">
        <f>EmpDetail!C74</f>
        <v>0</v>
      </c>
    </row>
    <row r="77" spans="11:13" ht="15.6">
      <c r="K77" s="87">
        <v>72</v>
      </c>
      <c r="L77" s="87">
        <f>EmpDetail!B75</f>
        <v>0</v>
      </c>
      <c r="M77" s="87">
        <f>EmpDetail!C75</f>
        <v>0</v>
      </c>
    </row>
    <row r="78" spans="11:13" ht="15.6">
      <c r="K78" s="87">
        <v>73</v>
      </c>
      <c r="L78" s="87">
        <f>EmpDetail!B76</f>
        <v>0</v>
      </c>
      <c r="M78" s="87">
        <f>EmpDetail!C76</f>
        <v>0</v>
      </c>
    </row>
    <row r="79" spans="11:13" ht="15.6">
      <c r="K79" s="87">
        <v>74</v>
      </c>
      <c r="L79" s="87">
        <f>EmpDetail!B77</f>
        <v>0</v>
      </c>
      <c r="M79" s="87">
        <f>EmpDetail!C77</f>
        <v>0</v>
      </c>
    </row>
    <row r="80" spans="11:13" ht="15.6">
      <c r="K80" s="87">
        <v>75</v>
      </c>
      <c r="L80" s="87">
        <f>EmpDetail!B78</f>
        <v>0</v>
      </c>
      <c r="M80" s="87">
        <f>EmpDetail!C78</f>
        <v>0</v>
      </c>
    </row>
    <row r="81" spans="11:13" ht="15.6">
      <c r="K81" s="87">
        <v>76</v>
      </c>
      <c r="L81" s="87">
        <f>EmpDetail!B79</f>
        <v>0</v>
      </c>
      <c r="M81" s="87">
        <f>EmpDetail!C79</f>
        <v>0</v>
      </c>
    </row>
    <row r="82" spans="11:13" ht="15.6">
      <c r="K82" s="87">
        <v>77</v>
      </c>
      <c r="L82" s="87">
        <f>EmpDetail!B80</f>
        <v>0</v>
      </c>
      <c r="M82" s="87">
        <f>EmpDetail!C80</f>
        <v>0</v>
      </c>
    </row>
    <row r="83" spans="11:13" ht="15.6">
      <c r="K83" s="87">
        <v>78</v>
      </c>
      <c r="L83" s="87">
        <f>EmpDetail!B81</f>
        <v>0</v>
      </c>
      <c r="M83" s="87">
        <f>EmpDetail!C81</f>
        <v>0</v>
      </c>
    </row>
    <row r="84" spans="11:13" ht="15.6">
      <c r="K84" s="87">
        <v>79</v>
      </c>
      <c r="L84" s="87">
        <f>EmpDetail!B82</f>
        <v>0</v>
      </c>
      <c r="M84" s="87">
        <f>EmpDetail!C82</f>
        <v>0</v>
      </c>
    </row>
    <row r="85" spans="11:13" ht="15.6">
      <c r="K85" s="87">
        <v>80</v>
      </c>
      <c r="L85" s="87">
        <f>EmpDetail!B83</f>
        <v>0</v>
      </c>
      <c r="M85" s="87">
        <f>EmpDetail!C83</f>
        <v>0</v>
      </c>
    </row>
    <row r="86" spans="11:13" ht="15.6">
      <c r="K86" s="87">
        <v>81</v>
      </c>
      <c r="L86" s="87">
        <f>EmpDetail!B84</f>
        <v>0</v>
      </c>
      <c r="M86" s="87">
        <f>EmpDetail!C84</f>
        <v>0</v>
      </c>
    </row>
    <row r="87" spans="11:13" ht="15.6">
      <c r="K87" s="87">
        <v>82</v>
      </c>
      <c r="L87" s="87">
        <f>EmpDetail!B85</f>
        <v>0</v>
      </c>
      <c r="M87" s="87">
        <f>EmpDetail!C85</f>
        <v>0</v>
      </c>
    </row>
    <row r="88" spans="11:13" ht="15.6">
      <c r="K88" s="87">
        <v>83</v>
      </c>
      <c r="L88" s="87">
        <f>EmpDetail!B86</f>
        <v>0</v>
      </c>
      <c r="M88" s="87">
        <f>EmpDetail!C86</f>
        <v>0</v>
      </c>
    </row>
    <row r="89" spans="11:13" ht="15.6">
      <c r="K89" s="87">
        <v>84</v>
      </c>
      <c r="L89" s="87">
        <f>EmpDetail!B87</f>
        <v>0</v>
      </c>
      <c r="M89" s="87">
        <f>EmpDetail!C87</f>
        <v>0</v>
      </c>
    </row>
    <row r="90" spans="11:13" ht="15.6">
      <c r="K90" s="87">
        <v>85</v>
      </c>
      <c r="L90" s="87">
        <f>EmpDetail!B88</f>
        <v>0</v>
      </c>
      <c r="M90" s="87">
        <f>EmpDetail!C88</f>
        <v>0</v>
      </c>
    </row>
    <row r="91" spans="11:13" ht="15.6">
      <c r="K91" s="87">
        <v>86</v>
      </c>
      <c r="L91" s="87">
        <f>EmpDetail!B89</f>
        <v>0</v>
      </c>
      <c r="M91" s="87">
        <f>EmpDetail!C89</f>
        <v>0</v>
      </c>
    </row>
    <row r="92" spans="11:13" ht="15.6">
      <c r="K92" s="87">
        <v>87</v>
      </c>
      <c r="L92" s="87">
        <f>EmpDetail!B90</f>
        <v>0</v>
      </c>
      <c r="M92" s="87">
        <f>EmpDetail!C90</f>
        <v>0</v>
      </c>
    </row>
    <row r="93" spans="11:13" ht="15.6">
      <c r="K93" s="87">
        <v>88</v>
      </c>
      <c r="L93" s="87">
        <f>EmpDetail!B91</f>
        <v>0</v>
      </c>
      <c r="M93" s="87">
        <f>EmpDetail!C91</f>
        <v>0</v>
      </c>
    </row>
    <row r="94" spans="11:13" ht="15.6">
      <c r="K94" s="87">
        <v>89</v>
      </c>
      <c r="L94" s="87">
        <f>EmpDetail!B92</f>
        <v>0</v>
      </c>
      <c r="M94" s="87">
        <f>EmpDetail!C92</f>
        <v>0</v>
      </c>
    </row>
    <row r="95" spans="11:13" ht="15.6">
      <c r="K95" s="87">
        <v>90</v>
      </c>
      <c r="L95" s="87">
        <f>EmpDetail!B93</f>
        <v>0</v>
      </c>
      <c r="M95" s="87">
        <f>EmpDetail!C93</f>
        <v>0</v>
      </c>
    </row>
    <row r="96" spans="11:13" ht="15.6">
      <c r="K96" s="87">
        <v>91</v>
      </c>
      <c r="L96" s="87">
        <f>EmpDetail!B94</f>
        <v>0</v>
      </c>
      <c r="M96" s="87">
        <f>EmpDetail!C94</f>
        <v>0</v>
      </c>
    </row>
    <row r="97" spans="11:13" ht="15.6">
      <c r="K97" s="87">
        <v>92</v>
      </c>
      <c r="L97" s="87">
        <f>EmpDetail!B95</f>
        <v>0</v>
      </c>
      <c r="M97" s="87">
        <f>EmpDetail!C95</f>
        <v>0</v>
      </c>
    </row>
    <row r="98" spans="11:13" ht="15.6">
      <c r="K98" s="87">
        <v>93</v>
      </c>
      <c r="L98" s="87">
        <f>EmpDetail!B96</f>
        <v>0</v>
      </c>
      <c r="M98" s="87">
        <f>EmpDetail!C96</f>
        <v>0</v>
      </c>
    </row>
    <row r="99" spans="11:13" ht="15.6">
      <c r="K99" s="87">
        <v>94</v>
      </c>
      <c r="L99" s="87">
        <f>EmpDetail!B97</f>
        <v>0</v>
      </c>
      <c r="M99" s="87">
        <f>EmpDetail!C97</f>
        <v>0</v>
      </c>
    </row>
    <row r="100" spans="11:13" ht="15.6">
      <c r="K100" s="87">
        <v>95</v>
      </c>
      <c r="L100" s="87">
        <f>EmpDetail!B98</f>
        <v>0</v>
      </c>
      <c r="M100" s="87">
        <f>EmpDetail!C98</f>
        <v>0</v>
      </c>
    </row>
    <row r="101" spans="11:13" ht="15.6">
      <c r="K101" s="87">
        <v>96</v>
      </c>
      <c r="L101" s="87">
        <f>EmpDetail!B99</f>
        <v>0</v>
      </c>
      <c r="M101" s="87">
        <f>EmpDetail!C99</f>
        <v>0</v>
      </c>
    </row>
    <row r="102" spans="11:13" ht="15.6">
      <c r="K102" s="87">
        <v>97</v>
      </c>
      <c r="L102" s="87">
        <f>EmpDetail!B100</f>
        <v>0</v>
      </c>
      <c r="M102" s="87">
        <f>EmpDetail!C100</f>
        <v>0</v>
      </c>
    </row>
    <row r="103" spans="11:13" ht="15.6">
      <c r="K103" s="87">
        <v>98</v>
      </c>
      <c r="L103" s="87">
        <f>EmpDetail!B101</f>
        <v>0</v>
      </c>
      <c r="M103" s="87">
        <f>EmpDetail!C101</f>
        <v>0</v>
      </c>
    </row>
    <row r="104" spans="11:13" ht="15.6">
      <c r="K104" s="87">
        <v>99</v>
      </c>
      <c r="L104" s="87">
        <f>EmpDetail!B102</f>
        <v>0</v>
      </c>
      <c r="M104" s="87">
        <f>EmpDetail!C102</f>
        <v>0</v>
      </c>
    </row>
    <row r="105" spans="11:13" ht="15.6">
      <c r="K105" s="87">
        <v>100</v>
      </c>
      <c r="L105" s="87">
        <f>EmpDetail!B103</f>
        <v>0</v>
      </c>
      <c r="M105" s="87">
        <f>EmpDetail!C103</f>
        <v>0</v>
      </c>
    </row>
  </sheetData>
  <sheetProtection password="87C9" sheet="1" objects="1" scenarios="1"/>
  <protectedRanges>
    <protectedRange sqref="J4" name="Range3"/>
    <protectedRange sqref="E6:I20" name="Range1"/>
    <protectedRange sqref="A6:A20" name="Range2"/>
  </protectedRanges>
  <mergeCells count="4">
    <mergeCell ref="B1:J1"/>
    <mergeCell ref="B2:J2"/>
    <mergeCell ref="D3:E3"/>
    <mergeCell ref="F3:G3"/>
  </mergeCells>
  <dataValidations count="2">
    <dataValidation type="list" allowBlank="1" showInputMessage="1" showErrorMessage="1" sqref="E6:E20">
      <formula1>Master!$H$6:$H$40</formula1>
    </dataValidation>
    <dataValidation type="list" allowBlank="1" showInputMessage="1" showErrorMessage="1" sqref="F6:F20">
      <formula1>Master!$E$6:$E$30</formula1>
    </dataValidation>
  </dataValidations>
  <pageMargins left="0.17" right="0.17" top="0.75" bottom="0.75" header="0.3" footer="0.3"/>
  <pageSetup paperSize="9" orientation="portrait" blackAndWhite="1" verticalDpi="200" r:id="rId1"/>
  <drawing r:id="rId2"/>
</worksheet>
</file>

<file path=xl/worksheets/sheet19.xml><?xml version="1.0" encoding="utf-8"?>
<worksheet xmlns="http://schemas.openxmlformats.org/spreadsheetml/2006/main" xmlns:r="http://schemas.openxmlformats.org/officeDocument/2006/relationships">
  <sheetPr codeName="Sheet19">
    <tabColor rgb="FF00B0F0"/>
  </sheetPr>
  <dimension ref="B1:O42"/>
  <sheetViews>
    <sheetView showGridLines="0" showRowColHeaders="0" workbookViewId="0">
      <selection activeCell="N6" sqref="N6"/>
    </sheetView>
  </sheetViews>
  <sheetFormatPr defaultRowHeight="14.4"/>
  <cols>
    <col min="2" max="2" width="12.6640625" customWidth="1"/>
    <col min="3" max="3" width="13" customWidth="1"/>
    <col min="7" max="7" width="12.6640625" customWidth="1"/>
    <col min="8" max="8" width="13.44140625" customWidth="1"/>
    <col min="12" max="13" width="0" hidden="1" customWidth="1"/>
  </cols>
  <sheetData>
    <row r="1" spans="2:15" ht="21">
      <c r="B1" s="1692" t="s">
        <v>300</v>
      </c>
      <c r="C1" s="1693"/>
      <c r="D1" s="1693"/>
      <c r="E1" s="1693"/>
      <c r="F1" s="1693"/>
      <c r="G1" s="1693"/>
      <c r="H1" s="1693"/>
      <c r="I1" s="1693"/>
      <c r="J1" s="1694"/>
    </row>
    <row r="2" spans="2:15" ht="21">
      <c r="B2" s="1695" t="s">
        <v>301</v>
      </c>
      <c r="C2" s="1696"/>
      <c r="D2" s="1696"/>
      <c r="E2" s="1696"/>
      <c r="F2" s="1696"/>
      <c r="G2" s="1696"/>
      <c r="H2" s="1696"/>
      <c r="I2" s="1696"/>
      <c r="J2" s="1697"/>
    </row>
    <row r="3" spans="2:15" ht="18">
      <c r="B3" s="1689" t="s">
        <v>302</v>
      </c>
      <c r="C3" s="1690"/>
      <c r="D3" s="1690"/>
      <c r="E3" s="1690"/>
      <c r="F3" s="1690"/>
      <c r="G3" s="1690"/>
      <c r="H3" s="1690"/>
      <c r="I3" s="1690"/>
      <c r="J3" s="1691"/>
    </row>
    <row r="4" spans="2:15" ht="18">
      <c r="B4" s="1698" t="s">
        <v>303</v>
      </c>
      <c r="C4" s="1699"/>
      <c r="D4" s="1699"/>
      <c r="E4" s="1699"/>
      <c r="F4" s="1699"/>
      <c r="G4" s="1699"/>
      <c r="H4" s="1699"/>
      <c r="I4" s="1699"/>
      <c r="J4" s="1700"/>
    </row>
    <row r="5" spans="2:15" ht="18">
      <c r="B5" s="1701" t="s">
        <v>304</v>
      </c>
      <c r="C5" s="1702"/>
      <c r="D5" s="1702"/>
      <c r="E5" s="1702"/>
      <c r="F5" s="1702"/>
      <c r="G5" s="1702"/>
      <c r="H5" s="1702"/>
      <c r="I5" s="1702"/>
      <c r="J5" s="1703"/>
      <c r="L5" s="3">
        <v>1</v>
      </c>
      <c r="M5" s="3" t="str">
        <f>Master!L6</f>
        <v>राउमावि चौगाई</v>
      </c>
      <c r="N5" s="3"/>
      <c r="O5" s="3"/>
    </row>
    <row r="6" spans="2:15">
      <c r="B6" s="221"/>
      <c r="C6" s="222"/>
      <c r="D6" s="222"/>
      <c r="E6" s="222"/>
      <c r="F6" s="223">
        <v>1</v>
      </c>
      <c r="G6" s="222"/>
      <c r="H6" s="222"/>
      <c r="I6" s="222"/>
      <c r="J6" s="224"/>
      <c r="L6" s="3">
        <v>2</v>
      </c>
      <c r="M6" s="3" t="str">
        <f>Master!L7</f>
        <v>राउप्रावि मोहिनी</v>
      </c>
      <c r="N6" s="3"/>
      <c r="O6" s="3"/>
    </row>
    <row r="7" spans="2:15" ht="18">
      <c r="B7" s="1689" t="s">
        <v>305</v>
      </c>
      <c r="C7" s="1690"/>
      <c r="D7" s="1690"/>
      <c r="E7" s="1690"/>
      <c r="F7" s="1690"/>
      <c r="G7" s="1690"/>
      <c r="H7" s="1690"/>
      <c r="I7" s="1690"/>
      <c r="J7" s="1691"/>
      <c r="L7" s="3">
        <v>3</v>
      </c>
      <c r="M7" s="3" t="str">
        <f>Master!L8</f>
        <v>राउप्रावि सोंदीफल</v>
      </c>
      <c r="N7" s="3"/>
      <c r="O7" s="3"/>
    </row>
    <row r="8" spans="2:15" ht="18">
      <c r="B8" s="1708" t="str">
        <f>IF(ISNA(VLOOKUP(F6,$L$5:$M$19,2,FALSE)),"",VLOOKUP($F6,$L$5:$M$19,2,FALSE))</f>
        <v>राउमावि चौगाई</v>
      </c>
      <c r="C8" s="1709"/>
      <c r="D8" s="1710" t="s">
        <v>306</v>
      </c>
      <c r="E8" s="1710"/>
      <c r="F8" s="1710"/>
      <c r="G8" s="1710"/>
      <c r="H8" s="1710"/>
      <c r="I8" s="1711">
        <v>44313</v>
      </c>
      <c r="J8" s="1712"/>
      <c r="L8" s="3">
        <v>4</v>
      </c>
      <c r="M8" s="3" t="str">
        <f>Master!L9</f>
        <v>राउप्रावि गोरधनपुरा</v>
      </c>
      <c r="N8" s="3"/>
      <c r="O8" s="3"/>
    </row>
    <row r="9" spans="2:15">
      <c r="B9" s="221"/>
      <c r="C9" s="222"/>
      <c r="D9" s="222"/>
      <c r="E9" s="222"/>
      <c r="F9" s="222"/>
      <c r="G9" s="222"/>
      <c r="H9" s="222"/>
      <c r="I9" s="222"/>
      <c r="J9" s="224"/>
      <c r="L9" s="3">
        <v>5</v>
      </c>
      <c r="M9" s="3" t="str">
        <f>Master!L10</f>
        <v>राप्रावि रसूलपुरा</v>
      </c>
      <c r="N9" s="3"/>
      <c r="O9" s="3"/>
    </row>
    <row r="10" spans="2:15" ht="21">
      <c r="B10" s="221"/>
      <c r="C10" s="1713" t="s">
        <v>307</v>
      </c>
      <c r="D10" s="1713"/>
      <c r="E10" s="1713"/>
      <c r="F10" s="1713"/>
      <c r="G10" s="1709" t="str">
        <f>IF(ISNA(VLOOKUP($F6,$L$5:$M$19,2,FALSE)),"",VLOOKUP($F6,$L$5:$M$19,2,FALSE))</f>
        <v>राउमावि चौगाई</v>
      </c>
      <c r="H10" s="1709"/>
      <c r="I10" s="1714" t="s">
        <v>308</v>
      </c>
      <c r="J10" s="1715"/>
      <c r="L10" s="3">
        <v>6</v>
      </c>
      <c r="M10" s="3" t="str">
        <f>Master!L11</f>
        <v>राप्रावि जहूरपुरा</v>
      </c>
      <c r="N10" s="3"/>
      <c r="O10" s="3"/>
    </row>
    <row r="11" spans="2:15" ht="21">
      <c r="B11" s="1704">
        <f>I8</f>
        <v>44313</v>
      </c>
      <c r="C11" s="1705"/>
      <c r="D11" s="1706" t="s">
        <v>309</v>
      </c>
      <c r="E11" s="1706"/>
      <c r="F11" s="1706"/>
      <c r="G11" s="1706"/>
      <c r="H11" s="1706"/>
      <c r="I11" s="1706"/>
      <c r="J11" s="1707"/>
      <c r="L11" s="3">
        <v>7</v>
      </c>
      <c r="M11" s="3" t="str">
        <f>Master!L12</f>
        <v>राप्रावि जानकीवल्लभपुरा</v>
      </c>
      <c r="N11" s="3"/>
      <c r="O11" s="3"/>
    </row>
    <row r="12" spans="2:15">
      <c r="B12" s="221"/>
      <c r="C12" s="222"/>
      <c r="D12" s="222"/>
      <c r="E12" s="222"/>
      <c r="F12" s="222"/>
      <c r="G12" s="222"/>
      <c r="H12" s="222"/>
      <c r="I12" s="222"/>
      <c r="J12" s="224"/>
      <c r="L12" s="3">
        <v>8</v>
      </c>
      <c r="M12" s="3" t="str">
        <f>Master!L13</f>
        <v>राप्रावि बैरवा ढाणी सोन्दीफल</v>
      </c>
      <c r="N12" s="3"/>
      <c r="O12" s="3"/>
    </row>
    <row r="13" spans="2:15">
      <c r="B13" s="221"/>
      <c r="C13" s="222"/>
      <c r="D13" s="222"/>
      <c r="E13" s="222"/>
      <c r="F13" s="222"/>
      <c r="G13" s="222"/>
      <c r="H13" s="222"/>
      <c r="I13" s="222"/>
      <c r="J13" s="224"/>
      <c r="L13" s="3">
        <v>9</v>
      </c>
      <c r="M13" s="3" t="str">
        <f>Master!L14</f>
        <v>राप्रावि मोहिनी ढाणी बाढ</v>
      </c>
      <c r="N13" s="3"/>
      <c r="O13" s="3"/>
    </row>
    <row r="14" spans="2:15" ht="18">
      <c r="B14" s="1678" t="s">
        <v>310</v>
      </c>
      <c r="C14" s="1679"/>
      <c r="D14" s="1679"/>
      <c r="E14" s="1679"/>
      <c r="F14" s="222"/>
      <c r="G14" s="1679" t="s">
        <v>311</v>
      </c>
      <c r="H14" s="1679"/>
      <c r="I14" s="1679"/>
      <c r="J14" s="1680"/>
      <c r="L14" s="3">
        <v>10</v>
      </c>
      <c r="M14" s="3" t="str">
        <f>Master!L15</f>
        <v>तहसीलदार भू अभिलेख निवाई</v>
      </c>
      <c r="N14" s="3"/>
      <c r="O14" s="3"/>
    </row>
    <row r="15" spans="2:15" ht="21">
      <c r="B15" s="1681" t="s">
        <v>312</v>
      </c>
      <c r="C15" s="1682"/>
      <c r="D15" s="1682"/>
      <c r="E15" s="1682"/>
      <c r="F15" s="222"/>
      <c r="G15" s="1682" t="s">
        <v>313</v>
      </c>
      <c r="H15" s="1682"/>
      <c r="I15" s="1682"/>
      <c r="J15" s="1683"/>
      <c r="L15" s="3">
        <v>11</v>
      </c>
      <c r="M15" s="3" t="str">
        <f>Master!L16</f>
        <v>राउमावि बोरखंडी कला</v>
      </c>
      <c r="N15" s="3"/>
      <c r="O15" s="3"/>
    </row>
    <row r="16" spans="2:15" ht="18">
      <c r="B16" s="346" t="s">
        <v>848</v>
      </c>
      <c r="C16" s="1687" t="s">
        <v>849</v>
      </c>
      <c r="D16" s="1687"/>
      <c r="E16" s="1687"/>
      <c r="F16" s="89"/>
      <c r="G16" s="347" t="s">
        <v>848</v>
      </c>
      <c r="H16" s="1687" t="s">
        <v>850</v>
      </c>
      <c r="I16" s="1687"/>
      <c r="J16" s="1688"/>
      <c r="L16" s="3">
        <v>12</v>
      </c>
      <c r="M16" s="3" t="str">
        <f>Master!L17</f>
        <v>रामावि नयाटीला</v>
      </c>
      <c r="N16" s="3"/>
      <c r="O16" s="3"/>
    </row>
    <row r="17" spans="2:15" ht="15.6">
      <c r="B17" s="1684" t="s">
        <v>314</v>
      </c>
      <c r="C17" s="1685"/>
      <c r="D17" s="1685"/>
      <c r="E17" s="1685"/>
      <c r="F17" s="1685"/>
      <c r="G17" s="1685"/>
      <c r="H17" s="1685"/>
      <c r="I17" s="1685"/>
      <c r="J17" s="1686"/>
      <c r="L17" s="3">
        <v>13</v>
      </c>
      <c r="M17" s="3" t="str">
        <f>Master!L18</f>
        <v>राउमावि बगडवा</v>
      </c>
      <c r="N17" s="3"/>
      <c r="O17" s="3"/>
    </row>
    <row r="18" spans="2:15" ht="18">
      <c r="B18" s="1672" t="s">
        <v>315</v>
      </c>
      <c r="C18" s="1673"/>
      <c r="D18" s="1673"/>
      <c r="E18" s="1673"/>
      <c r="F18" s="1673"/>
      <c r="G18" s="1673"/>
      <c r="H18" s="1673"/>
      <c r="I18" s="1673"/>
      <c r="J18" s="1674"/>
      <c r="L18" s="3">
        <v>14</v>
      </c>
      <c r="M18" s="3" t="str">
        <f>Master!L19</f>
        <v xml:space="preserve">राउमावि बरोनी टोंक </v>
      </c>
      <c r="N18" s="3"/>
      <c r="O18" s="3"/>
    </row>
    <row r="19" spans="2:15">
      <c r="B19" s="221"/>
      <c r="C19" s="222"/>
      <c r="D19" s="222"/>
      <c r="E19" s="222"/>
      <c r="F19" s="222"/>
      <c r="G19" s="222"/>
      <c r="H19" s="222"/>
      <c r="I19" s="222"/>
      <c r="J19" s="224"/>
      <c r="L19" s="3">
        <v>15</v>
      </c>
      <c r="M19" s="3">
        <f>Master!L20</f>
        <v>0</v>
      </c>
      <c r="N19" s="3"/>
      <c r="O19" s="3"/>
    </row>
    <row r="20" spans="2:15" ht="18.600000000000001" thickBot="1">
      <c r="B20" s="1675" t="s">
        <v>316</v>
      </c>
      <c r="C20" s="1676"/>
      <c r="D20" s="1676"/>
      <c r="E20" s="1676"/>
      <c r="F20" s="1676"/>
      <c r="G20" s="1676"/>
      <c r="H20" s="1676"/>
      <c r="I20" s="1676"/>
      <c r="J20" s="1677"/>
    </row>
    <row r="21" spans="2:15" ht="18.600000000000001" thickBot="1">
      <c r="B21" s="1403"/>
      <c r="C21" s="1671" t="s">
        <v>317</v>
      </c>
      <c r="D21" s="1671"/>
      <c r="E21" s="1671" t="s">
        <v>318</v>
      </c>
      <c r="F21" s="1671"/>
      <c r="G21" s="1671" t="s">
        <v>319</v>
      </c>
      <c r="H21" s="1671"/>
      <c r="I21" s="1671" t="s">
        <v>320</v>
      </c>
      <c r="J21" s="1671"/>
    </row>
    <row r="22" spans="2:15" ht="18.600000000000001" thickBot="1">
      <c r="B22" s="1404" t="s">
        <v>329</v>
      </c>
      <c r="C22" s="1668"/>
      <c r="D22" s="1668"/>
      <c r="E22" s="1669"/>
      <c r="F22" s="1669"/>
      <c r="G22" s="1669"/>
      <c r="H22" s="1669"/>
      <c r="I22" s="1669"/>
      <c r="J22" s="1669"/>
    </row>
    <row r="23" spans="2:15" ht="18.600000000000001" thickBot="1">
      <c r="B23" s="1404" t="s">
        <v>330</v>
      </c>
      <c r="C23" s="1668"/>
      <c r="D23" s="1668"/>
      <c r="E23" s="1669"/>
      <c r="F23" s="1669"/>
      <c r="G23" s="1669"/>
      <c r="H23" s="1669"/>
      <c r="I23" s="1669"/>
      <c r="J23" s="1669"/>
    </row>
    <row r="24" spans="2:15" ht="18.600000000000001" thickBot="1">
      <c r="B24" s="1404" t="s">
        <v>331</v>
      </c>
      <c r="C24" s="1665">
        <f>SUM(C22:C23)</f>
        <v>0</v>
      </c>
      <c r="D24" s="1665"/>
      <c r="E24" s="1665">
        <f t="shared" ref="E24" si="0">SUM(E22:E23)</f>
        <v>0</v>
      </c>
      <c r="F24" s="1665"/>
      <c r="G24" s="1665">
        <f t="shared" ref="G24" si="1">SUM(G22:G23)</f>
        <v>0</v>
      </c>
      <c r="H24" s="1665"/>
      <c r="I24" s="1665">
        <f t="shared" ref="I24" si="2">SUM(I22:I23)</f>
        <v>0</v>
      </c>
      <c r="J24" s="1665"/>
    </row>
    <row r="25" spans="2:15" ht="18.600000000000001" thickBot="1">
      <c r="B25" s="1670" t="s">
        <v>323</v>
      </c>
      <c r="C25" s="1670"/>
      <c r="D25" s="1670"/>
      <c r="E25" s="1670"/>
      <c r="F25" s="1670"/>
      <c r="G25" s="1670"/>
      <c r="H25" s="1670"/>
      <c r="I25" s="1670"/>
      <c r="J25" s="1670"/>
    </row>
    <row r="26" spans="2:15" ht="18.600000000000001" thickBot="1">
      <c r="B26" s="1670" t="s">
        <v>333</v>
      </c>
      <c r="C26" s="1670"/>
      <c r="D26" s="1670"/>
      <c r="E26" s="1670"/>
      <c r="F26" s="1670"/>
      <c r="G26" s="1670"/>
      <c r="H26" s="1670"/>
      <c r="I26" s="1670"/>
      <c r="J26" s="1670"/>
    </row>
    <row r="27" spans="2:15" ht="18.600000000000001" thickBot="1">
      <c r="B27" s="1670" t="s">
        <v>324</v>
      </c>
      <c r="C27" s="1670"/>
      <c r="D27" s="1670"/>
      <c r="E27" s="1670"/>
      <c r="F27" s="1670"/>
      <c r="G27" s="1670"/>
      <c r="H27" s="1670"/>
      <c r="I27" s="1670"/>
      <c r="J27" s="1670"/>
    </row>
    <row r="28" spans="2:15" ht="18.600000000000001" thickBot="1">
      <c r="B28" s="1670" t="s">
        <v>325</v>
      </c>
      <c r="C28" s="1670"/>
      <c r="D28" s="1670"/>
      <c r="E28" s="1670"/>
      <c r="F28" s="1670"/>
      <c r="G28" s="1670"/>
      <c r="H28" s="1670"/>
      <c r="I28" s="1670"/>
      <c r="J28" s="1670"/>
    </row>
    <row r="29" spans="2:15" ht="18.600000000000001" thickBot="1">
      <c r="B29" s="1403"/>
      <c r="C29" s="1671" t="s">
        <v>317</v>
      </c>
      <c r="D29" s="1671"/>
      <c r="E29" s="1671" t="s">
        <v>318</v>
      </c>
      <c r="F29" s="1671"/>
      <c r="G29" s="1671" t="s">
        <v>319</v>
      </c>
      <c r="H29" s="1671"/>
      <c r="I29" s="1671" t="s">
        <v>320</v>
      </c>
      <c r="J29" s="1671"/>
    </row>
    <row r="30" spans="2:15" ht="18.600000000000001" thickBot="1">
      <c r="B30" s="1405" t="s">
        <v>321</v>
      </c>
      <c r="C30" s="1668"/>
      <c r="D30" s="1668"/>
      <c r="E30" s="1669"/>
      <c r="F30" s="1669"/>
      <c r="G30" s="1669"/>
      <c r="H30" s="1669"/>
      <c r="I30" s="1669"/>
      <c r="J30" s="1669"/>
    </row>
    <row r="31" spans="2:15" ht="18.600000000000001" thickBot="1">
      <c r="B31" s="1405"/>
      <c r="C31" s="1668"/>
      <c r="D31" s="1668"/>
      <c r="E31" s="1669"/>
      <c r="F31" s="1669"/>
      <c r="G31" s="1669"/>
      <c r="H31" s="1669"/>
      <c r="I31" s="1669"/>
      <c r="J31" s="1669"/>
    </row>
    <row r="32" spans="2:15" ht="18.600000000000001" thickBot="1">
      <c r="B32" s="1404" t="s">
        <v>322</v>
      </c>
      <c r="C32" s="1665">
        <f>SUM(C30:C31)</f>
        <v>0</v>
      </c>
      <c r="D32" s="1665"/>
      <c r="E32" s="1665">
        <f t="shared" ref="E32" si="3">SUM(E30:E31)</f>
        <v>0</v>
      </c>
      <c r="F32" s="1665"/>
      <c r="G32" s="1665">
        <f t="shared" ref="G32" si="4">SUM(G30:G31)</f>
        <v>0</v>
      </c>
      <c r="H32" s="1665"/>
      <c r="I32" s="1665">
        <f t="shared" ref="I32" si="5">SUM(I30:I31)</f>
        <v>0</v>
      </c>
      <c r="J32" s="1665"/>
    </row>
    <row r="33" spans="2:10" ht="18.600000000000001" thickBot="1">
      <c r="B33" s="1666" t="s">
        <v>326</v>
      </c>
      <c r="C33" s="1666"/>
      <c r="D33" s="1666"/>
      <c r="E33" s="1666"/>
      <c r="F33" s="1667" t="s">
        <v>438</v>
      </c>
      <c r="G33" s="1667"/>
      <c r="H33" s="1311"/>
      <c r="I33" s="1661"/>
      <c r="J33" s="1661"/>
    </row>
    <row r="34" spans="2:10" ht="18.600000000000001" thickBot="1">
      <c r="B34" s="1666"/>
      <c r="C34" s="1666"/>
      <c r="D34" s="1666"/>
      <c r="E34" s="1666"/>
      <c r="F34" s="1667" t="s">
        <v>439</v>
      </c>
      <c r="G34" s="1667"/>
      <c r="H34" s="1406"/>
      <c r="I34" s="1661"/>
      <c r="J34" s="1661"/>
    </row>
    <row r="35" spans="2:10" ht="18.600000000000001" thickBot="1">
      <c r="B35" s="1666"/>
      <c r="C35" s="1666"/>
      <c r="D35" s="1666"/>
      <c r="E35" s="1666"/>
      <c r="F35" s="1667" t="s">
        <v>440</v>
      </c>
      <c r="G35" s="1667"/>
      <c r="H35" s="1406"/>
      <c r="I35" s="1661"/>
      <c r="J35" s="1661"/>
    </row>
    <row r="36" spans="2:10" ht="18.600000000000001" thickBot="1">
      <c r="B36" s="1666"/>
      <c r="C36" s="1666"/>
      <c r="D36" s="1666"/>
      <c r="E36" s="1666"/>
      <c r="F36" s="1667" t="s">
        <v>441</v>
      </c>
      <c r="G36" s="1667"/>
      <c r="H36" s="1406"/>
      <c r="I36" s="1661"/>
      <c r="J36" s="1661"/>
    </row>
    <row r="37" spans="2:10" ht="18.75" customHeight="1" thickBot="1">
      <c r="B37" s="1663" t="s">
        <v>327</v>
      </c>
      <c r="C37" s="1663"/>
      <c r="D37" s="1663"/>
      <c r="E37" s="1663"/>
      <c r="F37" s="1663"/>
      <c r="G37" s="1663"/>
      <c r="H37" s="1407"/>
      <c r="I37" s="1664"/>
      <c r="J37" s="1664"/>
    </row>
    <row r="38" spans="2:10" ht="18.75" customHeight="1" thickBot="1">
      <c r="B38" s="1663" t="s">
        <v>328</v>
      </c>
      <c r="C38" s="1663"/>
      <c r="D38" s="1663"/>
      <c r="E38" s="1663"/>
      <c r="F38" s="1663"/>
      <c r="G38" s="1663"/>
      <c r="H38" s="1407"/>
      <c r="I38" s="1664"/>
      <c r="J38" s="1664"/>
    </row>
    <row r="39" spans="2:10" ht="20.25" customHeight="1" thickBot="1">
      <c r="B39" s="1663" t="s">
        <v>332</v>
      </c>
      <c r="C39" s="1663"/>
      <c r="D39" s="1663"/>
      <c r="E39" s="1663"/>
      <c r="F39" s="1663"/>
      <c r="G39" s="1663"/>
      <c r="H39" s="1407"/>
      <c r="I39" s="1664"/>
      <c r="J39" s="1664"/>
    </row>
    <row r="41" spans="2:10" ht="18">
      <c r="B41" s="1662" t="s">
        <v>310</v>
      </c>
      <c r="C41" s="1662"/>
      <c r="D41" s="1662"/>
      <c r="E41" s="1662"/>
      <c r="G41" s="1662" t="s">
        <v>311</v>
      </c>
      <c r="H41" s="1662"/>
      <c r="I41" s="1662"/>
      <c r="J41" s="1662"/>
    </row>
    <row r="42" spans="2:10" ht="21">
      <c r="B42" s="1660" t="s">
        <v>312</v>
      </c>
      <c r="C42" s="1660"/>
      <c r="D42" s="1660"/>
      <c r="E42" s="1660"/>
      <c r="G42" s="1660" t="s">
        <v>313</v>
      </c>
      <c r="H42" s="1660"/>
      <c r="I42" s="1660"/>
      <c r="J42" s="1660"/>
    </row>
  </sheetData>
  <sheetProtection password="87C9" sheet="1" objects="1" scenarios="1"/>
  <protectedRanges>
    <protectedRange sqref="H16:J16" name="Range7"/>
    <protectedRange sqref="I8:J8" name="Range5"/>
    <protectedRange sqref="B30:J31" name="Range3"/>
    <protectedRange sqref="F6" name="Range1"/>
    <protectedRange sqref="C22:J23" name="Range2"/>
    <protectedRange sqref="H33:J39" name="Range4"/>
    <protectedRange sqref="C16:E16" name="Range6"/>
  </protectedRanges>
  <mergeCells count="78">
    <mergeCell ref="B11:C11"/>
    <mergeCell ref="D11:J11"/>
    <mergeCell ref="B8:C8"/>
    <mergeCell ref="D8:H8"/>
    <mergeCell ref="I8:J8"/>
    <mergeCell ref="C10:F10"/>
    <mergeCell ref="G10:H10"/>
    <mergeCell ref="I10:J10"/>
    <mergeCell ref="B7:J7"/>
    <mergeCell ref="B1:J1"/>
    <mergeCell ref="B2:J2"/>
    <mergeCell ref="B3:J3"/>
    <mergeCell ref="B4:J4"/>
    <mergeCell ref="B5:J5"/>
    <mergeCell ref="B14:E14"/>
    <mergeCell ref="G14:J14"/>
    <mergeCell ref="B15:E15"/>
    <mergeCell ref="G15:J15"/>
    <mergeCell ref="B17:J17"/>
    <mergeCell ref="C16:E16"/>
    <mergeCell ref="H16:J16"/>
    <mergeCell ref="B18:J18"/>
    <mergeCell ref="B20:J20"/>
    <mergeCell ref="C21:D21"/>
    <mergeCell ref="E21:F21"/>
    <mergeCell ref="G21:H21"/>
    <mergeCell ref="I21:J21"/>
    <mergeCell ref="B26:J26"/>
    <mergeCell ref="C22:D22"/>
    <mergeCell ref="E22:F22"/>
    <mergeCell ref="G22:H22"/>
    <mergeCell ref="I22:J22"/>
    <mergeCell ref="C23:D23"/>
    <mergeCell ref="E23:F23"/>
    <mergeCell ref="G23:H23"/>
    <mergeCell ref="I23:J23"/>
    <mergeCell ref="C24:D24"/>
    <mergeCell ref="E24:F24"/>
    <mergeCell ref="G24:H24"/>
    <mergeCell ref="I24:J24"/>
    <mergeCell ref="B25:J25"/>
    <mergeCell ref="B27:J27"/>
    <mergeCell ref="B28:J28"/>
    <mergeCell ref="C29:D29"/>
    <mergeCell ref="E29:F29"/>
    <mergeCell ref="G29:H29"/>
    <mergeCell ref="I29:J29"/>
    <mergeCell ref="C30:D30"/>
    <mergeCell ref="E30:F30"/>
    <mergeCell ref="G30:H30"/>
    <mergeCell ref="I30:J30"/>
    <mergeCell ref="C31:D31"/>
    <mergeCell ref="E31:F31"/>
    <mergeCell ref="G31:H31"/>
    <mergeCell ref="I31:J31"/>
    <mergeCell ref="C32:D32"/>
    <mergeCell ref="E32:F32"/>
    <mergeCell ref="G32:H32"/>
    <mergeCell ref="I32:J32"/>
    <mergeCell ref="B33:E36"/>
    <mergeCell ref="I33:J33"/>
    <mergeCell ref="I34:J34"/>
    <mergeCell ref="F33:G33"/>
    <mergeCell ref="F34:G34"/>
    <mergeCell ref="F35:G35"/>
    <mergeCell ref="F36:G36"/>
    <mergeCell ref="B42:E42"/>
    <mergeCell ref="G42:J42"/>
    <mergeCell ref="I35:J35"/>
    <mergeCell ref="I36:J36"/>
    <mergeCell ref="B41:E41"/>
    <mergeCell ref="G41:J41"/>
    <mergeCell ref="B37:G37"/>
    <mergeCell ref="B38:G38"/>
    <mergeCell ref="B39:G39"/>
    <mergeCell ref="I37:J37"/>
    <mergeCell ref="I38:J38"/>
    <mergeCell ref="I39:J39"/>
  </mergeCells>
  <pageMargins left="0.25" right="0.25" top="0.39" bottom="0.44" header="0.3" footer="0.3"/>
  <pageSetup paperSize="9" orientation="portrait" blackAndWhite="1" verticalDpi="200" r:id="rId1"/>
  <drawing r:id="rId2"/>
  <legacyDrawing r:id="rId3"/>
</worksheet>
</file>

<file path=xl/worksheets/sheet20.xml><?xml version="1.0" encoding="utf-8"?>
<worksheet xmlns="http://schemas.openxmlformats.org/spreadsheetml/2006/main" xmlns:r="http://schemas.openxmlformats.org/officeDocument/2006/relationships">
  <sheetPr codeName="Sheet20">
    <tabColor rgb="FF00B0F0"/>
  </sheetPr>
  <dimension ref="A1:O106"/>
  <sheetViews>
    <sheetView showGridLines="0" showRowColHeaders="0" workbookViewId="0">
      <selection activeCell="A5" sqref="A5:A6"/>
    </sheetView>
  </sheetViews>
  <sheetFormatPr defaultRowHeight="14.4"/>
  <cols>
    <col min="1" max="1" width="8.44140625" customWidth="1"/>
    <col min="3" max="3" width="22.44140625" customWidth="1"/>
    <col min="4" max="4" width="21.88671875" customWidth="1"/>
    <col min="5" max="5" width="10.5546875" customWidth="1"/>
    <col min="6" max="6" width="23.44140625" customWidth="1"/>
    <col min="7" max="7" width="14.88671875" customWidth="1"/>
    <col min="8" max="8" width="21.44140625" customWidth="1"/>
    <col min="9" max="9" width="17" customWidth="1"/>
    <col min="10" max="15" width="9.109375" hidden="1" customWidth="1"/>
  </cols>
  <sheetData>
    <row r="1" spans="1:15" ht="22.8">
      <c r="B1" s="1717" t="str">
        <f>Master!G2&amp;Master!H2</f>
        <v>कार्यालय&amp;राजकीय उच्च माध्यमिक विद्यालय ]चौगाई]टोंक</v>
      </c>
      <c r="C1" s="1718"/>
      <c r="D1" s="1718"/>
      <c r="E1" s="1718"/>
      <c r="F1" s="1718"/>
      <c r="G1" s="1718"/>
      <c r="H1" s="1718"/>
      <c r="I1" s="1718"/>
      <c r="J1" s="130"/>
    </row>
    <row r="2" spans="1:15" ht="21">
      <c r="B2" s="1719" t="s">
        <v>21</v>
      </c>
      <c r="C2" s="1720"/>
      <c r="D2" s="1720"/>
      <c r="E2" s="1720"/>
      <c r="F2" s="1720"/>
      <c r="G2" s="1720"/>
      <c r="H2" s="1720"/>
      <c r="I2" s="1720"/>
      <c r="J2" s="131"/>
    </row>
    <row r="3" spans="1:15">
      <c r="B3" s="1721"/>
      <c r="C3" s="1722"/>
      <c r="D3" s="1722"/>
      <c r="E3" s="1722"/>
      <c r="F3" s="1722"/>
      <c r="G3" s="1722"/>
      <c r="H3" s="1722"/>
      <c r="I3" s="1722"/>
      <c r="J3" s="1723"/>
    </row>
    <row r="4" spans="1:15" ht="66.75" customHeight="1" thickBot="1">
      <c r="B4" s="1724" t="s">
        <v>299</v>
      </c>
      <c r="C4" s="1725"/>
      <c r="D4" s="1725"/>
      <c r="E4" s="1725"/>
      <c r="F4" s="1725"/>
      <c r="G4" s="1725"/>
      <c r="H4" s="1725"/>
      <c r="I4" s="1725"/>
      <c r="J4" s="132"/>
    </row>
    <row r="5" spans="1:15" ht="16.2" thickBot="1">
      <c r="A5" s="1655" t="s">
        <v>298</v>
      </c>
      <c r="B5" s="1716" t="s">
        <v>293</v>
      </c>
      <c r="C5" s="1716" t="s">
        <v>23</v>
      </c>
      <c r="D5" s="1716" t="s">
        <v>294</v>
      </c>
      <c r="E5" s="1716" t="s">
        <v>251</v>
      </c>
      <c r="F5" s="1716" t="s">
        <v>297</v>
      </c>
      <c r="G5" s="1716" t="s">
        <v>295</v>
      </c>
      <c r="H5" s="1716" t="s">
        <v>8</v>
      </c>
      <c r="I5" s="1292" t="s">
        <v>296</v>
      </c>
      <c r="J5" s="83"/>
    </row>
    <row r="6" spans="1:15" ht="38.25" customHeight="1" thickBot="1">
      <c r="A6" s="1655"/>
      <c r="B6" s="1716"/>
      <c r="C6" s="1716"/>
      <c r="D6" s="1716"/>
      <c r="E6" s="1716"/>
      <c r="F6" s="1716"/>
      <c r="G6" s="1716"/>
      <c r="H6" s="1716"/>
      <c r="I6" s="1408">
        <v>0.08</v>
      </c>
      <c r="J6" s="83"/>
    </row>
    <row r="7" spans="1:15" ht="16.2" thickBot="1">
      <c r="A7" s="1393">
        <v>35</v>
      </c>
      <c r="B7" s="1327">
        <f>IF(C7="","",1)</f>
        <v>1</v>
      </c>
      <c r="C7" s="1293" t="str">
        <f>IF(ISNA(VLOOKUP($A7,$J$7:$O$106,2,FALSE)),"",VLOOKUP($A7,$J$7:$O$106,2,FALSE))</f>
        <v>d`".k yky tkV</v>
      </c>
      <c r="D7" s="1286" t="str">
        <f>IF(ISNA(VLOOKUP($A7,$J$7:$O$106,3,FALSE)),"",VLOOKUP($A7,$J$7:$O$106,3,FALSE))</f>
        <v>अध्यापक ग्रेड III</v>
      </c>
      <c r="E7" s="1286" t="str">
        <f>IF(ISNA(VLOOKUP($A7,$J$7:$O$106,5,FALSE)),"",VLOOKUP($A7,$J$7:$O$106,5,FALSE))</f>
        <v>L-10</v>
      </c>
      <c r="F7" s="1286" t="str">
        <f>IF(ISNA(VLOOKUP($A7,$J$7:$O$106,4,FALSE)),"",VLOOKUP($A7,$J$7:$O$106,4,FALSE))</f>
        <v>राउप्रावि सोंदीफल</v>
      </c>
      <c r="G7" s="1262">
        <v>43831</v>
      </c>
      <c r="H7" s="1286">
        <f>IF(ISNA(VLOOKUP($A7,$J$7:$O$106,6,FALSE)),"",VLOOKUP($A7,$J$7:$O$106,6,FALSE))</f>
        <v>33800</v>
      </c>
      <c r="I7" s="1409">
        <f>IF(H7="","",ROUNDUP(H7*I$6,0))</f>
        <v>2704</v>
      </c>
      <c r="J7" s="83">
        <v>1</v>
      </c>
      <c r="K7" t="str">
        <f>EmpDetail!B4</f>
        <v>fd'ku yky cSjok</v>
      </c>
      <c r="L7" t="str">
        <f>EmpDetail!C4</f>
        <v>प्रधानाचार्य</v>
      </c>
      <c r="M7" t="str">
        <f>EmpDetail!D4</f>
        <v>राउमावि चौगाई</v>
      </c>
      <c r="N7" t="str">
        <f>EmpDetail!J4</f>
        <v>L-16</v>
      </c>
      <c r="O7">
        <f>EmpDetail!K4</f>
        <v>95900</v>
      </c>
    </row>
    <row r="8" spans="1:15" ht="16.2" thickBot="1">
      <c r="A8" s="1393"/>
      <c r="B8" s="1327" t="str">
        <f>IF(C8="","",B7+1)</f>
        <v/>
      </c>
      <c r="C8" s="1293" t="str">
        <f t="shared" ref="C8:C17" si="0">IF(ISNA(VLOOKUP($A8,$J$7:$O$106,2,FALSE)),"",VLOOKUP($A8,$J$7:$O$106,2,FALSE))</f>
        <v/>
      </c>
      <c r="D8" s="1286" t="str">
        <f t="shared" ref="D8:D17" si="1">IF(ISNA(VLOOKUP($A8,$J$7:$O$106,3,FALSE)),"",VLOOKUP($A8,$J$7:$O$106,3,FALSE))</f>
        <v/>
      </c>
      <c r="E8" s="1286" t="str">
        <f t="shared" ref="E8:E17" si="2">IF(ISNA(VLOOKUP($A8,$J$7:$O$106,5,FALSE)),"",VLOOKUP($A8,$J$7:$O$106,5,FALSE))</f>
        <v/>
      </c>
      <c r="F8" s="1286" t="str">
        <f t="shared" ref="F8:F17" si="3">IF(ISNA(VLOOKUP($A8,$J$7:$O$106,4,FALSE)),"",VLOOKUP($A8,$J$7:$O$106,4,FALSE))</f>
        <v/>
      </c>
      <c r="G8" s="1262"/>
      <c r="H8" s="1286" t="str">
        <f t="shared" ref="H8:H17" si="4">IF(ISNA(VLOOKUP($A8,$J$7:$O$106,6,FALSE)),"",VLOOKUP($A8,$J$7:$O$106,6,FALSE))</f>
        <v/>
      </c>
      <c r="I8" s="1409" t="str">
        <f t="shared" ref="I8:I17" si="5">IF(H8="","",ROUNDUP(H8*I$6,0))</f>
        <v/>
      </c>
      <c r="J8" s="83">
        <v>2</v>
      </c>
      <c r="K8" t="str">
        <f>EmpDetail!B5</f>
        <v>iwj.k pUn y{kdkj</v>
      </c>
      <c r="L8" t="str">
        <f>EmpDetail!C5</f>
        <v>व्याख्याता</v>
      </c>
      <c r="M8" t="str">
        <f>EmpDetail!D5</f>
        <v>राउमावि चौगाई</v>
      </c>
      <c r="N8" t="str">
        <f>EmpDetail!J5</f>
        <v>L-12</v>
      </c>
      <c r="O8">
        <f>EmpDetail!K5</f>
        <v>56100</v>
      </c>
    </row>
    <row r="9" spans="1:15" ht="16.2" thickBot="1">
      <c r="A9" s="1393"/>
      <c r="B9" s="1327" t="str">
        <f t="shared" ref="B9:B17" si="6">IF(C9="","",B8+1)</f>
        <v/>
      </c>
      <c r="C9" s="1293" t="str">
        <f t="shared" si="0"/>
        <v/>
      </c>
      <c r="D9" s="1286" t="str">
        <f t="shared" si="1"/>
        <v/>
      </c>
      <c r="E9" s="1286" t="str">
        <f t="shared" si="2"/>
        <v/>
      </c>
      <c r="F9" s="1286" t="str">
        <f t="shared" si="3"/>
        <v/>
      </c>
      <c r="G9" s="1262"/>
      <c r="H9" s="1286" t="str">
        <f t="shared" si="4"/>
        <v/>
      </c>
      <c r="I9" s="1409" t="str">
        <f t="shared" si="5"/>
        <v/>
      </c>
      <c r="J9" s="83">
        <v>3</v>
      </c>
      <c r="K9" t="str">
        <f>EmpDetail!B6</f>
        <v>jktsUnz dqekj tSu</v>
      </c>
      <c r="L9" t="str">
        <f>EmpDetail!C6</f>
        <v>व्याख्याता</v>
      </c>
      <c r="M9" t="str">
        <f>EmpDetail!D6</f>
        <v>राउमावि चौगाई</v>
      </c>
      <c r="N9" t="str">
        <f>EmpDetail!J6</f>
        <v>L-12</v>
      </c>
      <c r="O9">
        <f>EmpDetail!K6</f>
        <v>63100</v>
      </c>
    </row>
    <row r="10" spans="1:15" ht="16.2" thickBot="1">
      <c r="A10" s="1393"/>
      <c r="B10" s="1327" t="str">
        <f t="shared" si="6"/>
        <v/>
      </c>
      <c r="C10" s="1293" t="str">
        <f t="shared" si="0"/>
        <v/>
      </c>
      <c r="D10" s="1286" t="str">
        <f t="shared" si="1"/>
        <v/>
      </c>
      <c r="E10" s="1286" t="str">
        <f t="shared" si="2"/>
        <v/>
      </c>
      <c r="F10" s="1286" t="str">
        <f t="shared" si="3"/>
        <v/>
      </c>
      <c r="G10" s="1262"/>
      <c r="H10" s="1286" t="str">
        <f t="shared" si="4"/>
        <v/>
      </c>
      <c r="I10" s="1409" t="str">
        <f t="shared" si="5"/>
        <v/>
      </c>
      <c r="J10" s="83">
        <v>4</v>
      </c>
      <c r="K10" t="str">
        <f>EmpDetail!B7</f>
        <v>fd'ku yky cSjok</v>
      </c>
      <c r="L10" t="str">
        <f>EmpDetail!C7</f>
        <v>व्याख्याता</v>
      </c>
      <c r="M10" t="str">
        <f>EmpDetail!D7</f>
        <v>राउमावि चौगाई</v>
      </c>
      <c r="N10" t="str">
        <f>EmpDetail!J7</f>
        <v>L-12</v>
      </c>
      <c r="O10">
        <f>EmpDetail!K7</f>
        <v>54500</v>
      </c>
    </row>
    <row r="11" spans="1:15" ht="16.2" thickBot="1">
      <c r="A11" s="1393"/>
      <c r="B11" s="1327" t="str">
        <f t="shared" si="6"/>
        <v/>
      </c>
      <c r="C11" s="1293" t="str">
        <f t="shared" si="0"/>
        <v/>
      </c>
      <c r="D11" s="1286" t="str">
        <f t="shared" si="1"/>
        <v/>
      </c>
      <c r="E11" s="1286" t="str">
        <f t="shared" si="2"/>
        <v/>
      </c>
      <c r="F11" s="1286" t="str">
        <f t="shared" si="3"/>
        <v/>
      </c>
      <c r="G11" s="1262"/>
      <c r="H11" s="1286" t="str">
        <f t="shared" si="4"/>
        <v/>
      </c>
      <c r="I11" s="1409" t="str">
        <f t="shared" si="5"/>
        <v/>
      </c>
      <c r="J11" s="83">
        <v>5</v>
      </c>
      <c r="K11" t="str">
        <f>EmpDetail!B8</f>
        <v>lR;ukjk;.k 'kekZ</v>
      </c>
      <c r="L11" t="str">
        <f>EmpDetail!C8</f>
        <v>वरिष्ठ अध्यापक</v>
      </c>
      <c r="M11" t="str">
        <f>EmpDetail!D8</f>
        <v>राउमावि चौगाई</v>
      </c>
      <c r="N11" t="str">
        <f>EmpDetail!J8</f>
        <v>L-13</v>
      </c>
      <c r="O11">
        <f>EmpDetail!K8</f>
        <v>71300</v>
      </c>
    </row>
    <row r="12" spans="1:15" ht="16.2" thickBot="1">
      <c r="A12" s="1393"/>
      <c r="B12" s="1327" t="str">
        <f t="shared" si="6"/>
        <v/>
      </c>
      <c r="C12" s="1293" t="str">
        <f t="shared" si="0"/>
        <v/>
      </c>
      <c r="D12" s="1286" t="str">
        <f t="shared" si="1"/>
        <v/>
      </c>
      <c r="E12" s="1286" t="str">
        <f t="shared" si="2"/>
        <v/>
      </c>
      <c r="F12" s="1286" t="str">
        <f t="shared" si="3"/>
        <v/>
      </c>
      <c r="G12" s="1262"/>
      <c r="H12" s="1286" t="str">
        <f t="shared" si="4"/>
        <v/>
      </c>
      <c r="I12" s="1409" t="str">
        <f t="shared" si="5"/>
        <v/>
      </c>
      <c r="J12" s="83">
        <v>6</v>
      </c>
      <c r="K12" t="str">
        <f>EmpDetail!B9</f>
        <v>iq"ik tSu</v>
      </c>
      <c r="L12" t="str">
        <f>EmpDetail!C9</f>
        <v>वरिष्ठ अध्यापक</v>
      </c>
      <c r="M12" t="str">
        <f>EmpDetail!D9</f>
        <v>राउमावि चौगाई</v>
      </c>
      <c r="N12" t="str">
        <f>EmpDetail!J9</f>
        <v>L-13</v>
      </c>
      <c r="O12">
        <f>EmpDetail!K9</f>
        <v>73400</v>
      </c>
    </row>
    <row r="13" spans="1:15" ht="16.2" thickBot="1">
      <c r="A13" s="1393"/>
      <c r="B13" s="1327" t="str">
        <f t="shared" si="6"/>
        <v/>
      </c>
      <c r="C13" s="1293" t="str">
        <f t="shared" si="0"/>
        <v/>
      </c>
      <c r="D13" s="1286" t="str">
        <f t="shared" si="1"/>
        <v/>
      </c>
      <c r="E13" s="1286" t="str">
        <f t="shared" si="2"/>
        <v/>
      </c>
      <c r="F13" s="1286" t="str">
        <f t="shared" si="3"/>
        <v/>
      </c>
      <c r="G13" s="1262"/>
      <c r="H13" s="1286" t="str">
        <f t="shared" si="4"/>
        <v/>
      </c>
      <c r="I13" s="1409" t="str">
        <f t="shared" si="5"/>
        <v/>
      </c>
      <c r="J13" s="83">
        <v>7</v>
      </c>
      <c r="K13" t="str">
        <f>EmpDetail!B10</f>
        <v>vk'kkjke eh.kk</v>
      </c>
      <c r="L13" t="str">
        <f>EmpDetail!C10</f>
        <v>वरिष्ठ अध्यापक</v>
      </c>
      <c r="M13" t="str">
        <f>EmpDetail!D10</f>
        <v>राउमावि चौगाई</v>
      </c>
      <c r="N13" t="str">
        <f>EmpDetail!J10</f>
        <v>L-11</v>
      </c>
      <c r="O13">
        <f>EmpDetail!K10</f>
        <v>52300</v>
      </c>
    </row>
    <row r="14" spans="1:15" ht="16.2" thickBot="1">
      <c r="A14" s="1393"/>
      <c r="B14" s="1327" t="str">
        <f t="shared" si="6"/>
        <v/>
      </c>
      <c r="C14" s="1293" t="str">
        <f t="shared" si="0"/>
        <v/>
      </c>
      <c r="D14" s="1286" t="str">
        <f t="shared" si="1"/>
        <v/>
      </c>
      <c r="E14" s="1286" t="str">
        <f t="shared" si="2"/>
        <v/>
      </c>
      <c r="F14" s="1286" t="str">
        <f t="shared" si="3"/>
        <v/>
      </c>
      <c r="G14" s="1262"/>
      <c r="H14" s="1286" t="str">
        <f t="shared" si="4"/>
        <v/>
      </c>
      <c r="I14" s="1409" t="str">
        <f t="shared" si="5"/>
        <v/>
      </c>
      <c r="J14" s="83">
        <v>8</v>
      </c>
      <c r="K14" t="str">
        <f>EmpDetail!B11</f>
        <v>t;iky flag</v>
      </c>
      <c r="L14" t="str">
        <f>EmpDetail!C11</f>
        <v>वरिष्ठ अध्यापक</v>
      </c>
      <c r="M14" t="str">
        <f>EmpDetail!D11</f>
        <v>राउमावि चौगाई</v>
      </c>
      <c r="N14" t="str">
        <f>EmpDetail!J11</f>
        <v>L-12</v>
      </c>
      <c r="O14">
        <f>EmpDetail!K11</f>
        <v>63100</v>
      </c>
    </row>
    <row r="15" spans="1:15" ht="16.2" thickBot="1">
      <c r="A15" s="1393"/>
      <c r="B15" s="1327" t="str">
        <f t="shared" si="6"/>
        <v/>
      </c>
      <c r="C15" s="1293" t="str">
        <f t="shared" si="0"/>
        <v/>
      </c>
      <c r="D15" s="1286" t="str">
        <f t="shared" si="1"/>
        <v/>
      </c>
      <c r="E15" s="1286" t="str">
        <f t="shared" si="2"/>
        <v/>
      </c>
      <c r="F15" s="1286" t="str">
        <f t="shared" si="3"/>
        <v/>
      </c>
      <c r="G15" s="1262"/>
      <c r="H15" s="1286" t="str">
        <f t="shared" si="4"/>
        <v/>
      </c>
      <c r="I15" s="1409" t="str">
        <f t="shared" si="5"/>
        <v/>
      </c>
      <c r="J15" s="83">
        <v>9</v>
      </c>
      <c r="K15" t="str">
        <f>EmpDetail!B12</f>
        <v>jkeizlkn jsxj</v>
      </c>
      <c r="L15" t="str">
        <f>EmpDetail!C12</f>
        <v>वरिष्ठ अध्यापक</v>
      </c>
      <c r="M15" t="str">
        <f>EmpDetail!D12</f>
        <v>राउमावि चौगाई</v>
      </c>
      <c r="N15" t="str">
        <f>EmpDetail!J12</f>
        <v>L-11</v>
      </c>
      <c r="O15">
        <f>EmpDetail!K12</f>
        <v>46500</v>
      </c>
    </row>
    <row r="16" spans="1:15" ht="16.2" thickBot="1">
      <c r="A16" s="1393"/>
      <c r="B16" s="1327" t="str">
        <f t="shared" si="6"/>
        <v/>
      </c>
      <c r="C16" s="1293" t="str">
        <f t="shared" si="0"/>
        <v/>
      </c>
      <c r="D16" s="1286" t="str">
        <f t="shared" si="1"/>
        <v/>
      </c>
      <c r="E16" s="1286" t="str">
        <f t="shared" si="2"/>
        <v/>
      </c>
      <c r="F16" s="1286" t="str">
        <f t="shared" si="3"/>
        <v/>
      </c>
      <c r="G16" s="1262"/>
      <c r="H16" s="1286" t="str">
        <f t="shared" si="4"/>
        <v/>
      </c>
      <c r="I16" s="1409" t="str">
        <f t="shared" si="5"/>
        <v/>
      </c>
      <c r="J16" s="83">
        <v>10</v>
      </c>
      <c r="K16" t="str">
        <f>EmpDetail!B13</f>
        <v>egsUnz dqekj tkV</v>
      </c>
      <c r="L16" t="str">
        <f>EmpDetail!C13</f>
        <v>शारीरिक शिक्षक</v>
      </c>
      <c r="M16" t="str">
        <f>EmpDetail!D13</f>
        <v>राउमावि चौगाई</v>
      </c>
      <c r="N16" t="str">
        <f>EmpDetail!J13</f>
        <v>L-12</v>
      </c>
      <c r="O16">
        <f>EmpDetail!K13</f>
        <v>61300</v>
      </c>
    </row>
    <row r="17" spans="1:15" ht="16.2" thickBot="1">
      <c r="A17" s="1393"/>
      <c r="B17" s="1327" t="str">
        <f t="shared" si="6"/>
        <v/>
      </c>
      <c r="C17" s="1293" t="str">
        <f t="shared" si="0"/>
        <v/>
      </c>
      <c r="D17" s="1286" t="str">
        <f t="shared" si="1"/>
        <v/>
      </c>
      <c r="E17" s="1286" t="str">
        <f t="shared" si="2"/>
        <v/>
      </c>
      <c r="F17" s="1286" t="str">
        <f t="shared" si="3"/>
        <v/>
      </c>
      <c r="G17" s="1262"/>
      <c r="H17" s="1286" t="str">
        <f t="shared" si="4"/>
        <v/>
      </c>
      <c r="I17" s="1409" t="str">
        <f t="shared" si="5"/>
        <v/>
      </c>
      <c r="J17" s="83">
        <v>11</v>
      </c>
      <c r="K17" t="str">
        <f>EmpDetail!B14</f>
        <v>NksVw yky jsxj</v>
      </c>
      <c r="L17" t="str">
        <f>EmpDetail!C14</f>
        <v>अध्यापक ग्रेड III</v>
      </c>
      <c r="M17" t="str">
        <f>EmpDetail!D14</f>
        <v>राउमावि चौगाई</v>
      </c>
      <c r="N17" t="str">
        <f>EmpDetail!J14</f>
        <v>L-13</v>
      </c>
      <c r="O17">
        <f>EmpDetail!K14</f>
        <v>65200</v>
      </c>
    </row>
    <row r="18" spans="1:15">
      <c r="B18" s="3"/>
      <c r="C18" s="3"/>
      <c r="D18" s="3"/>
      <c r="E18" s="3"/>
      <c r="F18" s="3"/>
      <c r="G18" s="3"/>
      <c r="H18" s="3"/>
      <c r="I18" s="3"/>
      <c r="J18" s="83">
        <v>12</v>
      </c>
      <c r="K18" t="str">
        <f>EmpDetail!B15</f>
        <v>dUgS;k yky egkoj</v>
      </c>
      <c r="L18" t="str">
        <f>EmpDetail!C15</f>
        <v>अध्यापक ग्रेड III</v>
      </c>
      <c r="M18" t="str">
        <f>EmpDetail!D15</f>
        <v>राउमावि चौगाई</v>
      </c>
      <c r="N18" t="str">
        <f>EmpDetail!J15</f>
        <v>L-13</v>
      </c>
      <c r="O18">
        <f>EmpDetail!K15</f>
        <v>65200</v>
      </c>
    </row>
    <row r="19" spans="1:15">
      <c r="B19" s="3"/>
      <c r="C19" s="3"/>
      <c r="D19" s="3"/>
      <c r="E19" s="3"/>
      <c r="F19" s="3"/>
      <c r="G19" s="3"/>
      <c r="H19" s="225" t="str">
        <f>Master!B2</f>
        <v>प्रधानाचार्य</v>
      </c>
      <c r="I19" s="3"/>
      <c r="J19" s="83">
        <v>13</v>
      </c>
      <c r="K19" t="str">
        <f>EmpDetail!B16</f>
        <v>prqHkqZt tkV</v>
      </c>
      <c r="L19" t="str">
        <f>EmpDetail!C16</f>
        <v>अध्यापक ग्रेड III</v>
      </c>
      <c r="M19" t="str">
        <f>EmpDetail!D16</f>
        <v>राउमावि चौगाई</v>
      </c>
      <c r="N19" t="str">
        <f>EmpDetail!J16</f>
        <v>L-11</v>
      </c>
      <c r="O19">
        <f>EmpDetail!K16</f>
        <v>52300</v>
      </c>
    </row>
    <row r="20" spans="1:15">
      <c r="B20" s="3"/>
      <c r="C20" s="3"/>
      <c r="D20" s="3"/>
      <c r="E20" s="3"/>
      <c r="F20" s="3"/>
      <c r="G20" s="3"/>
      <c r="H20" s="225" t="str">
        <f>Master!B3</f>
        <v xml:space="preserve">राजकीय उच्च माध्यमिक विद्यालय </v>
      </c>
      <c r="I20" s="3"/>
      <c r="J20" s="83">
        <v>14</v>
      </c>
      <c r="K20" t="str">
        <f>EmpDetail!B17</f>
        <v>vklsQk [kku</v>
      </c>
      <c r="L20" t="str">
        <f>EmpDetail!C17</f>
        <v>अध्यापक ग्रेड III</v>
      </c>
      <c r="M20" t="str">
        <f>EmpDetail!D17</f>
        <v>राउमावि चौगाई</v>
      </c>
      <c r="N20" t="str">
        <f>EmpDetail!J17</f>
        <v>L-11</v>
      </c>
      <c r="O20">
        <f>EmpDetail!K17</f>
        <v>52300</v>
      </c>
    </row>
    <row r="21" spans="1:15">
      <c r="B21" s="3"/>
      <c r="C21" s="3"/>
      <c r="D21" s="3"/>
      <c r="E21" s="3"/>
      <c r="F21" s="3"/>
      <c r="G21" s="3"/>
      <c r="H21" s="49" t="str">
        <f>Master!B4</f>
        <v>चौगाई]टोंक</v>
      </c>
      <c r="I21" s="3"/>
      <c r="J21" s="83">
        <v>15</v>
      </c>
      <c r="K21" t="str">
        <f>EmpDetail!B18</f>
        <v>lq'khyk cSjok</v>
      </c>
      <c r="L21" t="str">
        <f>EmpDetail!C18</f>
        <v>कनिष्ठ सहायक</v>
      </c>
      <c r="M21" t="str">
        <f>EmpDetail!D18</f>
        <v>राउमावि चौगाई</v>
      </c>
      <c r="N21" t="str">
        <f>EmpDetail!J18</f>
        <v>L-5</v>
      </c>
      <c r="O21">
        <f>EmpDetail!K18</f>
        <v>14600</v>
      </c>
    </row>
    <row r="22" spans="1:15" ht="15.6">
      <c r="B22" s="25" t="s">
        <v>221</v>
      </c>
      <c r="C22" s="23" t="str">
        <f>Master!H3&amp;Master!I3&amp;Master!J3&amp;Master!E3&amp;"/"</f>
        <v>राउमावि/चौगाई/संस्था/2021-22/</v>
      </c>
      <c r="D22" s="3"/>
      <c r="E22" s="3"/>
      <c r="F22" s="3"/>
      <c r="G22" s="3"/>
      <c r="H22" s="36" t="s">
        <v>226</v>
      </c>
      <c r="I22" s="297">
        <v>44186</v>
      </c>
      <c r="J22" s="83">
        <v>16</v>
      </c>
      <c r="K22" t="str">
        <f>EmpDetail!B19</f>
        <v>txnh'k izlkn rsyh</v>
      </c>
      <c r="L22" t="str">
        <f>EmpDetail!C19</f>
        <v>सहायक कर्मचारी</v>
      </c>
      <c r="M22" t="str">
        <f>EmpDetail!D19</f>
        <v>राउमावि चौगाई</v>
      </c>
      <c r="N22" t="str">
        <f>EmpDetail!J19</f>
        <v>L-5</v>
      </c>
      <c r="O22">
        <f>EmpDetail!K19</f>
        <v>34700</v>
      </c>
    </row>
    <row r="23" spans="1:15" ht="15.6">
      <c r="B23" s="26"/>
      <c r="C23" s="26" t="s">
        <v>220</v>
      </c>
      <c r="D23" s="3"/>
      <c r="E23" s="3"/>
      <c r="F23" s="3"/>
      <c r="G23" s="3"/>
      <c r="H23" s="3"/>
      <c r="I23" s="3"/>
      <c r="J23" s="83">
        <v>17</v>
      </c>
      <c r="K23" t="str">
        <f>EmpDetail!B20</f>
        <v>jfoUnz dqekj tSu</v>
      </c>
      <c r="L23" t="str">
        <f>EmpDetail!C20</f>
        <v>अध्यापक ग्रेड III</v>
      </c>
      <c r="M23" t="str">
        <f>EmpDetail!D20</f>
        <v>राउप्रावि मोहिनी</v>
      </c>
      <c r="N23" t="str">
        <f>EmpDetail!J20</f>
        <v>L-12</v>
      </c>
      <c r="O23">
        <f>EmpDetail!K20</f>
        <v>65200</v>
      </c>
    </row>
    <row r="24" spans="1:15" ht="15.6">
      <c r="B24" s="26">
        <v>1</v>
      </c>
      <c r="C24" s="26" t="s">
        <v>267</v>
      </c>
      <c r="D24" s="23" t="str">
        <f>Master!H4</f>
        <v>पीपलू</v>
      </c>
      <c r="E24" s="3"/>
      <c r="F24" s="3"/>
      <c r="G24" s="3"/>
      <c r="H24" s="3"/>
      <c r="I24" s="3"/>
      <c r="J24" s="83">
        <v>18</v>
      </c>
      <c r="K24" t="str">
        <f>EmpDetail!B21</f>
        <v xml:space="preserve"> ';ke lqUnj ckxkSM</v>
      </c>
      <c r="L24" t="str">
        <f>EmpDetail!C21</f>
        <v>अध्यापक ग्रेड III</v>
      </c>
      <c r="M24" t="str">
        <f>EmpDetail!D21</f>
        <v>राउप्रावि मोहिनी</v>
      </c>
      <c r="N24" t="str">
        <f>EmpDetail!J21</f>
        <v>L-10</v>
      </c>
      <c r="O24">
        <f>EmpDetail!K21</f>
        <v>40300</v>
      </c>
    </row>
    <row r="25" spans="1:15" ht="15.6">
      <c r="B25" s="26">
        <v>2</v>
      </c>
      <c r="C25" s="26" t="s">
        <v>263</v>
      </c>
      <c r="D25" s="3"/>
      <c r="E25" s="3"/>
      <c r="F25" s="3"/>
      <c r="G25" s="3"/>
      <c r="H25" s="3"/>
      <c r="I25" s="3"/>
      <c r="J25" s="83">
        <v>19</v>
      </c>
      <c r="K25" t="str">
        <f>EmpDetail!B22</f>
        <v>d`".kk 'kekZ</v>
      </c>
      <c r="L25" t="str">
        <f>EmpDetail!C22</f>
        <v>प्रबोधक</v>
      </c>
      <c r="M25" t="str">
        <f>EmpDetail!D22</f>
        <v>राउप्रावि मोहिनी</v>
      </c>
      <c r="N25" t="str">
        <f>EmpDetail!J22</f>
        <v>L-11</v>
      </c>
      <c r="O25">
        <f>EmpDetail!K22</f>
        <v>45100</v>
      </c>
    </row>
    <row r="26" spans="1:15" ht="15.6">
      <c r="B26" s="26">
        <v>3</v>
      </c>
      <c r="C26" s="26" t="s">
        <v>476</v>
      </c>
      <c r="D26" s="3"/>
      <c r="E26" s="3"/>
      <c r="F26" s="3"/>
      <c r="G26" s="3"/>
      <c r="H26" s="3"/>
      <c r="I26" s="3"/>
      <c r="J26" s="83">
        <v>20</v>
      </c>
      <c r="K26" t="str">
        <f>EmpDetail!B23</f>
        <v>/keZsUnz pkS/kjh</v>
      </c>
      <c r="L26" t="str">
        <f>EmpDetail!C23</f>
        <v>अध्यापक ग्रेड III</v>
      </c>
      <c r="M26" t="str">
        <f>EmpDetail!D23</f>
        <v>राउप्रावि गोरधनपुरा</v>
      </c>
      <c r="N26" t="str">
        <f>EmpDetail!J23</f>
        <v>L-10</v>
      </c>
      <c r="O26">
        <f>EmpDetail!K23</f>
        <v>40300</v>
      </c>
    </row>
    <row r="27" spans="1:15" ht="15.6">
      <c r="B27" s="28">
        <v>4</v>
      </c>
      <c r="C27" s="26" t="s">
        <v>35</v>
      </c>
      <c r="D27" s="3"/>
      <c r="E27" s="3"/>
      <c r="F27" s="3"/>
      <c r="G27" s="3"/>
      <c r="H27" s="225" t="str">
        <f>H19</f>
        <v>प्रधानाचार्य</v>
      </c>
      <c r="I27" s="3"/>
      <c r="J27" s="83">
        <v>21</v>
      </c>
      <c r="K27" t="str">
        <f>EmpDetail!B24</f>
        <v>izgykn ekyh</v>
      </c>
      <c r="L27" t="str">
        <f>EmpDetail!C24</f>
        <v>प्रबोधक</v>
      </c>
      <c r="M27" t="str">
        <f>EmpDetail!D24</f>
        <v>राउप्रावि गोरधनपुरा</v>
      </c>
      <c r="N27" t="str">
        <f>EmpDetail!J24</f>
        <v>L-11</v>
      </c>
      <c r="O27">
        <f>EmpDetail!K24</f>
        <v>46500</v>
      </c>
    </row>
    <row r="28" spans="1:15">
      <c r="B28" s="3"/>
      <c r="C28" s="3"/>
      <c r="D28" s="3"/>
      <c r="E28" s="3"/>
      <c r="F28" s="3"/>
      <c r="G28" s="3"/>
      <c r="H28" s="225" t="str">
        <f>H20</f>
        <v xml:space="preserve">राजकीय उच्च माध्यमिक विद्यालय </v>
      </c>
      <c r="I28" s="3"/>
      <c r="J28" s="83">
        <v>22</v>
      </c>
      <c r="K28" t="str">
        <f>EmpDetail!B25</f>
        <v>jken;ky xqtZj</v>
      </c>
      <c r="L28" t="str">
        <f>EmpDetail!C25</f>
        <v>प्रबोधक</v>
      </c>
      <c r="M28" t="str">
        <f>EmpDetail!D25</f>
        <v>राउप्रावि सोंदीफल</v>
      </c>
      <c r="N28" t="str">
        <f>EmpDetail!J25</f>
        <v>L-11</v>
      </c>
      <c r="O28">
        <f>EmpDetail!K25</f>
        <v>45100</v>
      </c>
    </row>
    <row r="29" spans="1:15">
      <c r="B29" s="3"/>
      <c r="C29" s="3"/>
      <c r="D29" s="3"/>
      <c r="E29" s="3"/>
      <c r="F29" s="3"/>
      <c r="G29" s="3"/>
      <c r="H29" s="49" t="str">
        <f>H21</f>
        <v>चौगाई]टोंक</v>
      </c>
      <c r="I29" s="3"/>
      <c r="J29" s="83">
        <v>23</v>
      </c>
      <c r="K29" t="str">
        <f>EmpDetail!B26</f>
        <v>vkSeizdk'k tkV</v>
      </c>
      <c r="L29" t="str">
        <f>EmpDetail!C26</f>
        <v>अध्यापक ग्रेड III</v>
      </c>
      <c r="M29" t="str">
        <f>EmpDetail!D26</f>
        <v>राउप्रावि सोंदीफल</v>
      </c>
      <c r="N29" t="str">
        <f>EmpDetail!J26</f>
        <v>L-11</v>
      </c>
      <c r="O29">
        <f>EmpDetail!K26</f>
        <v>45100</v>
      </c>
    </row>
    <row r="30" spans="1:15">
      <c r="J30" s="83">
        <v>24</v>
      </c>
      <c r="K30" t="str">
        <f>EmpDetail!B27</f>
        <v>vthr flag</v>
      </c>
      <c r="L30" t="str">
        <f>EmpDetail!C27</f>
        <v>अध्यापक ग्रेड III</v>
      </c>
      <c r="M30" t="str">
        <f>EmpDetail!D27</f>
        <v>राप्रावि जानकीवल्लभपुरा</v>
      </c>
      <c r="N30" t="str">
        <f>EmpDetail!J27</f>
        <v>L-10</v>
      </c>
      <c r="O30">
        <f>EmpDetail!K27</f>
        <v>40300</v>
      </c>
    </row>
    <row r="31" spans="1:15">
      <c r="J31" s="83">
        <v>25</v>
      </c>
      <c r="K31" t="str">
        <f>EmpDetail!B28</f>
        <v>eq[rkj eha;k</v>
      </c>
      <c r="L31" t="str">
        <f>EmpDetail!C28</f>
        <v>प्रबोधक</v>
      </c>
      <c r="M31" t="str">
        <f>EmpDetail!D28</f>
        <v>राप्रावि जानकीवल्लभपुरा</v>
      </c>
      <c r="N31" t="str">
        <f>EmpDetail!J28</f>
        <v>L-11</v>
      </c>
      <c r="O31">
        <f>EmpDetail!K28</f>
        <v>45100</v>
      </c>
    </row>
    <row r="32" spans="1:15">
      <c r="J32" s="83">
        <v>26</v>
      </c>
      <c r="K32" t="str">
        <f>EmpDetail!B29</f>
        <v xml:space="preserve">eks0 tehy </v>
      </c>
      <c r="L32" t="str">
        <f>EmpDetail!C29</f>
        <v>प्रबोधक</v>
      </c>
      <c r="M32" t="str">
        <f>EmpDetail!D29</f>
        <v>राप्रावि रसूलपुरा</v>
      </c>
      <c r="N32" t="str">
        <f>EmpDetail!J29</f>
        <v>L-11</v>
      </c>
      <c r="O32">
        <f>EmpDetail!K29</f>
        <v>45100</v>
      </c>
    </row>
    <row r="33" spans="10:15">
      <c r="J33" s="83">
        <v>27</v>
      </c>
      <c r="K33" t="str">
        <f>EmpDetail!B30</f>
        <v>lkaojey tkV</v>
      </c>
      <c r="L33" t="str">
        <f>EmpDetail!C30</f>
        <v>अध्यापक ग्रेड III</v>
      </c>
      <c r="M33" t="str">
        <f>EmpDetail!D30</f>
        <v>राप्रावि रसूलपुरा</v>
      </c>
      <c r="N33" t="str">
        <f>EmpDetail!J30</f>
        <v>L-10</v>
      </c>
      <c r="O33">
        <f>EmpDetail!K30</f>
        <v>38000</v>
      </c>
    </row>
    <row r="34" spans="10:15">
      <c r="J34" s="83">
        <v>28</v>
      </c>
      <c r="K34" t="str">
        <f>EmpDetail!B31</f>
        <v>pkS/kjh eksuk jkekorkj</v>
      </c>
      <c r="L34" t="str">
        <f>EmpDetail!C31</f>
        <v>अध्यापक ग्रेड III</v>
      </c>
      <c r="M34" t="str">
        <f>EmpDetail!D31</f>
        <v>राप्रावि मोहिनी ढाणी बाढ</v>
      </c>
      <c r="N34" t="str">
        <f>EmpDetail!J31</f>
        <v>L-10</v>
      </c>
      <c r="O34">
        <f>EmpDetail!K31</f>
        <v>38000</v>
      </c>
    </row>
    <row r="35" spans="10:15">
      <c r="J35" s="83">
        <v>29</v>
      </c>
      <c r="K35" t="str">
        <f>EmpDetail!B32</f>
        <v>rkjkpUn tk;loky</v>
      </c>
      <c r="L35" t="str">
        <f>EmpDetail!C32</f>
        <v>प्रबोधक</v>
      </c>
      <c r="M35" t="str">
        <f>EmpDetail!D32</f>
        <v>राप्रावि मोहिनी ढाणी बाढ</v>
      </c>
      <c r="N35" t="str">
        <f>EmpDetail!J32</f>
        <v>L-11</v>
      </c>
      <c r="O35">
        <f>EmpDetail!K32</f>
        <v>41300</v>
      </c>
    </row>
    <row r="36" spans="10:15">
      <c r="J36" s="83">
        <v>30</v>
      </c>
      <c r="K36" t="str">
        <f>EmpDetail!B33</f>
        <v>jketl ;kno</v>
      </c>
      <c r="L36" t="str">
        <f>EmpDetail!C33</f>
        <v>अध्यापक ग्रेड III</v>
      </c>
      <c r="M36" t="str">
        <f>EmpDetail!D33</f>
        <v>राप्रावि बैरवा ढाणी सोन्दीफल</v>
      </c>
      <c r="N36" t="str">
        <f>EmpDetail!J33</f>
        <v>L-12</v>
      </c>
      <c r="O36">
        <f>EmpDetail!K33</f>
        <v>63100</v>
      </c>
    </row>
    <row r="37" spans="10:15">
      <c r="J37" s="83">
        <v>31</v>
      </c>
      <c r="K37" t="str">
        <f>EmpDetail!B34</f>
        <v>dtksMey eh.kk</v>
      </c>
      <c r="L37" t="str">
        <f>EmpDetail!C34</f>
        <v>अध्यापक ग्रेड III</v>
      </c>
      <c r="M37" t="str">
        <f>EmpDetail!D34</f>
        <v>राप्रावि बैरवा ढाणी सोन्दीफल</v>
      </c>
      <c r="N37" t="str">
        <f>EmpDetail!J34</f>
        <v>L-10</v>
      </c>
      <c r="O37">
        <f>EmpDetail!K34</f>
        <v>38000</v>
      </c>
    </row>
    <row r="38" spans="10:15">
      <c r="J38" s="83">
        <v>32</v>
      </c>
      <c r="K38" t="str">
        <f>EmpDetail!B35</f>
        <v>/kaut; xkSRre</v>
      </c>
      <c r="L38" t="str">
        <f>EmpDetail!C35</f>
        <v>अध्यापक ग्रेड III</v>
      </c>
      <c r="M38" t="str">
        <f>EmpDetail!D35</f>
        <v>राउप्रावि गोरधनपुरा</v>
      </c>
      <c r="N38" t="str">
        <f>EmpDetail!J35</f>
        <v>L-10</v>
      </c>
      <c r="O38">
        <f>EmpDetail!K35</f>
        <v>34800</v>
      </c>
    </row>
    <row r="39" spans="10:15">
      <c r="J39" s="83">
        <v>33</v>
      </c>
      <c r="K39" t="str">
        <f>EmpDetail!B36</f>
        <v>d`".kk xaxoky</v>
      </c>
      <c r="L39" t="str">
        <f>EmpDetail!C36</f>
        <v>अध्यापक ग्रेड III</v>
      </c>
      <c r="M39" t="str">
        <f>EmpDetail!D36</f>
        <v>राउप्रावि गोरधनपुरा</v>
      </c>
      <c r="N39" t="str">
        <f>EmpDetail!J36</f>
        <v>L-10</v>
      </c>
      <c r="O39">
        <f>EmpDetail!K36</f>
        <v>33800</v>
      </c>
    </row>
    <row r="40" spans="10:15">
      <c r="J40" s="83">
        <v>34</v>
      </c>
      <c r="K40" t="str">
        <f>EmpDetail!B37</f>
        <v>n'kjFk dqekj ;kno</v>
      </c>
      <c r="L40" t="str">
        <f>EmpDetail!C37</f>
        <v>अध्यापक ग्रेड III</v>
      </c>
      <c r="M40" t="str">
        <f>EmpDetail!D37</f>
        <v>राउप्रावि सोंदीफल</v>
      </c>
      <c r="N40" t="str">
        <f>EmpDetail!J37</f>
        <v>L-10</v>
      </c>
      <c r="O40">
        <f>EmpDetail!K37</f>
        <v>23700</v>
      </c>
    </row>
    <row r="41" spans="10:15">
      <c r="J41" s="83">
        <v>35</v>
      </c>
      <c r="K41" t="str">
        <f>EmpDetail!B38</f>
        <v>d`".k yky tkV</v>
      </c>
      <c r="L41" t="str">
        <f>EmpDetail!C38</f>
        <v>अध्यापक ग्रेड III</v>
      </c>
      <c r="M41" t="str">
        <f>EmpDetail!D38</f>
        <v>राउप्रावि सोंदीफल</v>
      </c>
      <c r="N41" t="str">
        <f>EmpDetail!J38</f>
        <v>L-10</v>
      </c>
      <c r="O41">
        <f>EmpDetail!K38</f>
        <v>33800</v>
      </c>
    </row>
    <row r="42" spans="10:15">
      <c r="J42" s="83">
        <v>36</v>
      </c>
      <c r="K42" t="str">
        <f>EmpDetail!B39</f>
        <v>nhisUnz dqekj iztkir</v>
      </c>
      <c r="L42" t="str">
        <f>EmpDetail!C39</f>
        <v>अध्यापक ग्रेड III</v>
      </c>
      <c r="M42" t="str">
        <f>EmpDetail!D39</f>
        <v>राउप्रावि सोंदीफल</v>
      </c>
      <c r="N42" t="str">
        <f>EmpDetail!J39</f>
        <v>L-10</v>
      </c>
      <c r="O42">
        <f>EmpDetail!K39</f>
        <v>33800</v>
      </c>
    </row>
    <row r="43" spans="10:15">
      <c r="J43" s="83">
        <v>37</v>
      </c>
      <c r="K43" t="str">
        <f>EmpDetail!B40</f>
        <v>uohu dqekj</v>
      </c>
      <c r="L43" t="str">
        <f>EmpDetail!C40</f>
        <v>अध्यापक ग्रेड III</v>
      </c>
      <c r="M43" t="str">
        <f>EmpDetail!D40</f>
        <v>राउप्रावि मोहिनी</v>
      </c>
      <c r="N43" t="str">
        <f>EmpDetail!J40</f>
        <v>L-10</v>
      </c>
      <c r="O43">
        <f>EmpDetail!K40</f>
        <v>33800</v>
      </c>
    </row>
    <row r="44" spans="10:15">
      <c r="J44" s="83">
        <v>38</v>
      </c>
      <c r="K44" t="str">
        <f>EmpDetail!B41</f>
        <v>ehrs'k dqekj 'kekZ</v>
      </c>
      <c r="L44" t="str">
        <f>EmpDetail!C41</f>
        <v>अध्यापक ग्रेड III</v>
      </c>
      <c r="M44" t="str">
        <f>EmpDetail!D41</f>
        <v>राउप्रावि मोहिनी</v>
      </c>
      <c r="N44" t="str">
        <f>EmpDetail!J41</f>
        <v>L-10</v>
      </c>
      <c r="O44">
        <f>EmpDetail!K41</f>
        <v>34800</v>
      </c>
    </row>
    <row r="45" spans="10:15">
      <c r="J45" s="83">
        <v>39</v>
      </c>
      <c r="K45" t="str">
        <f>EmpDetail!B42</f>
        <v>eUtw eh.kk</v>
      </c>
      <c r="L45" t="str">
        <f>EmpDetail!C42</f>
        <v>वरिष्ठ अध्यापक</v>
      </c>
      <c r="M45" t="str">
        <f>EmpDetail!D42</f>
        <v>राउप्रावि गोरधनपुरा</v>
      </c>
      <c r="N45" t="str">
        <f>EmpDetail!J42</f>
        <v>L-10</v>
      </c>
      <c r="O45">
        <f>EmpDetail!K42</f>
        <v>33800</v>
      </c>
    </row>
    <row r="46" spans="10:15">
      <c r="J46" s="83">
        <v>40</v>
      </c>
      <c r="K46" t="str">
        <f>EmpDetail!B43</f>
        <v>eatw pkS/kjh</v>
      </c>
      <c r="L46" t="str">
        <f>EmpDetail!C43</f>
        <v>वरिष्ठ अध्यापक</v>
      </c>
      <c r="M46" t="str">
        <f>EmpDetail!D43</f>
        <v>राउप्रावि सोंदीफल</v>
      </c>
      <c r="N46" t="str">
        <f>EmpDetail!J43</f>
        <v>L-11</v>
      </c>
      <c r="O46">
        <f>EmpDetail!K43</f>
        <v>26500</v>
      </c>
    </row>
    <row r="47" spans="10:15">
      <c r="J47" s="83">
        <v>41</v>
      </c>
      <c r="K47">
        <f>EmpDetail!B44</f>
        <v>0</v>
      </c>
      <c r="L47">
        <f>EmpDetail!C44</f>
        <v>0</v>
      </c>
      <c r="M47">
        <f>EmpDetail!D44</f>
        <v>0</v>
      </c>
      <c r="N47">
        <f>EmpDetail!J44</f>
        <v>0</v>
      </c>
      <c r="O47">
        <f>EmpDetail!K44</f>
        <v>0</v>
      </c>
    </row>
    <row r="48" spans="10:15">
      <c r="J48" s="83">
        <v>42</v>
      </c>
      <c r="K48">
        <f>EmpDetail!B45</f>
        <v>0</v>
      </c>
      <c r="L48">
        <f>EmpDetail!C45</f>
        <v>0</v>
      </c>
      <c r="M48">
        <f>EmpDetail!D45</f>
        <v>0</v>
      </c>
      <c r="N48">
        <f>EmpDetail!J45</f>
        <v>0</v>
      </c>
      <c r="O48">
        <f>EmpDetail!K45</f>
        <v>0</v>
      </c>
    </row>
    <row r="49" spans="10:15">
      <c r="J49" s="83">
        <v>43</v>
      </c>
      <c r="K49">
        <f>EmpDetail!B46</f>
        <v>0</v>
      </c>
      <c r="L49" t="e">
        <f>EmpDetail!#REF!</f>
        <v>#REF!</v>
      </c>
      <c r="M49" t="e">
        <f>EmpDetail!#REF!</f>
        <v>#REF!</v>
      </c>
      <c r="N49">
        <f>EmpDetail!J46</f>
        <v>0</v>
      </c>
      <c r="O49">
        <f>EmpDetail!K46</f>
        <v>0</v>
      </c>
    </row>
    <row r="50" spans="10:15">
      <c r="J50" s="83">
        <v>44</v>
      </c>
      <c r="K50">
        <f>EmpDetail!B47</f>
        <v>0</v>
      </c>
      <c r="L50">
        <f>EmpDetail!C47</f>
        <v>0</v>
      </c>
      <c r="M50">
        <f>EmpDetail!D47</f>
        <v>0</v>
      </c>
      <c r="N50">
        <f>EmpDetail!J47</f>
        <v>0</v>
      </c>
      <c r="O50">
        <f>EmpDetail!K47</f>
        <v>0</v>
      </c>
    </row>
    <row r="51" spans="10:15">
      <c r="J51" s="83">
        <v>45</v>
      </c>
      <c r="K51">
        <f>EmpDetail!B48</f>
        <v>0</v>
      </c>
      <c r="L51">
        <f>EmpDetail!C48</f>
        <v>0</v>
      </c>
      <c r="M51">
        <f>EmpDetail!D48</f>
        <v>0</v>
      </c>
      <c r="N51">
        <f>EmpDetail!J48</f>
        <v>0</v>
      </c>
      <c r="O51">
        <f>EmpDetail!K48</f>
        <v>0</v>
      </c>
    </row>
    <row r="52" spans="10:15">
      <c r="J52" s="83">
        <v>46</v>
      </c>
      <c r="K52">
        <f>EmpDetail!B49</f>
        <v>0</v>
      </c>
      <c r="L52">
        <f>EmpDetail!C49</f>
        <v>0</v>
      </c>
      <c r="M52">
        <f>EmpDetail!D49</f>
        <v>0</v>
      </c>
      <c r="N52">
        <f>EmpDetail!J49</f>
        <v>0</v>
      </c>
      <c r="O52">
        <f>EmpDetail!K49</f>
        <v>0</v>
      </c>
    </row>
    <row r="53" spans="10:15">
      <c r="J53" s="83">
        <v>47</v>
      </c>
      <c r="K53">
        <f>EmpDetail!B50</f>
        <v>0</v>
      </c>
      <c r="L53">
        <f>EmpDetail!C50</f>
        <v>0</v>
      </c>
      <c r="M53">
        <f>EmpDetail!D50</f>
        <v>0</v>
      </c>
      <c r="N53">
        <f>EmpDetail!J50</f>
        <v>0</v>
      </c>
      <c r="O53">
        <f>EmpDetail!K50</f>
        <v>0</v>
      </c>
    </row>
    <row r="54" spans="10:15">
      <c r="J54" s="83">
        <v>48</v>
      </c>
      <c r="K54">
        <f>EmpDetail!B51</f>
        <v>0</v>
      </c>
      <c r="L54">
        <f>EmpDetail!C51</f>
        <v>0</v>
      </c>
      <c r="M54">
        <f>EmpDetail!D51</f>
        <v>0</v>
      </c>
      <c r="N54">
        <f>EmpDetail!J51</f>
        <v>0</v>
      </c>
      <c r="O54">
        <f>EmpDetail!K51</f>
        <v>0</v>
      </c>
    </row>
    <row r="55" spans="10:15">
      <c r="J55" s="83">
        <v>49</v>
      </c>
      <c r="K55">
        <f>EmpDetail!B52</f>
        <v>0</v>
      </c>
      <c r="L55">
        <f>EmpDetail!C52</f>
        <v>0</v>
      </c>
      <c r="M55">
        <f>EmpDetail!D52</f>
        <v>0</v>
      </c>
      <c r="N55">
        <f>EmpDetail!J52</f>
        <v>0</v>
      </c>
      <c r="O55">
        <f>EmpDetail!K52</f>
        <v>0</v>
      </c>
    </row>
    <row r="56" spans="10:15">
      <c r="J56" s="83">
        <v>50</v>
      </c>
      <c r="K56">
        <f>EmpDetail!B53</f>
        <v>0</v>
      </c>
      <c r="L56">
        <f>EmpDetail!C53</f>
        <v>0</v>
      </c>
      <c r="M56">
        <f>EmpDetail!D53</f>
        <v>0</v>
      </c>
      <c r="N56">
        <f>EmpDetail!J53</f>
        <v>0</v>
      </c>
      <c r="O56">
        <f>EmpDetail!K53</f>
        <v>0</v>
      </c>
    </row>
    <row r="57" spans="10:15">
      <c r="J57" s="83">
        <v>51</v>
      </c>
      <c r="K57">
        <f>EmpDetail!B54</f>
        <v>0</v>
      </c>
      <c r="L57">
        <f>EmpDetail!C54</f>
        <v>0</v>
      </c>
      <c r="M57">
        <f>EmpDetail!D54</f>
        <v>0</v>
      </c>
      <c r="N57">
        <f>EmpDetail!J54</f>
        <v>0</v>
      </c>
      <c r="O57">
        <f>EmpDetail!K54</f>
        <v>0</v>
      </c>
    </row>
    <row r="58" spans="10:15">
      <c r="J58" s="83">
        <v>52</v>
      </c>
      <c r="K58">
        <f>EmpDetail!B55</f>
        <v>0</v>
      </c>
      <c r="L58">
        <f>EmpDetail!C55</f>
        <v>0</v>
      </c>
      <c r="M58">
        <f>EmpDetail!D55</f>
        <v>0</v>
      </c>
      <c r="N58">
        <f>EmpDetail!J55</f>
        <v>0</v>
      </c>
      <c r="O58">
        <f>EmpDetail!K55</f>
        <v>0</v>
      </c>
    </row>
    <row r="59" spans="10:15">
      <c r="J59" s="83">
        <v>53</v>
      </c>
      <c r="K59">
        <f>EmpDetail!B56</f>
        <v>0</v>
      </c>
      <c r="L59">
        <f>EmpDetail!C56</f>
        <v>0</v>
      </c>
      <c r="M59">
        <f>EmpDetail!D56</f>
        <v>0</v>
      </c>
      <c r="N59">
        <f>EmpDetail!J56</f>
        <v>0</v>
      </c>
      <c r="O59">
        <f>EmpDetail!K56</f>
        <v>0</v>
      </c>
    </row>
    <row r="60" spans="10:15">
      <c r="J60" s="83">
        <v>54</v>
      </c>
      <c r="K60">
        <f>EmpDetail!B57</f>
        <v>0</v>
      </c>
      <c r="L60">
        <f>EmpDetail!C57</f>
        <v>0</v>
      </c>
      <c r="M60">
        <f>EmpDetail!D57</f>
        <v>0</v>
      </c>
      <c r="N60">
        <f>EmpDetail!J57</f>
        <v>0</v>
      </c>
      <c r="O60">
        <f>EmpDetail!K57</f>
        <v>0</v>
      </c>
    </row>
    <row r="61" spans="10:15">
      <c r="J61" s="83">
        <v>55</v>
      </c>
      <c r="K61">
        <f>EmpDetail!B58</f>
        <v>0</v>
      </c>
      <c r="L61">
        <f>EmpDetail!C58</f>
        <v>0</v>
      </c>
      <c r="M61">
        <f>EmpDetail!D58</f>
        <v>0</v>
      </c>
      <c r="N61">
        <f>EmpDetail!J58</f>
        <v>0</v>
      </c>
      <c r="O61">
        <f>EmpDetail!K58</f>
        <v>0</v>
      </c>
    </row>
    <row r="62" spans="10:15">
      <c r="J62" s="83">
        <v>56</v>
      </c>
      <c r="K62">
        <f>EmpDetail!B59</f>
        <v>0</v>
      </c>
      <c r="L62">
        <f>EmpDetail!C59</f>
        <v>0</v>
      </c>
      <c r="M62">
        <f>EmpDetail!D59</f>
        <v>0</v>
      </c>
      <c r="N62">
        <f>EmpDetail!J59</f>
        <v>0</v>
      </c>
      <c r="O62">
        <f>EmpDetail!K59</f>
        <v>0</v>
      </c>
    </row>
    <row r="63" spans="10:15">
      <c r="J63" s="83">
        <v>57</v>
      </c>
      <c r="K63">
        <f>EmpDetail!B60</f>
        <v>0</v>
      </c>
      <c r="L63">
        <f>EmpDetail!C60</f>
        <v>0</v>
      </c>
      <c r="M63">
        <f>EmpDetail!D60</f>
        <v>0</v>
      </c>
      <c r="N63">
        <f>EmpDetail!J60</f>
        <v>0</v>
      </c>
      <c r="O63">
        <f>EmpDetail!K60</f>
        <v>0</v>
      </c>
    </row>
    <row r="64" spans="10:15">
      <c r="J64" s="83">
        <v>58</v>
      </c>
      <c r="K64">
        <f>EmpDetail!B61</f>
        <v>0</v>
      </c>
      <c r="L64">
        <f>EmpDetail!C61</f>
        <v>0</v>
      </c>
      <c r="M64">
        <f>EmpDetail!D61</f>
        <v>0</v>
      </c>
      <c r="N64">
        <f>EmpDetail!J61</f>
        <v>0</v>
      </c>
      <c r="O64">
        <f>EmpDetail!K61</f>
        <v>0</v>
      </c>
    </row>
    <row r="65" spans="10:15">
      <c r="J65" s="83">
        <v>59</v>
      </c>
      <c r="K65">
        <f>EmpDetail!B62</f>
        <v>0</v>
      </c>
      <c r="L65">
        <f>EmpDetail!C62</f>
        <v>0</v>
      </c>
      <c r="M65">
        <f>EmpDetail!D62</f>
        <v>0</v>
      </c>
      <c r="N65">
        <f>EmpDetail!J62</f>
        <v>0</v>
      </c>
      <c r="O65">
        <f>EmpDetail!K62</f>
        <v>0</v>
      </c>
    </row>
    <row r="66" spans="10:15">
      <c r="J66" s="83">
        <v>60</v>
      </c>
      <c r="K66">
        <f>EmpDetail!B63</f>
        <v>0</v>
      </c>
      <c r="L66">
        <f>EmpDetail!C63</f>
        <v>0</v>
      </c>
      <c r="M66">
        <f>EmpDetail!D63</f>
        <v>0</v>
      </c>
      <c r="N66">
        <f>EmpDetail!J63</f>
        <v>0</v>
      </c>
      <c r="O66">
        <f>EmpDetail!K63</f>
        <v>0</v>
      </c>
    </row>
    <row r="67" spans="10:15">
      <c r="J67" s="83">
        <v>61</v>
      </c>
      <c r="K67">
        <f>EmpDetail!B64</f>
        <v>0</v>
      </c>
      <c r="L67">
        <f>EmpDetail!C64</f>
        <v>0</v>
      </c>
      <c r="M67">
        <f>EmpDetail!D64</f>
        <v>0</v>
      </c>
      <c r="N67">
        <f>EmpDetail!J64</f>
        <v>0</v>
      </c>
      <c r="O67">
        <f>EmpDetail!K64</f>
        <v>0</v>
      </c>
    </row>
    <row r="68" spans="10:15">
      <c r="J68" s="83">
        <v>62</v>
      </c>
      <c r="K68">
        <f>EmpDetail!B65</f>
        <v>0</v>
      </c>
      <c r="L68">
        <f>EmpDetail!C65</f>
        <v>0</v>
      </c>
      <c r="M68">
        <f>EmpDetail!D65</f>
        <v>0</v>
      </c>
      <c r="N68">
        <f>EmpDetail!J65</f>
        <v>0</v>
      </c>
      <c r="O68">
        <f>EmpDetail!K65</f>
        <v>0</v>
      </c>
    </row>
    <row r="69" spans="10:15">
      <c r="J69" s="83">
        <v>63</v>
      </c>
      <c r="K69">
        <f>EmpDetail!B66</f>
        <v>0</v>
      </c>
      <c r="L69">
        <f>EmpDetail!C66</f>
        <v>0</v>
      </c>
      <c r="M69">
        <f>EmpDetail!D66</f>
        <v>0</v>
      </c>
      <c r="N69">
        <f>EmpDetail!J66</f>
        <v>0</v>
      </c>
      <c r="O69">
        <f>EmpDetail!K66</f>
        <v>0</v>
      </c>
    </row>
    <row r="70" spans="10:15">
      <c r="J70" s="83">
        <v>64</v>
      </c>
      <c r="K70">
        <f>EmpDetail!B67</f>
        <v>0</v>
      </c>
      <c r="L70">
        <f>EmpDetail!C67</f>
        <v>0</v>
      </c>
      <c r="M70">
        <f>EmpDetail!D67</f>
        <v>0</v>
      </c>
      <c r="N70">
        <f>EmpDetail!J67</f>
        <v>0</v>
      </c>
      <c r="O70">
        <f>EmpDetail!K67</f>
        <v>0</v>
      </c>
    </row>
    <row r="71" spans="10:15">
      <c r="J71" s="83">
        <v>65</v>
      </c>
      <c r="K71">
        <f>EmpDetail!B68</f>
        <v>0</v>
      </c>
      <c r="L71">
        <f>EmpDetail!C68</f>
        <v>0</v>
      </c>
      <c r="M71">
        <f>EmpDetail!D68</f>
        <v>0</v>
      </c>
      <c r="N71">
        <f>EmpDetail!J68</f>
        <v>0</v>
      </c>
      <c r="O71">
        <f>EmpDetail!K68</f>
        <v>0</v>
      </c>
    </row>
    <row r="72" spans="10:15">
      <c r="J72" s="83">
        <v>66</v>
      </c>
      <c r="K72">
        <f>EmpDetail!B69</f>
        <v>0</v>
      </c>
      <c r="L72">
        <f>EmpDetail!C69</f>
        <v>0</v>
      </c>
      <c r="M72">
        <f>EmpDetail!D69</f>
        <v>0</v>
      </c>
      <c r="N72">
        <f>EmpDetail!J69</f>
        <v>0</v>
      </c>
      <c r="O72">
        <f>EmpDetail!K69</f>
        <v>0</v>
      </c>
    </row>
    <row r="73" spans="10:15">
      <c r="J73" s="83">
        <v>67</v>
      </c>
      <c r="K73">
        <f>EmpDetail!B70</f>
        <v>0</v>
      </c>
      <c r="L73">
        <f>EmpDetail!C70</f>
        <v>0</v>
      </c>
      <c r="M73">
        <f>EmpDetail!D70</f>
        <v>0</v>
      </c>
      <c r="N73">
        <f>EmpDetail!J70</f>
        <v>0</v>
      </c>
      <c r="O73">
        <f>EmpDetail!K70</f>
        <v>0</v>
      </c>
    </row>
    <row r="74" spans="10:15">
      <c r="J74" s="83">
        <v>68</v>
      </c>
      <c r="K74">
        <f>EmpDetail!B71</f>
        <v>0</v>
      </c>
      <c r="L74">
        <f>EmpDetail!C71</f>
        <v>0</v>
      </c>
      <c r="M74">
        <f>EmpDetail!D71</f>
        <v>0</v>
      </c>
      <c r="N74">
        <f>EmpDetail!J71</f>
        <v>0</v>
      </c>
      <c r="O74">
        <f>EmpDetail!K71</f>
        <v>0</v>
      </c>
    </row>
    <row r="75" spans="10:15">
      <c r="J75" s="83">
        <v>69</v>
      </c>
      <c r="K75">
        <f>EmpDetail!B72</f>
        <v>0</v>
      </c>
      <c r="L75">
        <f>EmpDetail!C72</f>
        <v>0</v>
      </c>
      <c r="M75">
        <f>EmpDetail!D72</f>
        <v>0</v>
      </c>
      <c r="N75">
        <f>EmpDetail!J72</f>
        <v>0</v>
      </c>
      <c r="O75">
        <f>EmpDetail!K72</f>
        <v>0</v>
      </c>
    </row>
    <row r="76" spans="10:15">
      <c r="J76" s="83">
        <v>70</v>
      </c>
      <c r="K76">
        <f>EmpDetail!B73</f>
        <v>0</v>
      </c>
      <c r="L76">
        <f>EmpDetail!C73</f>
        <v>0</v>
      </c>
      <c r="M76">
        <f>EmpDetail!D73</f>
        <v>0</v>
      </c>
      <c r="N76">
        <f>EmpDetail!J73</f>
        <v>0</v>
      </c>
      <c r="O76">
        <f>EmpDetail!K73</f>
        <v>0</v>
      </c>
    </row>
    <row r="77" spans="10:15">
      <c r="J77" s="83">
        <v>71</v>
      </c>
      <c r="K77">
        <f>EmpDetail!B74</f>
        <v>0</v>
      </c>
      <c r="L77">
        <f>EmpDetail!C74</f>
        <v>0</v>
      </c>
      <c r="M77">
        <f>EmpDetail!D74</f>
        <v>0</v>
      </c>
      <c r="N77">
        <f>EmpDetail!J74</f>
        <v>0</v>
      </c>
      <c r="O77">
        <f>EmpDetail!K74</f>
        <v>0</v>
      </c>
    </row>
    <row r="78" spans="10:15">
      <c r="J78" s="83">
        <v>72</v>
      </c>
      <c r="K78">
        <f>EmpDetail!B75</f>
        <v>0</v>
      </c>
      <c r="L78">
        <f>EmpDetail!C75</f>
        <v>0</v>
      </c>
      <c r="M78">
        <f>EmpDetail!D75</f>
        <v>0</v>
      </c>
      <c r="N78">
        <f>EmpDetail!J75</f>
        <v>0</v>
      </c>
      <c r="O78">
        <f>EmpDetail!K75</f>
        <v>0</v>
      </c>
    </row>
    <row r="79" spans="10:15">
      <c r="J79" s="83">
        <v>73</v>
      </c>
      <c r="K79">
        <f>EmpDetail!B76</f>
        <v>0</v>
      </c>
      <c r="L79">
        <f>EmpDetail!C76</f>
        <v>0</v>
      </c>
      <c r="M79">
        <f>EmpDetail!D76</f>
        <v>0</v>
      </c>
      <c r="N79">
        <f>EmpDetail!J76</f>
        <v>0</v>
      </c>
      <c r="O79">
        <f>EmpDetail!K76</f>
        <v>0</v>
      </c>
    </row>
    <row r="80" spans="10:15">
      <c r="J80" s="83">
        <v>74</v>
      </c>
      <c r="K80">
        <f>EmpDetail!B77</f>
        <v>0</v>
      </c>
      <c r="L80">
        <f>EmpDetail!C77</f>
        <v>0</v>
      </c>
      <c r="M80">
        <f>EmpDetail!D77</f>
        <v>0</v>
      </c>
      <c r="N80">
        <f>EmpDetail!J77</f>
        <v>0</v>
      </c>
      <c r="O80">
        <f>EmpDetail!K77</f>
        <v>0</v>
      </c>
    </row>
    <row r="81" spans="10:15">
      <c r="J81" s="83">
        <v>75</v>
      </c>
      <c r="K81">
        <f>EmpDetail!B78</f>
        <v>0</v>
      </c>
      <c r="L81">
        <f>EmpDetail!C78</f>
        <v>0</v>
      </c>
      <c r="M81">
        <f>EmpDetail!D78</f>
        <v>0</v>
      </c>
      <c r="N81">
        <f>EmpDetail!J78</f>
        <v>0</v>
      </c>
      <c r="O81">
        <f>EmpDetail!K78</f>
        <v>0</v>
      </c>
    </row>
    <row r="82" spans="10:15">
      <c r="J82" s="83">
        <v>76</v>
      </c>
      <c r="K82">
        <f>EmpDetail!B79</f>
        <v>0</v>
      </c>
      <c r="L82">
        <f>EmpDetail!C79</f>
        <v>0</v>
      </c>
      <c r="M82">
        <f>EmpDetail!D79</f>
        <v>0</v>
      </c>
      <c r="N82">
        <f>EmpDetail!J79</f>
        <v>0</v>
      </c>
      <c r="O82">
        <f>EmpDetail!K79</f>
        <v>0</v>
      </c>
    </row>
    <row r="83" spans="10:15">
      <c r="J83" s="83">
        <v>77</v>
      </c>
      <c r="K83">
        <f>EmpDetail!B80</f>
        <v>0</v>
      </c>
      <c r="L83">
        <f>EmpDetail!C80</f>
        <v>0</v>
      </c>
      <c r="M83">
        <f>EmpDetail!D80</f>
        <v>0</v>
      </c>
      <c r="N83">
        <f>EmpDetail!J80</f>
        <v>0</v>
      </c>
      <c r="O83">
        <f>EmpDetail!K80</f>
        <v>0</v>
      </c>
    </row>
    <row r="84" spans="10:15">
      <c r="J84" s="83">
        <v>78</v>
      </c>
      <c r="K84">
        <f>EmpDetail!B81</f>
        <v>0</v>
      </c>
      <c r="L84">
        <f>EmpDetail!C81</f>
        <v>0</v>
      </c>
      <c r="M84">
        <f>EmpDetail!D81</f>
        <v>0</v>
      </c>
      <c r="N84">
        <f>EmpDetail!J81</f>
        <v>0</v>
      </c>
      <c r="O84">
        <f>EmpDetail!K81</f>
        <v>0</v>
      </c>
    </row>
    <row r="85" spans="10:15">
      <c r="J85" s="83">
        <v>79</v>
      </c>
      <c r="K85">
        <f>EmpDetail!B82</f>
        <v>0</v>
      </c>
      <c r="L85">
        <f>EmpDetail!C82</f>
        <v>0</v>
      </c>
      <c r="M85">
        <f>EmpDetail!D82</f>
        <v>0</v>
      </c>
      <c r="N85">
        <f>EmpDetail!J82</f>
        <v>0</v>
      </c>
      <c r="O85">
        <f>EmpDetail!K82</f>
        <v>0</v>
      </c>
    </row>
    <row r="86" spans="10:15">
      <c r="J86" s="83">
        <v>80</v>
      </c>
      <c r="K86">
        <f>EmpDetail!B83</f>
        <v>0</v>
      </c>
      <c r="L86">
        <f>EmpDetail!C83</f>
        <v>0</v>
      </c>
      <c r="M86">
        <f>EmpDetail!D83</f>
        <v>0</v>
      </c>
      <c r="N86">
        <f>EmpDetail!J83</f>
        <v>0</v>
      </c>
      <c r="O86">
        <f>EmpDetail!K83</f>
        <v>0</v>
      </c>
    </row>
    <row r="87" spans="10:15">
      <c r="J87" s="83">
        <v>81</v>
      </c>
      <c r="K87">
        <f>EmpDetail!B84</f>
        <v>0</v>
      </c>
      <c r="L87">
        <f>EmpDetail!C84</f>
        <v>0</v>
      </c>
      <c r="M87">
        <f>EmpDetail!D84</f>
        <v>0</v>
      </c>
      <c r="N87">
        <f>EmpDetail!J84</f>
        <v>0</v>
      </c>
      <c r="O87">
        <f>EmpDetail!K84</f>
        <v>0</v>
      </c>
    </row>
    <row r="88" spans="10:15">
      <c r="J88" s="83">
        <v>82</v>
      </c>
      <c r="K88">
        <f>EmpDetail!B85</f>
        <v>0</v>
      </c>
      <c r="L88">
        <f>EmpDetail!C85</f>
        <v>0</v>
      </c>
      <c r="M88">
        <f>EmpDetail!D85</f>
        <v>0</v>
      </c>
      <c r="N88">
        <f>EmpDetail!J85</f>
        <v>0</v>
      </c>
      <c r="O88">
        <f>EmpDetail!K85</f>
        <v>0</v>
      </c>
    </row>
    <row r="89" spans="10:15">
      <c r="J89" s="83">
        <v>83</v>
      </c>
      <c r="K89">
        <f>EmpDetail!B86</f>
        <v>0</v>
      </c>
      <c r="L89">
        <f>EmpDetail!C86</f>
        <v>0</v>
      </c>
      <c r="M89">
        <f>EmpDetail!D86</f>
        <v>0</v>
      </c>
      <c r="N89">
        <f>EmpDetail!J86</f>
        <v>0</v>
      </c>
      <c r="O89">
        <f>EmpDetail!K86</f>
        <v>0</v>
      </c>
    </row>
    <row r="90" spans="10:15">
      <c r="J90" s="83">
        <v>84</v>
      </c>
      <c r="K90">
        <f>EmpDetail!B87</f>
        <v>0</v>
      </c>
      <c r="L90">
        <f>EmpDetail!C87</f>
        <v>0</v>
      </c>
      <c r="M90">
        <f>EmpDetail!D87</f>
        <v>0</v>
      </c>
      <c r="N90">
        <f>EmpDetail!J87</f>
        <v>0</v>
      </c>
      <c r="O90">
        <f>EmpDetail!K87</f>
        <v>0</v>
      </c>
    </row>
    <row r="91" spans="10:15">
      <c r="J91" s="83">
        <v>85</v>
      </c>
      <c r="K91">
        <f>EmpDetail!B88</f>
        <v>0</v>
      </c>
      <c r="L91">
        <f>EmpDetail!C88</f>
        <v>0</v>
      </c>
      <c r="M91">
        <f>EmpDetail!D88</f>
        <v>0</v>
      </c>
      <c r="N91">
        <f>EmpDetail!J88</f>
        <v>0</v>
      </c>
      <c r="O91">
        <f>EmpDetail!K88</f>
        <v>0</v>
      </c>
    </row>
    <row r="92" spans="10:15">
      <c r="J92" s="83">
        <v>86</v>
      </c>
      <c r="K92">
        <f>EmpDetail!B89</f>
        <v>0</v>
      </c>
      <c r="L92">
        <f>EmpDetail!C89</f>
        <v>0</v>
      </c>
      <c r="M92">
        <f>EmpDetail!D89</f>
        <v>0</v>
      </c>
      <c r="N92">
        <f>EmpDetail!J89</f>
        <v>0</v>
      </c>
      <c r="O92">
        <f>EmpDetail!K89</f>
        <v>0</v>
      </c>
    </row>
    <row r="93" spans="10:15">
      <c r="J93" s="83">
        <v>87</v>
      </c>
      <c r="K93">
        <f>EmpDetail!B90</f>
        <v>0</v>
      </c>
      <c r="L93">
        <f>EmpDetail!C90</f>
        <v>0</v>
      </c>
      <c r="M93">
        <f>EmpDetail!D90</f>
        <v>0</v>
      </c>
      <c r="N93">
        <f>EmpDetail!J90</f>
        <v>0</v>
      </c>
      <c r="O93">
        <f>EmpDetail!K90</f>
        <v>0</v>
      </c>
    </row>
    <row r="94" spans="10:15">
      <c r="J94" s="83">
        <v>88</v>
      </c>
      <c r="K94">
        <f>EmpDetail!B91</f>
        <v>0</v>
      </c>
      <c r="L94">
        <f>EmpDetail!C91</f>
        <v>0</v>
      </c>
      <c r="M94">
        <f>EmpDetail!D91</f>
        <v>0</v>
      </c>
      <c r="N94">
        <f>EmpDetail!J91</f>
        <v>0</v>
      </c>
      <c r="O94">
        <f>EmpDetail!K91</f>
        <v>0</v>
      </c>
    </row>
    <row r="95" spans="10:15">
      <c r="J95" s="83">
        <v>89</v>
      </c>
      <c r="K95">
        <f>EmpDetail!B92</f>
        <v>0</v>
      </c>
      <c r="L95">
        <f>EmpDetail!C92</f>
        <v>0</v>
      </c>
      <c r="M95">
        <f>EmpDetail!D92</f>
        <v>0</v>
      </c>
      <c r="N95">
        <f>EmpDetail!J92</f>
        <v>0</v>
      </c>
      <c r="O95">
        <f>EmpDetail!K92</f>
        <v>0</v>
      </c>
    </row>
    <row r="96" spans="10:15">
      <c r="J96" s="83">
        <v>90</v>
      </c>
      <c r="K96">
        <f>EmpDetail!B93</f>
        <v>0</v>
      </c>
      <c r="L96">
        <f>EmpDetail!C93</f>
        <v>0</v>
      </c>
      <c r="M96">
        <f>EmpDetail!D93</f>
        <v>0</v>
      </c>
      <c r="N96">
        <f>EmpDetail!J93</f>
        <v>0</v>
      </c>
      <c r="O96">
        <f>EmpDetail!K93</f>
        <v>0</v>
      </c>
    </row>
    <row r="97" spans="10:15">
      <c r="J97" s="83">
        <v>91</v>
      </c>
      <c r="K97">
        <f>EmpDetail!B94</f>
        <v>0</v>
      </c>
      <c r="L97">
        <f>EmpDetail!C94</f>
        <v>0</v>
      </c>
      <c r="M97">
        <f>EmpDetail!D94</f>
        <v>0</v>
      </c>
      <c r="N97">
        <f>EmpDetail!J94</f>
        <v>0</v>
      </c>
      <c r="O97">
        <f>EmpDetail!K94</f>
        <v>0</v>
      </c>
    </row>
    <row r="98" spans="10:15">
      <c r="J98" s="83">
        <v>92</v>
      </c>
      <c r="K98">
        <f>EmpDetail!B95</f>
        <v>0</v>
      </c>
      <c r="L98">
        <f>EmpDetail!C95</f>
        <v>0</v>
      </c>
      <c r="M98">
        <f>EmpDetail!D95</f>
        <v>0</v>
      </c>
      <c r="N98">
        <f>EmpDetail!J95</f>
        <v>0</v>
      </c>
      <c r="O98">
        <f>EmpDetail!K95</f>
        <v>0</v>
      </c>
    </row>
    <row r="99" spans="10:15">
      <c r="J99" s="83">
        <v>93</v>
      </c>
      <c r="K99">
        <f>EmpDetail!B96</f>
        <v>0</v>
      </c>
      <c r="L99">
        <f>EmpDetail!C96</f>
        <v>0</v>
      </c>
      <c r="M99">
        <f>EmpDetail!D96</f>
        <v>0</v>
      </c>
      <c r="N99">
        <f>EmpDetail!J96</f>
        <v>0</v>
      </c>
      <c r="O99">
        <f>EmpDetail!K96</f>
        <v>0</v>
      </c>
    </row>
    <row r="100" spans="10:15">
      <c r="J100" s="83">
        <v>94</v>
      </c>
      <c r="K100">
        <f>EmpDetail!B97</f>
        <v>0</v>
      </c>
      <c r="L100">
        <f>EmpDetail!C97</f>
        <v>0</v>
      </c>
      <c r="M100">
        <f>EmpDetail!D97</f>
        <v>0</v>
      </c>
      <c r="N100">
        <f>EmpDetail!J97</f>
        <v>0</v>
      </c>
      <c r="O100">
        <f>EmpDetail!K97</f>
        <v>0</v>
      </c>
    </row>
    <row r="101" spans="10:15">
      <c r="J101" s="83">
        <v>95</v>
      </c>
      <c r="K101">
        <f>EmpDetail!B98</f>
        <v>0</v>
      </c>
      <c r="L101">
        <f>EmpDetail!C98</f>
        <v>0</v>
      </c>
      <c r="M101">
        <f>EmpDetail!D98</f>
        <v>0</v>
      </c>
      <c r="N101">
        <f>EmpDetail!J98</f>
        <v>0</v>
      </c>
      <c r="O101">
        <f>EmpDetail!K98</f>
        <v>0</v>
      </c>
    </row>
    <row r="102" spans="10:15">
      <c r="J102" s="83">
        <v>96</v>
      </c>
      <c r="K102">
        <f>EmpDetail!B99</f>
        <v>0</v>
      </c>
      <c r="L102">
        <f>EmpDetail!C99</f>
        <v>0</v>
      </c>
      <c r="M102">
        <f>EmpDetail!D99</f>
        <v>0</v>
      </c>
      <c r="N102">
        <f>EmpDetail!J99</f>
        <v>0</v>
      </c>
      <c r="O102">
        <f>EmpDetail!K99</f>
        <v>0</v>
      </c>
    </row>
    <row r="103" spans="10:15">
      <c r="J103" s="83">
        <v>97</v>
      </c>
      <c r="K103">
        <f>EmpDetail!B100</f>
        <v>0</v>
      </c>
      <c r="L103">
        <f>EmpDetail!C100</f>
        <v>0</v>
      </c>
      <c r="M103">
        <f>EmpDetail!D100</f>
        <v>0</v>
      </c>
      <c r="N103">
        <f>EmpDetail!J100</f>
        <v>0</v>
      </c>
      <c r="O103">
        <f>EmpDetail!K100</f>
        <v>0</v>
      </c>
    </row>
    <row r="104" spans="10:15">
      <c r="J104" s="83">
        <v>98</v>
      </c>
      <c r="K104">
        <f>EmpDetail!B101</f>
        <v>0</v>
      </c>
      <c r="L104">
        <f>EmpDetail!C101</f>
        <v>0</v>
      </c>
      <c r="M104">
        <f>EmpDetail!D101</f>
        <v>0</v>
      </c>
      <c r="N104">
        <f>EmpDetail!J101</f>
        <v>0</v>
      </c>
      <c r="O104">
        <f>EmpDetail!K101</f>
        <v>0</v>
      </c>
    </row>
    <row r="105" spans="10:15">
      <c r="J105" s="83">
        <v>99</v>
      </c>
      <c r="K105">
        <f>EmpDetail!B102</f>
        <v>0</v>
      </c>
      <c r="L105">
        <f>EmpDetail!C102</f>
        <v>0</v>
      </c>
      <c r="M105">
        <f>EmpDetail!D102</f>
        <v>0</v>
      </c>
      <c r="N105">
        <f>EmpDetail!J102</f>
        <v>0</v>
      </c>
      <c r="O105">
        <f>EmpDetail!K102</f>
        <v>0</v>
      </c>
    </row>
    <row r="106" spans="10:15">
      <c r="J106" s="83">
        <v>100</v>
      </c>
      <c r="K106">
        <f>EmpDetail!B103</f>
        <v>0</v>
      </c>
      <c r="L106">
        <f>EmpDetail!C103</f>
        <v>0</v>
      </c>
      <c r="M106">
        <f>EmpDetail!D103</f>
        <v>0</v>
      </c>
      <c r="N106">
        <f>EmpDetail!J103</f>
        <v>0</v>
      </c>
      <c r="O106">
        <f>EmpDetail!K103</f>
        <v>0</v>
      </c>
    </row>
  </sheetData>
  <sheetProtection password="87C9" sheet="1" objects="1" scenarios="1"/>
  <protectedRanges>
    <protectedRange sqref="I22" name="Range4"/>
    <protectedRange sqref="G7:G17" name="Range2"/>
    <protectedRange sqref="I6" name="Range1"/>
    <protectedRange sqref="A7:A17" name="Range3"/>
  </protectedRanges>
  <mergeCells count="12">
    <mergeCell ref="A5:A6"/>
    <mergeCell ref="F5:F6"/>
    <mergeCell ref="B1:I1"/>
    <mergeCell ref="B2:I2"/>
    <mergeCell ref="B3:J3"/>
    <mergeCell ref="B4:I4"/>
    <mergeCell ref="B5:B6"/>
    <mergeCell ref="C5:C6"/>
    <mergeCell ref="D5:D6"/>
    <mergeCell ref="E5:E6"/>
    <mergeCell ref="G5:G6"/>
    <mergeCell ref="H5:H6"/>
  </mergeCells>
  <pageMargins left="0.25" right="0.25" top="0.32" bottom="0.31" header="0.3" footer="0.3"/>
  <pageSetup paperSize="9" orientation="landscape" blackAndWhite="1" verticalDpi="200" r:id="rId1"/>
  <drawing r:id="rId2"/>
</worksheet>
</file>

<file path=xl/worksheets/sheet21.xml><?xml version="1.0" encoding="utf-8"?>
<worksheet xmlns="http://schemas.openxmlformats.org/spreadsheetml/2006/main" xmlns:r="http://schemas.openxmlformats.org/officeDocument/2006/relationships">
  <sheetPr codeName="Sheet21">
    <tabColor rgb="FF00B0F0"/>
  </sheetPr>
  <dimension ref="A1:P105"/>
  <sheetViews>
    <sheetView showGridLines="0" showRowColHeaders="0" workbookViewId="0">
      <selection activeCell="I6" sqref="I6"/>
    </sheetView>
  </sheetViews>
  <sheetFormatPr defaultRowHeight="14.4"/>
  <cols>
    <col min="1" max="1" width="10.44140625" customWidth="1"/>
    <col min="2" max="2" width="10.5546875" customWidth="1"/>
    <col min="3" max="3" width="20.5546875" customWidth="1"/>
    <col min="4" max="4" width="18" customWidth="1"/>
    <col min="5" max="5" width="9.44140625" customWidth="1"/>
    <col min="6" max="6" width="12.6640625" customWidth="1"/>
    <col min="7" max="7" width="13.88671875" customWidth="1"/>
    <col min="8" max="8" width="13" customWidth="1"/>
    <col min="9" max="10" width="16.6640625" customWidth="1"/>
    <col min="11" max="14" width="0" hidden="1" customWidth="1"/>
    <col min="16" max="16" width="25.6640625" customWidth="1"/>
  </cols>
  <sheetData>
    <row r="1" spans="1:16" ht="22.8">
      <c r="B1" s="1726" t="str">
        <f>Master!G2&amp;Master!H2</f>
        <v>कार्यालय&amp;राजकीय उच्च माध्यमिक विद्यालय ]चौगाई]टोंक</v>
      </c>
      <c r="C1" s="1727"/>
      <c r="D1" s="1727"/>
      <c r="E1" s="1727"/>
      <c r="F1" s="1727"/>
      <c r="G1" s="1727"/>
      <c r="H1" s="1727"/>
      <c r="I1" s="1727"/>
      <c r="J1" s="1728"/>
      <c r="K1" s="87"/>
      <c r="L1" s="87"/>
      <c r="M1" s="87"/>
    </row>
    <row r="2" spans="1:16" ht="21">
      <c r="B2" s="1729" t="s">
        <v>372</v>
      </c>
      <c r="C2" s="1730"/>
      <c r="D2" s="1730"/>
      <c r="E2" s="1730"/>
      <c r="F2" s="1730"/>
      <c r="G2" s="1730"/>
      <c r="H2" s="1730"/>
      <c r="I2" s="1730"/>
      <c r="J2" s="1731"/>
      <c r="K2" s="87"/>
      <c r="L2" s="87"/>
      <c r="M2" s="87"/>
    </row>
    <row r="3" spans="1:16" ht="18">
      <c r="B3" s="121"/>
      <c r="C3" s="89"/>
      <c r="D3" s="105" t="s">
        <v>342</v>
      </c>
      <c r="E3" s="1732" t="str">
        <f>Master!E3</f>
        <v>2021-22</v>
      </c>
      <c r="F3" s="1732"/>
      <c r="G3" s="89"/>
      <c r="H3" s="89"/>
      <c r="I3" s="89"/>
      <c r="J3" s="122"/>
      <c r="K3" s="87"/>
      <c r="L3" s="87"/>
      <c r="M3" s="87"/>
    </row>
    <row r="4" spans="1:16" ht="15.6">
      <c r="B4" s="123" t="s">
        <v>283</v>
      </c>
      <c r="C4" s="124" t="str">
        <f>Master!H3&amp;Master!I3&amp;Master!J3&amp;Master!E3&amp;"/"</f>
        <v>राउमावि/चौगाई/संस्था/2021-22/</v>
      </c>
      <c r="D4" s="125"/>
      <c r="E4" s="125"/>
      <c r="F4" s="125"/>
      <c r="G4" s="125"/>
      <c r="H4" s="125"/>
      <c r="I4" s="126" t="s">
        <v>226</v>
      </c>
      <c r="J4" s="298">
        <f ca="1">TODAY()</f>
        <v>44369</v>
      </c>
      <c r="K4" s="87"/>
      <c r="L4" s="87"/>
      <c r="M4" s="87"/>
    </row>
    <row r="5" spans="1:16" ht="36">
      <c r="A5" s="127" t="s">
        <v>298</v>
      </c>
      <c r="B5" s="116" t="s">
        <v>335</v>
      </c>
      <c r="C5" s="116" t="s">
        <v>23</v>
      </c>
      <c r="D5" s="116" t="s">
        <v>337</v>
      </c>
      <c r="E5" s="116" t="s">
        <v>275</v>
      </c>
      <c r="F5" s="116" t="s">
        <v>369</v>
      </c>
      <c r="G5" s="116" t="s">
        <v>368</v>
      </c>
      <c r="H5" s="116" t="s">
        <v>370</v>
      </c>
      <c r="I5" s="116" t="s">
        <v>371</v>
      </c>
      <c r="J5" s="117" t="s">
        <v>281</v>
      </c>
      <c r="K5" s="87"/>
      <c r="L5" s="87"/>
      <c r="M5" s="87"/>
      <c r="P5" s="1733" t="s">
        <v>627</v>
      </c>
    </row>
    <row r="6" spans="1:16" ht="18">
      <c r="A6" s="114">
        <v>1</v>
      </c>
      <c r="B6" s="113">
        <f>IF(C6="","",1)</f>
        <v>1</v>
      </c>
      <c r="C6" s="118" t="str">
        <f>IF(ISNA(VLOOKUP($A6,$K$6:$N$105,2,FALSE)),"",VLOOKUP($A6,$K$6:$N$105,2,FALSE))</f>
        <v>fd'ku yky cSjok</v>
      </c>
      <c r="D6" s="119" t="str">
        <f>IF(ISNA(VLOOKUP($A6,$K$6:$N$105,3,FALSE)),"",VLOOKUP($A6,$K$6:$N$105,3,FALSE))</f>
        <v>प्रधानाचार्य</v>
      </c>
      <c r="E6" s="120" t="str">
        <f>IF(ISNA(VLOOKUP($A6,$K$6:$N$105,4,FALSE)),"",VLOOKUP($A6,$K$6:$N$105,4,FALSE))</f>
        <v>L-16</v>
      </c>
      <c r="F6" s="335" t="s">
        <v>629</v>
      </c>
      <c r="G6" s="335" t="s">
        <v>640</v>
      </c>
      <c r="H6" s="335" t="s">
        <v>629</v>
      </c>
      <c r="I6" s="335" t="s">
        <v>630</v>
      </c>
      <c r="J6" s="335"/>
      <c r="K6" s="87">
        <v>1</v>
      </c>
      <c r="L6" s="87" t="str">
        <f>EmpDetail!B4</f>
        <v>fd'ku yky cSjok</v>
      </c>
      <c r="M6" s="87" t="str">
        <f>EmpDetail!C4</f>
        <v>प्रधानाचार्य</v>
      </c>
      <c r="N6" t="str">
        <f>EmpDetail!J4</f>
        <v>L-16</v>
      </c>
      <c r="P6" s="1733"/>
    </row>
    <row r="7" spans="1:16" ht="18">
      <c r="A7" s="114">
        <v>2</v>
      </c>
      <c r="B7" s="113">
        <f>IF(C7="","",B6+1)</f>
        <v>2</v>
      </c>
      <c r="C7" s="118" t="str">
        <f t="shared" ref="C7:C20" si="0">IF(ISNA(VLOOKUP($A7,$K$6:$N$105,2,FALSE)),"",VLOOKUP($A7,$K$6:$N$105,2,FALSE))</f>
        <v>iwj.k pUn y{kdkj</v>
      </c>
      <c r="D7" s="119" t="str">
        <f t="shared" ref="D7:D20" si="1">IF(ISNA(VLOOKUP($A7,$K$6:$N$105,3,FALSE)),"",VLOOKUP($A7,$K$6:$N$105,3,FALSE))</f>
        <v>व्याख्याता</v>
      </c>
      <c r="E7" s="120" t="str">
        <f t="shared" ref="E7:E20" si="2">IF(ISNA(VLOOKUP($A7,$K$6:$N$105,4,FALSE)),"",VLOOKUP($A7,$K$6:$N$105,4,FALSE))</f>
        <v>L-12</v>
      </c>
      <c r="F7" s="335"/>
      <c r="G7" s="335"/>
      <c r="H7" s="335"/>
      <c r="I7" s="335"/>
      <c r="J7" s="335"/>
      <c r="K7" s="87">
        <v>2</v>
      </c>
      <c r="L7" s="87" t="str">
        <f>EmpDetail!B5</f>
        <v>iwj.k pUn y{kdkj</v>
      </c>
      <c r="M7" s="87" t="str">
        <f>EmpDetail!C5</f>
        <v>व्याख्याता</v>
      </c>
      <c r="N7" t="str">
        <f>EmpDetail!J5</f>
        <v>L-12</v>
      </c>
      <c r="P7" s="1733"/>
    </row>
    <row r="8" spans="1:16" ht="18">
      <c r="A8" s="114">
        <v>3</v>
      </c>
      <c r="B8" s="113">
        <f t="shared" ref="B8:B20" si="3">IF(C8="","",B7+1)</f>
        <v>3</v>
      </c>
      <c r="C8" s="118" t="str">
        <f t="shared" si="0"/>
        <v>jktsUnz dqekj tSu</v>
      </c>
      <c r="D8" s="119" t="str">
        <f t="shared" si="1"/>
        <v>व्याख्याता</v>
      </c>
      <c r="E8" s="120" t="str">
        <f t="shared" si="2"/>
        <v>L-12</v>
      </c>
      <c r="F8" s="335"/>
      <c r="G8" s="335"/>
      <c r="H8" s="335"/>
      <c r="I8" s="335"/>
      <c r="J8" s="335"/>
      <c r="K8" s="87">
        <v>3</v>
      </c>
      <c r="L8" s="87" t="str">
        <f>EmpDetail!B6</f>
        <v>jktsUnz dqekj tSu</v>
      </c>
      <c r="M8" s="87" t="str">
        <f>EmpDetail!C6</f>
        <v>व्याख्याता</v>
      </c>
      <c r="N8" t="str">
        <f>EmpDetail!J6</f>
        <v>L-12</v>
      </c>
      <c r="P8" s="325" t="s">
        <v>628</v>
      </c>
    </row>
    <row r="9" spans="1:16" ht="18">
      <c r="A9" s="114">
        <v>4</v>
      </c>
      <c r="B9" s="113">
        <f t="shared" si="3"/>
        <v>4</v>
      </c>
      <c r="C9" s="118" t="str">
        <f t="shared" si="0"/>
        <v>fd'ku yky cSjok</v>
      </c>
      <c r="D9" s="119" t="str">
        <f t="shared" si="1"/>
        <v>व्याख्याता</v>
      </c>
      <c r="E9" s="120" t="str">
        <f t="shared" si="2"/>
        <v>L-12</v>
      </c>
      <c r="F9" s="335"/>
      <c r="G9" s="335"/>
      <c r="H9" s="335"/>
      <c r="I9" s="335"/>
      <c r="J9" s="335"/>
      <c r="K9" s="87">
        <v>4</v>
      </c>
      <c r="L9" s="87" t="str">
        <f>EmpDetail!B7</f>
        <v>fd'ku yky cSjok</v>
      </c>
      <c r="M9" s="87" t="str">
        <f>EmpDetail!C7</f>
        <v>व्याख्याता</v>
      </c>
      <c r="N9" t="str">
        <f>EmpDetail!J7</f>
        <v>L-12</v>
      </c>
      <c r="P9" s="325" t="s">
        <v>629</v>
      </c>
    </row>
    <row r="10" spans="1:16" ht="18">
      <c r="A10" s="114">
        <v>5</v>
      </c>
      <c r="B10" s="113">
        <f t="shared" si="3"/>
        <v>5</v>
      </c>
      <c r="C10" s="118" t="str">
        <f t="shared" si="0"/>
        <v>lR;ukjk;.k 'kekZ</v>
      </c>
      <c r="D10" s="119" t="str">
        <f t="shared" si="1"/>
        <v>वरिष्ठ अध्यापक</v>
      </c>
      <c r="E10" s="120" t="str">
        <f t="shared" si="2"/>
        <v>L-13</v>
      </c>
      <c r="F10" s="335"/>
      <c r="G10" s="335"/>
      <c r="H10" s="335"/>
      <c r="I10" s="335"/>
      <c r="J10" s="335"/>
      <c r="K10" s="87">
        <v>5</v>
      </c>
      <c r="L10" s="87" t="str">
        <f>EmpDetail!B8</f>
        <v>lR;ukjk;.k 'kekZ</v>
      </c>
      <c r="M10" s="87" t="str">
        <f>EmpDetail!C8</f>
        <v>वरिष्ठ अध्यापक</v>
      </c>
      <c r="N10" t="str">
        <f>EmpDetail!J8</f>
        <v>L-13</v>
      </c>
      <c r="P10" s="325" t="s">
        <v>630</v>
      </c>
    </row>
    <row r="11" spans="1:16" ht="18">
      <c r="A11" s="114">
        <v>6</v>
      </c>
      <c r="B11" s="113">
        <f t="shared" si="3"/>
        <v>6</v>
      </c>
      <c r="C11" s="118" t="str">
        <f t="shared" si="0"/>
        <v>iq"ik tSu</v>
      </c>
      <c r="D11" s="119" t="str">
        <f t="shared" si="1"/>
        <v>वरिष्ठ अध्यापक</v>
      </c>
      <c r="E11" s="120" t="str">
        <f t="shared" si="2"/>
        <v>L-13</v>
      </c>
      <c r="F11" s="335"/>
      <c r="G11" s="335"/>
      <c r="H11" s="335"/>
      <c r="I11" s="335"/>
      <c r="J11" s="335"/>
      <c r="K11" s="87">
        <v>6</v>
      </c>
      <c r="L11" s="87" t="str">
        <f>EmpDetail!B9</f>
        <v>iq"ik tSu</v>
      </c>
      <c r="M11" s="87" t="str">
        <f>EmpDetail!C9</f>
        <v>वरिष्ठ अध्यापक</v>
      </c>
      <c r="N11" t="str">
        <f>EmpDetail!J9</f>
        <v>L-13</v>
      </c>
      <c r="P11" s="325" t="s">
        <v>631</v>
      </c>
    </row>
    <row r="12" spans="1:16" ht="18">
      <c r="A12" s="114">
        <v>7</v>
      </c>
      <c r="B12" s="113">
        <f t="shared" si="3"/>
        <v>7</v>
      </c>
      <c r="C12" s="118" t="str">
        <f t="shared" si="0"/>
        <v>vk'kkjke eh.kk</v>
      </c>
      <c r="D12" s="119" t="str">
        <f t="shared" si="1"/>
        <v>वरिष्ठ अध्यापक</v>
      </c>
      <c r="E12" s="120" t="str">
        <f t="shared" si="2"/>
        <v>L-11</v>
      </c>
      <c r="F12" s="335"/>
      <c r="G12" s="335"/>
      <c r="H12" s="335"/>
      <c r="I12" s="335"/>
      <c r="J12" s="335"/>
      <c r="K12" s="87">
        <v>7</v>
      </c>
      <c r="L12" s="87" t="str">
        <f>EmpDetail!B10</f>
        <v>vk'kkjke eh.kk</v>
      </c>
      <c r="M12" s="87" t="str">
        <f>EmpDetail!C10</f>
        <v>वरिष्ठ अध्यापक</v>
      </c>
      <c r="N12" t="str">
        <f>EmpDetail!J10</f>
        <v>L-11</v>
      </c>
      <c r="P12" s="325" t="s">
        <v>632</v>
      </c>
    </row>
    <row r="13" spans="1:16" ht="18">
      <c r="A13" s="114">
        <v>8</v>
      </c>
      <c r="B13" s="113">
        <f t="shared" si="3"/>
        <v>8</v>
      </c>
      <c r="C13" s="118" t="str">
        <f t="shared" si="0"/>
        <v>t;iky flag</v>
      </c>
      <c r="D13" s="119" t="str">
        <f t="shared" si="1"/>
        <v>वरिष्ठ अध्यापक</v>
      </c>
      <c r="E13" s="120" t="str">
        <f t="shared" si="2"/>
        <v>L-12</v>
      </c>
      <c r="F13" s="335"/>
      <c r="G13" s="335"/>
      <c r="H13" s="335"/>
      <c r="I13" s="335"/>
      <c r="J13" s="335"/>
      <c r="K13" s="87">
        <v>8</v>
      </c>
      <c r="L13" s="87" t="str">
        <f>EmpDetail!B11</f>
        <v>t;iky flag</v>
      </c>
      <c r="M13" s="87" t="str">
        <f>EmpDetail!C11</f>
        <v>वरिष्ठ अध्यापक</v>
      </c>
      <c r="N13" t="str">
        <f>EmpDetail!J11</f>
        <v>L-12</v>
      </c>
      <c r="P13" s="325" t="s">
        <v>633</v>
      </c>
    </row>
    <row r="14" spans="1:16" ht="18">
      <c r="A14" s="114">
        <v>9</v>
      </c>
      <c r="B14" s="113">
        <f t="shared" si="3"/>
        <v>9</v>
      </c>
      <c r="C14" s="118" t="str">
        <f t="shared" si="0"/>
        <v>jkeizlkn jsxj</v>
      </c>
      <c r="D14" s="119" t="str">
        <f t="shared" si="1"/>
        <v>वरिष्ठ अध्यापक</v>
      </c>
      <c r="E14" s="120" t="str">
        <f t="shared" si="2"/>
        <v>L-11</v>
      </c>
      <c r="F14" s="335"/>
      <c r="G14" s="335"/>
      <c r="H14" s="335"/>
      <c r="I14" s="335"/>
      <c r="J14" s="335"/>
      <c r="K14" s="87">
        <v>9</v>
      </c>
      <c r="L14" s="87" t="str">
        <f>EmpDetail!B12</f>
        <v>jkeizlkn jsxj</v>
      </c>
      <c r="M14" s="87" t="str">
        <f>EmpDetail!C12</f>
        <v>वरिष्ठ अध्यापक</v>
      </c>
      <c r="N14" t="str">
        <f>EmpDetail!J12</f>
        <v>L-11</v>
      </c>
      <c r="P14" s="325" t="s">
        <v>634</v>
      </c>
    </row>
    <row r="15" spans="1:16" ht="18">
      <c r="A15" s="114">
        <v>10</v>
      </c>
      <c r="B15" s="113">
        <f t="shared" si="3"/>
        <v>10</v>
      </c>
      <c r="C15" s="118" t="str">
        <f t="shared" si="0"/>
        <v>egsUnz dqekj tkV</v>
      </c>
      <c r="D15" s="119" t="str">
        <f t="shared" si="1"/>
        <v>शारीरिक शिक्षक</v>
      </c>
      <c r="E15" s="120" t="str">
        <f t="shared" si="2"/>
        <v>L-12</v>
      </c>
      <c r="F15" s="335"/>
      <c r="G15" s="335"/>
      <c r="H15" s="335"/>
      <c r="I15" s="335"/>
      <c r="J15" s="335"/>
      <c r="K15" s="87">
        <v>10</v>
      </c>
      <c r="L15" s="87" t="str">
        <f>EmpDetail!B13</f>
        <v>egsUnz dqekj tkV</v>
      </c>
      <c r="M15" s="87" t="str">
        <f>EmpDetail!C13</f>
        <v>शारीरिक शिक्षक</v>
      </c>
      <c r="N15" t="str">
        <f>EmpDetail!J13</f>
        <v>L-12</v>
      </c>
      <c r="P15" s="325" t="s">
        <v>635</v>
      </c>
    </row>
    <row r="16" spans="1:16" ht="18">
      <c r="A16" s="114">
        <v>11</v>
      </c>
      <c r="B16" s="113">
        <f t="shared" si="3"/>
        <v>11</v>
      </c>
      <c r="C16" s="118" t="str">
        <f t="shared" si="0"/>
        <v>NksVw yky jsxj</v>
      </c>
      <c r="D16" s="119" t="str">
        <f t="shared" si="1"/>
        <v>अध्यापक ग्रेड III</v>
      </c>
      <c r="E16" s="120" t="str">
        <f t="shared" si="2"/>
        <v>L-13</v>
      </c>
      <c r="F16" s="335"/>
      <c r="G16" s="335"/>
      <c r="H16" s="335"/>
      <c r="I16" s="335"/>
      <c r="J16" s="335"/>
      <c r="K16" s="87">
        <v>11</v>
      </c>
      <c r="L16" s="87" t="str">
        <f>EmpDetail!B14</f>
        <v>NksVw yky jsxj</v>
      </c>
      <c r="M16" s="87" t="str">
        <f>EmpDetail!C14</f>
        <v>अध्यापक ग्रेड III</v>
      </c>
      <c r="N16" t="str">
        <f>EmpDetail!J14</f>
        <v>L-13</v>
      </c>
      <c r="P16" s="325" t="s">
        <v>636</v>
      </c>
    </row>
    <row r="17" spans="1:16" ht="18">
      <c r="A17" s="114">
        <v>12</v>
      </c>
      <c r="B17" s="113">
        <f t="shared" si="3"/>
        <v>12</v>
      </c>
      <c r="C17" s="118" t="str">
        <f t="shared" si="0"/>
        <v>dUgS;k yky egkoj</v>
      </c>
      <c r="D17" s="119" t="str">
        <f t="shared" si="1"/>
        <v>अध्यापक ग्रेड III</v>
      </c>
      <c r="E17" s="120" t="str">
        <f t="shared" si="2"/>
        <v>L-13</v>
      </c>
      <c r="F17" s="335"/>
      <c r="G17" s="335"/>
      <c r="H17" s="335"/>
      <c r="I17" s="335"/>
      <c r="J17" s="335"/>
      <c r="K17" s="87">
        <v>12</v>
      </c>
      <c r="L17" s="87" t="str">
        <f>EmpDetail!B15</f>
        <v>dUgS;k yky egkoj</v>
      </c>
      <c r="M17" s="87" t="str">
        <f>EmpDetail!C15</f>
        <v>अध्यापक ग्रेड III</v>
      </c>
      <c r="N17" t="str">
        <f>EmpDetail!J15</f>
        <v>L-13</v>
      </c>
      <c r="P17" s="325" t="s">
        <v>637</v>
      </c>
    </row>
    <row r="18" spans="1:16" ht="18">
      <c r="A18" s="114">
        <v>13</v>
      </c>
      <c r="B18" s="113">
        <f t="shared" si="3"/>
        <v>13</v>
      </c>
      <c r="C18" s="118" t="str">
        <f t="shared" si="0"/>
        <v>prqHkqZt tkV</v>
      </c>
      <c r="D18" s="119" t="str">
        <f t="shared" si="1"/>
        <v>अध्यापक ग्रेड III</v>
      </c>
      <c r="E18" s="120" t="str">
        <f t="shared" si="2"/>
        <v>L-11</v>
      </c>
      <c r="F18" s="335"/>
      <c r="G18" s="335"/>
      <c r="H18" s="335"/>
      <c r="I18" s="335"/>
      <c r="J18" s="335"/>
      <c r="K18" s="87">
        <v>13</v>
      </c>
      <c r="L18" s="87" t="str">
        <f>EmpDetail!B16</f>
        <v>prqHkqZt tkV</v>
      </c>
      <c r="M18" s="87" t="str">
        <f>EmpDetail!C16</f>
        <v>अध्यापक ग्रेड III</v>
      </c>
      <c r="N18" t="str">
        <f>EmpDetail!J16</f>
        <v>L-11</v>
      </c>
      <c r="P18" s="325" t="s">
        <v>638</v>
      </c>
    </row>
    <row r="19" spans="1:16" ht="18">
      <c r="A19" s="114">
        <v>14</v>
      </c>
      <c r="B19" s="113">
        <f t="shared" si="3"/>
        <v>14</v>
      </c>
      <c r="C19" s="118" t="str">
        <f t="shared" si="0"/>
        <v>vklsQk [kku</v>
      </c>
      <c r="D19" s="119" t="str">
        <f t="shared" si="1"/>
        <v>अध्यापक ग्रेड III</v>
      </c>
      <c r="E19" s="120" t="str">
        <f t="shared" si="2"/>
        <v>L-11</v>
      </c>
      <c r="F19" s="335"/>
      <c r="G19" s="335"/>
      <c r="H19" s="335"/>
      <c r="I19" s="335"/>
      <c r="J19" s="335"/>
      <c r="K19" s="87">
        <v>14</v>
      </c>
      <c r="L19" s="87" t="str">
        <f>EmpDetail!B17</f>
        <v>vklsQk [kku</v>
      </c>
      <c r="M19" s="87" t="str">
        <f>EmpDetail!C17</f>
        <v>अध्यापक ग्रेड III</v>
      </c>
      <c r="N19" t="str">
        <f>EmpDetail!J17</f>
        <v>L-11</v>
      </c>
      <c r="P19" s="325" t="s">
        <v>639</v>
      </c>
    </row>
    <row r="20" spans="1:16" ht="18">
      <c r="A20" s="114"/>
      <c r="B20" s="113" t="str">
        <f t="shared" si="3"/>
        <v/>
      </c>
      <c r="C20" s="118" t="str">
        <f t="shared" si="0"/>
        <v/>
      </c>
      <c r="D20" s="119" t="str">
        <f t="shared" si="1"/>
        <v/>
      </c>
      <c r="E20" s="120" t="str">
        <f t="shared" si="2"/>
        <v/>
      </c>
      <c r="F20" s="335"/>
      <c r="G20" s="335"/>
      <c r="H20" s="335"/>
      <c r="I20" s="335"/>
      <c r="J20" s="335"/>
      <c r="K20" s="87">
        <v>15</v>
      </c>
      <c r="L20" s="87" t="str">
        <f>EmpDetail!B18</f>
        <v>lq'khyk cSjok</v>
      </c>
      <c r="M20" s="87" t="str">
        <f>EmpDetail!C18</f>
        <v>कनिष्ठ सहायक</v>
      </c>
      <c r="N20" t="str">
        <f>EmpDetail!J18</f>
        <v>L-5</v>
      </c>
      <c r="P20" s="325" t="s">
        <v>640</v>
      </c>
    </row>
    <row r="21" spans="1:16" ht="15.6">
      <c r="B21" s="87"/>
      <c r="C21" s="87"/>
      <c r="D21" s="87"/>
      <c r="E21" s="87"/>
      <c r="F21" s="87"/>
      <c r="G21" s="87"/>
      <c r="H21" s="87"/>
      <c r="I21" s="87"/>
      <c r="J21" s="87"/>
      <c r="K21" s="87">
        <v>16</v>
      </c>
      <c r="L21" s="87" t="str">
        <f>EmpDetail!B19</f>
        <v>txnh'k izlkn rsyh</v>
      </c>
      <c r="M21" s="87" t="str">
        <f>EmpDetail!C19</f>
        <v>सहायक कर्मचारी</v>
      </c>
      <c r="N21" t="str">
        <f>EmpDetail!J19</f>
        <v>L-5</v>
      </c>
      <c r="P21" s="325"/>
    </row>
    <row r="22" spans="1:16" ht="15.6">
      <c r="B22" s="87"/>
      <c r="C22" s="87"/>
      <c r="D22" s="87"/>
      <c r="E22" s="87"/>
      <c r="F22" s="87"/>
      <c r="G22" s="87"/>
      <c r="H22" s="87"/>
      <c r="I22" s="69" t="str">
        <f>Master!B2</f>
        <v>प्रधानाचार्य</v>
      </c>
      <c r="J22" s="87"/>
      <c r="K22" s="87">
        <v>17</v>
      </c>
      <c r="L22" s="87" t="str">
        <f>EmpDetail!B20</f>
        <v>jfoUnz dqekj tSu</v>
      </c>
      <c r="M22" s="87" t="str">
        <f>EmpDetail!C20</f>
        <v>अध्यापक ग्रेड III</v>
      </c>
      <c r="N22" t="str">
        <f>EmpDetail!J20</f>
        <v>L-12</v>
      </c>
      <c r="P22" s="325"/>
    </row>
    <row r="23" spans="1:16" ht="15.6">
      <c r="B23" s="87"/>
      <c r="C23" s="87"/>
      <c r="D23" s="87"/>
      <c r="E23" s="87"/>
      <c r="F23" s="87"/>
      <c r="G23" s="87"/>
      <c r="H23" s="87"/>
      <c r="I23" s="69" t="str">
        <f>Master!B3</f>
        <v xml:space="preserve">राजकीय उच्च माध्यमिक विद्यालय </v>
      </c>
      <c r="J23" s="87"/>
      <c r="K23" s="87">
        <v>18</v>
      </c>
      <c r="L23" s="87" t="str">
        <f>EmpDetail!B21</f>
        <v xml:space="preserve"> ';ke lqUnj ckxkSM</v>
      </c>
      <c r="M23" s="87" t="str">
        <f>EmpDetail!C21</f>
        <v>अध्यापक ग्रेड III</v>
      </c>
      <c r="N23" t="str">
        <f>EmpDetail!J21</f>
        <v>L-10</v>
      </c>
      <c r="P23" s="325"/>
    </row>
    <row r="24" spans="1:16" ht="15.6">
      <c r="B24" s="87"/>
      <c r="C24" s="87"/>
      <c r="D24" s="87"/>
      <c r="E24" s="87"/>
      <c r="F24" s="87"/>
      <c r="G24" s="87"/>
      <c r="H24" s="87"/>
      <c r="I24" s="69" t="str">
        <f>Master!B4</f>
        <v>चौगाई]टोंक</v>
      </c>
      <c r="J24" s="87"/>
      <c r="K24" s="87">
        <v>19</v>
      </c>
      <c r="L24" s="87" t="str">
        <f>EmpDetail!B22</f>
        <v>d`".kk 'kekZ</v>
      </c>
      <c r="M24" s="87" t="str">
        <f>EmpDetail!C22</f>
        <v>प्रबोधक</v>
      </c>
      <c r="N24" t="str">
        <f>EmpDetail!J22</f>
        <v>L-11</v>
      </c>
      <c r="P24" s="325"/>
    </row>
    <row r="25" spans="1:16" ht="15.6">
      <c r="B25" s="87"/>
      <c r="C25" s="87"/>
      <c r="D25" s="87"/>
      <c r="E25" s="87"/>
      <c r="F25" s="87"/>
      <c r="G25" s="87"/>
      <c r="H25" s="87"/>
      <c r="I25" s="87"/>
      <c r="J25" s="87"/>
      <c r="K25" s="87">
        <v>20</v>
      </c>
      <c r="L25" s="87" t="str">
        <f>EmpDetail!B23</f>
        <v>/keZsUnz pkS/kjh</v>
      </c>
      <c r="M25" s="87" t="str">
        <f>EmpDetail!C23</f>
        <v>अध्यापक ग्रेड III</v>
      </c>
      <c r="N25" t="str">
        <f>EmpDetail!J23</f>
        <v>L-10</v>
      </c>
      <c r="P25" s="325"/>
    </row>
    <row r="26" spans="1:16" ht="15.6">
      <c r="B26" s="87"/>
      <c r="C26" s="87"/>
      <c r="D26" s="87"/>
      <c r="E26" s="87"/>
      <c r="F26" s="87"/>
      <c r="G26" s="87"/>
      <c r="H26" s="87"/>
      <c r="I26" s="87"/>
      <c r="J26" s="87"/>
      <c r="K26" s="87">
        <v>21</v>
      </c>
      <c r="L26" s="87" t="str">
        <f>EmpDetail!B24</f>
        <v>izgykn ekyh</v>
      </c>
      <c r="M26" s="87" t="str">
        <f>EmpDetail!C24</f>
        <v>प्रबोधक</v>
      </c>
      <c r="N26" t="str">
        <f>EmpDetail!J24</f>
        <v>L-11</v>
      </c>
      <c r="P26" s="325"/>
    </row>
    <row r="27" spans="1:16" ht="15.6">
      <c r="B27" s="87"/>
      <c r="C27" s="87"/>
      <c r="D27" s="87"/>
      <c r="E27" s="87"/>
      <c r="F27" s="87"/>
      <c r="G27" s="87"/>
      <c r="H27" s="87"/>
      <c r="I27" s="87"/>
      <c r="J27" s="87"/>
      <c r="K27" s="87">
        <v>22</v>
      </c>
      <c r="L27" s="87" t="str">
        <f>EmpDetail!B25</f>
        <v>jken;ky xqtZj</v>
      </c>
      <c r="M27" s="87" t="str">
        <f>EmpDetail!C25</f>
        <v>प्रबोधक</v>
      </c>
      <c r="N27" t="str">
        <f>EmpDetail!J25</f>
        <v>L-11</v>
      </c>
      <c r="P27" s="325"/>
    </row>
    <row r="28" spans="1:16" ht="15.6">
      <c r="B28" s="87"/>
      <c r="C28" s="87"/>
      <c r="D28" s="87"/>
      <c r="E28" s="87"/>
      <c r="F28" s="87"/>
      <c r="G28" s="87"/>
      <c r="H28" s="87"/>
      <c r="I28" s="87"/>
      <c r="J28" s="87"/>
      <c r="K28" s="87">
        <v>23</v>
      </c>
      <c r="L28" s="87" t="str">
        <f>EmpDetail!B26</f>
        <v>vkSeizdk'k tkV</v>
      </c>
      <c r="M28" s="87" t="str">
        <f>EmpDetail!C26</f>
        <v>अध्यापक ग्रेड III</v>
      </c>
      <c r="N28" t="str">
        <f>EmpDetail!J26</f>
        <v>L-11</v>
      </c>
      <c r="P28" s="325"/>
    </row>
    <row r="29" spans="1:16" ht="15.6">
      <c r="B29" s="87"/>
      <c r="C29" s="87"/>
      <c r="D29" s="87"/>
      <c r="E29" s="87"/>
      <c r="F29" s="87"/>
      <c r="G29" s="87"/>
      <c r="H29" s="87"/>
      <c r="I29" s="87"/>
      <c r="J29" s="87"/>
      <c r="K29" s="87">
        <v>24</v>
      </c>
      <c r="L29" s="87" t="str">
        <f>EmpDetail!B27</f>
        <v>vthr flag</v>
      </c>
      <c r="M29" s="87" t="str">
        <f>EmpDetail!C27</f>
        <v>अध्यापक ग्रेड III</v>
      </c>
      <c r="N29" t="str">
        <f>EmpDetail!J27</f>
        <v>L-10</v>
      </c>
      <c r="P29" s="325"/>
    </row>
    <row r="30" spans="1:16" ht="15.6">
      <c r="B30" s="87"/>
      <c r="C30" s="87"/>
      <c r="D30" s="87"/>
      <c r="E30" s="87"/>
      <c r="F30" s="87"/>
      <c r="G30" s="87"/>
      <c r="H30" s="87"/>
      <c r="I30" s="87"/>
      <c r="J30" s="87"/>
      <c r="K30" s="87">
        <v>25</v>
      </c>
      <c r="L30" s="87" t="str">
        <f>EmpDetail!B28</f>
        <v>eq[rkj eha;k</v>
      </c>
      <c r="M30" s="87" t="str">
        <f>EmpDetail!C28</f>
        <v>प्रबोधक</v>
      </c>
      <c r="N30" t="str">
        <f>EmpDetail!J28</f>
        <v>L-11</v>
      </c>
      <c r="P30" s="325"/>
    </row>
    <row r="31" spans="1:16" ht="15.6">
      <c r="B31" s="87"/>
      <c r="C31" s="87"/>
      <c r="D31" s="87"/>
      <c r="E31" s="87"/>
      <c r="F31" s="87"/>
      <c r="G31" s="87"/>
      <c r="H31" s="87"/>
      <c r="I31" s="87"/>
      <c r="J31" s="87"/>
      <c r="K31" s="87">
        <v>26</v>
      </c>
      <c r="L31" s="87" t="str">
        <f>EmpDetail!B29</f>
        <v xml:space="preserve">eks0 tehy </v>
      </c>
      <c r="M31" s="87" t="str">
        <f>EmpDetail!C29</f>
        <v>प्रबोधक</v>
      </c>
      <c r="N31" t="str">
        <f>EmpDetail!J29</f>
        <v>L-11</v>
      </c>
      <c r="P31" s="325"/>
    </row>
    <row r="32" spans="1:16" ht="15.6">
      <c r="B32" s="87"/>
      <c r="C32" s="87"/>
      <c r="D32" s="87"/>
      <c r="E32" s="87"/>
      <c r="F32" s="87"/>
      <c r="G32" s="87"/>
      <c r="H32" s="87"/>
      <c r="I32" s="87"/>
      <c r="J32" s="87"/>
      <c r="K32" s="87">
        <v>27</v>
      </c>
      <c r="L32" s="87" t="str">
        <f>EmpDetail!B30</f>
        <v>lkaojey tkV</v>
      </c>
      <c r="M32" s="87" t="str">
        <f>EmpDetail!C30</f>
        <v>अध्यापक ग्रेड III</v>
      </c>
      <c r="N32" t="str">
        <f>EmpDetail!J30</f>
        <v>L-10</v>
      </c>
      <c r="P32" s="325"/>
    </row>
    <row r="33" spans="2:16" ht="15.6">
      <c r="B33" s="87"/>
      <c r="C33" s="87"/>
      <c r="D33" s="87"/>
      <c r="E33" s="87"/>
      <c r="F33" s="87"/>
      <c r="G33" s="87"/>
      <c r="H33" s="87"/>
      <c r="I33" s="87"/>
      <c r="J33" s="87"/>
      <c r="K33" s="87">
        <v>28</v>
      </c>
      <c r="L33" s="87" t="str">
        <f>EmpDetail!B31</f>
        <v>pkS/kjh eksuk jkekorkj</v>
      </c>
      <c r="M33" s="87" t="str">
        <f>EmpDetail!C31</f>
        <v>अध्यापक ग्रेड III</v>
      </c>
      <c r="N33" t="str">
        <f>EmpDetail!J31</f>
        <v>L-10</v>
      </c>
      <c r="P33" s="325"/>
    </row>
    <row r="34" spans="2:16" ht="15.6">
      <c r="K34" s="87">
        <v>29</v>
      </c>
      <c r="L34" s="87" t="str">
        <f>EmpDetail!B32</f>
        <v>rkjkpUn tk;loky</v>
      </c>
      <c r="M34" s="87" t="str">
        <f>EmpDetail!C32</f>
        <v>प्रबोधक</v>
      </c>
      <c r="N34" t="str">
        <f>EmpDetail!J32</f>
        <v>L-11</v>
      </c>
    </row>
    <row r="35" spans="2:16" ht="15.6">
      <c r="K35" s="87">
        <v>30</v>
      </c>
      <c r="L35" s="87" t="str">
        <f>EmpDetail!B33</f>
        <v>jketl ;kno</v>
      </c>
      <c r="M35" s="87" t="str">
        <f>EmpDetail!C33</f>
        <v>अध्यापक ग्रेड III</v>
      </c>
      <c r="N35" t="str">
        <f>EmpDetail!J33</f>
        <v>L-12</v>
      </c>
    </row>
    <row r="36" spans="2:16" ht="15.6">
      <c r="K36" s="87">
        <v>31</v>
      </c>
      <c r="L36" s="87" t="str">
        <f>EmpDetail!B34</f>
        <v>dtksMey eh.kk</v>
      </c>
      <c r="M36" s="87" t="str">
        <f>EmpDetail!C34</f>
        <v>अध्यापक ग्रेड III</v>
      </c>
      <c r="N36" t="str">
        <f>EmpDetail!J34</f>
        <v>L-10</v>
      </c>
    </row>
    <row r="37" spans="2:16" ht="15.6">
      <c r="K37" s="87">
        <v>32</v>
      </c>
      <c r="L37" s="87" t="str">
        <f>EmpDetail!B35</f>
        <v>/kaut; xkSRre</v>
      </c>
      <c r="M37" s="87" t="str">
        <f>EmpDetail!C35</f>
        <v>अध्यापक ग्रेड III</v>
      </c>
      <c r="N37" t="str">
        <f>EmpDetail!J35</f>
        <v>L-10</v>
      </c>
    </row>
    <row r="38" spans="2:16" ht="15.6">
      <c r="K38" s="87">
        <v>33</v>
      </c>
      <c r="L38" s="87" t="str">
        <f>EmpDetail!B36</f>
        <v>d`".kk xaxoky</v>
      </c>
      <c r="M38" s="87" t="str">
        <f>EmpDetail!C36</f>
        <v>अध्यापक ग्रेड III</v>
      </c>
      <c r="N38" t="str">
        <f>EmpDetail!J36</f>
        <v>L-10</v>
      </c>
    </row>
    <row r="39" spans="2:16" ht="15.6">
      <c r="K39" s="87">
        <v>34</v>
      </c>
      <c r="L39" s="87" t="str">
        <f>EmpDetail!B37</f>
        <v>n'kjFk dqekj ;kno</v>
      </c>
      <c r="M39" s="87" t="str">
        <f>EmpDetail!C37</f>
        <v>अध्यापक ग्रेड III</v>
      </c>
      <c r="N39" t="str">
        <f>EmpDetail!J37</f>
        <v>L-10</v>
      </c>
    </row>
    <row r="40" spans="2:16" ht="15.6">
      <c r="K40" s="87">
        <v>35</v>
      </c>
      <c r="L40" s="87" t="str">
        <f>EmpDetail!B38</f>
        <v>d`".k yky tkV</v>
      </c>
      <c r="M40" s="87" t="str">
        <f>EmpDetail!C38</f>
        <v>अध्यापक ग्रेड III</v>
      </c>
      <c r="N40" t="str">
        <f>EmpDetail!J38</f>
        <v>L-10</v>
      </c>
    </row>
    <row r="41" spans="2:16" ht="15.6">
      <c r="K41" s="87">
        <v>36</v>
      </c>
      <c r="L41" s="87" t="str">
        <f>EmpDetail!B39</f>
        <v>nhisUnz dqekj iztkir</v>
      </c>
      <c r="M41" s="87" t="str">
        <f>EmpDetail!C39</f>
        <v>अध्यापक ग्रेड III</v>
      </c>
      <c r="N41" t="str">
        <f>EmpDetail!J39</f>
        <v>L-10</v>
      </c>
    </row>
    <row r="42" spans="2:16" ht="15.6">
      <c r="K42" s="87">
        <v>37</v>
      </c>
      <c r="L42" s="87" t="str">
        <f>EmpDetail!B40</f>
        <v>uohu dqekj</v>
      </c>
      <c r="M42" s="87" t="str">
        <f>EmpDetail!C40</f>
        <v>अध्यापक ग्रेड III</v>
      </c>
      <c r="N42" t="str">
        <f>EmpDetail!J40</f>
        <v>L-10</v>
      </c>
    </row>
    <row r="43" spans="2:16" ht="15.6">
      <c r="K43" s="87">
        <v>38</v>
      </c>
      <c r="L43" s="87" t="str">
        <f>EmpDetail!B41</f>
        <v>ehrs'k dqekj 'kekZ</v>
      </c>
      <c r="M43" s="87" t="str">
        <f>EmpDetail!C41</f>
        <v>अध्यापक ग्रेड III</v>
      </c>
      <c r="N43" t="str">
        <f>EmpDetail!J41</f>
        <v>L-10</v>
      </c>
    </row>
    <row r="44" spans="2:16" ht="15.6">
      <c r="K44" s="87">
        <v>39</v>
      </c>
      <c r="L44" s="87" t="str">
        <f>EmpDetail!B42</f>
        <v>eUtw eh.kk</v>
      </c>
      <c r="M44" s="87" t="str">
        <f>EmpDetail!C42</f>
        <v>वरिष्ठ अध्यापक</v>
      </c>
      <c r="N44" t="str">
        <f>EmpDetail!J42</f>
        <v>L-10</v>
      </c>
    </row>
    <row r="45" spans="2:16" ht="15.6">
      <c r="K45" s="87">
        <v>40</v>
      </c>
      <c r="L45" s="87" t="str">
        <f>EmpDetail!B43</f>
        <v>eatw pkS/kjh</v>
      </c>
      <c r="M45" s="87" t="str">
        <f>EmpDetail!C43</f>
        <v>वरिष्ठ अध्यापक</v>
      </c>
      <c r="N45" t="str">
        <f>EmpDetail!J43</f>
        <v>L-11</v>
      </c>
    </row>
    <row r="46" spans="2:16" ht="15.6">
      <c r="K46" s="87">
        <v>41</v>
      </c>
      <c r="L46" s="87">
        <f>EmpDetail!B44</f>
        <v>0</v>
      </c>
      <c r="M46" s="87">
        <f>EmpDetail!C44</f>
        <v>0</v>
      </c>
      <c r="N46">
        <f>EmpDetail!J44</f>
        <v>0</v>
      </c>
    </row>
    <row r="47" spans="2:16" ht="15.6">
      <c r="K47" s="87">
        <v>42</v>
      </c>
      <c r="L47" s="87">
        <f>EmpDetail!B45</f>
        <v>0</v>
      </c>
      <c r="M47" s="87">
        <f>EmpDetail!C45</f>
        <v>0</v>
      </c>
      <c r="N47">
        <f>EmpDetail!J45</f>
        <v>0</v>
      </c>
    </row>
    <row r="48" spans="2:16" ht="15.6">
      <c r="K48" s="87">
        <v>43</v>
      </c>
      <c r="L48" s="87">
        <f>EmpDetail!B46</f>
        <v>0</v>
      </c>
      <c r="M48" s="87" t="e">
        <f>EmpDetail!#REF!</f>
        <v>#REF!</v>
      </c>
      <c r="N48">
        <f>EmpDetail!J46</f>
        <v>0</v>
      </c>
    </row>
    <row r="49" spans="11:14" ht="15.6">
      <c r="K49" s="87">
        <v>44</v>
      </c>
      <c r="L49" s="87">
        <f>EmpDetail!B47</f>
        <v>0</v>
      </c>
      <c r="M49" s="87">
        <f>EmpDetail!C47</f>
        <v>0</v>
      </c>
      <c r="N49">
        <f>EmpDetail!J47</f>
        <v>0</v>
      </c>
    </row>
    <row r="50" spans="11:14" ht="15.6">
      <c r="K50" s="87">
        <v>45</v>
      </c>
      <c r="L50" s="87">
        <f>EmpDetail!B48</f>
        <v>0</v>
      </c>
      <c r="M50" s="87">
        <f>EmpDetail!C48</f>
        <v>0</v>
      </c>
      <c r="N50">
        <f>EmpDetail!J48</f>
        <v>0</v>
      </c>
    </row>
    <row r="51" spans="11:14" ht="15.6">
      <c r="K51" s="87">
        <v>46</v>
      </c>
      <c r="L51" s="87">
        <f>EmpDetail!B49</f>
        <v>0</v>
      </c>
      <c r="M51" s="87">
        <f>EmpDetail!C49</f>
        <v>0</v>
      </c>
      <c r="N51">
        <f>EmpDetail!J49</f>
        <v>0</v>
      </c>
    </row>
    <row r="52" spans="11:14" ht="15.6">
      <c r="K52" s="87">
        <v>47</v>
      </c>
      <c r="L52" s="87">
        <f>EmpDetail!B50</f>
        <v>0</v>
      </c>
      <c r="M52" s="87">
        <f>EmpDetail!C50</f>
        <v>0</v>
      </c>
      <c r="N52">
        <f>EmpDetail!J50</f>
        <v>0</v>
      </c>
    </row>
    <row r="53" spans="11:14" ht="15.6">
      <c r="K53" s="87">
        <v>48</v>
      </c>
      <c r="L53" s="87">
        <f>EmpDetail!B51</f>
        <v>0</v>
      </c>
      <c r="M53" s="87">
        <f>EmpDetail!C51</f>
        <v>0</v>
      </c>
      <c r="N53">
        <f>EmpDetail!J51</f>
        <v>0</v>
      </c>
    </row>
    <row r="54" spans="11:14" ht="15.6">
      <c r="K54" s="87">
        <v>49</v>
      </c>
      <c r="L54" s="87">
        <f>EmpDetail!B52</f>
        <v>0</v>
      </c>
      <c r="M54" s="87">
        <f>EmpDetail!C52</f>
        <v>0</v>
      </c>
      <c r="N54">
        <f>EmpDetail!J52</f>
        <v>0</v>
      </c>
    </row>
    <row r="55" spans="11:14" ht="15.6">
      <c r="K55" s="87">
        <v>50</v>
      </c>
      <c r="L55" s="87">
        <f>EmpDetail!B53</f>
        <v>0</v>
      </c>
      <c r="M55" s="87">
        <f>EmpDetail!C53</f>
        <v>0</v>
      </c>
      <c r="N55">
        <f>EmpDetail!J53</f>
        <v>0</v>
      </c>
    </row>
    <row r="56" spans="11:14" ht="15.6">
      <c r="K56" s="87">
        <v>51</v>
      </c>
      <c r="L56" s="87">
        <f>EmpDetail!B54</f>
        <v>0</v>
      </c>
      <c r="M56" s="87">
        <f>EmpDetail!C54</f>
        <v>0</v>
      </c>
      <c r="N56">
        <f>EmpDetail!J54</f>
        <v>0</v>
      </c>
    </row>
    <row r="57" spans="11:14" ht="15.6">
      <c r="K57" s="87">
        <v>52</v>
      </c>
      <c r="L57" s="87">
        <f>EmpDetail!B55</f>
        <v>0</v>
      </c>
      <c r="M57" s="87">
        <f>EmpDetail!C55</f>
        <v>0</v>
      </c>
      <c r="N57">
        <f>EmpDetail!J55</f>
        <v>0</v>
      </c>
    </row>
    <row r="58" spans="11:14" ht="15.6">
      <c r="K58" s="87">
        <v>53</v>
      </c>
      <c r="L58" s="87">
        <f>EmpDetail!B56</f>
        <v>0</v>
      </c>
      <c r="M58" s="87">
        <f>EmpDetail!C56</f>
        <v>0</v>
      </c>
      <c r="N58">
        <f>EmpDetail!J56</f>
        <v>0</v>
      </c>
    </row>
    <row r="59" spans="11:14" ht="15.6">
      <c r="K59" s="87">
        <v>54</v>
      </c>
      <c r="L59" s="87">
        <f>EmpDetail!B57</f>
        <v>0</v>
      </c>
      <c r="M59" s="87">
        <f>EmpDetail!C57</f>
        <v>0</v>
      </c>
      <c r="N59">
        <f>EmpDetail!J57</f>
        <v>0</v>
      </c>
    </row>
    <row r="60" spans="11:14" ht="15.6">
      <c r="K60" s="87">
        <v>55</v>
      </c>
      <c r="L60" s="87">
        <f>EmpDetail!B58</f>
        <v>0</v>
      </c>
      <c r="M60" s="87">
        <f>EmpDetail!C58</f>
        <v>0</v>
      </c>
      <c r="N60">
        <f>EmpDetail!J58</f>
        <v>0</v>
      </c>
    </row>
    <row r="61" spans="11:14" ht="15.6">
      <c r="K61" s="87">
        <v>56</v>
      </c>
      <c r="L61" s="87">
        <f>EmpDetail!B59</f>
        <v>0</v>
      </c>
      <c r="M61" s="87">
        <f>EmpDetail!C59</f>
        <v>0</v>
      </c>
      <c r="N61">
        <f>EmpDetail!J59</f>
        <v>0</v>
      </c>
    </row>
    <row r="62" spans="11:14" ht="15.6">
      <c r="K62" s="87">
        <v>57</v>
      </c>
      <c r="L62" s="87">
        <f>EmpDetail!B60</f>
        <v>0</v>
      </c>
      <c r="M62" s="87">
        <f>EmpDetail!C60</f>
        <v>0</v>
      </c>
      <c r="N62">
        <f>EmpDetail!J60</f>
        <v>0</v>
      </c>
    </row>
    <row r="63" spans="11:14" ht="15.6">
      <c r="K63" s="87">
        <v>58</v>
      </c>
      <c r="L63" s="87">
        <f>EmpDetail!B61</f>
        <v>0</v>
      </c>
      <c r="M63" s="87">
        <f>EmpDetail!C61</f>
        <v>0</v>
      </c>
      <c r="N63">
        <f>EmpDetail!J61</f>
        <v>0</v>
      </c>
    </row>
    <row r="64" spans="11:14" ht="15.6">
      <c r="K64" s="87">
        <v>59</v>
      </c>
      <c r="L64" s="87">
        <f>EmpDetail!B62</f>
        <v>0</v>
      </c>
      <c r="M64" s="87">
        <f>EmpDetail!C62</f>
        <v>0</v>
      </c>
      <c r="N64">
        <f>EmpDetail!J62</f>
        <v>0</v>
      </c>
    </row>
    <row r="65" spans="11:14" ht="15.6">
      <c r="K65" s="87">
        <v>60</v>
      </c>
      <c r="L65" s="87">
        <f>EmpDetail!B63</f>
        <v>0</v>
      </c>
      <c r="M65" s="87">
        <f>EmpDetail!C63</f>
        <v>0</v>
      </c>
      <c r="N65">
        <f>EmpDetail!J63</f>
        <v>0</v>
      </c>
    </row>
    <row r="66" spans="11:14" ht="15.6">
      <c r="K66" s="87">
        <v>61</v>
      </c>
      <c r="L66" s="87">
        <f>EmpDetail!B64</f>
        <v>0</v>
      </c>
      <c r="M66" s="87">
        <f>EmpDetail!C64</f>
        <v>0</v>
      </c>
      <c r="N66">
        <f>EmpDetail!J64</f>
        <v>0</v>
      </c>
    </row>
    <row r="67" spans="11:14" ht="15.6">
      <c r="K67" s="87">
        <v>62</v>
      </c>
      <c r="L67" s="87">
        <f>EmpDetail!B65</f>
        <v>0</v>
      </c>
      <c r="M67" s="87">
        <f>EmpDetail!C65</f>
        <v>0</v>
      </c>
      <c r="N67">
        <f>EmpDetail!J65</f>
        <v>0</v>
      </c>
    </row>
    <row r="68" spans="11:14" ht="15.6">
      <c r="K68" s="87">
        <v>63</v>
      </c>
      <c r="L68" s="87">
        <f>EmpDetail!B66</f>
        <v>0</v>
      </c>
      <c r="M68" s="87">
        <f>EmpDetail!C66</f>
        <v>0</v>
      </c>
      <c r="N68">
        <f>EmpDetail!J66</f>
        <v>0</v>
      </c>
    </row>
    <row r="69" spans="11:14" ht="15.6">
      <c r="K69" s="87">
        <v>64</v>
      </c>
      <c r="L69" s="87">
        <f>EmpDetail!B67</f>
        <v>0</v>
      </c>
      <c r="M69" s="87">
        <f>EmpDetail!C67</f>
        <v>0</v>
      </c>
      <c r="N69">
        <f>EmpDetail!J67</f>
        <v>0</v>
      </c>
    </row>
    <row r="70" spans="11:14" ht="15.6">
      <c r="K70" s="87">
        <v>65</v>
      </c>
      <c r="L70" s="87">
        <f>EmpDetail!B68</f>
        <v>0</v>
      </c>
      <c r="M70" s="87">
        <f>EmpDetail!C68</f>
        <v>0</v>
      </c>
      <c r="N70">
        <f>EmpDetail!J68</f>
        <v>0</v>
      </c>
    </row>
    <row r="71" spans="11:14" ht="15.6">
      <c r="K71" s="87">
        <v>66</v>
      </c>
      <c r="L71" s="87">
        <f>EmpDetail!B69</f>
        <v>0</v>
      </c>
      <c r="M71" s="87">
        <f>EmpDetail!C69</f>
        <v>0</v>
      </c>
      <c r="N71">
        <f>EmpDetail!J69</f>
        <v>0</v>
      </c>
    </row>
    <row r="72" spans="11:14" ht="15.6">
      <c r="K72" s="87">
        <v>67</v>
      </c>
      <c r="L72" s="87">
        <f>EmpDetail!B70</f>
        <v>0</v>
      </c>
      <c r="M72" s="87">
        <f>EmpDetail!C70</f>
        <v>0</v>
      </c>
      <c r="N72">
        <f>EmpDetail!J70</f>
        <v>0</v>
      </c>
    </row>
    <row r="73" spans="11:14" ht="15.6">
      <c r="K73" s="87">
        <v>68</v>
      </c>
      <c r="L73" s="87">
        <f>EmpDetail!B71</f>
        <v>0</v>
      </c>
      <c r="M73" s="87">
        <f>EmpDetail!C71</f>
        <v>0</v>
      </c>
      <c r="N73">
        <f>EmpDetail!J71</f>
        <v>0</v>
      </c>
    </row>
    <row r="74" spans="11:14" ht="15.6">
      <c r="K74" s="87">
        <v>69</v>
      </c>
      <c r="L74" s="87">
        <f>EmpDetail!B72</f>
        <v>0</v>
      </c>
      <c r="M74" s="87">
        <f>EmpDetail!C72</f>
        <v>0</v>
      </c>
      <c r="N74">
        <f>EmpDetail!J72</f>
        <v>0</v>
      </c>
    </row>
    <row r="75" spans="11:14" ht="15.6">
      <c r="K75" s="87">
        <v>70</v>
      </c>
      <c r="L75" s="87">
        <f>EmpDetail!B73</f>
        <v>0</v>
      </c>
      <c r="M75" s="87">
        <f>EmpDetail!C73</f>
        <v>0</v>
      </c>
      <c r="N75">
        <f>EmpDetail!J73</f>
        <v>0</v>
      </c>
    </row>
    <row r="76" spans="11:14" ht="15.6">
      <c r="K76" s="87">
        <v>71</v>
      </c>
      <c r="L76" s="87">
        <f>EmpDetail!B74</f>
        <v>0</v>
      </c>
      <c r="M76" s="87">
        <f>EmpDetail!C74</f>
        <v>0</v>
      </c>
      <c r="N76">
        <f>EmpDetail!J74</f>
        <v>0</v>
      </c>
    </row>
    <row r="77" spans="11:14" ht="15.6">
      <c r="K77" s="87">
        <v>72</v>
      </c>
      <c r="L77" s="87">
        <f>EmpDetail!B75</f>
        <v>0</v>
      </c>
      <c r="M77" s="87">
        <f>EmpDetail!C75</f>
        <v>0</v>
      </c>
      <c r="N77">
        <f>EmpDetail!J75</f>
        <v>0</v>
      </c>
    </row>
    <row r="78" spans="11:14" ht="15.6">
      <c r="K78" s="87">
        <v>73</v>
      </c>
      <c r="L78" s="87">
        <f>EmpDetail!B76</f>
        <v>0</v>
      </c>
      <c r="M78" s="87">
        <f>EmpDetail!C76</f>
        <v>0</v>
      </c>
      <c r="N78">
        <f>EmpDetail!J76</f>
        <v>0</v>
      </c>
    </row>
    <row r="79" spans="11:14" ht="15.6">
      <c r="K79" s="87">
        <v>74</v>
      </c>
      <c r="L79" s="87">
        <f>EmpDetail!B77</f>
        <v>0</v>
      </c>
      <c r="M79" s="87">
        <f>EmpDetail!C77</f>
        <v>0</v>
      </c>
      <c r="N79">
        <f>EmpDetail!J77</f>
        <v>0</v>
      </c>
    </row>
    <row r="80" spans="11:14" ht="15.6">
      <c r="K80" s="87">
        <v>75</v>
      </c>
      <c r="L80" s="87">
        <f>EmpDetail!B78</f>
        <v>0</v>
      </c>
      <c r="M80" s="87">
        <f>EmpDetail!C78</f>
        <v>0</v>
      </c>
      <c r="N80">
        <f>EmpDetail!J78</f>
        <v>0</v>
      </c>
    </row>
    <row r="81" spans="11:14" ht="15.6">
      <c r="K81" s="87">
        <v>76</v>
      </c>
      <c r="L81" s="87">
        <f>EmpDetail!B79</f>
        <v>0</v>
      </c>
      <c r="M81" s="87">
        <f>EmpDetail!C79</f>
        <v>0</v>
      </c>
      <c r="N81">
        <f>EmpDetail!J79</f>
        <v>0</v>
      </c>
    </row>
    <row r="82" spans="11:14" ht="15.6">
      <c r="K82" s="87">
        <v>77</v>
      </c>
      <c r="L82" s="87">
        <f>EmpDetail!B80</f>
        <v>0</v>
      </c>
      <c r="M82" s="87">
        <f>EmpDetail!C80</f>
        <v>0</v>
      </c>
      <c r="N82">
        <f>EmpDetail!J80</f>
        <v>0</v>
      </c>
    </row>
    <row r="83" spans="11:14" ht="15.6">
      <c r="K83" s="87">
        <v>78</v>
      </c>
      <c r="L83" s="87">
        <f>EmpDetail!B81</f>
        <v>0</v>
      </c>
      <c r="M83" s="87">
        <f>EmpDetail!C81</f>
        <v>0</v>
      </c>
      <c r="N83">
        <f>EmpDetail!J81</f>
        <v>0</v>
      </c>
    </row>
    <row r="84" spans="11:14" ht="15.6">
      <c r="K84" s="87">
        <v>79</v>
      </c>
      <c r="L84" s="87">
        <f>EmpDetail!B82</f>
        <v>0</v>
      </c>
      <c r="M84" s="87">
        <f>EmpDetail!C82</f>
        <v>0</v>
      </c>
      <c r="N84">
        <f>EmpDetail!J82</f>
        <v>0</v>
      </c>
    </row>
    <row r="85" spans="11:14" ht="15.6">
      <c r="K85" s="87">
        <v>80</v>
      </c>
      <c r="L85" s="87">
        <f>EmpDetail!B83</f>
        <v>0</v>
      </c>
      <c r="M85" s="87">
        <f>EmpDetail!C83</f>
        <v>0</v>
      </c>
      <c r="N85">
        <f>EmpDetail!J83</f>
        <v>0</v>
      </c>
    </row>
    <row r="86" spans="11:14" ht="15.6">
      <c r="K86" s="87">
        <v>81</v>
      </c>
      <c r="L86" s="87">
        <f>EmpDetail!B84</f>
        <v>0</v>
      </c>
      <c r="M86" s="87">
        <f>EmpDetail!C84</f>
        <v>0</v>
      </c>
      <c r="N86">
        <f>EmpDetail!J84</f>
        <v>0</v>
      </c>
    </row>
    <row r="87" spans="11:14" ht="15.6">
      <c r="K87" s="87">
        <v>82</v>
      </c>
      <c r="L87" s="87">
        <f>EmpDetail!B85</f>
        <v>0</v>
      </c>
      <c r="M87" s="87">
        <f>EmpDetail!C85</f>
        <v>0</v>
      </c>
      <c r="N87">
        <f>EmpDetail!J85</f>
        <v>0</v>
      </c>
    </row>
    <row r="88" spans="11:14" ht="15.6">
      <c r="K88" s="87">
        <v>83</v>
      </c>
      <c r="L88" s="87">
        <f>EmpDetail!B86</f>
        <v>0</v>
      </c>
      <c r="M88" s="87">
        <f>EmpDetail!C86</f>
        <v>0</v>
      </c>
      <c r="N88">
        <f>EmpDetail!J86</f>
        <v>0</v>
      </c>
    </row>
    <row r="89" spans="11:14" ht="15.6">
      <c r="K89" s="87">
        <v>84</v>
      </c>
      <c r="L89" s="87">
        <f>EmpDetail!B87</f>
        <v>0</v>
      </c>
      <c r="M89" s="87">
        <f>EmpDetail!C87</f>
        <v>0</v>
      </c>
      <c r="N89">
        <f>EmpDetail!J87</f>
        <v>0</v>
      </c>
    </row>
    <row r="90" spans="11:14" ht="15.6">
      <c r="K90" s="87">
        <v>85</v>
      </c>
      <c r="L90" s="87">
        <f>EmpDetail!B88</f>
        <v>0</v>
      </c>
      <c r="M90" s="87">
        <f>EmpDetail!C88</f>
        <v>0</v>
      </c>
      <c r="N90">
        <f>EmpDetail!J88</f>
        <v>0</v>
      </c>
    </row>
    <row r="91" spans="11:14" ht="15.6">
      <c r="K91" s="87">
        <v>86</v>
      </c>
      <c r="L91" s="87">
        <f>EmpDetail!B89</f>
        <v>0</v>
      </c>
      <c r="M91" s="87">
        <f>EmpDetail!C89</f>
        <v>0</v>
      </c>
      <c r="N91">
        <f>EmpDetail!J89</f>
        <v>0</v>
      </c>
    </row>
    <row r="92" spans="11:14" ht="15.6">
      <c r="K92" s="87">
        <v>87</v>
      </c>
      <c r="L92" s="87">
        <f>EmpDetail!B90</f>
        <v>0</v>
      </c>
      <c r="M92" s="87">
        <f>EmpDetail!C90</f>
        <v>0</v>
      </c>
      <c r="N92">
        <f>EmpDetail!J90</f>
        <v>0</v>
      </c>
    </row>
    <row r="93" spans="11:14" ht="15.6">
      <c r="K93" s="87">
        <v>88</v>
      </c>
      <c r="L93" s="87">
        <f>EmpDetail!B91</f>
        <v>0</v>
      </c>
      <c r="M93" s="87">
        <f>EmpDetail!C91</f>
        <v>0</v>
      </c>
      <c r="N93">
        <f>EmpDetail!J91</f>
        <v>0</v>
      </c>
    </row>
    <row r="94" spans="11:14" ht="15.6">
      <c r="K94" s="87">
        <v>89</v>
      </c>
      <c r="L94" s="87">
        <f>EmpDetail!B92</f>
        <v>0</v>
      </c>
      <c r="M94" s="87">
        <f>EmpDetail!C92</f>
        <v>0</v>
      </c>
      <c r="N94">
        <f>EmpDetail!J92</f>
        <v>0</v>
      </c>
    </row>
    <row r="95" spans="11:14" ht="15.6">
      <c r="K95" s="87">
        <v>90</v>
      </c>
      <c r="L95" s="87">
        <f>EmpDetail!B93</f>
        <v>0</v>
      </c>
      <c r="M95" s="87">
        <f>EmpDetail!C93</f>
        <v>0</v>
      </c>
      <c r="N95">
        <f>EmpDetail!J93</f>
        <v>0</v>
      </c>
    </row>
    <row r="96" spans="11:14" ht="15.6">
      <c r="K96" s="87">
        <v>91</v>
      </c>
      <c r="L96" s="87">
        <f>EmpDetail!B94</f>
        <v>0</v>
      </c>
      <c r="M96" s="87">
        <f>EmpDetail!C94</f>
        <v>0</v>
      </c>
      <c r="N96">
        <f>EmpDetail!J94</f>
        <v>0</v>
      </c>
    </row>
    <row r="97" spans="11:14" ht="15.6">
      <c r="K97" s="87">
        <v>92</v>
      </c>
      <c r="L97" s="87">
        <f>EmpDetail!B95</f>
        <v>0</v>
      </c>
      <c r="M97" s="87">
        <f>EmpDetail!C95</f>
        <v>0</v>
      </c>
      <c r="N97">
        <f>EmpDetail!J95</f>
        <v>0</v>
      </c>
    </row>
    <row r="98" spans="11:14" ht="15.6">
      <c r="K98" s="87">
        <v>93</v>
      </c>
      <c r="L98" s="87">
        <f>EmpDetail!B96</f>
        <v>0</v>
      </c>
      <c r="M98" s="87">
        <f>EmpDetail!C96</f>
        <v>0</v>
      </c>
      <c r="N98">
        <f>EmpDetail!J96</f>
        <v>0</v>
      </c>
    </row>
    <row r="99" spans="11:14" ht="15.6">
      <c r="K99" s="87">
        <v>94</v>
      </c>
      <c r="L99" s="87">
        <f>EmpDetail!B97</f>
        <v>0</v>
      </c>
      <c r="M99" s="87">
        <f>EmpDetail!C97</f>
        <v>0</v>
      </c>
      <c r="N99">
        <f>EmpDetail!J97</f>
        <v>0</v>
      </c>
    </row>
    <row r="100" spans="11:14" ht="15.6">
      <c r="K100" s="87">
        <v>95</v>
      </c>
      <c r="L100" s="87">
        <f>EmpDetail!B98</f>
        <v>0</v>
      </c>
      <c r="M100" s="87">
        <f>EmpDetail!C98</f>
        <v>0</v>
      </c>
      <c r="N100">
        <f>EmpDetail!J98</f>
        <v>0</v>
      </c>
    </row>
    <row r="101" spans="11:14" ht="15.6">
      <c r="K101" s="87">
        <v>96</v>
      </c>
      <c r="L101" s="87">
        <f>EmpDetail!B99</f>
        <v>0</v>
      </c>
      <c r="M101" s="87">
        <f>EmpDetail!C99</f>
        <v>0</v>
      </c>
      <c r="N101">
        <f>EmpDetail!J99</f>
        <v>0</v>
      </c>
    </row>
    <row r="102" spans="11:14" ht="15.6">
      <c r="K102" s="87">
        <v>97</v>
      </c>
      <c r="L102" s="87">
        <f>EmpDetail!B100</f>
        <v>0</v>
      </c>
      <c r="M102" s="87">
        <f>EmpDetail!C100</f>
        <v>0</v>
      </c>
      <c r="N102">
        <f>EmpDetail!J100</f>
        <v>0</v>
      </c>
    </row>
    <row r="103" spans="11:14" ht="15.6">
      <c r="K103" s="87">
        <v>98</v>
      </c>
      <c r="L103" s="87">
        <f>EmpDetail!B101</f>
        <v>0</v>
      </c>
      <c r="M103" s="87">
        <f>EmpDetail!C101</f>
        <v>0</v>
      </c>
      <c r="N103">
        <f>EmpDetail!J101</f>
        <v>0</v>
      </c>
    </row>
    <row r="104" spans="11:14" ht="15.6">
      <c r="K104" s="87">
        <v>99</v>
      </c>
      <c r="L104" s="87">
        <f>EmpDetail!B102</f>
        <v>0</v>
      </c>
      <c r="M104" s="87">
        <f>EmpDetail!C102</f>
        <v>0</v>
      </c>
      <c r="N104">
        <f>EmpDetail!J102</f>
        <v>0</v>
      </c>
    </row>
    <row r="105" spans="11:14" ht="15.6">
      <c r="K105" s="87">
        <v>100</v>
      </c>
      <c r="L105" s="87">
        <f>EmpDetail!B103</f>
        <v>0</v>
      </c>
      <c r="M105" s="87">
        <f>EmpDetail!C103</f>
        <v>0</v>
      </c>
      <c r="N105">
        <f>EmpDetail!J103</f>
        <v>0</v>
      </c>
    </row>
  </sheetData>
  <sheetProtection password="87C9" sheet="1" objects="1" scenarios="1"/>
  <protectedRanges>
    <protectedRange sqref="P8:P33" name="Range13"/>
    <protectedRange sqref="F6:J20" name="Range2"/>
    <protectedRange sqref="A6:A20" name="Range1"/>
    <protectedRange sqref="J4" name="Range3"/>
    <protectedRange sqref="P8:P33" name="Range6"/>
  </protectedRanges>
  <mergeCells count="4">
    <mergeCell ref="B1:J1"/>
    <mergeCell ref="B2:J2"/>
    <mergeCell ref="E3:F3"/>
    <mergeCell ref="P5:P7"/>
  </mergeCells>
  <dataValidations count="1">
    <dataValidation type="list" allowBlank="1" showInputMessage="1" showErrorMessage="1" sqref="F6:I20">
      <formula1>$P$8:$P$33</formula1>
    </dataValidation>
  </dataValidations>
  <pageMargins left="0.46" right="0.25" top="0.6" bottom="0.75" header="0.3" footer="0.3"/>
  <pageSetup paperSize="9" orientation="landscape" blackAndWhite="1" verticalDpi="200" r:id="rId1"/>
  <drawing r:id="rId2"/>
  <legacyDrawing r:id="rId3"/>
</worksheet>
</file>

<file path=xl/worksheets/sheet22.xml><?xml version="1.0" encoding="utf-8"?>
<worksheet xmlns="http://schemas.openxmlformats.org/spreadsheetml/2006/main" xmlns:r="http://schemas.openxmlformats.org/officeDocument/2006/relationships">
  <sheetPr codeName="Sheet22">
    <tabColor rgb="FF00B0F0"/>
  </sheetPr>
  <dimension ref="A1:AY128"/>
  <sheetViews>
    <sheetView showGridLines="0" workbookViewId="0">
      <selection activeCell="C4" sqref="C4"/>
    </sheetView>
  </sheetViews>
  <sheetFormatPr defaultRowHeight="14.4"/>
  <cols>
    <col min="2" max="2" width="7.33203125" customWidth="1"/>
    <col min="3" max="3" width="21.33203125" customWidth="1"/>
    <col min="4" max="4" width="12.5546875" customWidth="1"/>
    <col min="5" max="5" width="13" customWidth="1"/>
    <col min="6" max="6" width="7.109375" customWidth="1"/>
    <col min="7" max="7" width="9.6640625" customWidth="1"/>
    <col min="8" max="8" width="10.6640625" customWidth="1"/>
    <col min="9" max="9" width="8.109375" customWidth="1"/>
    <col min="10" max="10" width="11.88671875" customWidth="1"/>
    <col min="11" max="11" width="15.44140625" customWidth="1"/>
    <col min="12" max="12" width="15.5546875" customWidth="1"/>
    <col min="13" max="13" width="10" customWidth="1"/>
    <col min="14" max="14" width="9" customWidth="1"/>
    <col min="15" max="15" width="12" customWidth="1"/>
    <col min="16" max="16" width="11" customWidth="1"/>
    <col min="17" max="17" width="12.44140625" customWidth="1"/>
    <col min="18" max="18" width="14.5546875" customWidth="1"/>
    <col min="19" max="19" width="19.6640625" customWidth="1"/>
  </cols>
  <sheetData>
    <row r="1" spans="1:51" ht="25.2">
      <c r="B1" s="1735" t="str">
        <f>Master!G2&amp;Master!H2</f>
        <v>कार्यालय&amp;राजकीय उच्च माध्यमिक विद्यालय ]चौगाई]टोंक</v>
      </c>
      <c r="C1" s="1735"/>
      <c r="D1" s="1735"/>
      <c r="E1" s="1735"/>
      <c r="F1" s="1735"/>
      <c r="G1" s="1735"/>
      <c r="H1" s="1735"/>
      <c r="I1" s="1735"/>
      <c r="J1" s="1735"/>
      <c r="K1" s="1735"/>
      <c r="L1" s="1735"/>
      <c r="M1" s="1735"/>
      <c r="N1" s="1735"/>
      <c r="O1" s="1735"/>
    </row>
    <row r="2" spans="1:51" ht="21">
      <c r="A2" s="91"/>
      <c r="B2" s="1734" t="s">
        <v>455</v>
      </c>
      <c r="C2" s="1734"/>
      <c r="D2" s="1734"/>
      <c r="E2" s="1734"/>
      <c r="F2" s="1734"/>
      <c r="G2" s="1734"/>
      <c r="H2" s="1734"/>
      <c r="I2" s="1734"/>
      <c r="J2" s="1734"/>
      <c r="K2" s="1734"/>
      <c r="L2" s="1734"/>
      <c r="M2" s="1734"/>
      <c r="N2" s="1734"/>
      <c r="O2" s="1734"/>
      <c r="P2" s="91"/>
      <c r="Q2" s="91"/>
      <c r="R2" s="91"/>
      <c r="S2" s="91"/>
      <c r="T2" s="91"/>
      <c r="U2" s="91"/>
      <c r="V2" s="91"/>
      <c r="W2" s="91"/>
      <c r="X2" s="91"/>
      <c r="Y2" s="91"/>
      <c r="Z2" s="91"/>
      <c r="AA2" s="91"/>
      <c r="AB2" s="91"/>
      <c r="AC2" s="91"/>
      <c r="AD2" s="91"/>
      <c r="AE2" s="91"/>
      <c r="AF2" s="91"/>
      <c r="AG2" s="91"/>
      <c r="AH2" s="91"/>
      <c r="AI2" s="91"/>
      <c r="AJ2" s="91"/>
      <c r="AK2" s="91"/>
      <c r="AL2" s="91"/>
      <c r="AM2" s="91"/>
      <c r="AN2" s="91"/>
      <c r="AO2" s="91"/>
      <c r="AP2" s="91"/>
      <c r="AQ2" s="91"/>
      <c r="AR2" s="91"/>
      <c r="AS2" s="91"/>
      <c r="AT2" s="91"/>
      <c r="AU2" s="91"/>
      <c r="AV2" s="91"/>
      <c r="AW2" s="91"/>
      <c r="AX2" s="91"/>
      <c r="AY2" s="91"/>
    </row>
    <row r="3" spans="1:51" ht="18.600000000000001" thickBot="1">
      <c r="A3" s="91"/>
      <c r="B3" s="29" t="s">
        <v>283</v>
      </c>
      <c r="C3" s="219" t="str">
        <f>Master!H3&amp;Master!I3&amp;Master!J3&amp;Master!E3&amp;"/"</f>
        <v>राउमावि/चौगाई/संस्था/2021-22/</v>
      </c>
      <c r="D3" s="228"/>
      <c r="E3" s="228"/>
      <c r="F3" s="228"/>
      <c r="G3" s="228"/>
      <c r="H3" s="228"/>
      <c r="I3" s="228"/>
      <c r="J3" s="228"/>
      <c r="K3" s="228"/>
      <c r="L3" s="1581" t="s">
        <v>226</v>
      </c>
      <c r="M3" s="1581"/>
      <c r="N3" s="1736">
        <f ca="1">TODAY()</f>
        <v>44369</v>
      </c>
      <c r="O3" s="1737"/>
      <c r="P3" s="91"/>
      <c r="Q3" s="91"/>
      <c r="R3" s="91"/>
      <c r="S3" s="91"/>
      <c r="T3" s="91"/>
      <c r="U3" s="91"/>
      <c r="V3" s="91"/>
      <c r="W3" s="91"/>
      <c r="X3" s="91"/>
      <c r="Y3" s="91"/>
      <c r="Z3" s="91"/>
      <c r="AA3" s="91"/>
      <c r="AB3" s="91"/>
      <c r="AC3" s="91"/>
      <c r="AD3" s="91"/>
      <c r="AE3" s="91"/>
      <c r="AF3" s="91"/>
      <c r="AG3" s="91"/>
      <c r="AH3" s="91"/>
      <c r="AI3" s="91"/>
      <c r="AJ3" s="91"/>
      <c r="AK3" s="91"/>
      <c r="AL3" s="91"/>
      <c r="AM3" s="91"/>
      <c r="AN3" s="91"/>
      <c r="AO3" s="91"/>
      <c r="AP3" s="91"/>
      <c r="AQ3" s="91"/>
      <c r="AR3" s="91"/>
      <c r="AS3" s="91"/>
      <c r="AT3" s="91"/>
      <c r="AU3" s="91"/>
      <c r="AV3" s="91"/>
      <c r="AW3" s="91"/>
      <c r="AX3" s="91"/>
      <c r="AY3" s="91"/>
    </row>
    <row r="4" spans="1:51" ht="59.25" customHeight="1" thickBot="1">
      <c r="A4" s="91"/>
      <c r="B4" s="1291" t="s">
        <v>335</v>
      </c>
      <c r="C4" s="1291" t="s">
        <v>23</v>
      </c>
      <c r="D4" s="1291" t="s">
        <v>294</v>
      </c>
      <c r="E4" s="1291" t="s">
        <v>297</v>
      </c>
      <c r="F4" s="1291" t="s">
        <v>456</v>
      </c>
      <c r="G4" s="1291" t="s">
        <v>457</v>
      </c>
      <c r="H4" s="1291" t="s">
        <v>458</v>
      </c>
      <c r="I4" s="1258" t="s">
        <v>586</v>
      </c>
      <c r="J4" s="1258" t="s">
        <v>2504</v>
      </c>
      <c r="K4" s="1258" t="s">
        <v>1977</v>
      </c>
      <c r="L4" s="1258" t="s">
        <v>2506</v>
      </c>
      <c r="M4" s="1258" t="s">
        <v>2508</v>
      </c>
      <c r="N4" s="1258" t="s">
        <v>2507</v>
      </c>
      <c r="O4" s="1258" t="s">
        <v>2509</v>
      </c>
      <c r="P4" s="1258" t="s">
        <v>2511</v>
      </c>
      <c r="Q4" s="1410" t="s">
        <v>2512</v>
      </c>
      <c r="R4" s="1410" t="s">
        <v>2510</v>
      </c>
      <c r="S4" s="1410" t="s">
        <v>2513</v>
      </c>
      <c r="T4" s="91"/>
      <c r="U4" s="91"/>
      <c r="V4" s="91"/>
      <c r="W4" s="91"/>
      <c r="X4" s="91"/>
      <c r="Y4" s="91"/>
      <c r="Z4" s="91"/>
      <c r="AA4" s="91"/>
      <c r="AB4" s="91"/>
      <c r="AC4" s="91"/>
      <c r="AD4" s="91"/>
      <c r="AE4" s="91"/>
      <c r="AF4" s="91"/>
      <c r="AG4" s="91"/>
      <c r="AH4" s="91"/>
      <c r="AI4" s="91"/>
      <c r="AJ4" s="91"/>
      <c r="AK4" s="91"/>
      <c r="AL4" s="91"/>
      <c r="AM4" s="91"/>
      <c r="AN4" s="91"/>
      <c r="AO4" s="91"/>
      <c r="AP4" s="91"/>
      <c r="AQ4" s="91"/>
      <c r="AR4" s="91"/>
      <c r="AS4" s="91"/>
      <c r="AT4" s="91"/>
      <c r="AU4" s="91"/>
      <c r="AV4" s="91"/>
      <c r="AW4" s="91"/>
      <c r="AX4" s="91"/>
      <c r="AY4" s="91"/>
    </row>
    <row r="5" spans="1:51" ht="24.6" thickBot="1">
      <c r="A5" s="91"/>
      <c r="B5" s="1354">
        <f>EmpDetail!A4</f>
        <v>1</v>
      </c>
      <c r="C5" s="1359" t="str">
        <f>EmpDetail!B4</f>
        <v>fd'ku yky cSjok</v>
      </c>
      <c r="D5" s="1360" t="str">
        <f>EmpDetail!C4</f>
        <v>प्रधानाचार्य</v>
      </c>
      <c r="E5" s="1360" t="str">
        <f>EmpDetail!D4</f>
        <v>राउमावि चौगाई</v>
      </c>
      <c r="F5" s="1411" t="str">
        <f>EmpDetail!J4</f>
        <v>L-16</v>
      </c>
      <c r="G5" s="1412">
        <f>EmpDetail!E4</f>
        <v>22656</v>
      </c>
      <c r="H5" s="1412">
        <f>EmpDetail!F4</f>
        <v>0</v>
      </c>
      <c r="I5" s="1413">
        <f>EmpDetail!K4</f>
        <v>95900</v>
      </c>
      <c r="J5" s="1414">
        <f>EmpDetail!I4</f>
        <v>0</v>
      </c>
      <c r="K5" s="1413" t="str">
        <f>EmpDetail!V4</f>
        <v>RJBR199704016633</v>
      </c>
      <c r="L5" s="1413">
        <f>EmpDetail!U4</f>
        <v>61096187775</v>
      </c>
      <c r="M5" s="1413">
        <f>EmpDetail!Y4</f>
        <v>683687</v>
      </c>
      <c r="N5" s="1413">
        <f>EmpDetail!X4</f>
        <v>650878</v>
      </c>
      <c r="O5" s="1413">
        <f>EmpDetail!Z4</f>
        <v>0</v>
      </c>
      <c r="P5" s="1413" t="str">
        <f>EmpDetail!AB4</f>
        <v>ACGPB4554L</v>
      </c>
      <c r="Q5" s="1413">
        <f>EmpDetail!AF4</f>
        <v>9414912440</v>
      </c>
      <c r="R5" s="1413">
        <f>EmpDetail!AE4</f>
        <v>0</v>
      </c>
      <c r="S5" s="1415" t="str">
        <f>EmpDetail!AD4</f>
        <v>ch 415 egs'k uxj Vksad QkVd t;iqj</v>
      </c>
      <c r="T5" s="91"/>
      <c r="U5" s="91"/>
      <c r="V5" s="91"/>
      <c r="W5" s="91"/>
      <c r="X5" s="91"/>
      <c r="Y5" s="91"/>
      <c r="Z5" s="91"/>
      <c r="AA5" s="91"/>
      <c r="AB5" s="91"/>
      <c r="AC5" s="91"/>
      <c r="AD5" s="91"/>
      <c r="AE5" s="91"/>
      <c r="AF5" s="91"/>
      <c r="AG5" s="91"/>
      <c r="AH5" s="91"/>
      <c r="AI5" s="91"/>
      <c r="AJ5" s="91"/>
      <c r="AK5" s="91"/>
      <c r="AL5" s="91"/>
      <c r="AM5" s="91"/>
      <c r="AN5" s="91"/>
      <c r="AO5" s="91"/>
      <c r="AP5" s="91"/>
      <c r="AQ5" s="91"/>
      <c r="AR5" s="91"/>
      <c r="AS5" s="91"/>
      <c r="AT5" s="91"/>
      <c r="AU5" s="91"/>
      <c r="AV5" s="91"/>
      <c r="AW5" s="91"/>
      <c r="AX5" s="91"/>
      <c r="AY5" s="91"/>
    </row>
    <row r="6" spans="1:51" ht="18.600000000000001" thickBot="1">
      <c r="A6" s="91"/>
      <c r="B6" s="1354">
        <f>EmpDetail!A5</f>
        <v>2</v>
      </c>
      <c r="C6" s="1359" t="str">
        <f>EmpDetail!B5</f>
        <v>iwj.k pUn y{kdkj</v>
      </c>
      <c r="D6" s="1360" t="str">
        <f>EmpDetail!C5</f>
        <v>व्याख्याता</v>
      </c>
      <c r="E6" s="1360" t="str">
        <f>EmpDetail!D5</f>
        <v>राउमावि चौगाई</v>
      </c>
      <c r="F6" s="1411" t="str">
        <f>EmpDetail!J5</f>
        <v>L-12</v>
      </c>
      <c r="G6" s="1412">
        <f>EmpDetail!E5</f>
        <v>26122</v>
      </c>
      <c r="H6" s="1412">
        <f>EmpDetail!F5</f>
        <v>0</v>
      </c>
      <c r="I6" s="1413">
        <f>EmpDetail!K5</f>
        <v>56100</v>
      </c>
      <c r="J6" s="1414">
        <f>EmpDetail!I5</f>
        <v>0</v>
      </c>
      <c r="K6" s="1413" t="str">
        <f>EmpDetail!V5</f>
        <v>RJTO200536022261</v>
      </c>
      <c r="L6" s="1413">
        <f>EmpDetail!U5</f>
        <v>5166051766</v>
      </c>
      <c r="M6" s="1413">
        <f>EmpDetail!Y5</f>
        <v>0</v>
      </c>
      <c r="N6" s="1413">
        <f>EmpDetail!X5</f>
        <v>1013612</v>
      </c>
      <c r="O6" s="1413">
        <f>EmpDetail!Z5</f>
        <v>110081614411</v>
      </c>
      <c r="P6" s="1413" t="str">
        <f>EmpDetail!AB5</f>
        <v>ACSPL2673C</v>
      </c>
      <c r="Q6" s="1413">
        <f>EmpDetail!AF5</f>
        <v>9928579257</v>
      </c>
      <c r="R6" s="1413">
        <f>EmpDetail!AE5</f>
        <v>0</v>
      </c>
      <c r="S6" s="1415" t="str">
        <f>EmpDetail!AD5</f>
        <v>eqiks ykok rglhy ekyiqjk Vksad</v>
      </c>
      <c r="T6" s="91"/>
      <c r="U6" s="91"/>
      <c r="V6" s="91"/>
      <c r="W6" s="91"/>
      <c r="X6" s="91"/>
      <c r="Y6" s="91"/>
      <c r="Z6" s="91"/>
      <c r="AA6" s="91"/>
      <c r="AB6" s="91"/>
      <c r="AC6" s="91"/>
      <c r="AD6" s="91"/>
      <c r="AE6" s="91"/>
      <c r="AF6" s="91"/>
      <c r="AG6" s="91"/>
      <c r="AH6" s="91"/>
      <c r="AI6" s="91"/>
      <c r="AJ6" s="91"/>
      <c r="AK6" s="91"/>
      <c r="AL6" s="91"/>
      <c r="AM6" s="91"/>
      <c r="AN6" s="91"/>
      <c r="AO6" s="91"/>
      <c r="AP6" s="91"/>
      <c r="AQ6" s="91"/>
      <c r="AR6" s="91"/>
      <c r="AS6" s="91"/>
      <c r="AT6" s="91"/>
      <c r="AU6" s="91"/>
      <c r="AV6" s="91"/>
      <c r="AW6" s="91"/>
      <c r="AX6" s="91"/>
      <c r="AY6" s="91"/>
    </row>
    <row r="7" spans="1:51" ht="18.600000000000001" thickBot="1">
      <c r="A7" s="91"/>
      <c r="B7" s="1354">
        <f>EmpDetail!A6</f>
        <v>3</v>
      </c>
      <c r="C7" s="1359" t="str">
        <f>EmpDetail!B6</f>
        <v>jktsUnz dqekj tSu</v>
      </c>
      <c r="D7" s="1360" t="str">
        <f>EmpDetail!C6</f>
        <v>व्याख्याता</v>
      </c>
      <c r="E7" s="1360" t="str">
        <f>EmpDetail!D6</f>
        <v>राउमावि चौगाई</v>
      </c>
      <c r="F7" s="1411" t="str">
        <f>EmpDetail!J6</f>
        <v>L-12</v>
      </c>
      <c r="G7" s="1412">
        <f>EmpDetail!E6</f>
        <v>25095</v>
      </c>
      <c r="H7" s="1412">
        <f>EmpDetail!F6</f>
        <v>0</v>
      </c>
      <c r="I7" s="1413">
        <f>EmpDetail!K6</f>
        <v>63100</v>
      </c>
      <c r="J7" s="1414">
        <f>EmpDetail!I6</f>
        <v>0</v>
      </c>
      <c r="K7" s="1413" t="str">
        <f>EmpDetail!V6</f>
        <v>RJTO199236014090</v>
      </c>
      <c r="L7" s="1413">
        <f>EmpDetail!U6</f>
        <v>1210100009311</v>
      </c>
      <c r="M7" s="1413">
        <f>EmpDetail!Y6</f>
        <v>635130</v>
      </c>
      <c r="N7" s="1413">
        <f>EmpDetail!X6</f>
        <v>718827</v>
      </c>
      <c r="O7" s="1413">
        <f>EmpDetail!Z6</f>
        <v>0</v>
      </c>
      <c r="P7" s="1413" t="str">
        <f>EmpDetail!AB6</f>
        <v>AEPPJ8465H</v>
      </c>
      <c r="Q7" s="1413">
        <f>EmpDetail!AF6</f>
        <v>9252619438</v>
      </c>
      <c r="R7" s="1413">
        <f>EmpDetail!AE6</f>
        <v>0</v>
      </c>
      <c r="S7" s="1415" t="str">
        <f>EmpDetail!AD6</f>
        <v>nhun;ky dkWyksuh fuokbZ Vksad</v>
      </c>
      <c r="T7" s="91"/>
      <c r="U7" s="91"/>
      <c r="V7" s="91"/>
      <c r="W7" s="91"/>
      <c r="X7" s="91"/>
      <c r="Y7" s="91"/>
      <c r="Z7" s="91"/>
      <c r="AA7" s="91"/>
      <c r="AB7" s="91"/>
      <c r="AC7" s="91"/>
      <c r="AD7" s="91"/>
      <c r="AE7" s="91"/>
      <c r="AF7" s="91"/>
      <c r="AG7" s="91"/>
      <c r="AH7" s="91"/>
      <c r="AI7" s="91"/>
      <c r="AJ7" s="91"/>
      <c r="AK7" s="91"/>
      <c r="AL7" s="91"/>
      <c r="AM7" s="91"/>
      <c r="AN7" s="91"/>
      <c r="AO7" s="91"/>
      <c r="AP7" s="91"/>
      <c r="AQ7" s="91"/>
      <c r="AR7" s="91"/>
      <c r="AS7" s="91"/>
      <c r="AT7" s="91"/>
      <c r="AU7" s="91"/>
      <c r="AV7" s="91"/>
      <c r="AW7" s="91"/>
      <c r="AX7" s="91"/>
      <c r="AY7" s="91"/>
    </row>
    <row r="8" spans="1:51" ht="24.6" thickBot="1">
      <c r="A8" s="91"/>
      <c r="B8" s="1354">
        <f>EmpDetail!A7</f>
        <v>4</v>
      </c>
      <c r="C8" s="1359" t="str">
        <f>EmpDetail!B7</f>
        <v>fd'ku yky cSjok</v>
      </c>
      <c r="D8" s="1360" t="str">
        <f>EmpDetail!C7</f>
        <v>व्याख्याता</v>
      </c>
      <c r="E8" s="1360" t="str">
        <f>EmpDetail!D7</f>
        <v>राउमावि चौगाई</v>
      </c>
      <c r="F8" s="1411" t="str">
        <f>EmpDetail!J7</f>
        <v>L-12</v>
      </c>
      <c r="G8" s="1412">
        <f>EmpDetail!E7</f>
        <v>27217</v>
      </c>
      <c r="H8" s="1412">
        <f>EmpDetail!F7</f>
        <v>0</v>
      </c>
      <c r="I8" s="1413">
        <f>EmpDetail!K7</f>
        <v>54500</v>
      </c>
      <c r="J8" s="1414">
        <f>EmpDetail!I7</f>
        <v>0</v>
      </c>
      <c r="K8" s="1413" t="str">
        <f>EmpDetail!V7</f>
        <v>RJTO200536020709</v>
      </c>
      <c r="L8" s="1413">
        <f>EmpDetail!U7</f>
        <v>51066051608</v>
      </c>
      <c r="M8" s="1413">
        <f>EmpDetail!Y7</f>
        <v>0</v>
      </c>
      <c r="N8" s="1413">
        <f>EmpDetail!X7</f>
        <v>1054537</v>
      </c>
      <c r="O8" s="1413">
        <f>EmpDetail!Z7</f>
        <v>110021866597</v>
      </c>
      <c r="P8" s="1413" t="str">
        <f>EmpDetail!AB7</f>
        <v>ALCPB0824G</v>
      </c>
      <c r="Q8" s="1413">
        <f>EmpDetail!AF7</f>
        <v>9829216208</v>
      </c>
      <c r="R8" s="1413">
        <f>EmpDetail!AE7</f>
        <v>0</v>
      </c>
      <c r="S8" s="1415" t="str">
        <f>EmpDetail!AD7</f>
        <v>xzk0 cEcksjh iks0 lksMk rglhy ekyiqjk Vksad</v>
      </c>
      <c r="T8" s="91"/>
      <c r="U8" s="91"/>
      <c r="V8" s="91"/>
      <c r="W8" s="91"/>
      <c r="X8" s="91"/>
      <c r="Y8" s="91"/>
      <c r="Z8" s="91"/>
      <c r="AA8" s="91"/>
      <c r="AB8" s="91"/>
      <c r="AC8" s="91"/>
      <c r="AD8" s="91"/>
      <c r="AE8" s="91"/>
      <c r="AF8" s="91"/>
      <c r="AG8" s="91"/>
      <c r="AH8" s="91"/>
      <c r="AI8" s="91"/>
      <c r="AJ8" s="91"/>
      <c r="AK8" s="91"/>
      <c r="AL8" s="91"/>
      <c r="AM8" s="91"/>
      <c r="AN8" s="91"/>
      <c r="AO8" s="91"/>
      <c r="AP8" s="91"/>
      <c r="AQ8" s="91"/>
      <c r="AR8" s="91"/>
      <c r="AS8" s="91"/>
      <c r="AT8" s="91"/>
      <c r="AU8" s="91"/>
      <c r="AV8" s="91"/>
      <c r="AW8" s="91"/>
      <c r="AX8" s="91"/>
      <c r="AY8" s="91"/>
    </row>
    <row r="9" spans="1:51" ht="18.600000000000001" thickBot="1">
      <c r="A9" s="91"/>
      <c r="B9" s="1354">
        <f>EmpDetail!A8</f>
        <v>5</v>
      </c>
      <c r="C9" s="1359" t="str">
        <f>EmpDetail!B8</f>
        <v>lR;ukjk;.k 'kekZ</v>
      </c>
      <c r="D9" s="1360" t="str">
        <f>EmpDetail!C8</f>
        <v>वरिष्ठ अध्यापक</v>
      </c>
      <c r="E9" s="1360" t="str">
        <f>EmpDetail!D8</f>
        <v>राउमावि चौगाई</v>
      </c>
      <c r="F9" s="1411" t="str">
        <f>EmpDetail!J8</f>
        <v>L-13</v>
      </c>
      <c r="G9" s="1412">
        <f>EmpDetail!E8</f>
        <v>22828</v>
      </c>
      <c r="H9" s="1412">
        <f>EmpDetail!F8</f>
        <v>0</v>
      </c>
      <c r="I9" s="1413">
        <f>EmpDetail!K8</f>
        <v>71300</v>
      </c>
      <c r="J9" s="1414">
        <f>EmpDetail!I8</f>
        <v>0</v>
      </c>
      <c r="K9" s="1413" t="str">
        <f>EmpDetail!V8</f>
        <v>RJTO198836010114</v>
      </c>
      <c r="L9" s="1413">
        <f>EmpDetail!U8</f>
        <v>61073161492</v>
      </c>
      <c r="M9" s="1413">
        <f>EmpDetail!Y8</f>
        <v>579955</v>
      </c>
      <c r="N9" s="1413">
        <f>EmpDetail!X8</f>
        <v>747349</v>
      </c>
      <c r="O9" s="1413">
        <f>EmpDetail!Z8</f>
        <v>0</v>
      </c>
      <c r="P9" s="1413" t="str">
        <f>EmpDetail!AB8</f>
        <v>AFEPS7778C</v>
      </c>
      <c r="Q9" s="1413">
        <f>EmpDetail!AF8</f>
        <v>9784023094</v>
      </c>
      <c r="R9" s="1413">
        <f>EmpDetail!AE8</f>
        <v>0</v>
      </c>
      <c r="S9" s="1415" t="str">
        <f>EmpDetail!AD8</f>
        <v>eqiks ykok rglhy ekyiqjk Vksad</v>
      </c>
      <c r="T9" s="91"/>
      <c r="U9" s="91"/>
      <c r="V9" s="91"/>
      <c r="W9" s="91"/>
      <c r="X9" s="91"/>
      <c r="Y9" s="91"/>
      <c r="Z9" s="91"/>
      <c r="AA9" s="91"/>
      <c r="AB9" s="91"/>
      <c r="AC9" s="91"/>
      <c r="AD9" s="91"/>
      <c r="AE9" s="91"/>
      <c r="AF9" s="91"/>
      <c r="AG9" s="91"/>
      <c r="AH9" s="91"/>
      <c r="AI9" s="91"/>
      <c r="AJ9" s="91"/>
      <c r="AK9" s="91"/>
      <c r="AL9" s="91"/>
      <c r="AM9" s="91"/>
      <c r="AN9" s="91"/>
      <c r="AO9" s="91"/>
      <c r="AP9" s="91"/>
      <c r="AQ9" s="91"/>
      <c r="AR9" s="91"/>
      <c r="AS9" s="91"/>
      <c r="AT9" s="91"/>
      <c r="AU9" s="91"/>
      <c r="AV9" s="91"/>
      <c r="AW9" s="91"/>
      <c r="AX9" s="91"/>
      <c r="AY9" s="91"/>
    </row>
    <row r="10" spans="1:51" ht="18.600000000000001" thickBot="1">
      <c r="A10" s="91"/>
      <c r="B10" s="1354">
        <f>EmpDetail!A9</f>
        <v>6</v>
      </c>
      <c r="C10" s="1359" t="str">
        <f>EmpDetail!B9</f>
        <v>iq"ik tSu</v>
      </c>
      <c r="D10" s="1360" t="str">
        <f>EmpDetail!C9</f>
        <v>वरिष्ठ अध्यापक</v>
      </c>
      <c r="E10" s="1360" t="str">
        <f>EmpDetail!D9</f>
        <v>राउमावि चौगाई</v>
      </c>
      <c r="F10" s="1411" t="str">
        <f>EmpDetail!J9</f>
        <v>L-13</v>
      </c>
      <c r="G10" s="1412">
        <f>EmpDetail!E9</f>
        <v>23477</v>
      </c>
      <c r="H10" s="1412">
        <f>EmpDetail!F9</f>
        <v>0</v>
      </c>
      <c r="I10" s="1413">
        <f>EmpDetail!K9</f>
        <v>73400</v>
      </c>
      <c r="J10" s="1414">
        <f>EmpDetail!I9</f>
        <v>0</v>
      </c>
      <c r="K10" s="1413" t="str">
        <f>EmpDetail!V9</f>
        <v>RJTO198636012024</v>
      </c>
      <c r="L10" s="1413">
        <f>EmpDetail!U9</f>
        <v>51066027835</v>
      </c>
      <c r="M10" s="1413">
        <f>EmpDetail!Y9</f>
        <v>602011</v>
      </c>
      <c r="N10" s="1413">
        <f>EmpDetail!X9</f>
        <v>718827</v>
      </c>
      <c r="O10" s="1413">
        <f>EmpDetail!Z9</f>
        <v>0</v>
      </c>
      <c r="P10" s="1413" t="str">
        <f>EmpDetail!AB9</f>
        <v>ABHPJ4882D</v>
      </c>
      <c r="Q10" s="1413">
        <f>EmpDetail!AF9</f>
        <v>9460133496</v>
      </c>
      <c r="R10" s="1413">
        <f>EmpDetail!AE9</f>
        <v>0</v>
      </c>
      <c r="S10" s="1415" t="str">
        <f>EmpDetail!AD9</f>
        <v>55 izrki uxj ekyiqjk ft0 Vksad</v>
      </c>
      <c r="T10" s="91"/>
      <c r="U10" s="91"/>
      <c r="V10" s="91"/>
      <c r="W10" s="91"/>
      <c r="X10" s="91"/>
      <c r="Y10" s="91"/>
      <c r="Z10" s="91"/>
      <c r="AA10" s="91"/>
      <c r="AB10" s="91"/>
      <c r="AC10" s="91"/>
      <c r="AD10" s="91"/>
      <c r="AE10" s="91"/>
      <c r="AF10" s="91"/>
      <c r="AG10" s="91"/>
      <c r="AH10" s="91"/>
      <c r="AI10" s="91"/>
      <c r="AJ10" s="91"/>
      <c r="AK10" s="91"/>
      <c r="AL10" s="91"/>
      <c r="AM10" s="91"/>
      <c r="AN10" s="91"/>
      <c r="AO10" s="91"/>
      <c r="AP10" s="91"/>
      <c r="AQ10" s="91"/>
      <c r="AR10" s="91"/>
      <c r="AS10" s="91"/>
      <c r="AT10" s="91"/>
      <c r="AU10" s="91"/>
      <c r="AV10" s="91"/>
      <c r="AW10" s="91"/>
      <c r="AX10" s="91"/>
      <c r="AY10" s="91"/>
    </row>
    <row r="11" spans="1:51" ht="18.600000000000001" thickBot="1">
      <c r="A11" s="91"/>
      <c r="B11" s="1354">
        <f>EmpDetail!A10</f>
        <v>7</v>
      </c>
      <c r="C11" s="1359" t="str">
        <f>EmpDetail!B10</f>
        <v>vk'kkjke eh.kk</v>
      </c>
      <c r="D11" s="1360" t="str">
        <f>EmpDetail!C10</f>
        <v>वरिष्ठ अध्यापक</v>
      </c>
      <c r="E11" s="1360" t="str">
        <f>EmpDetail!D10</f>
        <v>राउमावि चौगाई</v>
      </c>
      <c r="F11" s="1411" t="str">
        <f>EmpDetail!J10</f>
        <v>L-11</v>
      </c>
      <c r="G11" s="1412">
        <f>EmpDetail!E10</f>
        <v>28652</v>
      </c>
      <c r="H11" s="1412">
        <f>EmpDetail!F10</f>
        <v>0</v>
      </c>
      <c r="I11" s="1413">
        <f>EmpDetail!K10</f>
        <v>52300</v>
      </c>
      <c r="J11" s="1414">
        <f>EmpDetail!I10</f>
        <v>0</v>
      </c>
      <c r="K11" s="1413" t="str">
        <f>EmpDetail!V10</f>
        <v>RJJW200522007351</v>
      </c>
      <c r="L11" s="1413">
        <f>EmpDetail!U10</f>
        <v>61006465900</v>
      </c>
      <c r="M11" s="1413">
        <f>EmpDetail!Y10</f>
        <v>0</v>
      </c>
      <c r="N11" s="1413">
        <f>EmpDetail!X10</f>
        <v>962396</v>
      </c>
      <c r="O11" s="1413">
        <f>EmpDetail!Z10</f>
        <v>110061749020</v>
      </c>
      <c r="P11" s="1413" t="str">
        <f>EmpDetail!AB10</f>
        <v>ANQPM0064M</v>
      </c>
      <c r="Q11" s="1413">
        <f>EmpDetail!AF10</f>
        <v>8290677300</v>
      </c>
      <c r="R11" s="1413">
        <f>EmpDetail!AE10</f>
        <v>0</v>
      </c>
      <c r="S11" s="1415" t="str">
        <f>EmpDetail!AD10</f>
        <v>oS'kkyh uxj Vksad</v>
      </c>
      <c r="T11" s="91"/>
      <c r="U11" s="91"/>
      <c r="V11" s="91"/>
      <c r="W11" s="91"/>
      <c r="X11" s="91"/>
      <c r="Y11" s="91"/>
      <c r="Z11" s="91"/>
      <c r="AA11" s="91"/>
      <c r="AB11" s="91"/>
      <c r="AC11" s="91"/>
      <c r="AD11" s="91"/>
      <c r="AE11" s="91"/>
      <c r="AF11" s="91"/>
      <c r="AG11" s="91"/>
      <c r="AH11" s="91"/>
      <c r="AI11" s="91"/>
      <c r="AJ11" s="91"/>
      <c r="AK11" s="91"/>
      <c r="AL11" s="91"/>
      <c r="AM11" s="91"/>
      <c r="AN11" s="91"/>
      <c r="AO11" s="91"/>
      <c r="AP11" s="91"/>
      <c r="AQ11" s="91"/>
      <c r="AR11" s="91"/>
      <c r="AS11" s="91"/>
      <c r="AT11" s="91"/>
      <c r="AU11" s="91"/>
      <c r="AV11" s="91"/>
      <c r="AW11" s="91"/>
      <c r="AX11" s="91"/>
      <c r="AY11" s="91"/>
    </row>
    <row r="12" spans="1:51" ht="18.600000000000001" thickBot="1">
      <c r="A12" s="91"/>
      <c r="B12" s="1354">
        <f>EmpDetail!A11</f>
        <v>8</v>
      </c>
      <c r="C12" s="1359" t="str">
        <f>EmpDetail!B11</f>
        <v>t;iky flag</v>
      </c>
      <c r="D12" s="1360" t="str">
        <f>EmpDetail!C11</f>
        <v>वरिष्ठ अध्यापक</v>
      </c>
      <c r="E12" s="1360" t="str">
        <f>EmpDetail!D11</f>
        <v>राउमावि चौगाई</v>
      </c>
      <c r="F12" s="1411" t="str">
        <f>EmpDetail!J11</f>
        <v>L-12</v>
      </c>
      <c r="G12" s="1412">
        <f>EmpDetail!E11</f>
        <v>26331</v>
      </c>
      <c r="H12" s="1412">
        <f>EmpDetail!F11</f>
        <v>0</v>
      </c>
      <c r="I12" s="1413">
        <f>EmpDetail!K11</f>
        <v>63100</v>
      </c>
      <c r="J12" s="1414">
        <f>EmpDetail!I11</f>
        <v>0</v>
      </c>
      <c r="K12" s="1413" t="str">
        <f>EmpDetail!V11</f>
        <v>RJTO199636014861</v>
      </c>
      <c r="L12" s="1413">
        <f>EmpDetail!U11</f>
        <v>41640100005500</v>
      </c>
      <c r="M12" s="1413">
        <f>EmpDetail!Y11</f>
        <v>849803</v>
      </c>
      <c r="N12" s="1413">
        <f>EmpDetail!X11</f>
        <v>941874</v>
      </c>
      <c r="O12" s="1413">
        <f>EmpDetail!Z11</f>
        <v>0</v>
      </c>
      <c r="P12" s="1413" t="str">
        <f>EmpDetail!AB11</f>
        <v>AKDPS1712Q</v>
      </c>
      <c r="Q12" s="1413">
        <f>EmpDetail!AF11</f>
        <v>9772579009</v>
      </c>
      <c r="R12" s="1413">
        <f>EmpDetail!AE11</f>
        <v>0</v>
      </c>
      <c r="S12" s="1415" t="str">
        <f>EmpDetail!AD11</f>
        <v>t;iqj</v>
      </c>
      <c r="T12" s="91"/>
      <c r="U12" s="91"/>
      <c r="V12" s="91"/>
      <c r="W12" s="91"/>
      <c r="X12" s="91"/>
      <c r="Y12" s="91"/>
      <c r="Z12" s="91"/>
      <c r="AA12" s="91"/>
      <c r="AB12" s="91"/>
      <c r="AC12" s="91"/>
      <c r="AD12" s="91"/>
      <c r="AE12" s="91"/>
      <c r="AF12" s="91"/>
      <c r="AG12" s="91"/>
      <c r="AH12" s="91"/>
      <c r="AI12" s="91"/>
      <c r="AJ12" s="91"/>
      <c r="AK12" s="91"/>
      <c r="AL12" s="91"/>
      <c r="AM12" s="91"/>
      <c r="AN12" s="91"/>
      <c r="AO12" s="91"/>
      <c r="AP12" s="91"/>
      <c r="AQ12" s="91"/>
      <c r="AR12" s="91"/>
      <c r="AS12" s="91"/>
      <c r="AT12" s="91"/>
      <c r="AU12" s="91"/>
      <c r="AV12" s="91"/>
      <c r="AW12" s="91"/>
      <c r="AX12" s="91"/>
      <c r="AY12" s="91"/>
    </row>
    <row r="13" spans="1:51" ht="18.600000000000001" thickBot="1">
      <c r="A13" s="91"/>
      <c r="B13" s="1354">
        <f>EmpDetail!A12</f>
        <v>9</v>
      </c>
      <c r="C13" s="1359" t="str">
        <f>EmpDetail!B12</f>
        <v>jkeizlkn jsxj</v>
      </c>
      <c r="D13" s="1360" t="str">
        <f>EmpDetail!C12</f>
        <v>वरिष्ठ अध्यापक</v>
      </c>
      <c r="E13" s="1360" t="str">
        <f>EmpDetail!D12</f>
        <v>राउमावि चौगाई</v>
      </c>
      <c r="F13" s="1411" t="str">
        <f>EmpDetail!J12</f>
        <v>L-11</v>
      </c>
      <c r="G13" s="1412">
        <f>EmpDetail!E12</f>
        <v>28642</v>
      </c>
      <c r="H13" s="1412">
        <f>EmpDetail!F12</f>
        <v>0</v>
      </c>
      <c r="I13" s="1413">
        <f>EmpDetail!K12</f>
        <v>46500</v>
      </c>
      <c r="J13" s="1414">
        <f>EmpDetail!I12</f>
        <v>0</v>
      </c>
      <c r="K13" s="1413" t="str">
        <f>EmpDetail!V12</f>
        <v>RJTO200736007478</v>
      </c>
      <c r="L13" s="1413">
        <f>EmpDetail!U12</f>
        <v>61141039012</v>
      </c>
      <c r="M13" s="1413">
        <f>EmpDetail!Y12</f>
        <v>0</v>
      </c>
      <c r="N13" s="1413">
        <f>EmpDetail!X12</f>
        <v>1089365</v>
      </c>
      <c r="O13" s="1413">
        <f>EmpDetail!Z12</f>
        <v>110041614234</v>
      </c>
      <c r="P13" s="1413" t="str">
        <f>EmpDetail!AB12</f>
        <v>BCBPP8558E</v>
      </c>
      <c r="Q13" s="1413">
        <f>EmpDetail!AF12</f>
        <v>9252189004</v>
      </c>
      <c r="R13" s="1413">
        <f>EmpDetail!AE12</f>
        <v>0</v>
      </c>
      <c r="S13" s="1415" t="str">
        <f>EmpDetail!AD12</f>
        <v>eqiks fMXxh ekyiqjk Vksad</v>
      </c>
      <c r="T13" s="91"/>
      <c r="U13" s="91"/>
      <c r="V13" s="91"/>
      <c r="W13" s="91"/>
      <c r="X13" s="91"/>
      <c r="Y13" s="91"/>
      <c r="Z13" s="91"/>
      <c r="AA13" s="91"/>
      <c r="AB13" s="91"/>
      <c r="AC13" s="91"/>
      <c r="AD13" s="91"/>
      <c r="AE13" s="91"/>
      <c r="AF13" s="91"/>
      <c r="AG13" s="91"/>
      <c r="AH13" s="91"/>
      <c r="AI13" s="91"/>
      <c r="AJ13" s="91"/>
      <c r="AK13" s="91"/>
      <c r="AL13" s="91"/>
      <c r="AM13" s="91"/>
      <c r="AN13" s="91"/>
      <c r="AO13" s="91"/>
      <c r="AP13" s="91"/>
      <c r="AQ13" s="91"/>
      <c r="AR13" s="91"/>
      <c r="AS13" s="91"/>
      <c r="AT13" s="91"/>
      <c r="AU13" s="91"/>
      <c r="AV13" s="91"/>
      <c r="AW13" s="91"/>
      <c r="AX13" s="91"/>
      <c r="AY13" s="91"/>
    </row>
    <row r="14" spans="1:51" ht="24.6" thickBot="1">
      <c r="A14" s="91"/>
      <c r="B14" s="1354">
        <f>EmpDetail!A13</f>
        <v>10</v>
      </c>
      <c r="C14" s="1359" t="str">
        <f>EmpDetail!B13</f>
        <v>egsUnz dqekj tkV</v>
      </c>
      <c r="D14" s="1360" t="str">
        <f>EmpDetail!C13</f>
        <v>शारीरिक शिक्षक</v>
      </c>
      <c r="E14" s="1360" t="str">
        <f>EmpDetail!D13</f>
        <v>राउमावि चौगाई</v>
      </c>
      <c r="F14" s="1411" t="str">
        <f>EmpDetail!J13</f>
        <v>L-12</v>
      </c>
      <c r="G14" s="1412">
        <f>EmpDetail!E13</f>
        <v>27789</v>
      </c>
      <c r="H14" s="1412">
        <f>EmpDetail!F13</f>
        <v>0</v>
      </c>
      <c r="I14" s="1413">
        <f>EmpDetail!K13</f>
        <v>61300</v>
      </c>
      <c r="J14" s="1414">
        <f>EmpDetail!I13</f>
        <v>0</v>
      </c>
      <c r="K14" s="1413" t="str">
        <f>EmpDetail!V13</f>
        <v>RJTO199836017112</v>
      </c>
      <c r="L14" s="1413">
        <f>EmpDetail!U13</f>
        <v>61018235247</v>
      </c>
      <c r="M14" s="1413">
        <f>EmpDetail!Y13</f>
        <v>847557</v>
      </c>
      <c r="N14" s="1413">
        <f>EmpDetail!X13</f>
        <v>941203</v>
      </c>
      <c r="O14" s="1413">
        <f>EmpDetail!Z13</f>
        <v>0</v>
      </c>
      <c r="P14" s="1413" t="str">
        <f>EmpDetail!AB13</f>
        <v>AFWPJ2407B</v>
      </c>
      <c r="Q14" s="1413">
        <f>EmpDetail!AF13</f>
        <v>9929234523</v>
      </c>
      <c r="R14" s="1413" t="str">
        <f>EmpDetail!AE13</f>
        <v>mahendradahiya76@gmail.com</v>
      </c>
      <c r="S14" s="1415" t="str">
        <f>EmpDetail!AD13</f>
        <v>xzke xksj/kuiqjk iks ykok rg ihiyw Vksad</v>
      </c>
      <c r="T14" s="91"/>
      <c r="U14" s="91"/>
      <c r="V14" s="91"/>
      <c r="W14" s="91"/>
      <c r="X14" s="91"/>
      <c r="Y14" s="91"/>
      <c r="Z14" s="91"/>
      <c r="AA14" s="91"/>
      <c r="AB14" s="91"/>
      <c r="AC14" s="91"/>
      <c r="AD14" s="91"/>
      <c r="AE14" s="91"/>
      <c r="AF14" s="91"/>
      <c r="AG14" s="91"/>
      <c r="AH14" s="91"/>
      <c r="AI14" s="91"/>
      <c r="AJ14" s="91"/>
      <c r="AK14" s="91"/>
      <c r="AL14" s="91"/>
      <c r="AM14" s="91"/>
      <c r="AN14" s="91"/>
      <c r="AO14" s="91"/>
      <c r="AP14" s="91"/>
      <c r="AQ14" s="91"/>
      <c r="AR14" s="91"/>
      <c r="AS14" s="91"/>
      <c r="AT14" s="91"/>
      <c r="AU14" s="91"/>
      <c r="AV14" s="91"/>
      <c r="AW14" s="91"/>
      <c r="AX14" s="91"/>
      <c r="AY14" s="91"/>
    </row>
    <row r="15" spans="1:51" ht="18.600000000000001" thickBot="1">
      <c r="A15" s="91"/>
      <c r="B15" s="1354">
        <f>EmpDetail!A14</f>
        <v>11</v>
      </c>
      <c r="C15" s="1359" t="str">
        <f>EmpDetail!B14</f>
        <v>NksVw yky jsxj</v>
      </c>
      <c r="D15" s="1360" t="str">
        <f>EmpDetail!C14</f>
        <v>अध्यापक ग्रेड III</v>
      </c>
      <c r="E15" s="1360" t="str">
        <f>EmpDetail!D14</f>
        <v>राउमावि चौगाई</v>
      </c>
      <c r="F15" s="1411" t="str">
        <f>EmpDetail!J14</f>
        <v>L-13</v>
      </c>
      <c r="G15" s="1412">
        <f>EmpDetail!E14</f>
        <v>24663</v>
      </c>
      <c r="H15" s="1412">
        <f>EmpDetail!F14</f>
        <v>0</v>
      </c>
      <c r="I15" s="1413">
        <f>EmpDetail!K14</f>
        <v>65200</v>
      </c>
      <c r="J15" s="1414">
        <f>EmpDetail!I14</f>
        <v>0</v>
      </c>
      <c r="K15" s="1413" t="str">
        <f>EmpDetail!V14</f>
        <v>RJTO199336017828</v>
      </c>
      <c r="L15" s="1413">
        <f>EmpDetail!U14</f>
        <v>61018235269</v>
      </c>
      <c r="M15" s="1413">
        <f>EmpDetail!Y14</f>
        <v>781753</v>
      </c>
      <c r="N15" s="1413">
        <f>EmpDetail!X14</f>
        <v>770325</v>
      </c>
      <c r="O15" s="1413">
        <f>EmpDetail!Z14</f>
        <v>0</v>
      </c>
      <c r="P15" s="1413" t="str">
        <f>EmpDetail!AB14</f>
        <v>ADVPR9509B</v>
      </c>
      <c r="Q15" s="1413">
        <f>EmpDetail!AF14</f>
        <v>9928053215</v>
      </c>
      <c r="R15" s="1413">
        <f>EmpDetail!AE14</f>
        <v>0</v>
      </c>
      <c r="S15" s="1415" t="str">
        <f>EmpDetail!AD14</f>
        <v>xzkiks cksj[k.Mh dyk ihiyw</v>
      </c>
      <c r="T15" s="91"/>
      <c r="U15" s="91"/>
      <c r="V15" s="91"/>
      <c r="W15" s="91"/>
      <c r="X15" s="91"/>
      <c r="Y15" s="91"/>
      <c r="Z15" s="91"/>
      <c r="AA15" s="91"/>
      <c r="AB15" s="91"/>
      <c r="AC15" s="91"/>
      <c r="AD15" s="91"/>
      <c r="AE15" s="91"/>
      <c r="AF15" s="91"/>
      <c r="AG15" s="91"/>
      <c r="AH15" s="91"/>
      <c r="AI15" s="91"/>
      <c r="AJ15" s="91"/>
      <c r="AK15" s="91"/>
      <c r="AL15" s="91"/>
      <c r="AM15" s="91"/>
      <c r="AN15" s="91"/>
      <c r="AO15" s="91"/>
      <c r="AP15" s="91"/>
      <c r="AQ15" s="91"/>
      <c r="AR15" s="91"/>
      <c r="AS15" s="91"/>
      <c r="AT15" s="91"/>
      <c r="AU15" s="91"/>
      <c r="AV15" s="91"/>
      <c r="AW15" s="91"/>
      <c r="AX15" s="91"/>
      <c r="AY15" s="91"/>
    </row>
    <row r="16" spans="1:51" ht="18.600000000000001" thickBot="1">
      <c r="A16" s="91"/>
      <c r="B16" s="1354">
        <f>EmpDetail!A15</f>
        <v>12</v>
      </c>
      <c r="C16" s="1359" t="str">
        <f>EmpDetail!B15</f>
        <v>dUgS;k yky egkoj</v>
      </c>
      <c r="D16" s="1360" t="str">
        <f>EmpDetail!C15</f>
        <v>अध्यापक ग्रेड III</v>
      </c>
      <c r="E16" s="1360" t="str">
        <f>EmpDetail!D15</f>
        <v>राउमावि चौगाई</v>
      </c>
      <c r="F16" s="1411" t="str">
        <f>EmpDetail!J15</f>
        <v>L-13</v>
      </c>
      <c r="G16" s="1412">
        <f>EmpDetail!E15</f>
        <v>22741</v>
      </c>
      <c r="H16" s="1412">
        <f>EmpDetail!F15</f>
        <v>0</v>
      </c>
      <c r="I16" s="1413">
        <f>EmpDetail!K15</f>
        <v>65200</v>
      </c>
      <c r="J16" s="1414">
        <f>EmpDetail!I15</f>
        <v>0</v>
      </c>
      <c r="K16" s="1413" t="str">
        <f>EmpDetail!V15</f>
        <v>RJTO199336010989</v>
      </c>
      <c r="L16" s="1413">
        <f>EmpDetail!U15</f>
        <v>61017388885</v>
      </c>
      <c r="M16" s="1413">
        <f>EmpDetail!Y15</f>
        <v>847233</v>
      </c>
      <c r="N16" s="1413">
        <f>EmpDetail!X15</f>
        <v>870219</v>
      </c>
      <c r="O16" s="1413">
        <f>EmpDetail!Z15</f>
        <v>0</v>
      </c>
      <c r="P16" s="1413" t="str">
        <f>EmpDetail!AB15</f>
        <v>AHBPM4917C</v>
      </c>
      <c r="Q16" s="1413">
        <f>EmpDetail!AF15</f>
        <v>6377180556</v>
      </c>
      <c r="R16" s="1413">
        <f>EmpDetail!AE15</f>
        <v>0</v>
      </c>
      <c r="S16" s="1415" t="str">
        <f>EmpDetail!AD15</f>
        <v>eqiks ykok rglhy ekyiqjk Vksad</v>
      </c>
      <c r="T16" s="91"/>
      <c r="U16" s="91"/>
      <c r="V16" s="91"/>
      <c r="W16" s="91"/>
      <c r="X16" s="91"/>
      <c r="Y16" s="91"/>
      <c r="Z16" s="91"/>
      <c r="AA16" s="91"/>
      <c r="AB16" s="91"/>
      <c r="AC16" s="91"/>
      <c r="AD16" s="91"/>
      <c r="AE16" s="91"/>
      <c r="AF16" s="91"/>
      <c r="AG16" s="91"/>
      <c r="AH16" s="91"/>
      <c r="AI16" s="91"/>
      <c r="AJ16" s="91"/>
      <c r="AK16" s="91"/>
      <c r="AL16" s="91"/>
      <c r="AM16" s="91"/>
      <c r="AN16" s="91"/>
      <c r="AO16" s="91"/>
      <c r="AP16" s="91"/>
      <c r="AQ16" s="91"/>
      <c r="AR16" s="91"/>
      <c r="AS16" s="91"/>
      <c r="AT16" s="91"/>
      <c r="AU16" s="91"/>
      <c r="AV16" s="91"/>
      <c r="AW16" s="91"/>
      <c r="AX16" s="91"/>
      <c r="AY16" s="91"/>
    </row>
    <row r="17" spans="1:51" ht="24.6" thickBot="1">
      <c r="A17" s="91"/>
      <c r="B17" s="1354">
        <f>EmpDetail!A16</f>
        <v>13</v>
      </c>
      <c r="C17" s="1359" t="str">
        <f>EmpDetail!B16</f>
        <v>prqHkqZt tkV</v>
      </c>
      <c r="D17" s="1360" t="str">
        <f>EmpDetail!C16</f>
        <v>अध्यापक ग्रेड III</v>
      </c>
      <c r="E17" s="1360" t="str">
        <f>EmpDetail!D16</f>
        <v>राउमावि चौगाई</v>
      </c>
      <c r="F17" s="1411" t="str">
        <f>EmpDetail!J16</f>
        <v>L-11</v>
      </c>
      <c r="G17" s="1412">
        <f>EmpDetail!E16</f>
        <v>27854</v>
      </c>
      <c r="H17" s="1412">
        <f>EmpDetail!F16</f>
        <v>38455</v>
      </c>
      <c r="I17" s="1413">
        <f>EmpDetail!K16</f>
        <v>52300</v>
      </c>
      <c r="J17" s="1414">
        <f>EmpDetail!I16</f>
        <v>39631</v>
      </c>
      <c r="K17" s="1413" t="str">
        <f>EmpDetail!V16</f>
        <v>RJTO200536028883</v>
      </c>
      <c r="L17" s="1413">
        <f>EmpDetail!U16</f>
        <v>51077382140</v>
      </c>
      <c r="M17" s="1413">
        <f>EmpDetail!Y16</f>
        <v>0</v>
      </c>
      <c r="N17" s="1413">
        <f>EmpDetail!X16</f>
        <v>868676</v>
      </c>
      <c r="O17" s="1413">
        <f>EmpDetail!Z16</f>
        <v>110011864700</v>
      </c>
      <c r="P17" s="1413" t="str">
        <f>EmpDetail!AB16</f>
        <v>AHJPJ2211Q</v>
      </c>
      <c r="Q17" s="1413">
        <f>EmpDetail!AF16</f>
        <v>9829303549</v>
      </c>
      <c r="R17" s="1413" t="str">
        <f>EmpDetail!AE16</f>
        <v>chaturbhujjat76@gmail.com</v>
      </c>
      <c r="S17" s="1415" t="str">
        <f>EmpDetail!AD16</f>
        <v>xzke ckykiqjk iks ykok ekyiqjk</v>
      </c>
      <c r="T17" s="91"/>
      <c r="U17" s="91"/>
      <c r="V17" s="91"/>
      <c r="W17" s="91"/>
      <c r="X17" s="91"/>
      <c r="Y17" s="91"/>
      <c r="Z17" s="91"/>
      <c r="AA17" s="91"/>
      <c r="AB17" s="91"/>
      <c r="AC17" s="91"/>
      <c r="AD17" s="91"/>
      <c r="AE17" s="91"/>
      <c r="AF17" s="91"/>
      <c r="AG17" s="91"/>
      <c r="AH17" s="91"/>
      <c r="AI17" s="91"/>
      <c r="AJ17" s="91"/>
      <c r="AK17" s="91"/>
      <c r="AL17" s="91"/>
      <c r="AM17" s="91"/>
      <c r="AN17" s="91"/>
      <c r="AO17" s="91"/>
      <c r="AP17" s="91"/>
      <c r="AQ17" s="91"/>
      <c r="AR17" s="91"/>
      <c r="AS17" s="91"/>
      <c r="AT17" s="91"/>
      <c r="AU17" s="91"/>
      <c r="AV17" s="91"/>
      <c r="AW17" s="91"/>
      <c r="AX17" s="91"/>
      <c r="AY17" s="91"/>
    </row>
    <row r="18" spans="1:51" ht="18.600000000000001" thickBot="1">
      <c r="A18" s="91"/>
      <c r="B18" s="1354">
        <f>EmpDetail!A17</f>
        <v>14</v>
      </c>
      <c r="C18" s="1359" t="str">
        <f>EmpDetail!B17</f>
        <v>vklsQk [kku</v>
      </c>
      <c r="D18" s="1360" t="str">
        <f>EmpDetail!C17</f>
        <v>अध्यापक ग्रेड III</v>
      </c>
      <c r="E18" s="1360" t="str">
        <f>EmpDetail!D17</f>
        <v>राउमावि चौगाई</v>
      </c>
      <c r="F18" s="1411" t="str">
        <f>EmpDetail!J17</f>
        <v>L-11</v>
      </c>
      <c r="G18" s="1412">
        <f>EmpDetail!E17</f>
        <v>25943</v>
      </c>
      <c r="H18" s="1412">
        <f>EmpDetail!F17</f>
        <v>0</v>
      </c>
      <c r="I18" s="1413">
        <f>EmpDetail!K17</f>
        <v>52300</v>
      </c>
      <c r="J18" s="1414">
        <f>EmpDetail!I17</f>
        <v>0</v>
      </c>
      <c r="K18" s="1413" t="str">
        <f>EmpDetail!V17</f>
        <v>RJTO200436002236</v>
      </c>
      <c r="L18" s="1413">
        <f>EmpDetail!U17</f>
        <v>61075470544</v>
      </c>
      <c r="M18" s="1413">
        <f>EmpDetail!Y17</f>
        <v>0</v>
      </c>
      <c r="N18" s="1413">
        <f>EmpDetail!X17</f>
        <v>1016167</v>
      </c>
      <c r="O18" s="1413">
        <f>EmpDetail!Z17</f>
        <v>110061924124</v>
      </c>
      <c r="P18" s="1413" t="str">
        <f>EmpDetail!AB17</f>
        <v>AOXPK9103K</v>
      </c>
      <c r="Q18" s="1413">
        <f>EmpDetail!AF17</f>
        <v>8233194038</v>
      </c>
      <c r="R18" s="1413">
        <f>EmpDetail!AE17</f>
        <v>0</v>
      </c>
      <c r="S18" s="1415" t="str">
        <f>EmpDetail!AD17</f>
        <v>cjdkrh uxj ikap cRrh jksM Vksad</v>
      </c>
      <c r="T18" s="91"/>
      <c r="U18" s="91"/>
      <c r="V18" s="91"/>
      <c r="W18" s="91"/>
      <c r="X18" s="91"/>
      <c r="Y18" s="91"/>
      <c r="Z18" s="91"/>
      <c r="AA18" s="91"/>
      <c r="AB18" s="91"/>
      <c r="AC18" s="91"/>
      <c r="AD18" s="91"/>
      <c r="AE18" s="91"/>
      <c r="AF18" s="91"/>
      <c r="AG18" s="91"/>
      <c r="AH18" s="91"/>
      <c r="AI18" s="91"/>
      <c r="AJ18" s="91"/>
      <c r="AK18" s="91"/>
      <c r="AL18" s="91"/>
      <c r="AM18" s="91"/>
      <c r="AN18" s="91"/>
      <c r="AO18" s="91"/>
      <c r="AP18" s="91"/>
      <c r="AQ18" s="91"/>
      <c r="AR18" s="91"/>
      <c r="AS18" s="91"/>
      <c r="AT18" s="91"/>
      <c r="AU18" s="91"/>
      <c r="AV18" s="91"/>
      <c r="AW18" s="91"/>
      <c r="AX18" s="91"/>
      <c r="AY18" s="91"/>
    </row>
    <row r="19" spans="1:51" ht="24.6" thickBot="1">
      <c r="A19" s="91"/>
      <c r="B19" s="1354">
        <f>EmpDetail!A18</f>
        <v>15</v>
      </c>
      <c r="C19" s="1359" t="str">
        <f>EmpDetail!B18</f>
        <v>lq'khyk cSjok</v>
      </c>
      <c r="D19" s="1360" t="str">
        <f>EmpDetail!C18</f>
        <v>कनिष्ठ सहायक</v>
      </c>
      <c r="E19" s="1360" t="str">
        <f>EmpDetail!D18</f>
        <v>राउमावि चौगाई</v>
      </c>
      <c r="F19" s="1411" t="str">
        <f>EmpDetail!J18</f>
        <v>L-5</v>
      </c>
      <c r="G19" s="1412">
        <f>EmpDetail!E18</f>
        <v>34700</v>
      </c>
      <c r="H19" s="1412">
        <f>EmpDetail!F18</f>
        <v>0</v>
      </c>
      <c r="I19" s="1413">
        <f>EmpDetail!K18</f>
        <v>14600</v>
      </c>
      <c r="J19" s="1414">
        <f>EmpDetail!I18</f>
        <v>0</v>
      </c>
      <c r="K19" s="1413" t="str">
        <f>EmpDetail!V18</f>
        <v>RJTO202036016697</v>
      </c>
      <c r="L19" s="1413">
        <f>EmpDetail!U18</f>
        <v>61126184286</v>
      </c>
      <c r="M19" s="1413">
        <f>EmpDetail!Y18</f>
        <v>0</v>
      </c>
      <c r="N19" s="1413">
        <f>EmpDetail!X18</f>
        <v>0</v>
      </c>
      <c r="O19" s="1413">
        <f>EmpDetail!Z18</f>
        <v>110184890667</v>
      </c>
      <c r="P19" s="1413" t="str">
        <f>EmpDetail!AB18</f>
        <v>BZWPB4606D</v>
      </c>
      <c r="Q19" s="1413">
        <f>EmpDetail!AF18</f>
        <v>9166343031</v>
      </c>
      <c r="R19" s="1413">
        <f>EmpDetail!AE18</f>
        <v>0</v>
      </c>
      <c r="S19" s="1415" t="str">
        <f>EmpDetail!AD18</f>
        <v>956 U;w lkaxkusj jksM nsoh uxj lksMkyk ft0 t;iqj</v>
      </c>
      <c r="T19" s="91"/>
      <c r="U19" s="91"/>
      <c r="V19" s="91"/>
      <c r="W19" s="91"/>
      <c r="X19" s="91"/>
      <c r="Y19" s="91"/>
      <c r="Z19" s="91"/>
      <c r="AA19" s="91"/>
      <c r="AB19" s="91"/>
      <c r="AC19" s="91"/>
      <c r="AD19" s="91"/>
      <c r="AE19" s="91"/>
      <c r="AF19" s="91"/>
      <c r="AG19" s="91"/>
      <c r="AH19" s="91"/>
      <c r="AI19" s="91"/>
      <c r="AJ19" s="91"/>
      <c r="AK19" s="91"/>
      <c r="AL19" s="91"/>
      <c r="AM19" s="91"/>
      <c r="AN19" s="91"/>
      <c r="AO19" s="91"/>
      <c r="AP19" s="91"/>
      <c r="AQ19" s="91"/>
      <c r="AR19" s="91"/>
      <c r="AS19" s="91"/>
      <c r="AT19" s="91"/>
      <c r="AU19" s="91"/>
      <c r="AV19" s="91"/>
      <c r="AW19" s="91"/>
      <c r="AX19" s="91"/>
      <c r="AY19" s="91"/>
    </row>
    <row r="20" spans="1:51" ht="24.6" thickBot="1">
      <c r="A20" s="91"/>
      <c r="B20" s="1354">
        <f>EmpDetail!A19</f>
        <v>16</v>
      </c>
      <c r="C20" s="1359" t="str">
        <f>EmpDetail!B19</f>
        <v>txnh'k izlkn rsyh</v>
      </c>
      <c r="D20" s="1360" t="str">
        <f>EmpDetail!C19</f>
        <v>सहायक कर्मचारी</v>
      </c>
      <c r="E20" s="1360" t="str">
        <f>EmpDetail!D19</f>
        <v>राउमावि चौगाई</v>
      </c>
      <c r="F20" s="1411" t="str">
        <f>EmpDetail!J19</f>
        <v>L-5</v>
      </c>
      <c r="G20" s="1412">
        <f>EmpDetail!E19</f>
        <v>22801</v>
      </c>
      <c r="H20" s="1412">
        <f>EmpDetail!F19</f>
        <v>0</v>
      </c>
      <c r="I20" s="1413">
        <f>EmpDetail!K19</f>
        <v>34700</v>
      </c>
      <c r="J20" s="1414">
        <f>EmpDetail!I19</f>
        <v>0</v>
      </c>
      <c r="K20" s="1413" t="str">
        <f>EmpDetail!V19</f>
        <v>RJTO199236015113</v>
      </c>
      <c r="L20" s="1413">
        <f>EmpDetail!U19</f>
        <v>12880100005699</v>
      </c>
      <c r="M20" s="1413">
        <f>EmpDetail!Y19</f>
        <v>680993</v>
      </c>
      <c r="N20" s="1413">
        <f>EmpDetail!X19</f>
        <v>654004</v>
      </c>
      <c r="O20" s="1413">
        <f>EmpDetail!Z19</f>
        <v>0</v>
      </c>
      <c r="P20" s="1413" t="str">
        <f>EmpDetail!AB19</f>
        <v>ADLPT4551B</v>
      </c>
      <c r="Q20" s="1413">
        <f>EmpDetail!AF19</f>
        <v>9680761111</v>
      </c>
      <c r="R20" s="1413">
        <f>EmpDetail!AE19</f>
        <v>0</v>
      </c>
      <c r="S20" s="1415" t="str">
        <f>EmpDetail!AD19</f>
        <v>xzkiks lansMk rglhy ihiyw ft0 Vksad</v>
      </c>
      <c r="T20" s="91"/>
      <c r="U20" s="91"/>
      <c r="V20" s="91"/>
      <c r="W20" s="91"/>
      <c r="X20" s="91"/>
      <c r="Y20" s="91"/>
      <c r="Z20" s="91"/>
      <c r="AA20" s="91"/>
      <c r="AB20" s="91"/>
      <c r="AC20" s="91"/>
      <c r="AD20" s="91"/>
      <c r="AE20" s="91"/>
      <c r="AF20" s="91"/>
      <c r="AG20" s="91"/>
      <c r="AH20" s="91"/>
      <c r="AI20" s="91"/>
      <c r="AJ20" s="91"/>
      <c r="AK20" s="91"/>
      <c r="AL20" s="91"/>
      <c r="AM20" s="91"/>
      <c r="AN20" s="91"/>
      <c r="AO20" s="91"/>
      <c r="AP20" s="91"/>
      <c r="AQ20" s="91"/>
      <c r="AR20" s="91"/>
      <c r="AS20" s="91"/>
      <c r="AT20" s="91"/>
      <c r="AU20" s="91"/>
      <c r="AV20" s="91"/>
      <c r="AW20" s="91"/>
      <c r="AX20" s="91"/>
      <c r="AY20" s="91"/>
    </row>
    <row r="21" spans="1:51" ht="18.600000000000001" thickBot="1">
      <c r="A21" s="91"/>
      <c r="B21" s="1354">
        <f>EmpDetail!A20</f>
        <v>17</v>
      </c>
      <c r="C21" s="1359" t="str">
        <f>EmpDetail!B20</f>
        <v>jfoUnz dqekj tSu</v>
      </c>
      <c r="D21" s="1360" t="str">
        <f>EmpDetail!C20</f>
        <v>अध्यापक ग्रेड III</v>
      </c>
      <c r="E21" s="1360" t="str">
        <f>EmpDetail!D20</f>
        <v>राउप्रावि मोहिनी</v>
      </c>
      <c r="F21" s="1411" t="str">
        <f>EmpDetail!J20</f>
        <v>L-12</v>
      </c>
      <c r="G21" s="1412">
        <f>EmpDetail!E20</f>
        <v>24708</v>
      </c>
      <c r="H21" s="1412">
        <f>EmpDetail!F20</f>
        <v>0</v>
      </c>
      <c r="I21" s="1413">
        <f>EmpDetail!K20</f>
        <v>65200</v>
      </c>
      <c r="J21" s="1414">
        <f>EmpDetail!I20</f>
        <v>0</v>
      </c>
      <c r="K21" s="1413" t="str">
        <f>EmpDetail!V20</f>
        <v>RJTO199336008373</v>
      </c>
      <c r="L21" s="1413">
        <f>EmpDetail!U20</f>
        <v>61018112167</v>
      </c>
      <c r="M21" s="1413">
        <f>EmpDetail!Y20</f>
        <v>846397</v>
      </c>
      <c r="N21" s="1413">
        <f>EmpDetail!X20</f>
        <v>747869</v>
      </c>
      <c r="O21" s="1413">
        <f>EmpDetail!Z20</f>
        <v>0</v>
      </c>
      <c r="P21" s="1413" t="str">
        <f>EmpDetail!AB20</f>
        <v>ACXPJ6922F</v>
      </c>
      <c r="Q21" s="1413">
        <f>EmpDetail!AF20</f>
        <v>9610704779</v>
      </c>
      <c r="R21" s="1413">
        <f>EmpDetail!AE20</f>
        <v>0</v>
      </c>
      <c r="S21" s="1415" t="str">
        <f>EmpDetail!AD20</f>
        <v xml:space="preserve">xzkiks ykok rglhy ekyiqjk Vksad </v>
      </c>
      <c r="T21" s="91"/>
      <c r="U21" s="91"/>
      <c r="V21" s="91"/>
      <c r="W21" s="91"/>
      <c r="X21" s="91"/>
      <c r="Y21" s="91"/>
      <c r="Z21" s="91"/>
      <c r="AA21" s="91"/>
      <c r="AB21" s="91"/>
      <c r="AC21" s="91"/>
      <c r="AD21" s="91"/>
      <c r="AE21" s="91"/>
      <c r="AF21" s="91"/>
      <c r="AG21" s="91"/>
      <c r="AH21" s="91"/>
      <c r="AI21" s="91"/>
      <c r="AJ21" s="91"/>
      <c r="AK21" s="91"/>
      <c r="AL21" s="91"/>
      <c r="AM21" s="91"/>
      <c r="AN21" s="91"/>
      <c r="AO21" s="91"/>
      <c r="AP21" s="91"/>
      <c r="AQ21" s="91"/>
      <c r="AR21" s="91"/>
      <c r="AS21" s="91"/>
      <c r="AT21" s="91"/>
      <c r="AU21" s="91"/>
      <c r="AV21" s="91"/>
      <c r="AW21" s="91"/>
      <c r="AX21" s="91"/>
      <c r="AY21" s="91"/>
    </row>
    <row r="22" spans="1:51" ht="18.600000000000001" thickBot="1">
      <c r="A22" s="91"/>
      <c r="B22" s="1354">
        <f>EmpDetail!A21</f>
        <v>18</v>
      </c>
      <c r="C22" s="1359" t="str">
        <f>EmpDetail!B21</f>
        <v xml:space="preserve"> ';ke lqUnj ckxkSM</v>
      </c>
      <c r="D22" s="1360" t="str">
        <f>EmpDetail!C21</f>
        <v>अध्यापक ग्रेड III</v>
      </c>
      <c r="E22" s="1360" t="str">
        <f>EmpDetail!D21</f>
        <v>राउप्रावि मोहिनी</v>
      </c>
      <c r="F22" s="1411" t="str">
        <f>EmpDetail!J21</f>
        <v>L-10</v>
      </c>
      <c r="G22" s="1412">
        <f>EmpDetail!E21</f>
        <v>30538</v>
      </c>
      <c r="H22" s="1412">
        <f>EmpDetail!F21</f>
        <v>0</v>
      </c>
      <c r="I22" s="1413">
        <f>EmpDetail!K21</f>
        <v>40300</v>
      </c>
      <c r="J22" s="1414">
        <f>EmpDetail!I21</f>
        <v>0</v>
      </c>
      <c r="K22" s="1413" t="str">
        <f>EmpDetail!V21</f>
        <v>RJTO201236016994</v>
      </c>
      <c r="L22" s="1413">
        <f>EmpDetail!U21</f>
        <v>61089447521</v>
      </c>
      <c r="M22" s="1413">
        <f>EmpDetail!Y21</f>
        <v>0</v>
      </c>
      <c r="N22" s="1413">
        <f>EmpDetail!X21</f>
        <v>1268061</v>
      </c>
      <c r="O22" s="1413">
        <f>EmpDetail!Z21</f>
        <v>110044207450</v>
      </c>
      <c r="P22" s="1413" t="str">
        <f>EmpDetail!AB21</f>
        <v>CADPB5237K</v>
      </c>
      <c r="Q22" s="1413">
        <f>EmpDetail!AF21</f>
        <v>9887950370</v>
      </c>
      <c r="R22" s="1413">
        <f>EmpDetail!AE21</f>
        <v>0</v>
      </c>
      <c r="S22" s="1415" t="str">
        <f>EmpDetail!AD21</f>
        <v>xzke eksfguh rglhy ihiyw Vksad</v>
      </c>
      <c r="T22" s="91"/>
      <c r="U22" s="91"/>
      <c r="V22" s="91"/>
      <c r="W22" s="91"/>
      <c r="X22" s="91"/>
      <c r="Y22" s="91"/>
      <c r="Z22" s="91"/>
      <c r="AA22" s="91"/>
      <c r="AB22" s="91"/>
      <c r="AC22" s="91"/>
      <c r="AD22" s="91"/>
      <c r="AE22" s="91"/>
      <c r="AF22" s="91"/>
      <c r="AG22" s="91"/>
      <c r="AH22" s="91"/>
      <c r="AI22" s="91"/>
      <c r="AJ22" s="91"/>
      <c r="AK22" s="91"/>
      <c r="AL22" s="91"/>
      <c r="AM22" s="91"/>
      <c r="AN22" s="91"/>
      <c r="AO22" s="91"/>
      <c r="AP22" s="91"/>
      <c r="AQ22" s="91"/>
      <c r="AR22" s="91"/>
      <c r="AS22" s="91"/>
      <c r="AT22" s="91"/>
      <c r="AU22" s="91"/>
      <c r="AV22" s="91"/>
      <c r="AW22" s="91"/>
      <c r="AX22" s="91"/>
      <c r="AY22" s="91"/>
    </row>
    <row r="23" spans="1:51" ht="24.6" thickBot="1">
      <c r="A23" s="91"/>
      <c r="B23" s="1354">
        <f>EmpDetail!A22</f>
        <v>19</v>
      </c>
      <c r="C23" s="1359" t="str">
        <f>EmpDetail!B22</f>
        <v>d`".kk 'kekZ</v>
      </c>
      <c r="D23" s="1360" t="str">
        <f>EmpDetail!C22</f>
        <v>प्रबोधक</v>
      </c>
      <c r="E23" s="1360" t="str">
        <f>EmpDetail!D22</f>
        <v>राउप्रावि मोहिनी</v>
      </c>
      <c r="F23" s="1411" t="str">
        <f>EmpDetail!J22</f>
        <v>L-11</v>
      </c>
      <c r="G23" s="1412">
        <f>EmpDetail!E22</f>
        <v>26517</v>
      </c>
      <c r="H23" s="1412">
        <f>EmpDetail!F22</f>
        <v>0</v>
      </c>
      <c r="I23" s="1413">
        <f>EmpDetail!K22</f>
        <v>45100</v>
      </c>
      <c r="J23" s="1414">
        <f>EmpDetail!I22</f>
        <v>0</v>
      </c>
      <c r="K23" s="1413" t="str">
        <f>EmpDetail!V22</f>
        <v>RJTO200836030644</v>
      </c>
      <c r="L23" s="1413">
        <f>EmpDetail!U22</f>
        <v>61121720121</v>
      </c>
      <c r="M23" s="1413">
        <f>EmpDetail!Y22</f>
        <v>0</v>
      </c>
      <c r="N23" s="1413">
        <f>EmpDetail!X22</f>
        <v>1140336</v>
      </c>
      <c r="O23" s="1413">
        <f>EmpDetail!Z22</f>
        <v>110061626026</v>
      </c>
      <c r="P23" s="1413" t="str">
        <f>EmpDetail!AB22</f>
        <v>EAPPS9162G</v>
      </c>
      <c r="Q23" s="1413">
        <f>EmpDetail!AF22</f>
        <v>9414664595</v>
      </c>
      <c r="R23" s="1413">
        <f>EmpDetail!AE22</f>
        <v>0</v>
      </c>
      <c r="S23" s="1415" t="str">
        <f>EmpDetail!AD22</f>
        <v>xzk0iks0 leysVh rglhy egqvk ft0 nkSlk</v>
      </c>
      <c r="T23" s="91"/>
      <c r="U23" s="91"/>
      <c r="V23" s="91"/>
      <c r="W23" s="91"/>
      <c r="X23" s="91"/>
      <c r="Y23" s="91"/>
      <c r="Z23" s="91"/>
      <c r="AA23" s="91"/>
      <c r="AB23" s="91"/>
      <c r="AC23" s="91"/>
      <c r="AD23" s="91"/>
      <c r="AE23" s="91"/>
      <c r="AF23" s="91"/>
      <c r="AG23" s="91"/>
      <c r="AH23" s="91"/>
      <c r="AI23" s="91"/>
      <c r="AJ23" s="91"/>
      <c r="AK23" s="91"/>
      <c r="AL23" s="91"/>
      <c r="AM23" s="91"/>
      <c r="AN23" s="91"/>
      <c r="AO23" s="91"/>
      <c r="AP23" s="91"/>
      <c r="AQ23" s="91"/>
      <c r="AR23" s="91"/>
      <c r="AS23" s="91"/>
      <c r="AT23" s="91"/>
      <c r="AU23" s="91"/>
      <c r="AV23" s="91"/>
      <c r="AW23" s="91"/>
      <c r="AX23" s="91"/>
      <c r="AY23" s="91"/>
    </row>
    <row r="24" spans="1:51" ht="24.6" thickBot="1">
      <c r="A24" s="91"/>
      <c r="B24" s="1354">
        <f>EmpDetail!A23</f>
        <v>20</v>
      </c>
      <c r="C24" s="1359" t="str">
        <f>EmpDetail!B23</f>
        <v>/keZsUnz pkS/kjh</v>
      </c>
      <c r="D24" s="1360" t="str">
        <f>EmpDetail!C23</f>
        <v>अध्यापक ग्रेड III</v>
      </c>
      <c r="E24" s="1360" t="str">
        <f>EmpDetail!D23</f>
        <v>राउप्रावि गोरधनपुरा</v>
      </c>
      <c r="F24" s="1411" t="str">
        <f>EmpDetail!J23</f>
        <v>L-10</v>
      </c>
      <c r="G24" s="1412">
        <f>EmpDetail!E23</f>
        <v>32937</v>
      </c>
      <c r="H24" s="1412">
        <f>EmpDetail!F23</f>
        <v>0</v>
      </c>
      <c r="I24" s="1413">
        <f>EmpDetail!K23</f>
        <v>40300</v>
      </c>
      <c r="J24" s="1414">
        <f>EmpDetail!I23</f>
        <v>0</v>
      </c>
      <c r="K24" s="1413" t="str">
        <f>EmpDetail!V23</f>
        <v>RJTO201236011120</v>
      </c>
      <c r="L24" s="1413">
        <f>EmpDetail!U23</f>
        <v>61167150655</v>
      </c>
      <c r="M24" s="1413">
        <f>EmpDetail!Y23</f>
        <v>0</v>
      </c>
      <c r="N24" s="1413">
        <f>EmpDetail!X23</f>
        <v>1324303</v>
      </c>
      <c r="O24" s="1413">
        <f>EmpDetail!Z23</f>
        <v>110037612389</v>
      </c>
      <c r="P24" s="1413" t="str">
        <f>EmpDetail!AB23</f>
        <v>CMIPD2058P</v>
      </c>
      <c r="Q24" s="1413">
        <f>EmpDetail!AF23</f>
        <v>9667545462</v>
      </c>
      <c r="R24" s="1413">
        <f>EmpDetail!AE23</f>
        <v>0</v>
      </c>
      <c r="S24" s="1415" t="str">
        <f>EmpDetail!AD23</f>
        <v>xzk0 tkudhoYyHk iqjk rglhy ihiyw Vksad</v>
      </c>
      <c r="T24" s="91"/>
      <c r="U24" s="91"/>
      <c r="V24" s="91"/>
      <c r="W24" s="91"/>
      <c r="X24" s="91"/>
      <c r="Y24" s="91"/>
      <c r="Z24" s="91"/>
      <c r="AA24" s="91"/>
      <c r="AB24" s="91"/>
      <c r="AC24" s="91"/>
      <c r="AD24" s="91"/>
      <c r="AE24" s="91"/>
      <c r="AF24" s="91"/>
      <c r="AG24" s="91"/>
      <c r="AH24" s="91"/>
      <c r="AI24" s="91"/>
      <c r="AJ24" s="91"/>
      <c r="AK24" s="91"/>
      <c r="AL24" s="91"/>
      <c r="AM24" s="91"/>
      <c r="AN24" s="91"/>
      <c r="AO24" s="91"/>
      <c r="AP24" s="91"/>
      <c r="AQ24" s="91"/>
      <c r="AR24" s="91"/>
      <c r="AS24" s="91"/>
      <c r="AT24" s="91"/>
      <c r="AU24" s="91"/>
      <c r="AV24" s="91"/>
      <c r="AW24" s="91"/>
      <c r="AX24" s="91"/>
      <c r="AY24" s="91"/>
    </row>
    <row r="25" spans="1:51" ht="18.600000000000001" thickBot="1">
      <c r="A25" s="91"/>
      <c r="B25" s="1354">
        <f>EmpDetail!A24</f>
        <v>21</v>
      </c>
      <c r="C25" s="1359" t="str">
        <f>EmpDetail!B24</f>
        <v>izgykn ekyh</v>
      </c>
      <c r="D25" s="1360" t="str">
        <f>EmpDetail!C24</f>
        <v>प्रबोधक</v>
      </c>
      <c r="E25" s="1360" t="str">
        <f>EmpDetail!D24</f>
        <v>राउप्रावि गोरधनपुरा</v>
      </c>
      <c r="F25" s="1411" t="str">
        <f>EmpDetail!J24</f>
        <v>L-11</v>
      </c>
      <c r="G25" s="1412">
        <f>EmpDetail!E24</f>
        <v>27248</v>
      </c>
      <c r="H25" s="1412">
        <f>EmpDetail!F24</f>
        <v>0</v>
      </c>
      <c r="I25" s="1413">
        <f>EmpDetail!K24</f>
        <v>46500</v>
      </c>
      <c r="J25" s="1414">
        <f>EmpDetail!I24</f>
        <v>0</v>
      </c>
      <c r="K25" s="1413" t="str">
        <f>EmpDetail!V24</f>
        <v>RJTO200836022671</v>
      </c>
      <c r="L25" s="1413">
        <f>EmpDetail!U24</f>
        <v>61017389141</v>
      </c>
      <c r="M25" s="1413">
        <f>EmpDetail!Y24</f>
        <v>0</v>
      </c>
      <c r="N25" s="1413">
        <f>EmpDetail!X24</f>
        <v>1140023</v>
      </c>
      <c r="O25" s="1413">
        <f>EmpDetail!Z24</f>
        <v>110091621432</v>
      </c>
      <c r="P25" s="1413" t="str">
        <f>EmpDetail!AB24</f>
        <v>CIDPP7483D</v>
      </c>
      <c r="Q25" s="1413">
        <f>EmpDetail!AF24</f>
        <v>7568066321</v>
      </c>
      <c r="R25" s="1413">
        <f>EmpDetail!AE24</f>
        <v>0</v>
      </c>
      <c r="S25" s="1415" t="str">
        <f>EmpDetail!AD24</f>
        <v>xzke eksfguh rglhy ihiyw Vksad</v>
      </c>
      <c r="T25" s="91"/>
      <c r="U25" s="91"/>
      <c r="V25" s="91"/>
      <c r="W25" s="91"/>
      <c r="X25" s="91"/>
      <c r="Y25" s="91"/>
      <c r="Z25" s="91"/>
      <c r="AA25" s="91"/>
      <c r="AB25" s="91"/>
      <c r="AC25" s="91"/>
      <c r="AD25" s="91"/>
      <c r="AE25" s="91"/>
      <c r="AF25" s="91"/>
      <c r="AG25" s="91"/>
      <c r="AH25" s="91"/>
      <c r="AI25" s="91"/>
      <c r="AJ25" s="91"/>
      <c r="AK25" s="91"/>
      <c r="AL25" s="91"/>
      <c r="AM25" s="91"/>
      <c r="AN25" s="91"/>
      <c r="AO25" s="91"/>
      <c r="AP25" s="91"/>
      <c r="AQ25" s="91"/>
      <c r="AR25" s="91"/>
      <c r="AS25" s="91"/>
      <c r="AT25" s="91"/>
      <c r="AU25" s="91"/>
      <c r="AV25" s="91"/>
      <c r="AW25" s="91"/>
      <c r="AX25" s="91"/>
      <c r="AY25" s="91"/>
    </row>
    <row r="26" spans="1:51" ht="24.6" thickBot="1">
      <c r="A26" s="91"/>
      <c r="B26" s="1354">
        <f>EmpDetail!A25</f>
        <v>22</v>
      </c>
      <c r="C26" s="1359" t="str">
        <f>EmpDetail!B25</f>
        <v>jken;ky xqtZj</v>
      </c>
      <c r="D26" s="1360" t="str">
        <f>EmpDetail!C25</f>
        <v>प्रबोधक</v>
      </c>
      <c r="E26" s="1360" t="str">
        <f>EmpDetail!D25</f>
        <v>राउप्रावि सोंदीफल</v>
      </c>
      <c r="F26" s="1411" t="str">
        <f>EmpDetail!J25</f>
        <v>L-11</v>
      </c>
      <c r="G26" s="1412">
        <f>EmpDetail!E25</f>
        <v>28355</v>
      </c>
      <c r="H26" s="1412">
        <f>EmpDetail!F25</f>
        <v>0</v>
      </c>
      <c r="I26" s="1413">
        <f>EmpDetail!K25</f>
        <v>45100</v>
      </c>
      <c r="J26" s="1414">
        <f>EmpDetail!I25</f>
        <v>0</v>
      </c>
      <c r="K26" s="1413" t="str">
        <f>EmpDetail!V25</f>
        <v>RJTO200836007535</v>
      </c>
      <c r="L26" s="1413">
        <f>EmpDetail!U25</f>
        <v>61055845962</v>
      </c>
      <c r="M26" s="1413">
        <f>EmpDetail!Y25</f>
        <v>0</v>
      </c>
      <c r="N26" s="1413">
        <f>EmpDetail!X25</f>
        <v>1089892</v>
      </c>
      <c r="O26" s="1413">
        <f>EmpDetail!Z25</f>
        <v>110051615567</v>
      </c>
      <c r="P26" s="1413" t="str">
        <f>EmpDetail!AB25</f>
        <v>AYOPG9964F</v>
      </c>
      <c r="Q26" s="1413">
        <f>EmpDetail!AF25</f>
        <v>9950586769</v>
      </c>
      <c r="R26" s="1413">
        <f>EmpDetail!AE25</f>
        <v>0</v>
      </c>
      <c r="S26" s="1415" t="str">
        <f>EmpDetail!AD25</f>
        <v>xzke u;kVhyk iks0 cksj[k.Mh rglhy ihiyw Vksad</v>
      </c>
      <c r="T26" s="91"/>
      <c r="U26" s="91"/>
      <c r="V26" s="91"/>
      <c r="W26" s="91"/>
      <c r="X26" s="91"/>
      <c r="Y26" s="91"/>
      <c r="Z26" s="91"/>
      <c r="AA26" s="91"/>
      <c r="AB26" s="91"/>
      <c r="AC26" s="91"/>
      <c r="AD26" s="91"/>
      <c r="AE26" s="91"/>
      <c r="AF26" s="91"/>
      <c r="AG26" s="91"/>
      <c r="AH26" s="91"/>
      <c r="AI26" s="91"/>
      <c r="AJ26" s="91"/>
      <c r="AK26" s="91"/>
      <c r="AL26" s="91"/>
      <c r="AM26" s="91"/>
      <c r="AN26" s="91"/>
      <c r="AO26" s="91"/>
      <c r="AP26" s="91"/>
      <c r="AQ26" s="91"/>
      <c r="AR26" s="91"/>
      <c r="AS26" s="91"/>
      <c r="AT26" s="91"/>
      <c r="AU26" s="91"/>
      <c r="AV26" s="91"/>
      <c r="AW26" s="91"/>
      <c r="AX26" s="91"/>
      <c r="AY26" s="91"/>
    </row>
    <row r="27" spans="1:51" ht="24.6" thickBot="1">
      <c r="A27" s="91"/>
      <c r="B27" s="1354">
        <f>EmpDetail!A26</f>
        <v>23</v>
      </c>
      <c r="C27" s="1359" t="str">
        <f>EmpDetail!B26</f>
        <v>vkSeizdk'k tkV</v>
      </c>
      <c r="D27" s="1360" t="str">
        <f>EmpDetail!C26</f>
        <v>अध्यापक ग्रेड III</v>
      </c>
      <c r="E27" s="1360" t="str">
        <f>EmpDetail!D26</f>
        <v>राउप्रावि सोंदीफल</v>
      </c>
      <c r="F27" s="1411" t="str">
        <f>EmpDetail!J26</f>
        <v>L-11</v>
      </c>
      <c r="G27" s="1412">
        <f>EmpDetail!E26</f>
        <v>30255</v>
      </c>
      <c r="H27" s="1412">
        <f>EmpDetail!F26</f>
        <v>0</v>
      </c>
      <c r="I27" s="1413">
        <f>EmpDetail!K26</f>
        <v>45100</v>
      </c>
      <c r="J27" s="1414">
        <f>EmpDetail!I26</f>
        <v>0</v>
      </c>
      <c r="K27" s="1413" t="str">
        <f>EmpDetail!V26</f>
        <v>RJTO200836025577</v>
      </c>
      <c r="L27" s="1413">
        <f>EmpDetail!U26</f>
        <v>61041958358</v>
      </c>
      <c r="M27" s="1413">
        <f>EmpDetail!Y26</f>
        <v>0</v>
      </c>
      <c r="N27" s="1413">
        <f>EmpDetail!X26</f>
        <v>1089403</v>
      </c>
      <c r="O27" s="1413">
        <f>EmpDetail!Z26</f>
        <v>110031626358</v>
      </c>
      <c r="P27" s="1413" t="str">
        <f>EmpDetail!AB26</f>
        <v>APRPJ3922L</v>
      </c>
      <c r="Q27" s="1413">
        <f>EmpDetail!AF26</f>
        <v>9001835498</v>
      </c>
      <c r="R27" s="1413">
        <f>EmpDetail!AE26</f>
        <v>0</v>
      </c>
      <c r="S27" s="1415" t="str">
        <f>EmpDetail!AD26</f>
        <v>xzke dY;k.kiqjk iks cksj[k.Mh ihiyw Vksad</v>
      </c>
      <c r="T27" s="91"/>
      <c r="U27" s="91"/>
      <c r="V27" s="91"/>
      <c r="W27" s="91"/>
      <c r="X27" s="91"/>
      <c r="Y27" s="91"/>
      <c r="Z27" s="91"/>
      <c r="AA27" s="91"/>
      <c r="AB27" s="91"/>
      <c r="AC27" s="91"/>
      <c r="AD27" s="91"/>
      <c r="AE27" s="91"/>
      <c r="AF27" s="91"/>
      <c r="AG27" s="91"/>
      <c r="AH27" s="91"/>
      <c r="AI27" s="91"/>
      <c r="AJ27" s="91"/>
      <c r="AK27" s="91"/>
      <c r="AL27" s="91"/>
      <c r="AM27" s="91"/>
      <c r="AN27" s="91"/>
      <c r="AO27" s="91"/>
      <c r="AP27" s="91"/>
      <c r="AQ27" s="91"/>
      <c r="AR27" s="91"/>
      <c r="AS27" s="91"/>
      <c r="AT27" s="91"/>
      <c r="AU27" s="91"/>
      <c r="AV27" s="91"/>
      <c r="AW27" s="91"/>
      <c r="AX27" s="91"/>
      <c r="AY27" s="91"/>
    </row>
    <row r="28" spans="1:51" ht="18.600000000000001" thickBot="1">
      <c r="A28" s="91"/>
      <c r="B28" s="1354">
        <f>EmpDetail!A27</f>
        <v>24</v>
      </c>
      <c r="C28" s="1359" t="str">
        <f>EmpDetail!B27</f>
        <v>vthr flag</v>
      </c>
      <c r="D28" s="1360" t="str">
        <f>EmpDetail!C27</f>
        <v>अध्यापक ग्रेड III</v>
      </c>
      <c r="E28" s="1360" t="str">
        <f>EmpDetail!D27</f>
        <v>राप्रावि जानकीवल्लभपुरा</v>
      </c>
      <c r="F28" s="1411" t="str">
        <f>EmpDetail!J27</f>
        <v>L-10</v>
      </c>
      <c r="G28" s="1412">
        <f>EmpDetail!E27</f>
        <v>31997</v>
      </c>
      <c r="H28" s="1412">
        <f>EmpDetail!F27</f>
        <v>0</v>
      </c>
      <c r="I28" s="1413">
        <f>EmpDetail!K27</f>
        <v>40300</v>
      </c>
      <c r="J28" s="1414">
        <f>EmpDetail!I27</f>
        <v>0</v>
      </c>
      <c r="K28" s="1413" t="str">
        <f>EmpDetail!V27</f>
        <v>RJTO201336044586</v>
      </c>
      <c r="L28" s="1413">
        <f>EmpDetail!U27</f>
        <v>61205589420</v>
      </c>
      <c r="M28" s="1413">
        <f>EmpDetail!Y27</f>
        <v>0</v>
      </c>
      <c r="N28" s="1413">
        <f>EmpDetail!X27</f>
        <v>1324009</v>
      </c>
      <c r="O28" s="1413">
        <f>EmpDetail!Z27</f>
        <v>110077611157</v>
      </c>
      <c r="P28" s="1413" t="str">
        <f>EmpDetail!AB27</f>
        <v>GHHPS0967Q</v>
      </c>
      <c r="Q28" s="1413">
        <f>EmpDetail!AF27</f>
        <v>9887161511</v>
      </c>
      <c r="R28" s="1413">
        <f>EmpDetail!AE27</f>
        <v>0</v>
      </c>
      <c r="S28" s="1415" t="str">
        <f>EmpDetail!AD27</f>
        <v>xzkiks0 f&gt;jkuk rglhy ihiyw Vksad</v>
      </c>
      <c r="T28" s="91"/>
      <c r="U28" s="91"/>
      <c r="V28" s="91"/>
      <c r="W28" s="91"/>
      <c r="X28" s="91"/>
      <c r="Y28" s="91"/>
      <c r="Z28" s="91"/>
      <c r="AA28" s="91"/>
      <c r="AB28" s="91"/>
      <c r="AC28" s="91"/>
      <c r="AD28" s="91"/>
      <c r="AE28" s="91"/>
      <c r="AF28" s="91"/>
      <c r="AG28" s="91"/>
      <c r="AH28" s="91"/>
      <c r="AI28" s="91"/>
      <c r="AJ28" s="91"/>
      <c r="AK28" s="91"/>
      <c r="AL28" s="91"/>
      <c r="AM28" s="91"/>
      <c r="AN28" s="91"/>
      <c r="AO28" s="91"/>
      <c r="AP28" s="91"/>
      <c r="AQ28" s="91"/>
      <c r="AR28" s="91"/>
      <c r="AS28" s="91"/>
      <c r="AT28" s="91"/>
      <c r="AU28" s="91"/>
      <c r="AV28" s="91"/>
      <c r="AW28" s="91"/>
      <c r="AX28" s="91"/>
      <c r="AY28" s="91"/>
    </row>
    <row r="29" spans="1:51" ht="24.6" thickBot="1">
      <c r="A29" s="91"/>
      <c r="B29" s="1354">
        <f>EmpDetail!A28</f>
        <v>25</v>
      </c>
      <c r="C29" s="1359" t="str">
        <f>EmpDetail!B28</f>
        <v>eq[rkj eha;k</v>
      </c>
      <c r="D29" s="1360" t="str">
        <f>EmpDetail!C28</f>
        <v>प्रबोधक</v>
      </c>
      <c r="E29" s="1360" t="str">
        <f>EmpDetail!D28</f>
        <v>राप्रावि जानकीवल्लभपुरा</v>
      </c>
      <c r="F29" s="1411" t="str">
        <f>EmpDetail!J28</f>
        <v>L-11</v>
      </c>
      <c r="G29" s="1412">
        <f>EmpDetail!E28</f>
        <v>27945</v>
      </c>
      <c r="H29" s="1412">
        <f>EmpDetail!F28</f>
        <v>0</v>
      </c>
      <c r="I29" s="1413">
        <f>EmpDetail!K28</f>
        <v>45100</v>
      </c>
      <c r="J29" s="1414">
        <f>EmpDetail!I28</f>
        <v>0</v>
      </c>
      <c r="K29" s="1413" t="str">
        <f>EmpDetail!V28</f>
        <v>RJTO200836019528</v>
      </c>
      <c r="L29" s="1413">
        <f>EmpDetail!U28</f>
        <v>61058599669</v>
      </c>
      <c r="M29" s="1413">
        <f>EmpDetail!Y28</f>
        <v>0</v>
      </c>
      <c r="N29" s="1413">
        <f>EmpDetail!X28</f>
        <v>1140087</v>
      </c>
      <c r="O29" s="1413">
        <f>EmpDetail!Z28</f>
        <v>110041615271</v>
      </c>
      <c r="P29" s="1413" t="str">
        <f>EmpDetail!AB28</f>
        <v>AYOPM7276L</v>
      </c>
      <c r="Q29" s="1413">
        <f>EmpDetail!AF28</f>
        <v>8875445566</v>
      </c>
      <c r="R29" s="1413">
        <f>EmpDetail!AE28</f>
        <v>0</v>
      </c>
      <c r="S29" s="1415" t="str">
        <f>EmpDetail!AD28</f>
        <v>xzk0 lqusyk gkthiqjk iks0 nsoiqjk ft0 Vksad</v>
      </c>
      <c r="T29" s="91"/>
      <c r="U29" s="91"/>
      <c r="V29" s="91"/>
      <c r="W29" s="91"/>
      <c r="X29" s="91"/>
      <c r="Y29" s="91"/>
      <c r="Z29" s="91"/>
      <c r="AA29" s="91"/>
      <c r="AB29" s="91"/>
      <c r="AC29" s="91"/>
      <c r="AD29" s="91"/>
      <c r="AE29" s="91"/>
      <c r="AF29" s="91"/>
      <c r="AG29" s="91"/>
      <c r="AH29" s="91"/>
      <c r="AI29" s="91"/>
      <c r="AJ29" s="91"/>
      <c r="AK29" s="91"/>
      <c r="AL29" s="91"/>
      <c r="AM29" s="91"/>
      <c r="AN29" s="91"/>
      <c r="AO29" s="91"/>
      <c r="AP29" s="91"/>
      <c r="AQ29" s="91"/>
      <c r="AR29" s="91"/>
      <c r="AS29" s="91"/>
      <c r="AT29" s="91"/>
      <c r="AU29" s="91"/>
      <c r="AV29" s="91"/>
      <c r="AW29" s="91"/>
      <c r="AX29" s="91"/>
      <c r="AY29" s="91"/>
    </row>
    <row r="30" spans="1:51" ht="24.6" thickBot="1">
      <c r="A30" s="91"/>
      <c r="B30" s="1354">
        <f>EmpDetail!A29</f>
        <v>26</v>
      </c>
      <c r="C30" s="1359" t="str">
        <f>EmpDetail!B29</f>
        <v xml:space="preserve">eks0 tehy </v>
      </c>
      <c r="D30" s="1360" t="str">
        <f>EmpDetail!C29</f>
        <v>प्रबोधक</v>
      </c>
      <c r="E30" s="1360" t="str">
        <f>EmpDetail!D29</f>
        <v>राप्रावि रसूलपुरा</v>
      </c>
      <c r="F30" s="1411" t="str">
        <f>EmpDetail!J29</f>
        <v>L-11</v>
      </c>
      <c r="G30" s="1412">
        <f>EmpDetail!E29</f>
        <v>25096</v>
      </c>
      <c r="H30" s="1412">
        <f>EmpDetail!F29</f>
        <v>0</v>
      </c>
      <c r="I30" s="1413">
        <f>EmpDetail!K29</f>
        <v>45100</v>
      </c>
      <c r="J30" s="1414">
        <f>EmpDetail!I29</f>
        <v>0</v>
      </c>
      <c r="K30" s="1413" t="str">
        <f>EmpDetail!V29</f>
        <v>RJTO200836021360</v>
      </c>
      <c r="L30" s="1413">
        <f>EmpDetail!U29</f>
        <v>61056714971</v>
      </c>
      <c r="M30" s="1413">
        <f>EmpDetail!Y29</f>
        <v>0</v>
      </c>
      <c r="N30" s="1413">
        <f>EmpDetail!X29</f>
        <v>1089931</v>
      </c>
      <c r="O30" s="1413">
        <f>EmpDetail!Z29</f>
        <v>110031615277</v>
      </c>
      <c r="P30" s="1413" t="str">
        <f>EmpDetail!AB29</f>
        <v>AXCPK1916C</v>
      </c>
      <c r="Q30" s="1413">
        <f>EmpDetail!AF29</f>
        <v>9414681713</v>
      </c>
      <c r="R30" s="1413">
        <f>EmpDetail!AE29</f>
        <v>0</v>
      </c>
      <c r="S30" s="1415" t="str">
        <f>EmpDetail!AD29</f>
        <v>xzkiks MkjMk rqdhZ rglhy ihiyw Vksad</v>
      </c>
      <c r="T30" s="91"/>
      <c r="U30" s="91"/>
      <c r="V30" s="91"/>
      <c r="W30" s="91"/>
      <c r="X30" s="91"/>
      <c r="Y30" s="91"/>
      <c r="Z30" s="91"/>
      <c r="AA30" s="91"/>
      <c r="AB30" s="91"/>
      <c r="AC30" s="91"/>
      <c r="AD30" s="91"/>
      <c r="AE30" s="91"/>
      <c r="AF30" s="91"/>
      <c r="AG30" s="91"/>
      <c r="AH30" s="91"/>
      <c r="AI30" s="91"/>
      <c r="AJ30" s="91"/>
      <c r="AK30" s="91"/>
      <c r="AL30" s="91"/>
      <c r="AM30" s="91"/>
      <c r="AN30" s="91"/>
      <c r="AO30" s="91"/>
      <c r="AP30" s="91"/>
      <c r="AQ30" s="91"/>
      <c r="AR30" s="91"/>
      <c r="AS30" s="91"/>
      <c r="AT30" s="91"/>
      <c r="AU30" s="91"/>
      <c r="AV30" s="91"/>
      <c r="AW30" s="91"/>
      <c r="AX30" s="91"/>
      <c r="AY30" s="91"/>
    </row>
    <row r="31" spans="1:51" ht="18.600000000000001" thickBot="1">
      <c r="A31" s="91"/>
      <c r="B31" s="1354">
        <f>EmpDetail!A30</f>
        <v>27</v>
      </c>
      <c r="C31" s="1359" t="str">
        <f>EmpDetail!B30</f>
        <v>lkaojey tkV</v>
      </c>
      <c r="D31" s="1360" t="str">
        <f>EmpDetail!C30</f>
        <v>अध्यापक ग्रेड III</v>
      </c>
      <c r="E31" s="1360" t="str">
        <f>EmpDetail!D30</f>
        <v>राप्रावि रसूलपुरा</v>
      </c>
      <c r="F31" s="1411" t="str">
        <f>EmpDetail!J30</f>
        <v>L-10</v>
      </c>
      <c r="G31" s="1412">
        <f>EmpDetail!E30</f>
        <v>33666</v>
      </c>
      <c r="H31" s="1412">
        <f>EmpDetail!F30</f>
        <v>0</v>
      </c>
      <c r="I31" s="1413">
        <f>EmpDetail!K30</f>
        <v>38000</v>
      </c>
      <c r="J31" s="1414">
        <f>EmpDetail!I30</f>
        <v>0</v>
      </c>
      <c r="K31" s="1413" t="str">
        <f>EmpDetail!V30</f>
        <v>RJTO201536033743</v>
      </c>
      <c r="L31" s="1413">
        <f>EmpDetail!U30</f>
        <v>61271074682</v>
      </c>
      <c r="M31" s="1413">
        <f>EmpDetail!Y30</f>
        <v>0</v>
      </c>
      <c r="N31" s="1413">
        <f>EmpDetail!X30</f>
        <v>1325417</v>
      </c>
      <c r="O31" s="1413">
        <f>EmpDetail!Z30</f>
        <v>110181593092</v>
      </c>
      <c r="P31" s="1413" t="str">
        <f>EmpDetail!AB30</f>
        <v>BCBPJ3389K</v>
      </c>
      <c r="Q31" s="1413">
        <f>EmpDetail!AF30</f>
        <v>9667110145</v>
      </c>
      <c r="R31" s="1413">
        <f>EmpDetail!AE30</f>
        <v>0</v>
      </c>
      <c r="S31" s="1415" t="str">
        <f>EmpDetail!AD30</f>
        <v>xzkiks dk'khiqjk rglhy ihiyw Vksad</v>
      </c>
      <c r="T31" s="91"/>
      <c r="U31" s="91"/>
      <c r="V31" s="91"/>
      <c r="W31" s="91"/>
      <c r="X31" s="91"/>
      <c r="Y31" s="91"/>
      <c r="Z31" s="91"/>
      <c r="AA31" s="91"/>
      <c r="AB31" s="91"/>
      <c r="AC31" s="91"/>
      <c r="AD31" s="91"/>
      <c r="AE31" s="91"/>
      <c r="AF31" s="91"/>
      <c r="AG31" s="91"/>
      <c r="AH31" s="91"/>
      <c r="AI31" s="91"/>
      <c r="AJ31" s="91"/>
      <c r="AK31" s="91"/>
      <c r="AL31" s="91"/>
      <c r="AM31" s="91"/>
      <c r="AN31" s="91"/>
      <c r="AO31" s="91"/>
      <c r="AP31" s="91"/>
      <c r="AQ31" s="91"/>
      <c r="AR31" s="91"/>
      <c r="AS31" s="91"/>
      <c r="AT31" s="91"/>
      <c r="AU31" s="91"/>
      <c r="AV31" s="91"/>
      <c r="AW31" s="91"/>
      <c r="AX31" s="91"/>
      <c r="AY31" s="91"/>
    </row>
    <row r="32" spans="1:51" ht="18.600000000000001" thickBot="1">
      <c r="A32" s="91"/>
      <c r="B32" s="1354">
        <f>EmpDetail!A31</f>
        <v>28</v>
      </c>
      <c r="C32" s="1359" t="str">
        <f>EmpDetail!B31</f>
        <v>pkS/kjh eksuk jkekorkj</v>
      </c>
      <c r="D32" s="1360" t="str">
        <f>EmpDetail!C31</f>
        <v>अध्यापक ग्रेड III</v>
      </c>
      <c r="E32" s="1360" t="str">
        <f>EmpDetail!D31</f>
        <v>राप्रावि मोहिनी ढाणी बाढ</v>
      </c>
      <c r="F32" s="1411" t="str">
        <f>EmpDetail!J31</f>
        <v>L-10</v>
      </c>
      <c r="G32" s="1412">
        <f>EmpDetail!E31</f>
        <v>32878</v>
      </c>
      <c r="H32" s="1412">
        <f>EmpDetail!F31</f>
        <v>0</v>
      </c>
      <c r="I32" s="1413">
        <f>EmpDetail!K31</f>
        <v>38000</v>
      </c>
      <c r="J32" s="1414">
        <f>EmpDetail!I31</f>
        <v>0</v>
      </c>
      <c r="K32" s="1413" t="str">
        <f>EmpDetail!V31</f>
        <v>RJTO201536033520</v>
      </c>
      <c r="L32" s="1413">
        <f>EmpDetail!U31</f>
        <v>61272377620</v>
      </c>
      <c r="M32" s="1413">
        <f>EmpDetail!Y31</f>
        <v>0</v>
      </c>
      <c r="N32" s="1413">
        <f>EmpDetail!X31</f>
        <v>1325552</v>
      </c>
      <c r="O32" s="1413">
        <f>EmpDetail!Z31</f>
        <v>110191543848</v>
      </c>
      <c r="P32" s="1413" t="str">
        <f>EmpDetail!AB31</f>
        <v>AOIPC3138F</v>
      </c>
      <c r="Q32" s="1413">
        <f>EmpDetail!AF31</f>
        <v>8094600886</v>
      </c>
      <c r="R32" s="1413">
        <f>EmpDetail!AE31</f>
        <v>0</v>
      </c>
      <c r="S32" s="1415" t="str">
        <f>EmpDetail!AD31</f>
        <v>xzke eksfguh rglhy ihiyw Vksad</v>
      </c>
      <c r="T32" s="91"/>
      <c r="U32" s="91"/>
      <c r="V32" s="91"/>
      <c r="W32" s="91"/>
      <c r="X32" s="91"/>
      <c r="Y32" s="91"/>
      <c r="Z32" s="91"/>
      <c r="AA32" s="91"/>
      <c r="AB32" s="91"/>
      <c r="AC32" s="91"/>
      <c r="AD32" s="91"/>
      <c r="AE32" s="91"/>
      <c r="AF32" s="91"/>
      <c r="AG32" s="91"/>
      <c r="AH32" s="91"/>
      <c r="AI32" s="91"/>
      <c r="AJ32" s="91"/>
      <c r="AK32" s="91"/>
      <c r="AL32" s="91"/>
      <c r="AM32" s="91"/>
      <c r="AN32" s="91"/>
      <c r="AO32" s="91"/>
      <c r="AP32" s="91"/>
      <c r="AQ32" s="91"/>
      <c r="AR32" s="91"/>
      <c r="AS32" s="91"/>
      <c r="AT32" s="91"/>
      <c r="AU32" s="91"/>
      <c r="AV32" s="91"/>
      <c r="AW32" s="91"/>
      <c r="AX32" s="91"/>
      <c r="AY32" s="91"/>
    </row>
    <row r="33" spans="1:51" ht="24.6" thickBot="1">
      <c r="A33" s="91"/>
      <c r="B33" s="1354">
        <f>EmpDetail!A32</f>
        <v>29</v>
      </c>
      <c r="C33" s="1359" t="str">
        <f>EmpDetail!B32</f>
        <v>rkjkpUn tk;loky</v>
      </c>
      <c r="D33" s="1360" t="str">
        <f>EmpDetail!C32</f>
        <v>प्रबोधक</v>
      </c>
      <c r="E33" s="1360" t="str">
        <f>EmpDetail!D32</f>
        <v>राप्रावि मोहिनी ढाणी बाढ</v>
      </c>
      <c r="F33" s="1411" t="str">
        <f>EmpDetail!J32</f>
        <v>L-11</v>
      </c>
      <c r="G33" s="1412">
        <f>EmpDetail!E32</f>
        <v>28075</v>
      </c>
      <c r="H33" s="1412">
        <f>EmpDetail!F32</f>
        <v>0</v>
      </c>
      <c r="I33" s="1413">
        <f>EmpDetail!K32</f>
        <v>41300</v>
      </c>
      <c r="J33" s="1414">
        <f>EmpDetail!I32</f>
        <v>0</v>
      </c>
      <c r="K33" s="1413" t="str">
        <f>EmpDetail!V32</f>
        <v>RJTO200836022672</v>
      </c>
      <c r="L33" s="1413">
        <f>EmpDetail!U32</f>
        <v>61055592066</v>
      </c>
      <c r="M33" s="1413">
        <f>EmpDetail!Y32</f>
        <v>0</v>
      </c>
      <c r="N33" s="1413">
        <f>EmpDetail!X32</f>
        <v>1140016</v>
      </c>
      <c r="O33" s="1413">
        <f>EmpDetail!Z32</f>
        <v>110051615519</v>
      </c>
      <c r="P33" s="1413" t="str">
        <f>EmpDetail!AB32</f>
        <v>BDKPJ6559D</v>
      </c>
      <c r="Q33" s="1413">
        <f>EmpDetail!AF32</f>
        <v>9166967817</v>
      </c>
      <c r="R33" s="1413">
        <f>EmpDetail!AE32</f>
        <v>0</v>
      </c>
      <c r="S33" s="1415" t="str">
        <f>EmpDetail!AD32</f>
        <v>xzkiks pkSxkbZ rglhy ihiyw ftyk Vksad</v>
      </c>
      <c r="T33" s="91"/>
      <c r="U33" s="91"/>
      <c r="V33" s="91"/>
      <c r="W33" s="91"/>
      <c r="X33" s="91"/>
      <c r="Y33" s="91"/>
      <c r="Z33" s="91"/>
      <c r="AA33" s="91"/>
      <c r="AB33" s="91"/>
      <c r="AC33" s="91"/>
      <c r="AD33" s="91"/>
      <c r="AE33" s="91"/>
      <c r="AF33" s="91"/>
      <c r="AG33" s="91"/>
      <c r="AH33" s="91"/>
      <c r="AI33" s="91"/>
      <c r="AJ33" s="91"/>
      <c r="AK33" s="91"/>
      <c r="AL33" s="91"/>
      <c r="AM33" s="91"/>
      <c r="AN33" s="91"/>
      <c r="AO33" s="91"/>
      <c r="AP33" s="91"/>
      <c r="AQ33" s="91"/>
      <c r="AR33" s="91"/>
      <c r="AS33" s="91"/>
      <c r="AT33" s="91"/>
      <c r="AU33" s="91"/>
      <c r="AV33" s="91"/>
      <c r="AW33" s="91"/>
      <c r="AX33" s="91"/>
      <c r="AY33" s="91"/>
    </row>
    <row r="34" spans="1:51" ht="18.600000000000001" thickBot="1">
      <c r="A34" s="91"/>
      <c r="B34" s="1354">
        <f>EmpDetail!A33</f>
        <v>30</v>
      </c>
      <c r="C34" s="1359" t="str">
        <f>EmpDetail!B33</f>
        <v>jketl ;kno</v>
      </c>
      <c r="D34" s="1360" t="str">
        <f>EmpDetail!C33</f>
        <v>अध्यापक ग्रेड III</v>
      </c>
      <c r="E34" s="1360" t="str">
        <f>EmpDetail!D33</f>
        <v>राप्रावि बैरवा ढाणी सोन्दीफल</v>
      </c>
      <c r="F34" s="1411" t="str">
        <f>EmpDetail!J33</f>
        <v>L-12</v>
      </c>
      <c r="G34" s="1412">
        <f>EmpDetail!E33</f>
        <v>25731</v>
      </c>
      <c r="H34" s="1412">
        <f>EmpDetail!F33</f>
        <v>0</v>
      </c>
      <c r="I34" s="1413">
        <f>EmpDetail!K33</f>
        <v>63100</v>
      </c>
      <c r="J34" s="1414">
        <f>EmpDetail!I33</f>
        <v>0</v>
      </c>
      <c r="K34" s="1413" t="str">
        <f>EmpDetail!V33</f>
        <v>RJTO199436007983</v>
      </c>
      <c r="L34" s="1413">
        <f>EmpDetail!U33</f>
        <v>61019435472</v>
      </c>
      <c r="M34" s="1413">
        <f>EmpDetail!Y33</f>
        <v>845816</v>
      </c>
      <c r="N34" s="1413">
        <f>EmpDetail!X33</f>
        <v>748575</v>
      </c>
      <c r="O34" s="1413">
        <f>EmpDetail!Z33</f>
        <v>0</v>
      </c>
      <c r="P34" s="1413" t="str">
        <f>EmpDetail!AB33</f>
        <v>AASPY7179G</v>
      </c>
      <c r="Q34" s="1413">
        <f>EmpDetail!AF33</f>
        <v>8824745056</v>
      </c>
      <c r="R34" s="1413">
        <f>EmpDetail!AE33</f>
        <v>0</v>
      </c>
      <c r="S34" s="1415" t="str">
        <f>EmpDetail!AD33</f>
        <v>xzkiks cksj[k.Mh rglhy ihiyw Vksad</v>
      </c>
      <c r="T34" s="91"/>
      <c r="U34" s="91"/>
      <c r="V34" s="91"/>
      <c r="W34" s="91"/>
      <c r="X34" s="91"/>
      <c r="Y34" s="91"/>
      <c r="Z34" s="91"/>
      <c r="AA34" s="91"/>
      <c r="AB34" s="91"/>
      <c r="AC34" s="91"/>
      <c r="AD34" s="91"/>
      <c r="AE34" s="91"/>
      <c r="AF34" s="91"/>
      <c r="AG34" s="91"/>
      <c r="AH34" s="91"/>
      <c r="AI34" s="91"/>
      <c r="AJ34" s="91"/>
      <c r="AK34" s="91"/>
      <c r="AL34" s="91"/>
      <c r="AM34" s="91"/>
      <c r="AN34" s="91"/>
      <c r="AO34" s="91"/>
      <c r="AP34" s="91"/>
      <c r="AQ34" s="91"/>
      <c r="AR34" s="91"/>
      <c r="AS34" s="91"/>
      <c r="AT34" s="91"/>
      <c r="AU34" s="91"/>
      <c r="AV34" s="91"/>
      <c r="AW34" s="91"/>
      <c r="AX34" s="91"/>
      <c r="AY34" s="91"/>
    </row>
    <row r="35" spans="1:51" ht="24.6" thickBot="1">
      <c r="A35" s="91"/>
      <c r="B35" s="1354">
        <f>EmpDetail!A34</f>
        <v>31</v>
      </c>
      <c r="C35" s="1359" t="str">
        <f>EmpDetail!B34</f>
        <v>dtksMey eh.kk</v>
      </c>
      <c r="D35" s="1360" t="str">
        <f>EmpDetail!C34</f>
        <v>अध्यापक ग्रेड III</v>
      </c>
      <c r="E35" s="1360" t="str">
        <f>EmpDetail!D34</f>
        <v>राप्रावि बैरवा ढाणी सोन्दीफल</v>
      </c>
      <c r="F35" s="1411" t="str">
        <f>EmpDetail!J34</f>
        <v>L-10</v>
      </c>
      <c r="G35" s="1412">
        <f>EmpDetail!E34</f>
        <v>33055</v>
      </c>
      <c r="H35" s="1412">
        <f>EmpDetail!F34</f>
        <v>0</v>
      </c>
      <c r="I35" s="1413">
        <f>EmpDetail!K34</f>
        <v>38000</v>
      </c>
      <c r="J35" s="1414">
        <f>EmpDetail!I34</f>
        <v>0</v>
      </c>
      <c r="K35" s="1413" t="str">
        <f>EmpDetail!V34</f>
        <v>RJTO201536032956</v>
      </c>
      <c r="L35" s="1413">
        <f>EmpDetail!U34</f>
        <v>61134498929</v>
      </c>
      <c r="M35" s="1413">
        <f>EmpDetail!Y34</f>
        <v>0</v>
      </c>
      <c r="N35" s="1413">
        <f>EmpDetail!X34</f>
        <v>1325329</v>
      </c>
      <c r="O35" s="1413">
        <f>EmpDetail!Z34</f>
        <v>110101542035</v>
      </c>
      <c r="P35" s="1413" t="str">
        <f>EmpDetail!AB34</f>
        <v>BXMPM7839M</v>
      </c>
      <c r="Q35" s="1413">
        <f>EmpDetail!AF34</f>
        <v>9166474635</v>
      </c>
      <c r="R35" s="1413">
        <f>EmpDetail!AE34</f>
        <v>0</v>
      </c>
      <c r="S35" s="1415" t="str">
        <f>EmpDetail!AD34</f>
        <v>xzk0 leniqjk iks0  cksj[k.Mh dykW rglhy ihiyw ft0 Vksad</v>
      </c>
      <c r="T35" s="91"/>
      <c r="U35" s="91"/>
      <c r="V35" s="91"/>
      <c r="W35" s="91"/>
      <c r="X35" s="91"/>
      <c r="Y35" s="91"/>
      <c r="Z35" s="91"/>
      <c r="AA35" s="91"/>
      <c r="AB35" s="91"/>
      <c r="AC35" s="91"/>
      <c r="AD35" s="91"/>
      <c r="AE35" s="91"/>
      <c r="AF35" s="91"/>
      <c r="AG35" s="91"/>
      <c r="AH35" s="91"/>
      <c r="AI35" s="91"/>
      <c r="AJ35" s="91"/>
      <c r="AK35" s="91"/>
      <c r="AL35" s="91"/>
      <c r="AM35" s="91"/>
      <c r="AN35" s="91"/>
      <c r="AO35" s="91"/>
      <c r="AP35" s="91"/>
      <c r="AQ35" s="91"/>
      <c r="AR35" s="91"/>
      <c r="AS35" s="91"/>
      <c r="AT35" s="91"/>
      <c r="AU35" s="91"/>
      <c r="AV35" s="91"/>
      <c r="AW35" s="91"/>
      <c r="AX35" s="91"/>
      <c r="AY35" s="91"/>
    </row>
    <row r="36" spans="1:51" ht="18.600000000000001" thickBot="1">
      <c r="A36" s="91"/>
      <c r="B36" s="1354">
        <f>EmpDetail!A35</f>
        <v>32</v>
      </c>
      <c r="C36" s="1359" t="str">
        <f>EmpDetail!B35</f>
        <v>/kaut; xkSRre</v>
      </c>
      <c r="D36" s="1360" t="str">
        <f>EmpDetail!C35</f>
        <v>अध्यापक ग्रेड III</v>
      </c>
      <c r="E36" s="1360" t="str">
        <f>EmpDetail!D35</f>
        <v>राउप्रावि गोरधनपुरा</v>
      </c>
      <c r="F36" s="1411" t="str">
        <f>EmpDetail!J35</f>
        <v>L-10</v>
      </c>
      <c r="G36" s="1412">
        <f>EmpDetail!E35</f>
        <v>31649</v>
      </c>
      <c r="H36" s="1412">
        <f>EmpDetail!F35</f>
        <v>43193</v>
      </c>
      <c r="I36" s="1413">
        <f>EmpDetail!K35</f>
        <v>34800</v>
      </c>
      <c r="J36" s="1414">
        <f>EmpDetail!I35</f>
        <v>43343</v>
      </c>
      <c r="K36" s="1413" t="str">
        <f>EmpDetail!V35</f>
        <v>RJBW201808014066</v>
      </c>
      <c r="L36" s="1413">
        <f>EmpDetail!U35</f>
        <v>61033657191</v>
      </c>
      <c r="M36" s="1413">
        <f>EmpDetail!Y35</f>
        <v>0</v>
      </c>
      <c r="N36" s="1413">
        <f>EmpDetail!X35</f>
        <v>1447211</v>
      </c>
      <c r="O36" s="1413">
        <f>EmpDetail!Z35</f>
        <v>110112693054</v>
      </c>
      <c r="P36" s="1413" t="str">
        <f>EmpDetail!AB35</f>
        <v>AOWPG8480N</v>
      </c>
      <c r="Q36" s="1413">
        <f>EmpDetail!AF35</f>
        <v>9667531214</v>
      </c>
      <c r="R36" s="1413">
        <f>EmpDetail!AE35</f>
        <v>0</v>
      </c>
      <c r="S36" s="1415" t="str">
        <f>EmpDetail!AD35</f>
        <v>xzkiks fMXxh rglhy ekyiqjk Vksad</v>
      </c>
      <c r="T36" s="91"/>
      <c r="U36" s="91"/>
      <c r="V36" s="91"/>
      <c r="W36" s="91"/>
      <c r="X36" s="91"/>
      <c r="Y36" s="91"/>
      <c r="Z36" s="91"/>
      <c r="AA36" s="91"/>
      <c r="AB36" s="91"/>
      <c r="AC36" s="91"/>
      <c r="AD36" s="91"/>
      <c r="AE36" s="91"/>
      <c r="AF36" s="91"/>
      <c r="AG36" s="91"/>
      <c r="AH36" s="91"/>
      <c r="AI36" s="91"/>
      <c r="AJ36" s="91"/>
      <c r="AK36" s="91"/>
      <c r="AL36" s="91"/>
      <c r="AM36" s="91"/>
      <c r="AN36" s="91"/>
      <c r="AO36" s="91"/>
      <c r="AP36" s="91"/>
      <c r="AQ36" s="91"/>
      <c r="AR36" s="91"/>
      <c r="AS36" s="91"/>
      <c r="AT36" s="91"/>
      <c r="AU36" s="91"/>
      <c r="AV36" s="91"/>
      <c r="AW36" s="91"/>
      <c r="AX36" s="91"/>
      <c r="AY36" s="91"/>
    </row>
    <row r="37" spans="1:51" ht="24.6" thickBot="1">
      <c r="A37" s="91"/>
      <c r="B37" s="1354">
        <f>EmpDetail!A36</f>
        <v>33</v>
      </c>
      <c r="C37" s="1359" t="str">
        <f>EmpDetail!B36</f>
        <v>d`".kk xaxoky</v>
      </c>
      <c r="D37" s="1360" t="str">
        <f>EmpDetail!C36</f>
        <v>अध्यापक ग्रेड III</v>
      </c>
      <c r="E37" s="1360" t="str">
        <f>EmpDetail!D36</f>
        <v>राउप्रावि गोरधनपुरा</v>
      </c>
      <c r="F37" s="1411" t="str">
        <f>EmpDetail!J36</f>
        <v>L-10</v>
      </c>
      <c r="G37" s="1412">
        <f>EmpDetail!E36</f>
        <v>34870</v>
      </c>
      <c r="H37" s="1412">
        <f>EmpDetail!F36</f>
        <v>43455</v>
      </c>
      <c r="I37" s="1413">
        <f>EmpDetail!K36</f>
        <v>33800</v>
      </c>
      <c r="J37" s="1414">
        <f>EmpDetail!I36</f>
        <v>43455</v>
      </c>
      <c r="K37" s="1413" t="str">
        <f>EmpDetail!V36</f>
        <v>RJTO201836053346</v>
      </c>
      <c r="L37" s="1413">
        <f>EmpDetail!U36</f>
        <v>61148796699</v>
      </c>
      <c r="M37" s="1413">
        <f>EmpDetail!Y36</f>
        <v>0</v>
      </c>
      <c r="N37" s="1413">
        <f>EmpDetail!X36</f>
        <v>1447209</v>
      </c>
      <c r="O37" s="1413">
        <f>EmpDetail!Z36</f>
        <v>110153207446</v>
      </c>
      <c r="P37" s="1413" t="str">
        <f>EmpDetail!AB36</f>
        <v>CSEPG6332F</v>
      </c>
      <c r="Q37" s="1413">
        <f>EmpDetail!AF36</f>
        <v>8005747070</v>
      </c>
      <c r="R37" s="1413">
        <f>EmpDetail!AE36</f>
        <v>0</v>
      </c>
      <c r="S37" s="1415" t="str">
        <f>EmpDetail!AD36</f>
        <v>,QlhvkbZ xksnke ds ikl fuokbZ Vksad</v>
      </c>
      <c r="T37" s="91"/>
      <c r="U37" s="91"/>
      <c r="V37" s="91"/>
      <c r="W37" s="91"/>
      <c r="X37" s="91"/>
      <c r="Y37" s="91"/>
      <c r="Z37" s="91"/>
      <c r="AA37" s="91"/>
      <c r="AB37" s="91"/>
      <c r="AC37" s="91"/>
      <c r="AD37" s="91"/>
      <c r="AE37" s="91"/>
      <c r="AF37" s="91"/>
      <c r="AG37" s="91"/>
      <c r="AH37" s="91"/>
      <c r="AI37" s="91"/>
      <c r="AJ37" s="91"/>
      <c r="AK37" s="91"/>
      <c r="AL37" s="91"/>
      <c r="AM37" s="91"/>
      <c r="AN37" s="91"/>
      <c r="AO37" s="91"/>
      <c r="AP37" s="91"/>
      <c r="AQ37" s="91"/>
      <c r="AR37" s="91"/>
      <c r="AS37" s="91"/>
      <c r="AT37" s="91"/>
      <c r="AU37" s="91"/>
      <c r="AV37" s="91"/>
      <c r="AW37" s="91"/>
      <c r="AX37" s="91"/>
      <c r="AY37" s="91"/>
    </row>
    <row r="38" spans="1:51" ht="24.6" thickBot="1">
      <c r="A38" s="91"/>
      <c r="B38" s="1354">
        <f>EmpDetail!A37</f>
        <v>34</v>
      </c>
      <c r="C38" s="1359" t="str">
        <f>EmpDetail!B37</f>
        <v>n'kjFk dqekj ;kno</v>
      </c>
      <c r="D38" s="1360" t="str">
        <f>EmpDetail!C37</f>
        <v>अध्यापक ग्रेड III</v>
      </c>
      <c r="E38" s="1360" t="str">
        <f>EmpDetail!D37</f>
        <v>राउप्रावि सोंदीफल</v>
      </c>
      <c r="F38" s="1411" t="str">
        <f>EmpDetail!J37</f>
        <v>L-10</v>
      </c>
      <c r="G38" s="1412">
        <f>EmpDetail!E37</f>
        <v>33239</v>
      </c>
      <c r="H38" s="1412">
        <f>EmpDetail!F37</f>
        <v>43372</v>
      </c>
      <c r="I38" s="1413">
        <f>EmpDetail!K37</f>
        <v>23700</v>
      </c>
      <c r="J38" s="1414">
        <f>EmpDetail!I37</f>
        <v>43372</v>
      </c>
      <c r="K38" s="1413" t="str">
        <f>EmpDetail!V37</f>
        <v>RJTO201836032921</v>
      </c>
      <c r="L38" s="1413">
        <f>EmpDetail!U37</f>
        <v>32480142484</v>
      </c>
      <c r="M38" s="1413">
        <f>EmpDetail!Y37</f>
        <v>0</v>
      </c>
      <c r="N38" s="1413">
        <f>EmpDetail!X37</f>
        <v>0</v>
      </c>
      <c r="O38" s="1413">
        <f>EmpDetail!Z37</f>
        <v>110082740763</v>
      </c>
      <c r="P38" s="1413" t="str">
        <f>EmpDetail!AB37</f>
        <v>AIJPY4777B</v>
      </c>
      <c r="Q38" s="1413">
        <f>EmpDetail!AF37</f>
        <v>9251862658</v>
      </c>
      <c r="R38" s="1413">
        <f>EmpDetail!AE37</f>
        <v>0</v>
      </c>
      <c r="S38" s="1415" t="str">
        <f>EmpDetail!AD37</f>
        <v>xzk0 taokyh iks0 ukusj rglhy ihiyw ft0 Vksad</v>
      </c>
      <c r="T38" s="91"/>
      <c r="U38" s="91"/>
      <c r="V38" s="91"/>
      <c r="W38" s="91"/>
      <c r="X38" s="91"/>
      <c r="Y38" s="91"/>
      <c r="Z38" s="91"/>
      <c r="AA38" s="91"/>
      <c r="AB38" s="91"/>
      <c r="AC38" s="91"/>
      <c r="AD38" s="91"/>
      <c r="AE38" s="91"/>
      <c r="AF38" s="91"/>
      <c r="AG38" s="91"/>
      <c r="AH38" s="91"/>
      <c r="AI38" s="91"/>
      <c r="AJ38" s="91"/>
      <c r="AK38" s="91"/>
      <c r="AL38" s="91"/>
      <c r="AM38" s="91"/>
      <c r="AN38" s="91"/>
      <c r="AO38" s="91"/>
      <c r="AP38" s="91"/>
      <c r="AQ38" s="91"/>
      <c r="AR38" s="91"/>
      <c r="AS38" s="91"/>
      <c r="AT38" s="91"/>
      <c r="AU38" s="91"/>
      <c r="AV38" s="91"/>
      <c r="AW38" s="91"/>
      <c r="AX38" s="91"/>
      <c r="AY38" s="91"/>
    </row>
    <row r="39" spans="1:51" ht="18.600000000000001" thickBot="1">
      <c r="A39" s="91"/>
      <c r="B39" s="1354">
        <f>EmpDetail!A38</f>
        <v>35</v>
      </c>
      <c r="C39" s="1359" t="str">
        <f>EmpDetail!B38</f>
        <v>d`".k yky tkV</v>
      </c>
      <c r="D39" s="1360" t="str">
        <f>EmpDetail!C38</f>
        <v>अध्यापक ग्रेड III</v>
      </c>
      <c r="E39" s="1360" t="str">
        <f>EmpDetail!D38</f>
        <v>राउप्रावि सोंदीफल</v>
      </c>
      <c r="F39" s="1411" t="str">
        <f>EmpDetail!J38</f>
        <v>L-10</v>
      </c>
      <c r="G39" s="1412">
        <f>EmpDetail!E38</f>
        <v>33072</v>
      </c>
      <c r="H39" s="1412">
        <f>EmpDetail!F38</f>
        <v>43375</v>
      </c>
      <c r="I39" s="1413">
        <f>EmpDetail!K38</f>
        <v>33800</v>
      </c>
      <c r="J39" s="1414">
        <f>EmpDetail!I38</f>
        <v>43375</v>
      </c>
      <c r="K39" s="1413" t="str">
        <f>EmpDetail!V38</f>
        <v>RJTO201836032954</v>
      </c>
      <c r="L39" s="1413">
        <f>EmpDetail!U38</f>
        <v>51104741759</v>
      </c>
      <c r="M39" s="1413">
        <f>EmpDetail!Y38</f>
        <v>0</v>
      </c>
      <c r="N39" s="1413">
        <f>EmpDetail!X38</f>
        <v>1447215</v>
      </c>
      <c r="O39" s="1413">
        <f>EmpDetail!Z38</f>
        <v>110102966759</v>
      </c>
      <c r="P39" s="1413" t="str">
        <f>EmpDetail!AB38</f>
        <v>BFMPJ9260B</v>
      </c>
      <c r="Q39" s="1413">
        <f>EmpDetail!AF38</f>
        <v>8696014039</v>
      </c>
      <c r="R39" s="1413">
        <f>EmpDetail!AE38</f>
        <v>0</v>
      </c>
      <c r="S39" s="1415" t="str">
        <f>EmpDetail!AD38</f>
        <v>xzkiks pkSxkbZa rglhy ihiyw Vksad</v>
      </c>
      <c r="T39" s="91"/>
      <c r="U39" s="91"/>
      <c r="V39" s="91"/>
      <c r="W39" s="91"/>
      <c r="X39" s="91"/>
      <c r="Y39" s="91"/>
      <c r="Z39" s="91"/>
      <c r="AA39" s="91"/>
      <c r="AB39" s="91"/>
      <c r="AC39" s="91"/>
      <c r="AD39" s="91"/>
      <c r="AE39" s="91"/>
      <c r="AF39" s="91"/>
      <c r="AG39" s="91"/>
      <c r="AH39" s="91"/>
      <c r="AI39" s="91"/>
      <c r="AJ39" s="91"/>
      <c r="AK39" s="91"/>
      <c r="AL39" s="91"/>
      <c r="AM39" s="91"/>
      <c r="AN39" s="91"/>
      <c r="AO39" s="91"/>
      <c r="AP39" s="91"/>
      <c r="AQ39" s="91"/>
      <c r="AR39" s="91"/>
      <c r="AS39" s="91"/>
      <c r="AT39" s="91"/>
      <c r="AU39" s="91"/>
      <c r="AV39" s="91"/>
      <c r="AW39" s="91"/>
      <c r="AX39" s="91"/>
      <c r="AY39" s="91"/>
    </row>
    <row r="40" spans="1:51" ht="24.6" thickBot="1">
      <c r="A40" s="91"/>
      <c r="B40" s="1354">
        <f>EmpDetail!A39</f>
        <v>36</v>
      </c>
      <c r="C40" s="1359" t="str">
        <f>EmpDetail!B39</f>
        <v>nhisUnz dqekj iztkir</v>
      </c>
      <c r="D40" s="1360" t="str">
        <f>EmpDetail!C39</f>
        <v>अध्यापक ग्रेड III</v>
      </c>
      <c r="E40" s="1360" t="str">
        <f>EmpDetail!D39</f>
        <v>राउप्रावि सोंदीफल</v>
      </c>
      <c r="F40" s="1411" t="str">
        <f>EmpDetail!J39</f>
        <v>L-10</v>
      </c>
      <c r="G40" s="1412">
        <f>EmpDetail!E39</f>
        <v>34527</v>
      </c>
      <c r="H40" s="1412">
        <f>EmpDetail!F43</f>
        <v>44103</v>
      </c>
      <c r="I40" s="1413">
        <f>EmpDetail!K39</f>
        <v>33800</v>
      </c>
      <c r="J40" s="1414">
        <f>EmpDetail!I39</f>
        <v>43532</v>
      </c>
      <c r="K40" s="1413" t="str">
        <f>EmpDetail!V39</f>
        <v>RJSM201832057043</v>
      </c>
      <c r="L40" s="1413">
        <f>EmpDetail!U39</f>
        <v>38529450856</v>
      </c>
      <c r="M40" s="1413">
        <f>EmpDetail!Y39</f>
        <v>0</v>
      </c>
      <c r="N40" s="1413">
        <f>EmpDetail!X39</f>
        <v>1447214</v>
      </c>
      <c r="O40" s="1413">
        <f>EmpDetail!Z39</f>
        <v>111103230035</v>
      </c>
      <c r="P40" s="1413" t="str">
        <f>EmpDetail!AB39</f>
        <v>ESNPP1895K</v>
      </c>
      <c r="Q40" s="1413">
        <f>EmpDetail!AF39</f>
        <v>9887592568</v>
      </c>
      <c r="R40" s="1413">
        <f>EmpDetail!AE39</f>
        <v>0</v>
      </c>
      <c r="S40" s="1415" t="str">
        <f>EmpDetail!AD39</f>
        <v>xzk0iks0 cksjMh rglhy teokjkex&lt; ft0 t;iqj</v>
      </c>
      <c r="T40" s="91"/>
      <c r="U40" s="91"/>
      <c r="V40" s="91"/>
      <c r="W40" s="91"/>
      <c r="X40" s="91"/>
      <c r="Y40" s="91"/>
      <c r="Z40" s="91"/>
      <c r="AA40" s="91"/>
      <c r="AB40" s="91"/>
      <c r="AC40" s="91"/>
      <c r="AD40" s="91"/>
      <c r="AE40" s="91"/>
      <c r="AF40" s="91"/>
      <c r="AG40" s="91"/>
      <c r="AH40" s="91"/>
      <c r="AI40" s="91"/>
      <c r="AJ40" s="91"/>
      <c r="AK40" s="91"/>
      <c r="AL40" s="91"/>
      <c r="AM40" s="91"/>
      <c r="AN40" s="91"/>
      <c r="AO40" s="91"/>
      <c r="AP40" s="91"/>
      <c r="AQ40" s="91"/>
      <c r="AR40" s="91"/>
      <c r="AS40" s="91"/>
      <c r="AT40" s="91"/>
      <c r="AU40" s="91"/>
      <c r="AV40" s="91"/>
      <c r="AW40" s="91"/>
      <c r="AX40" s="91"/>
      <c r="AY40" s="91"/>
    </row>
    <row r="41" spans="1:51" ht="24.6" thickBot="1">
      <c r="A41" s="91"/>
      <c r="B41" s="1354">
        <f>EmpDetail!A40</f>
        <v>37</v>
      </c>
      <c r="C41" s="1359" t="str">
        <f>EmpDetail!B40</f>
        <v>uohu dqekj</v>
      </c>
      <c r="D41" s="1360" t="str">
        <f>EmpDetail!C40</f>
        <v>अध्यापक ग्रेड III</v>
      </c>
      <c r="E41" s="1360" t="str">
        <f>EmpDetail!D40</f>
        <v>राउप्रावि मोहिनी</v>
      </c>
      <c r="F41" s="1411" t="str">
        <f>EmpDetail!J40</f>
        <v>L-10</v>
      </c>
      <c r="G41" s="1412">
        <f>EmpDetail!E40</f>
        <v>34802</v>
      </c>
      <c r="H41" s="1412">
        <f>EmpDetail!F42</f>
        <v>43371</v>
      </c>
      <c r="I41" s="1413">
        <f>EmpDetail!K40</f>
        <v>33800</v>
      </c>
      <c r="J41" s="1414">
        <f>EmpDetail!I40</f>
        <v>43533</v>
      </c>
      <c r="K41" s="1413" t="str">
        <f>EmpDetail!V40</f>
        <v>RJKO201827053311</v>
      </c>
      <c r="L41" s="1413">
        <f>EmpDetail!U40</f>
        <v>20163229184</v>
      </c>
      <c r="M41" s="1413">
        <f>EmpDetail!Y40</f>
        <v>0</v>
      </c>
      <c r="N41" s="1413">
        <f>EmpDetail!X40</f>
        <v>1447212</v>
      </c>
      <c r="O41" s="1413">
        <f>EmpDetail!Z40</f>
        <v>110133359860</v>
      </c>
      <c r="P41" s="1413" t="str">
        <f>EmpDetail!AB40</f>
        <v>GMVPK0622K</v>
      </c>
      <c r="Q41" s="1413">
        <f>EmpDetail!AF40</f>
        <v>8094336985</v>
      </c>
      <c r="R41" s="1413">
        <f>EmpDetail!AE40</f>
        <v>0</v>
      </c>
      <c r="S41" s="1415" t="str">
        <f>EmpDetail!AD40</f>
        <v>xzk0 Jh;klj dyk ok;k uqvk ft0 &gt;qu&gt;quq</v>
      </c>
      <c r="T41" s="91"/>
      <c r="U41" s="91"/>
      <c r="V41" s="91"/>
      <c r="W41" s="91"/>
      <c r="X41" s="91"/>
      <c r="Y41" s="91"/>
      <c r="Z41" s="91"/>
      <c r="AA41" s="91"/>
      <c r="AB41" s="91"/>
      <c r="AC41" s="91"/>
      <c r="AD41" s="91"/>
      <c r="AE41" s="91"/>
      <c r="AF41" s="91"/>
      <c r="AG41" s="91"/>
      <c r="AH41" s="91"/>
      <c r="AI41" s="91"/>
      <c r="AJ41" s="91"/>
      <c r="AK41" s="91"/>
      <c r="AL41" s="91"/>
      <c r="AM41" s="91"/>
      <c r="AN41" s="91"/>
      <c r="AO41" s="91"/>
      <c r="AP41" s="91"/>
      <c r="AQ41" s="91"/>
      <c r="AR41" s="91"/>
      <c r="AS41" s="91"/>
      <c r="AT41" s="91"/>
      <c r="AU41" s="91"/>
      <c r="AV41" s="91"/>
      <c r="AW41" s="91"/>
      <c r="AX41" s="91"/>
      <c r="AY41" s="91"/>
    </row>
    <row r="42" spans="1:51" ht="24.6" thickBot="1">
      <c r="A42" s="91"/>
      <c r="B42" s="1354">
        <f>EmpDetail!A41</f>
        <v>38</v>
      </c>
      <c r="C42" s="1359" t="str">
        <f>EmpDetail!B41</f>
        <v>ehrs'k dqekj 'kekZ</v>
      </c>
      <c r="D42" s="1360" t="str">
        <f>EmpDetail!C41</f>
        <v>अध्यापक ग्रेड III</v>
      </c>
      <c r="E42" s="1360" t="str">
        <f>EmpDetail!D41</f>
        <v>राउप्रावि मोहिनी</v>
      </c>
      <c r="F42" s="1411" t="str">
        <f>EmpDetail!J41</f>
        <v>L-10</v>
      </c>
      <c r="G42" s="1412">
        <f>EmpDetail!E41</f>
        <v>32733</v>
      </c>
      <c r="H42" s="1412">
        <f>EmpDetail!G40</f>
        <v>44186</v>
      </c>
      <c r="I42" s="1413">
        <f>EmpDetail!K41</f>
        <v>34800</v>
      </c>
      <c r="J42" s="1414">
        <f>EmpDetail!I41</f>
        <v>43356</v>
      </c>
      <c r="K42" s="1413" t="str">
        <f>EmpDetail!V41</f>
        <v>RJBW201808013741</v>
      </c>
      <c r="L42" s="1413">
        <f>EmpDetail!U41</f>
        <v>61030857272</v>
      </c>
      <c r="M42" s="1413">
        <f>EmpDetail!Y41</f>
        <v>0</v>
      </c>
      <c r="N42" s="1413">
        <f>EmpDetail!X41</f>
        <v>1447213</v>
      </c>
      <c r="O42" s="1413">
        <f>EmpDetail!Z41</f>
        <v>110142729623</v>
      </c>
      <c r="P42" s="1413" t="str">
        <f>EmpDetail!AB41</f>
        <v>BRDPS2559F</v>
      </c>
      <c r="Q42" s="1413">
        <f>EmpDetail!AF41</f>
        <v>9928476888</v>
      </c>
      <c r="R42" s="1413">
        <f>EmpDetail!AE41</f>
        <v>0</v>
      </c>
      <c r="S42" s="1415" t="str">
        <f>EmpDetail!AD41</f>
        <v>uUn fogkj dkWyksuh cLlh ft0 t;iqj</v>
      </c>
      <c r="T42" s="91"/>
      <c r="U42" s="91"/>
      <c r="V42" s="91"/>
      <c r="W42" s="91"/>
      <c r="X42" s="91"/>
      <c r="Y42" s="91"/>
      <c r="Z42" s="91"/>
      <c r="AA42" s="91"/>
      <c r="AB42" s="91"/>
      <c r="AC42" s="91"/>
      <c r="AD42" s="91"/>
      <c r="AE42" s="91"/>
      <c r="AF42" s="91"/>
      <c r="AG42" s="91"/>
      <c r="AH42" s="91"/>
      <c r="AI42" s="91"/>
      <c r="AJ42" s="91"/>
      <c r="AK42" s="91"/>
      <c r="AL42" s="91"/>
      <c r="AM42" s="91"/>
      <c r="AN42" s="91"/>
      <c r="AO42" s="91"/>
      <c r="AP42" s="91"/>
      <c r="AQ42" s="91"/>
      <c r="AR42" s="91"/>
      <c r="AS42" s="91"/>
      <c r="AT42" s="91"/>
      <c r="AU42" s="91"/>
      <c r="AV42" s="91"/>
      <c r="AW42" s="91"/>
      <c r="AX42" s="91"/>
      <c r="AY42" s="91"/>
    </row>
    <row r="43" spans="1:51" ht="18.600000000000001" thickBot="1">
      <c r="A43" s="91"/>
      <c r="B43" s="1354">
        <f>EmpDetail!A42</f>
        <v>39</v>
      </c>
      <c r="C43" s="1359" t="str">
        <f>EmpDetail!B42</f>
        <v>eUtw eh.kk</v>
      </c>
      <c r="D43" s="1360" t="str">
        <f>EmpDetail!C42</f>
        <v>वरिष्ठ अध्यापक</v>
      </c>
      <c r="E43" s="1360" t="str">
        <f>EmpDetail!D42</f>
        <v>राउप्रावि गोरधनपुरा</v>
      </c>
      <c r="F43" s="1411" t="str">
        <f>EmpDetail!J42</f>
        <v>L-10</v>
      </c>
      <c r="G43" s="1412">
        <f>EmpDetail!E42</f>
        <v>33244</v>
      </c>
      <c r="H43" s="1412">
        <f>EmpDetail!F39</f>
        <v>43462</v>
      </c>
      <c r="I43" s="1413">
        <f>EmpDetail!K42</f>
        <v>33800</v>
      </c>
      <c r="J43" s="1414">
        <f>EmpDetail!I42</f>
        <v>44103</v>
      </c>
      <c r="K43" s="1413" t="str">
        <f>EmpDetail!V42</f>
        <v>RJDA201813019900</v>
      </c>
      <c r="L43" s="1413">
        <f>EmpDetail!U42</f>
        <v>37975429233</v>
      </c>
      <c r="M43" s="1413">
        <f>EmpDetail!Y42</f>
        <v>0</v>
      </c>
      <c r="N43" s="1413">
        <f>EmpDetail!X42</f>
        <v>1447210</v>
      </c>
      <c r="O43" s="1413">
        <f>EmpDetail!Z42</f>
        <v>111102907638</v>
      </c>
      <c r="P43" s="1413" t="str">
        <f>EmpDetail!AB42</f>
        <v>EKJPM1951B</v>
      </c>
      <c r="Q43" s="1413">
        <f>EmpDetail!AF42</f>
        <v>7737946347</v>
      </c>
      <c r="R43" s="1413">
        <f>EmpDetail!AE42</f>
        <v>0</v>
      </c>
      <c r="S43" s="1415" t="str">
        <f>EmpDetail!AD42</f>
        <v>nkSlk</v>
      </c>
      <c r="T43" s="91"/>
      <c r="U43" s="91"/>
      <c r="V43" s="91"/>
      <c r="W43" s="91"/>
      <c r="X43" s="91"/>
      <c r="Y43" s="91"/>
      <c r="Z43" s="91"/>
      <c r="AA43" s="91"/>
      <c r="AB43" s="91"/>
      <c r="AC43" s="91"/>
      <c r="AD43" s="91"/>
      <c r="AE43" s="91"/>
      <c r="AF43" s="91"/>
      <c r="AG43" s="91"/>
      <c r="AH43" s="91"/>
      <c r="AI43" s="91"/>
      <c r="AJ43" s="91"/>
      <c r="AK43" s="91"/>
      <c r="AL43" s="91"/>
      <c r="AM43" s="91"/>
      <c r="AN43" s="91"/>
      <c r="AO43" s="91"/>
      <c r="AP43" s="91"/>
      <c r="AQ43" s="91"/>
      <c r="AR43" s="91"/>
      <c r="AS43" s="91"/>
      <c r="AT43" s="91"/>
      <c r="AU43" s="91"/>
      <c r="AV43" s="91"/>
      <c r="AW43" s="91"/>
      <c r="AX43" s="91"/>
      <c r="AY43" s="91"/>
    </row>
    <row r="44" spans="1:51" ht="18.600000000000001" thickBot="1">
      <c r="A44" s="91"/>
      <c r="B44" s="1354">
        <f>EmpDetail!A43</f>
        <v>40</v>
      </c>
      <c r="C44" s="1359" t="str">
        <f>EmpDetail!B43</f>
        <v>eatw pkS/kjh</v>
      </c>
      <c r="D44" s="1360" t="str">
        <f>EmpDetail!C43</f>
        <v>वरिष्ठ अध्यापक</v>
      </c>
      <c r="E44" s="1360" t="str">
        <f>EmpDetail!D43</f>
        <v>राउप्रावि सोंदीफल</v>
      </c>
      <c r="F44" s="1411" t="str">
        <f>EmpDetail!J43</f>
        <v>L-11</v>
      </c>
      <c r="G44" s="1412">
        <f>EmpDetail!E43</f>
        <v>33454</v>
      </c>
      <c r="H44" s="1412">
        <f>EmpDetail!F41</f>
        <v>43192</v>
      </c>
      <c r="I44" s="1413">
        <f>EmpDetail!K43</f>
        <v>26500</v>
      </c>
      <c r="J44" s="1414">
        <f>EmpDetail!I43</f>
        <v>44103</v>
      </c>
      <c r="K44" s="1413" t="str">
        <f>EmpDetail!V43</f>
        <v>RJTO202036032569</v>
      </c>
      <c r="L44" s="1413">
        <f>EmpDetail!U43</f>
        <v>51106823696</v>
      </c>
      <c r="M44" s="1413">
        <f>EmpDetail!Y43</f>
        <v>0</v>
      </c>
      <c r="N44" s="1413">
        <f>EmpDetail!X43</f>
        <v>0</v>
      </c>
      <c r="O44" s="1413">
        <f>EmpDetail!Z43</f>
        <v>110135080896</v>
      </c>
      <c r="P44" s="1413" t="str">
        <f>EmpDetail!AB43</f>
        <v>CBYPC2010D</v>
      </c>
      <c r="Q44" s="1413">
        <f>EmpDetail!AF43</f>
        <v>9694544544</v>
      </c>
      <c r="R44" s="1413">
        <f>EmpDetail!AE43</f>
        <v>0</v>
      </c>
      <c r="S44" s="1415" t="str">
        <f>EmpDetail!AD43</f>
        <v>t;iqj</v>
      </c>
      <c r="T44" s="91"/>
      <c r="U44" s="91"/>
      <c r="V44" s="91"/>
      <c r="W44" s="91"/>
      <c r="X44" s="91"/>
      <c r="Y44" s="91"/>
      <c r="Z44" s="91"/>
      <c r="AA44" s="91"/>
      <c r="AB44" s="91"/>
      <c r="AC44" s="91"/>
      <c r="AD44" s="91"/>
      <c r="AE44" s="91"/>
      <c r="AF44" s="91"/>
      <c r="AG44" s="91"/>
      <c r="AH44" s="91"/>
      <c r="AI44" s="91"/>
      <c r="AJ44" s="91"/>
      <c r="AK44" s="91"/>
      <c r="AL44" s="91"/>
      <c r="AM44" s="91"/>
      <c r="AN44" s="91"/>
      <c r="AO44" s="91"/>
      <c r="AP44" s="91"/>
      <c r="AQ44" s="91"/>
      <c r="AR44" s="91"/>
      <c r="AS44" s="91"/>
      <c r="AT44" s="91"/>
      <c r="AU44" s="91"/>
      <c r="AV44" s="91"/>
      <c r="AW44" s="91"/>
      <c r="AX44" s="91"/>
      <c r="AY44" s="91"/>
    </row>
    <row r="45" spans="1:51" ht="18.600000000000001" thickBot="1">
      <c r="A45" s="91"/>
      <c r="B45" s="1354">
        <f>EmpDetail!A44</f>
        <v>41</v>
      </c>
      <c r="C45" s="1359">
        <f>EmpDetail!B44</f>
        <v>0</v>
      </c>
      <c r="D45" s="1360">
        <f>EmpDetail!C44</f>
        <v>0</v>
      </c>
      <c r="E45" s="1360">
        <f>EmpDetail!D44</f>
        <v>0</v>
      </c>
      <c r="F45" s="1411">
        <f>EmpDetail!J44</f>
        <v>0</v>
      </c>
      <c r="G45" s="1412">
        <f>EmpDetail!E44</f>
        <v>0</v>
      </c>
      <c r="H45" s="1412">
        <f>EmpDetail!F44</f>
        <v>0</v>
      </c>
      <c r="I45" s="1413">
        <f>EmpDetail!K44</f>
        <v>0</v>
      </c>
      <c r="J45" s="1414">
        <f>EmpDetail!I44</f>
        <v>0</v>
      </c>
      <c r="K45" s="1413">
        <f>EmpDetail!V44</f>
        <v>0</v>
      </c>
      <c r="L45" s="1413">
        <f>EmpDetail!U44</f>
        <v>0</v>
      </c>
      <c r="M45" s="1413">
        <f>EmpDetail!Y44</f>
        <v>0</v>
      </c>
      <c r="N45" s="1413">
        <f>EmpDetail!X44</f>
        <v>0</v>
      </c>
      <c r="O45" s="1413">
        <f>EmpDetail!Z44</f>
        <v>0</v>
      </c>
      <c r="P45" s="1413">
        <f>EmpDetail!AB44</f>
        <v>0</v>
      </c>
      <c r="Q45" s="1413">
        <f>EmpDetail!AF44</f>
        <v>0</v>
      </c>
      <c r="R45" s="1413">
        <f>EmpDetail!AE44</f>
        <v>0</v>
      </c>
      <c r="S45" s="1415">
        <f>EmpDetail!AD44</f>
        <v>0</v>
      </c>
      <c r="T45" s="91"/>
      <c r="U45" s="91"/>
      <c r="V45" s="91"/>
      <c r="W45" s="91"/>
      <c r="X45" s="91"/>
      <c r="Y45" s="91"/>
      <c r="Z45" s="91"/>
      <c r="AA45" s="91"/>
      <c r="AB45" s="91"/>
      <c r="AC45" s="91"/>
      <c r="AD45" s="91"/>
      <c r="AE45" s="91"/>
      <c r="AF45" s="91"/>
      <c r="AG45" s="91"/>
      <c r="AH45" s="91"/>
      <c r="AI45" s="91"/>
      <c r="AJ45" s="91"/>
      <c r="AK45" s="91"/>
      <c r="AL45" s="91"/>
      <c r="AM45" s="91"/>
      <c r="AN45" s="91"/>
      <c r="AO45" s="91"/>
      <c r="AP45" s="91"/>
      <c r="AQ45" s="91"/>
      <c r="AR45" s="91"/>
      <c r="AS45" s="91"/>
      <c r="AT45" s="91"/>
      <c r="AU45" s="91"/>
      <c r="AV45" s="91"/>
      <c r="AW45" s="91"/>
      <c r="AX45" s="91"/>
      <c r="AY45" s="91"/>
    </row>
    <row r="46" spans="1:51" ht="18.600000000000001" thickBot="1">
      <c r="A46" s="91"/>
      <c r="B46" s="1354">
        <f>EmpDetail!A45</f>
        <v>42</v>
      </c>
      <c r="C46" s="1359">
        <f>EmpDetail!B45</f>
        <v>0</v>
      </c>
      <c r="D46" s="1360">
        <f>EmpDetail!C45</f>
        <v>0</v>
      </c>
      <c r="E46" s="1360">
        <f>EmpDetail!D45</f>
        <v>0</v>
      </c>
      <c r="F46" s="1411">
        <f>EmpDetail!J45</f>
        <v>0</v>
      </c>
      <c r="G46" s="1412">
        <f>EmpDetail!E45</f>
        <v>0</v>
      </c>
      <c r="H46" s="1412">
        <f>EmpDetail!F45</f>
        <v>0</v>
      </c>
      <c r="I46" s="1413">
        <f>EmpDetail!K45</f>
        <v>0</v>
      </c>
      <c r="J46" s="1414">
        <f>EmpDetail!I45</f>
        <v>0</v>
      </c>
      <c r="K46" s="1413">
        <f>EmpDetail!V45</f>
        <v>0</v>
      </c>
      <c r="L46" s="1413">
        <f>EmpDetail!U45</f>
        <v>0</v>
      </c>
      <c r="M46" s="1413">
        <f>EmpDetail!Y45</f>
        <v>0</v>
      </c>
      <c r="N46" s="1413">
        <f>EmpDetail!X45</f>
        <v>0</v>
      </c>
      <c r="O46" s="1413">
        <f>EmpDetail!Z45</f>
        <v>0</v>
      </c>
      <c r="P46" s="1413">
        <f>EmpDetail!AB45</f>
        <v>0</v>
      </c>
      <c r="Q46" s="1413">
        <f>EmpDetail!AF45</f>
        <v>0</v>
      </c>
      <c r="R46" s="1413">
        <f>EmpDetail!AE45</f>
        <v>0</v>
      </c>
      <c r="S46" s="1415">
        <f>EmpDetail!AD45</f>
        <v>0</v>
      </c>
      <c r="T46" s="91"/>
      <c r="U46" s="91"/>
      <c r="V46" s="91"/>
      <c r="W46" s="91"/>
      <c r="X46" s="91"/>
      <c r="Y46" s="91"/>
      <c r="Z46" s="91"/>
      <c r="AA46" s="91"/>
      <c r="AB46" s="91"/>
      <c r="AC46" s="91"/>
      <c r="AD46" s="91"/>
      <c r="AE46" s="91"/>
      <c r="AF46" s="91"/>
      <c r="AG46" s="91"/>
      <c r="AH46" s="91"/>
      <c r="AI46" s="91"/>
      <c r="AJ46" s="91"/>
      <c r="AK46" s="91"/>
      <c r="AL46" s="91"/>
      <c r="AM46" s="91"/>
      <c r="AN46" s="91"/>
      <c r="AO46" s="91"/>
      <c r="AP46" s="91"/>
      <c r="AQ46" s="91"/>
      <c r="AR46" s="91"/>
      <c r="AS46" s="91"/>
      <c r="AT46" s="91"/>
      <c r="AU46" s="91"/>
      <c r="AV46" s="91"/>
      <c r="AW46" s="91"/>
      <c r="AX46" s="91"/>
      <c r="AY46" s="91"/>
    </row>
    <row r="47" spans="1:51" ht="18.600000000000001" thickBot="1">
      <c r="A47" s="91"/>
      <c r="B47" s="1354">
        <f>EmpDetail!A46</f>
        <v>43</v>
      </c>
      <c r="C47" s="1359">
        <f>EmpDetail!B46</f>
        <v>0</v>
      </c>
      <c r="D47" s="1360">
        <f>EmpDetail!C46</f>
        <v>0</v>
      </c>
      <c r="E47" s="1360">
        <f>EmpDetail!D46</f>
        <v>0</v>
      </c>
      <c r="F47" s="1411">
        <f>EmpDetail!J46</f>
        <v>0</v>
      </c>
      <c r="G47" s="1412">
        <f>EmpDetail!E46</f>
        <v>0</v>
      </c>
      <c r="H47" s="1412">
        <f>EmpDetail!F46</f>
        <v>0</v>
      </c>
      <c r="I47" s="1413">
        <f>EmpDetail!K46</f>
        <v>0</v>
      </c>
      <c r="J47" s="1414">
        <f>EmpDetail!I46</f>
        <v>0</v>
      </c>
      <c r="K47" s="1413">
        <f>EmpDetail!V46</f>
        <v>0</v>
      </c>
      <c r="L47" s="1413">
        <f>EmpDetail!U46</f>
        <v>0</v>
      </c>
      <c r="M47" s="1413">
        <f>EmpDetail!Y46</f>
        <v>0</v>
      </c>
      <c r="N47" s="1413">
        <f>EmpDetail!X46</f>
        <v>0</v>
      </c>
      <c r="O47" s="1413">
        <f>EmpDetail!Z46</f>
        <v>0</v>
      </c>
      <c r="P47" s="1413">
        <f>EmpDetail!AB46</f>
        <v>0</v>
      </c>
      <c r="Q47" s="1413">
        <f>EmpDetail!AF46</f>
        <v>0</v>
      </c>
      <c r="R47" s="1413">
        <f>EmpDetail!AE46</f>
        <v>0</v>
      </c>
      <c r="S47" s="1415">
        <f>EmpDetail!AD46</f>
        <v>0</v>
      </c>
      <c r="T47" s="91"/>
      <c r="U47" s="91"/>
      <c r="V47" s="91"/>
      <c r="W47" s="91"/>
      <c r="X47" s="91"/>
      <c r="Y47" s="91"/>
      <c r="Z47" s="91"/>
      <c r="AA47" s="91"/>
      <c r="AB47" s="91"/>
      <c r="AC47" s="91"/>
      <c r="AD47" s="91"/>
      <c r="AE47" s="91"/>
      <c r="AF47" s="91"/>
      <c r="AG47" s="91"/>
      <c r="AH47" s="91"/>
      <c r="AI47" s="91"/>
      <c r="AJ47" s="91"/>
      <c r="AK47" s="91"/>
      <c r="AL47" s="91"/>
      <c r="AM47" s="91"/>
      <c r="AN47" s="91"/>
      <c r="AO47" s="91"/>
      <c r="AP47" s="91"/>
      <c r="AQ47" s="91"/>
      <c r="AR47" s="91"/>
      <c r="AS47" s="91"/>
      <c r="AT47" s="91"/>
      <c r="AU47" s="91"/>
      <c r="AV47" s="91"/>
      <c r="AW47" s="91"/>
      <c r="AX47" s="91"/>
      <c r="AY47" s="91"/>
    </row>
    <row r="48" spans="1:51" ht="18.600000000000001" thickBot="1">
      <c r="A48" s="91"/>
      <c r="B48" s="1354">
        <f>EmpDetail!A47</f>
        <v>44</v>
      </c>
      <c r="C48" s="1359">
        <f>EmpDetail!B47</f>
        <v>0</v>
      </c>
      <c r="D48" s="1360">
        <f>EmpDetail!C47</f>
        <v>0</v>
      </c>
      <c r="E48" s="1360">
        <f>EmpDetail!D47</f>
        <v>0</v>
      </c>
      <c r="F48" s="1411">
        <f>EmpDetail!J47</f>
        <v>0</v>
      </c>
      <c r="G48" s="1412">
        <f>EmpDetail!E47</f>
        <v>0</v>
      </c>
      <c r="H48" s="1412">
        <f>EmpDetail!F47</f>
        <v>0</v>
      </c>
      <c r="I48" s="1413">
        <f>EmpDetail!K47</f>
        <v>0</v>
      </c>
      <c r="J48" s="1414">
        <f>EmpDetail!I47</f>
        <v>0</v>
      </c>
      <c r="K48" s="1413">
        <f>EmpDetail!V47</f>
        <v>0</v>
      </c>
      <c r="L48" s="1413">
        <f>EmpDetail!U47</f>
        <v>0</v>
      </c>
      <c r="M48" s="1413">
        <f>EmpDetail!Y47</f>
        <v>0</v>
      </c>
      <c r="N48" s="1413">
        <f>EmpDetail!X47</f>
        <v>0</v>
      </c>
      <c r="O48" s="1413">
        <f>EmpDetail!Z47</f>
        <v>0</v>
      </c>
      <c r="P48" s="1413">
        <f>EmpDetail!AB47</f>
        <v>0</v>
      </c>
      <c r="Q48" s="1413">
        <f>EmpDetail!AF47</f>
        <v>0</v>
      </c>
      <c r="R48" s="1413">
        <f>EmpDetail!AE47</f>
        <v>0</v>
      </c>
      <c r="S48" s="1415">
        <f>EmpDetail!AD47</f>
        <v>0</v>
      </c>
      <c r="T48" s="91"/>
      <c r="U48" s="91"/>
      <c r="V48" s="91"/>
      <c r="W48" s="91"/>
      <c r="X48" s="91"/>
      <c r="Y48" s="91"/>
      <c r="Z48" s="91"/>
      <c r="AA48" s="91"/>
      <c r="AB48" s="91"/>
      <c r="AC48" s="91"/>
      <c r="AD48" s="91"/>
      <c r="AE48" s="91"/>
      <c r="AF48" s="91"/>
      <c r="AG48" s="91"/>
      <c r="AH48" s="91"/>
      <c r="AI48" s="91"/>
      <c r="AJ48" s="91"/>
      <c r="AK48" s="91"/>
      <c r="AL48" s="91"/>
      <c r="AM48" s="91"/>
      <c r="AN48" s="91"/>
      <c r="AO48" s="91"/>
      <c r="AP48" s="91"/>
      <c r="AQ48" s="91"/>
      <c r="AR48" s="91"/>
      <c r="AS48" s="91"/>
      <c r="AT48" s="91"/>
      <c r="AU48" s="91"/>
      <c r="AV48" s="91"/>
      <c r="AW48" s="91"/>
      <c r="AX48" s="91"/>
      <c r="AY48" s="91"/>
    </row>
    <row r="49" spans="1:51" ht="18.600000000000001" thickBot="1">
      <c r="A49" s="91"/>
      <c r="B49" s="1354">
        <f>EmpDetail!A48</f>
        <v>45</v>
      </c>
      <c r="C49" s="1359">
        <f>EmpDetail!B48</f>
        <v>0</v>
      </c>
      <c r="D49" s="1360">
        <f>EmpDetail!C48</f>
        <v>0</v>
      </c>
      <c r="E49" s="1360">
        <f>EmpDetail!D48</f>
        <v>0</v>
      </c>
      <c r="F49" s="1411">
        <f>EmpDetail!J48</f>
        <v>0</v>
      </c>
      <c r="G49" s="1412">
        <f>EmpDetail!E48</f>
        <v>0</v>
      </c>
      <c r="H49" s="1412">
        <f>EmpDetail!F48</f>
        <v>0</v>
      </c>
      <c r="I49" s="1413">
        <f>EmpDetail!K48</f>
        <v>0</v>
      </c>
      <c r="J49" s="1414">
        <f>EmpDetail!I48</f>
        <v>0</v>
      </c>
      <c r="K49" s="1413">
        <f>EmpDetail!V48</f>
        <v>0</v>
      </c>
      <c r="L49" s="1413">
        <f>EmpDetail!U48</f>
        <v>0</v>
      </c>
      <c r="M49" s="1413">
        <f>EmpDetail!Y48</f>
        <v>0</v>
      </c>
      <c r="N49" s="1413">
        <f>EmpDetail!X48</f>
        <v>0</v>
      </c>
      <c r="O49" s="1413">
        <f>EmpDetail!Z48</f>
        <v>0</v>
      </c>
      <c r="P49" s="1413">
        <f>EmpDetail!AB48</f>
        <v>0</v>
      </c>
      <c r="Q49" s="1413">
        <f>EmpDetail!AF48</f>
        <v>0</v>
      </c>
      <c r="R49" s="1413">
        <f>EmpDetail!AE48</f>
        <v>0</v>
      </c>
      <c r="S49" s="1415">
        <f>EmpDetail!AD48</f>
        <v>0</v>
      </c>
      <c r="T49" s="91"/>
      <c r="U49" s="91"/>
      <c r="V49" s="91"/>
      <c r="W49" s="91"/>
      <c r="X49" s="91"/>
      <c r="Y49" s="91"/>
      <c r="Z49" s="91"/>
      <c r="AA49" s="91"/>
      <c r="AB49" s="91"/>
      <c r="AC49" s="91"/>
      <c r="AD49" s="91"/>
      <c r="AE49" s="91"/>
      <c r="AF49" s="91"/>
      <c r="AG49" s="91"/>
      <c r="AH49" s="91"/>
      <c r="AI49" s="91"/>
      <c r="AJ49" s="91"/>
      <c r="AK49" s="91"/>
      <c r="AL49" s="91"/>
      <c r="AM49" s="91"/>
      <c r="AN49" s="91"/>
      <c r="AO49" s="91"/>
      <c r="AP49" s="91"/>
      <c r="AQ49" s="91"/>
      <c r="AR49" s="91"/>
      <c r="AS49" s="91"/>
      <c r="AT49" s="91"/>
      <c r="AU49" s="91"/>
      <c r="AV49" s="91"/>
      <c r="AW49" s="91"/>
      <c r="AX49" s="91"/>
      <c r="AY49" s="91"/>
    </row>
    <row r="50" spans="1:51" ht="18.600000000000001" thickBot="1">
      <c r="A50" s="91"/>
      <c r="B50" s="1354">
        <f>EmpDetail!A49</f>
        <v>46</v>
      </c>
      <c r="C50" s="1359">
        <f>EmpDetail!B49</f>
        <v>0</v>
      </c>
      <c r="D50" s="1360">
        <f>EmpDetail!C49</f>
        <v>0</v>
      </c>
      <c r="E50" s="1360">
        <f>EmpDetail!D49</f>
        <v>0</v>
      </c>
      <c r="F50" s="1411">
        <f>EmpDetail!J49</f>
        <v>0</v>
      </c>
      <c r="G50" s="1412">
        <f>EmpDetail!E49</f>
        <v>0</v>
      </c>
      <c r="H50" s="1412">
        <f>EmpDetail!F49</f>
        <v>0</v>
      </c>
      <c r="I50" s="1413">
        <f>EmpDetail!K49</f>
        <v>0</v>
      </c>
      <c r="J50" s="1414">
        <f>EmpDetail!I49</f>
        <v>0</v>
      </c>
      <c r="K50" s="1413">
        <f>EmpDetail!V49</f>
        <v>0</v>
      </c>
      <c r="L50" s="1413">
        <f>EmpDetail!U49</f>
        <v>0</v>
      </c>
      <c r="M50" s="1413">
        <f>EmpDetail!Y49</f>
        <v>0</v>
      </c>
      <c r="N50" s="1413">
        <f>EmpDetail!X49</f>
        <v>0</v>
      </c>
      <c r="O50" s="1413">
        <f>EmpDetail!Z49</f>
        <v>0</v>
      </c>
      <c r="P50" s="1413">
        <f>EmpDetail!AB49</f>
        <v>0</v>
      </c>
      <c r="Q50" s="1413">
        <f>EmpDetail!AF49</f>
        <v>0</v>
      </c>
      <c r="R50" s="1413">
        <f>EmpDetail!AE49</f>
        <v>0</v>
      </c>
      <c r="S50" s="1415">
        <f>EmpDetail!AD49</f>
        <v>0</v>
      </c>
      <c r="T50" s="91"/>
      <c r="U50" s="91"/>
      <c r="V50" s="91"/>
      <c r="W50" s="91"/>
      <c r="X50" s="91"/>
      <c r="Y50" s="91"/>
      <c r="Z50" s="91"/>
      <c r="AA50" s="91"/>
      <c r="AB50" s="91"/>
      <c r="AC50" s="91"/>
      <c r="AD50" s="91"/>
      <c r="AE50" s="91"/>
      <c r="AF50" s="91"/>
      <c r="AG50" s="91"/>
      <c r="AH50" s="91"/>
      <c r="AI50" s="91"/>
      <c r="AJ50" s="91"/>
      <c r="AK50" s="91"/>
      <c r="AL50" s="91"/>
      <c r="AM50" s="91"/>
      <c r="AN50" s="91"/>
      <c r="AO50" s="91"/>
      <c r="AP50" s="91"/>
      <c r="AQ50" s="91"/>
      <c r="AR50" s="91"/>
      <c r="AS50" s="91"/>
      <c r="AT50" s="91"/>
      <c r="AU50" s="91"/>
      <c r="AV50" s="91"/>
      <c r="AW50" s="91"/>
      <c r="AX50" s="91"/>
      <c r="AY50" s="91"/>
    </row>
    <row r="51" spans="1:51" ht="18.600000000000001" thickBot="1">
      <c r="A51" s="91"/>
      <c r="B51" s="1354">
        <f>EmpDetail!A50</f>
        <v>47</v>
      </c>
      <c r="C51" s="1359">
        <f>EmpDetail!B50</f>
        <v>0</v>
      </c>
      <c r="D51" s="1360">
        <f>EmpDetail!C50</f>
        <v>0</v>
      </c>
      <c r="E51" s="1360">
        <f>EmpDetail!D50</f>
        <v>0</v>
      </c>
      <c r="F51" s="1411">
        <f>EmpDetail!J50</f>
        <v>0</v>
      </c>
      <c r="G51" s="1412">
        <f>EmpDetail!E50</f>
        <v>0</v>
      </c>
      <c r="H51" s="1412">
        <f>EmpDetail!F50</f>
        <v>0</v>
      </c>
      <c r="I51" s="1413">
        <f>EmpDetail!K50</f>
        <v>0</v>
      </c>
      <c r="J51" s="1414">
        <f>EmpDetail!I50</f>
        <v>0</v>
      </c>
      <c r="K51" s="1413">
        <f>EmpDetail!V50</f>
        <v>0</v>
      </c>
      <c r="L51" s="1413">
        <f>EmpDetail!U50</f>
        <v>0</v>
      </c>
      <c r="M51" s="1413">
        <f>EmpDetail!Y50</f>
        <v>0</v>
      </c>
      <c r="N51" s="1413">
        <f>EmpDetail!X50</f>
        <v>0</v>
      </c>
      <c r="O51" s="1413">
        <f>EmpDetail!Z50</f>
        <v>0</v>
      </c>
      <c r="P51" s="1413">
        <f>EmpDetail!AB50</f>
        <v>0</v>
      </c>
      <c r="Q51" s="1413">
        <f>EmpDetail!AF50</f>
        <v>0</v>
      </c>
      <c r="R51" s="1413">
        <f>EmpDetail!AE50</f>
        <v>0</v>
      </c>
      <c r="S51" s="1415">
        <f>EmpDetail!AD50</f>
        <v>0</v>
      </c>
      <c r="T51" s="91"/>
      <c r="U51" s="91"/>
      <c r="V51" s="91"/>
      <c r="W51" s="91"/>
      <c r="X51" s="91"/>
      <c r="Y51" s="91"/>
      <c r="Z51" s="91"/>
      <c r="AA51" s="91"/>
      <c r="AB51" s="91"/>
      <c r="AC51" s="91"/>
      <c r="AD51" s="91"/>
      <c r="AE51" s="91"/>
      <c r="AF51" s="91"/>
      <c r="AG51" s="91"/>
      <c r="AH51" s="91"/>
      <c r="AI51" s="91"/>
      <c r="AJ51" s="91"/>
      <c r="AK51" s="91"/>
      <c r="AL51" s="91"/>
      <c r="AM51" s="91"/>
      <c r="AN51" s="91"/>
      <c r="AO51" s="91"/>
      <c r="AP51" s="91"/>
      <c r="AQ51" s="91"/>
      <c r="AR51" s="91"/>
      <c r="AS51" s="91"/>
      <c r="AT51" s="91"/>
      <c r="AU51" s="91"/>
      <c r="AV51" s="91"/>
      <c r="AW51" s="91"/>
      <c r="AX51" s="91"/>
      <c r="AY51" s="91"/>
    </row>
    <row r="52" spans="1:51" ht="18.600000000000001" thickBot="1">
      <c r="A52" s="91"/>
      <c r="B52" s="1354">
        <f>EmpDetail!A51</f>
        <v>48</v>
      </c>
      <c r="C52" s="1359">
        <f>EmpDetail!B51</f>
        <v>0</v>
      </c>
      <c r="D52" s="1360">
        <f>EmpDetail!C51</f>
        <v>0</v>
      </c>
      <c r="E52" s="1360">
        <f>EmpDetail!D51</f>
        <v>0</v>
      </c>
      <c r="F52" s="1411">
        <f>EmpDetail!J51</f>
        <v>0</v>
      </c>
      <c r="G52" s="1412">
        <f>EmpDetail!E51</f>
        <v>0</v>
      </c>
      <c r="H52" s="1412">
        <f>EmpDetail!F51</f>
        <v>0</v>
      </c>
      <c r="I52" s="1413">
        <f>EmpDetail!K51</f>
        <v>0</v>
      </c>
      <c r="J52" s="1414">
        <f>EmpDetail!I51</f>
        <v>0</v>
      </c>
      <c r="K52" s="1413">
        <f>EmpDetail!V51</f>
        <v>0</v>
      </c>
      <c r="L52" s="1413">
        <f>EmpDetail!U51</f>
        <v>0</v>
      </c>
      <c r="M52" s="1413">
        <f>EmpDetail!Y51</f>
        <v>0</v>
      </c>
      <c r="N52" s="1413">
        <f>EmpDetail!X51</f>
        <v>0</v>
      </c>
      <c r="O52" s="1413">
        <f>EmpDetail!Z51</f>
        <v>0</v>
      </c>
      <c r="P52" s="1413">
        <f>EmpDetail!AB51</f>
        <v>0</v>
      </c>
      <c r="Q52" s="1413">
        <f>EmpDetail!AF51</f>
        <v>0</v>
      </c>
      <c r="R52" s="1413">
        <f>EmpDetail!AE51</f>
        <v>0</v>
      </c>
      <c r="S52" s="1415">
        <f>EmpDetail!AD51</f>
        <v>0</v>
      </c>
      <c r="T52" s="91"/>
      <c r="U52" s="91"/>
      <c r="V52" s="91"/>
      <c r="W52" s="91"/>
      <c r="X52" s="91"/>
      <c r="Y52" s="91"/>
      <c r="Z52" s="91"/>
      <c r="AA52" s="91"/>
      <c r="AB52" s="91"/>
      <c r="AC52" s="91"/>
      <c r="AD52" s="91"/>
      <c r="AE52" s="91"/>
      <c r="AF52" s="91"/>
      <c r="AG52" s="91"/>
      <c r="AH52" s="91"/>
      <c r="AI52" s="91"/>
      <c r="AJ52" s="91"/>
      <c r="AK52" s="91"/>
      <c r="AL52" s="91"/>
      <c r="AM52" s="91"/>
      <c r="AN52" s="91"/>
      <c r="AO52" s="91"/>
      <c r="AP52" s="91"/>
      <c r="AQ52" s="91"/>
      <c r="AR52" s="91"/>
      <c r="AS52" s="91"/>
      <c r="AT52" s="91"/>
      <c r="AU52" s="91"/>
      <c r="AV52" s="91"/>
      <c r="AW52" s="91"/>
      <c r="AX52" s="91"/>
      <c r="AY52" s="91"/>
    </row>
    <row r="53" spans="1:51" ht="18.600000000000001" thickBot="1">
      <c r="A53" s="91"/>
      <c r="B53" s="1354">
        <f>EmpDetail!A52</f>
        <v>49</v>
      </c>
      <c r="C53" s="1359">
        <f>EmpDetail!B52</f>
        <v>0</v>
      </c>
      <c r="D53" s="1360">
        <f>EmpDetail!C52</f>
        <v>0</v>
      </c>
      <c r="E53" s="1360">
        <f>EmpDetail!D52</f>
        <v>0</v>
      </c>
      <c r="F53" s="1411">
        <f>EmpDetail!J52</f>
        <v>0</v>
      </c>
      <c r="G53" s="1412">
        <f>EmpDetail!E52</f>
        <v>0</v>
      </c>
      <c r="H53" s="1412">
        <f>EmpDetail!F52</f>
        <v>0</v>
      </c>
      <c r="I53" s="1413">
        <f>EmpDetail!K52</f>
        <v>0</v>
      </c>
      <c r="J53" s="1414">
        <f>EmpDetail!I52</f>
        <v>0</v>
      </c>
      <c r="K53" s="1413">
        <f>EmpDetail!V52</f>
        <v>0</v>
      </c>
      <c r="L53" s="1413">
        <f>EmpDetail!U52</f>
        <v>0</v>
      </c>
      <c r="M53" s="1413">
        <f>EmpDetail!Y52</f>
        <v>0</v>
      </c>
      <c r="N53" s="1413">
        <f>EmpDetail!X52</f>
        <v>0</v>
      </c>
      <c r="O53" s="1413">
        <f>EmpDetail!Z52</f>
        <v>0</v>
      </c>
      <c r="P53" s="1413">
        <f>EmpDetail!AB52</f>
        <v>0</v>
      </c>
      <c r="Q53" s="1413">
        <f>EmpDetail!AF52</f>
        <v>0</v>
      </c>
      <c r="R53" s="1413">
        <f>EmpDetail!AE52</f>
        <v>0</v>
      </c>
      <c r="S53" s="1415">
        <f>EmpDetail!AD52</f>
        <v>0</v>
      </c>
      <c r="T53" s="91"/>
      <c r="U53" s="91"/>
      <c r="V53" s="91"/>
      <c r="W53" s="91"/>
      <c r="X53" s="91"/>
      <c r="Y53" s="91"/>
      <c r="Z53" s="91"/>
      <c r="AA53" s="91"/>
      <c r="AB53" s="91"/>
      <c r="AC53" s="91"/>
      <c r="AD53" s="91"/>
      <c r="AE53" s="91"/>
      <c r="AF53" s="91"/>
      <c r="AG53" s="91"/>
      <c r="AH53" s="91"/>
      <c r="AI53" s="91"/>
      <c r="AJ53" s="91"/>
      <c r="AK53" s="91"/>
      <c r="AL53" s="91"/>
      <c r="AM53" s="91"/>
      <c r="AN53" s="91"/>
      <c r="AO53" s="91"/>
      <c r="AP53" s="91"/>
      <c r="AQ53" s="91"/>
      <c r="AR53" s="91"/>
      <c r="AS53" s="91"/>
      <c r="AT53" s="91"/>
      <c r="AU53" s="91"/>
      <c r="AV53" s="91"/>
      <c r="AW53" s="91"/>
      <c r="AX53" s="91"/>
      <c r="AY53" s="91"/>
    </row>
    <row r="54" spans="1:51" ht="18.600000000000001" thickBot="1">
      <c r="A54" s="91"/>
      <c r="B54" s="1354">
        <f>EmpDetail!A53</f>
        <v>50</v>
      </c>
      <c r="C54" s="1359">
        <f>EmpDetail!B53</f>
        <v>0</v>
      </c>
      <c r="D54" s="1360">
        <f>EmpDetail!C53</f>
        <v>0</v>
      </c>
      <c r="E54" s="1360">
        <f>EmpDetail!D53</f>
        <v>0</v>
      </c>
      <c r="F54" s="1411">
        <f>EmpDetail!J53</f>
        <v>0</v>
      </c>
      <c r="G54" s="1412">
        <f>EmpDetail!E53</f>
        <v>0</v>
      </c>
      <c r="H54" s="1412">
        <f>EmpDetail!F53</f>
        <v>0</v>
      </c>
      <c r="I54" s="1413">
        <f>EmpDetail!K53</f>
        <v>0</v>
      </c>
      <c r="J54" s="1414">
        <f>EmpDetail!I53</f>
        <v>0</v>
      </c>
      <c r="K54" s="1413">
        <f>EmpDetail!V53</f>
        <v>0</v>
      </c>
      <c r="L54" s="1413">
        <f>EmpDetail!U53</f>
        <v>0</v>
      </c>
      <c r="M54" s="1413">
        <f>EmpDetail!Y53</f>
        <v>0</v>
      </c>
      <c r="N54" s="1413">
        <f>EmpDetail!X53</f>
        <v>0</v>
      </c>
      <c r="O54" s="1413">
        <f>EmpDetail!Z53</f>
        <v>0</v>
      </c>
      <c r="P54" s="1413">
        <f>EmpDetail!AB53</f>
        <v>0</v>
      </c>
      <c r="Q54" s="1413">
        <f>EmpDetail!AF53</f>
        <v>0</v>
      </c>
      <c r="R54" s="1413">
        <f>EmpDetail!AE53</f>
        <v>0</v>
      </c>
      <c r="S54" s="1415">
        <f>EmpDetail!AD53</f>
        <v>0</v>
      </c>
      <c r="T54" s="91"/>
      <c r="U54" s="91"/>
      <c r="V54" s="91"/>
      <c r="W54" s="91"/>
      <c r="X54" s="91"/>
      <c r="Y54" s="91"/>
      <c r="Z54" s="91"/>
      <c r="AA54" s="91"/>
      <c r="AB54" s="91"/>
      <c r="AC54" s="91"/>
      <c r="AD54" s="91"/>
      <c r="AE54" s="91"/>
      <c r="AF54" s="91"/>
      <c r="AG54" s="91"/>
      <c r="AH54" s="91"/>
      <c r="AI54" s="91"/>
      <c r="AJ54" s="91"/>
      <c r="AK54" s="91"/>
      <c r="AL54" s="91"/>
      <c r="AM54" s="91"/>
      <c r="AN54" s="91"/>
      <c r="AO54" s="91"/>
      <c r="AP54" s="91"/>
      <c r="AQ54" s="91"/>
      <c r="AR54" s="91"/>
      <c r="AS54" s="91"/>
      <c r="AT54" s="91"/>
      <c r="AU54" s="91"/>
      <c r="AV54" s="91"/>
      <c r="AW54" s="91"/>
      <c r="AX54" s="91"/>
      <c r="AY54" s="91"/>
    </row>
    <row r="55" spans="1:51" ht="18.600000000000001" thickBot="1">
      <c r="A55" s="91"/>
      <c r="B55" s="1354">
        <f>EmpDetail!A54</f>
        <v>51</v>
      </c>
      <c r="C55" s="1359">
        <f>EmpDetail!B54</f>
        <v>0</v>
      </c>
      <c r="D55" s="1360">
        <f>EmpDetail!C54</f>
        <v>0</v>
      </c>
      <c r="E55" s="1360">
        <f>EmpDetail!D54</f>
        <v>0</v>
      </c>
      <c r="F55" s="1411">
        <f>EmpDetail!J54</f>
        <v>0</v>
      </c>
      <c r="G55" s="1412">
        <f>EmpDetail!E54</f>
        <v>0</v>
      </c>
      <c r="H55" s="1412">
        <f>EmpDetail!F54</f>
        <v>0</v>
      </c>
      <c r="I55" s="1413">
        <f>EmpDetail!K54</f>
        <v>0</v>
      </c>
      <c r="J55" s="1414">
        <f>EmpDetail!I54</f>
        <v>0</v>
      </c>
      <c r="K55" s="1413">
        <f>EmpDetail!V54</f>
        <v>0</v>
      </c>
      <c r="L55" s="1413">
        <f>EmpDetail!U54</f>
        <v>0</v>
      </c>
      <c r="M55" s="1413">
        <f>EmpDetail!Y54</f>
        <v>0</v>
      </c>
      <c r="N55" s="1413">
        <f>EmpDetail!X54</f>
        <v>0</v>
      </c>
      <c r="O55" s="1413">
        <f>EmpDetail!Z54</f>
        <v>0</v>
      </c>
      <c r="P55" s="1413">
        <f>EmpDetail!AB54</f>
        <v>0</v>
      </c>
      <c r="Q55" s="1413">
        <f>EmpDetail!AF54</f>
        <v>0</v>
      </c>
      <c r="R55" s="1413">
        <f>EmpDetail!AE54</f>
        <v>0</v>
      </c>
      <c r="S55" s="1415">
        <f>EmpDetail!AD54</f>
        <v>0</v>
      </c>
      <c r="T55" s="91"/>
      <c r="U55" s="91"/>
      <c r="V55" s="91"/>
      <c r="W55" s="91"/>
      <c r="X55" s="91"/>
      <c r="Y55" s="91"/>
      <c r="Z55" s="91"/>
      <c r="AA55" s="91"/>
      <c r="AB55" s="91"/>
      <c r="AC55" s="91"/>
      <c r="AD55" s="91"/>
      <c r="AE55" s="91"/>
      <c r="AF55" s="91"/>
      <c r="AG55" s="91"/>
      <c r="AH55" s="91"/>
      <c r="AI55" s="91"/>
      <c r="AJ55" s="91"/>
      <c r="AK55" s="91"/>
      <c r="AL55" s="91"/>
      <c r="AM55" s="91"/>
      <c r="AN55" s="91"/>
      <c r="AO55" s="91"/>
      <c r="AP55" s="91"/>
      <c r="AQ55" s="91"/>
      <c r="AR55" s="91"/>
      <c r="AS55" s="91"/>
      <c r="AT55" s="91"/>
      <c r="AU55" s="91"/>
      <c r="AV55" s="91"/>
      <c r="AW55" s="91"/>
      <c r="AX55" s="91"/>
      <c r="AY55" s="91"/>
    </row>
    <row r="56" spans="1:51" ht="18.600000000000001" thickBot="1">
      <c r="A56" s="91"/>
      <c r="B56" s="1354">
        <f>EmpDetail!A55</f>
        <v>52</v>
      </c>
      <c r="C56" s="1359">
        <f>EmpDetail!B55</f>
        <v>0</v>
      </c>
      <c r="D56" s="1360">
        <f>EmpDetail!C55</f>
        <v>0</v>
      </c>
      <c r="E56" s="1360">
        <f>EmpDetail!D55</f>
        <v>0</v>
      </c>
      <c r="F56" s="1411">
        <f>EmpDetail!J55</f>
        <v>0</v>
      </c>
      <c r="G56" s="1412">
        <f>EmpDetail!E55</f>
        <v>0</v>
      </c>
      <c r="H56" s="1412">
        <f>EmpDetail!F55</f>
        <v>0</v>
      </c>
      <c r="I56" s="1413">
        <f>EmpDetail!K55</f>
        <v>0</v>
      </c>
      <c r="J56" s="1414">
        <f>EmpDetail!I55</f>
        <v>0</v>
      </c>
      <c r="K56" s="1413">
        <f>EmpDetail!V55</f>
        <v>0</v>
      </c>
      <c r="L56" s="1413">
        <f>EmpDetail!U55</f>
        <v>0</v>
      </c>
      <c r="M56" s="1413">
        <f>EmpDetail!Y55</f>
        <v>0</v>
      </c>
      <c r="N56" s="1413">
        <f>EmpDetail!X55</f>
        <v>0</v>
      </c>
      <c r="O56" s="1413">
        <f>EmpDetail!Z55</f>
        <v>0</v>
      </c>
      <c r="P56" s="1413">
        <f>EmpDetail!AB55</f>
        <v>0</v>
      </c>
      <c r="Q56" s="1413">
        <f>EmpDetail!AF55</f>
        <v>0</v>
      </c>
      <c r="R56" s="1413">
        <f>EmpDetail!AE55</f>
        <v>0</v>
      </c>
      <c r="S56" s="1415">
        <f>EmpDetail!AD55</f>
        <v>0</v>
      </c>
      <c r="T56" s="91"/>
      <c r="U56" s="91"/>
      <c r="V56" s="91"/>
      <c r="W56" s="91"/>
      <c r="X56" s="91"/>
      <c r="Y56" s="91"/>
      <c r="Z56" s="91"/>
      <c r="AA56" s="91"/>
      <c r="AB56" s="91"/>
      <c r="AC56" s="91"/>
      <c r="AD56" s="91"/>
      <c r="AE56" s="91"/>
      <c r="AF56" s="91"/>
      <c r="AG56" s="91"/>
      <c r="AH56" s="91"/>
      <c r="AI56" s="91"/>
      <c r="AJ56" s="91"/>
      <c r="AK56" s="91"/>
      <c r="AL56" s="91"/>
      <c r="AM56" s="91"/>
      <c r="AN56" s="91"/>
      <c r="AO56" s="91"/>
      <c r="AP56" s="91"/>
      <c r="AQ56" s="91"/>
      <c r="AR56" s="91"/>
      <c r="AS56" s="91"/>
      <c r="AT56" s="91"/>
      <c r="AU56" s="91"/>
      <c r="AV56" s="91"/>
      <c r="AW56" s="91"/>
      <c r="AX56" s="91"/>
      <c r="AY56" s="91"/>
    </row>
    <row r="57" spans="1:51" ht="18.600000000000001" thickBot="1">
      <c r="A57" s="91"/>
      <c r="B57" s="1354">
        <f>EmpDetail!A56</f>
        <v>53</v>
      </c>
      <c r="C57" s="1359">
        <f>EmpDetail!B56</f>
        <v>0</v>
      </c>
      <c r="D57" s="1360">
        <f>EmpDetail!C56</f>
        <v>0</v>
      </c>
      <c r="E57" s="1360">
        <f>EmpDetail!D56</f>
        <v>0</v>
      </c>
      <c r="F57" s="1411">
        <f>EmpDetail!J56</f>
        <v>0</v>
      </c>
      <c r="G57" s="1412">
        <f>EmpDetail!E56</f>
        <v>0</v>
      </c>
      <c r="H57" s="1412">
        <f>EmpDetail!F56</f>
        <v>0</v>
      </c>
      <c r="I57" s="1413">
        <f>EmpDetail!K56</f>
        <v>0</v>
      </c>
      <c r="J57" s="1414">
        <f>EmpDetail!I56</f>
        <v>0</v>
      </c>
      <c r="K57" s="1413">
        <f>EmpDetail!V56</f>
        <v>0</v>
      </c>
      <c r="L57" s="1413">
        <f>EmpDetail!U56</f>
        <v>0</v>
      </c>
      <c r="M57" s="1413">
        <f>EmpDetail!Y56</f>
        <v>0</v>
      </c>
      <c r="N57" s="1413">
        <f>EmpDetail!X56</f>
        <v>0</v>
      </c>
      <c r="O57" s="1413">
        <f>EmpDetail!Z56</f>
        <v>0</v>
      </c>
      <c r="P57" s="1413">
        <f>EmpDetail!AB56</f>
        <v>0</v>
      </c>
      <c r="Q57" s="1413">
        <f>EmpDetail!AF56</f>
        <v>0</v>
      </c>
      <c r="R57" s="1413">
        <f>EmpDetail!AE56</f>
        <v>0</v>
      </c>
      <c r="S57" s="1415">
        <f>EmpDetail!AD56</f>
        <v>0</v>
      </c>
      <c r="T57" s="91"/>
      <c r="U57" s="91"/>
      <c r="V57" s="91"/>
      <c r="W57" s="91"/>
      <c r="X57" s="91"/>
      <c r="Y57" s="91"/>
      <c r="Z57" s="91"/>
      <c r="AA57" s="91"/>
      <c r="AB57" s="91"/>
      <c r="AC57" s="91"/>
      <c r="AD57" s="91"/>
      <c r="AE57" s="91"/>
      <c r="AF57" s="91"/>
      <c r="AG57" s="91"/>
      <c r="AH57" s="91"/>
      <c r="AI57" s="91"/>
      <c r="AJ57" s="91"/>
      <c r="AK57" s="91"/>
      <c r="AL57" s="91"/>
      <c r="AM57" s="91"/>
      <c r="AN57" s="91"/>
      <c r="AO57" s="91"/>
      <c r="AP57" s="91"/>
      <c r="AQ57" s="91"/>
      <c r="AR57" s="91"/>
      <c r="AS57" s="91"/>
      <c r="AT57" s="91"/>
      <c r="AU57" s="91"/>
      <c r="AV57" s="91"/>
      <c r="AW57" s="91"/>
      <c r="AX57" s="91"/>
      <c r="AY57" s="91"/>
    </row>
    <row r="58" spans="1:51" ht="18.600000000000001" thickBot="1">
      <c r="A58" s="91"/>
      <c r="B58" s="1354">
        <f>EmpDetail!A57</f>
        <v>54</v>
      </c>
      <c r="C58" s="1359">
        <f>EmpDetail!B57</f>
        <v>0</v>
      </c>
      <c r="D58" s="1360">
        <f>EmpDetail!C57</f>
        <v>0</v>
      </c>
      <c r="E58" s="1360">
        <f>EmpDetail!D57</f>
        <v>0</v>
      </c>
      <c r="F58" s="1411">
        <f>EmpDetail!J57</f>
        <v>0</v>
      </c>
      <c r="G58" s="1412">
        <f>EmpDetail!E57</f>
        <v>0</v>
      </c>
      <c r="H58" s="1412">
        <f>EmpDetail!F57</f>
        <v>0</v>
      </c>
      <c r="I58" s="1413">
        <f>EmpDetail!K57</f>
        <v>0</v>
      </c>
      <c r="J58" s="1414">
        <f>EmpDetail!I57</f>
        <v>0</v>
      </c>
      <c r="K58" s="1413">
        <f>EmpDetail!V57</f>
        <v>0</v>
      </c>
      <c r="L58" s="1413">
        <f>EmpDetail!U57</f>
        <v>0</v>
      </c>
      <c r="M58" s="1413">
        <f>EmpDetail!Y57</f>
        <v>0</v>
      </c>
      <c r="N58" s="1413">
        <f>EmpDetail!X57</f>
        <v>0</v>
      </c>
      <c r="O58" s="1413">
        <f>EmpDetail!Z57</f>
        <v>0</v>
      </c>
      <c r="P58" s="1413">
        <f>EmpDetail!AB57</f>
        <v>0</v>
      </c>
      <c r="Q58" s="1413">
        <f>EmpDetail!AF57</f>
        <v>0</v>
      </c>
      <c r="R58" s="1413">
        <f>EmpDetail!AE57</f>
        <v>0</v>
      </c>
      <c r="S58" s="1415">
        <f>EmpDetail!AD57</f>
        <v>0</v>
      </c>
      <c r="T58" s="91"/>
      <c r="U58" s="91"/>
      <c r="V58" s="91"/>
      <c r="W58" s="91"/>
      <c r="X58" s="91"/>
      <c r="Y58" s="91"/>
      <c r="Z58" s="91"/>
      <c r="AA58" s="91"/>
      <c r="AB58" s="91"/>
      <c r="AC58" s="91"/>
      <c r="AD58" s="91"/>
      <c r="AE58" s="91"/>
      <c r="AF58" s="91"/>
      <c r="AG58" s="91"/>
      <c r="AH58" s="91"/>
      <c r="AI58" s="91"/>
      <c r="AJ58" s="91"/>
      <c r="AK58" s="91"/>
      <c r="AL58" s="91"/>
      <c r="AM58" s="91"/>
      <c r="AN58" s="91"/>
      <c r="AO58" s="91"/>
      <c r="AP58" s="91"/>
      <c r="AQ58" s="91"/>
      <c r="AR58" s="91"/>
      <c r="AS58" s="91"/>
      <c r="AT58" s="91"/>
      <c r="AU58" s="91"/>
      <c r="AV58" s="91"/>
      <c r="AW58" s="91"/>
      <c r="AX58" s="91"/>
      <c r="AY58" s="91"/>
    </row>
    <row r="59" spans="1:51" ht="18.600000000000001" thickBot="1">
      <c r="A59" s="91"/>
      <c r="B59" s="1354">
        <f>EmpDetail!A58</f>
        <v>55</v>
      </c>
      <c r="C59" s="1359">
        <f>EmpDetail!B58</f>
        <v>0</v>
      </c>
      <c r="D59" s="1360">
        <f>EmpDetail!C58</f>
        <v>0</v>
      </c>
      <c r="E59" s="1360">
        <f>EmpDetail!D58</f>
        <v>0</v>
      </c>
      <c r="F59" s="1411">
        <f>EmpDetail!J58</f>
        <v>0</v>
      </c>
      <c r="G59" s="1412">
        <f>EmpDetail!E58</f>
        <v>0</v>
      </c>
      <c r="H59" s="1412">
        <f>EmpDetail!F58</f>
        <v>0</v>
      </c>
      <c r="I59" s="1413">
        <f>EmpDetail!K58</f>
        <v>0</v>
      </c>
      <c r="J59" s="1414">
        <f>EmpDetail!I58</f>
        <v>0</v>
      </c>
      <c r="K59" s="1413">
        <f>EmpDetail!V58</f>
        <v>0</v>
      </c>
      <c r="L59" s="1413">
        <f>EmpDetail!U58</f>
        <v>0</v>
      </c>
      <c r="M59" s="1413">
        <f>EmpDetail!Y58</f>
        <v>0</v>
      </c>
      <c r="N59" s="1413">
        <f>EmpDetail!X58</f>
        <v>0</v>
      </c>
      <c r="O59" s="1413">
        <f>EmpDetail!Z58</f>
        <v>0</v>
      </c>
      <c r="P59" s="1413">
        <f>EmpDetail!AB58</f>
        <v>0</v>
      </c>
      <c r="Q59" s="1413">
        <f>EmpDetail!AF58</f>
        <v>0</v>
      </c>
      <c r="R59" s="1413">
        <f>EmpDetail!AE58</f>
        <v>0</v>
      </c>
      <c r="S59" s="1415">
        <f>EmpDetail!AD58</f>
        <v>0</v>
      </c>
      <c r="T59" s="91"/>
      <c r="U59" s="91"/>
      <c r="V59" s="91"/>
      <c r="W59" s="91"/>
      <c r="X59" s="91"/>
      <c r="Y59" s="91"/>
      <c r="Z59" s="91"/>
      <c r="AA59" s="91"/>
      <c r="AB59" s="91"/>
      <c r="AC59" s="91"/>
      <c r="AD59" s="91"/>
      <c r="AE59" s="91"/>
      <c r="AF59" s="91"/>
      <c r="AG59" s="91"/>
      <c r="AH59" s="91"/>
      <c r="AI59" s="91"/>
      <c r="AJ59" s="91"/>
      <c r="AK59" s="91"/>
      <c r="AL59" s="91"/>
      <c r="AM59" s="91"/>
      <c r="AN59" s="91"/>
      <c r="AO59" s="91"/>
      <c r="AP59" s="91"/>
      <c r="AQ59" s="91"/>
      <c r="AR59" s="91"/>
      <c r="AS59" s="91"/>
      <c r="AT59" s="91"/>
      <c r="AU59" s="91"/>
      <c r="AV59" s="91"/>
      <c r="AW59" s="91"/>
      <c r="AX59" s="91"/>
      <c r="AY59" s="91"/>
    </row>
    <row r="60" spans="1:51" ht="18.600000000000001" thickBot="1">
      <c r="A60" s="91"/>
      <c r="B60" s="1354">
        <f>EmpDetail!A59</f>
        <v>56</v>
      </c>
      <c r="C60" s="1359">
        <f>EmpDetail!B59</f>
        <v>0</v>
      </c>
      <c r="D60" s="1360">
        <f>EmpDetail!C59</f>
        <v>0</v>
      </c>
      <c r="E60" s="1360">
        <f>EmpDetail!D59</f>
        <v>0</v>
      </c>
      <c r="F60" s="1411">
        <f>EmpDetail!J59</f>
        <v>0</v>
      </c>
      <c r="G60" s="1412">
        <f>EmpDetail!E59</f>
        <v>0</v>
      </c>
      <c r="H60" s="1412">
        <f>EmpDetail!F59</f>
        <v>0</v>
      </c>
      <c r="I60" s="1413">
        <f>EmpDetail!K59</f>
        <v>0</v>
      </c>
      <c r="J60" s="1414">
        <f>EmpDetail!I59</f>
        <v>0</v>
      </c>
      <c r="K60" s="1413">
        <f>EmpDetail!V59</f>
        <v>0</v>
      </c>
      <c r="L60" s="1413">
        <f>EmpDetail!U59</f>
        <v>0</v>
      </c>
      <c r="M60" s="1413">
        <f>EmpDetail!Y59</f>
        <v>0</v>
      </c>
      <c r="N60" s="1413">
        <f>EmpDetail!X59</f>
        <v>0</v>
      </c>
      <c r="O60" s="1413">
        <f>EmpDetail!Z59</f>
        <v>0</v>
      </c>
      <c r="P60" s="1413">
        <f>EmpDetail!AB59</f>
        <v>0</v>
      </c>
      <c r="Q60" s="1413">
        <f>EmpDetail!AF59</f>
        <v>0</v>
      </c>
      <c r="R60" s="1413">
        <f>EmpDetail!AE59</f>
        <v>0</v>
      </c>
      <c r="S60" s="1415">
        <f>EmpDetail!AD59</f>
        <v>0</v>
      </c>
      <c r="T60" s="91"/>
      <c r="U60" s="91"/>
      <c r="V60" s="91"/>
      <c r="W60" s="91"/>
      <c r="X60" s="91"/>
      <c r="Y60" s="91"/>
      <c r="Z60" s="91"/>
      <c r="AA60" s="91"/>
      <c r="AB60" s="91"/>
      <c r="AC60" s="91"/>
      <c r="AD60" s="91"/>
      <c r="AE60" s="91"/>
      <c r="AF60" s="91"/>
      <c r="AG60" s="91"/>
      <c r="AH60" s="91"/>
      <c r="AI60" s="91"/>
      <c r="AJ60" s="91"/>
      <c r="AK60" s="91"/>
      <c r="AL60" s="91"/>
      <c r="AM60" s="91"/>
      <c r="AN60" s="91"/>
      <c r="AO60" s="91"/>
      <c r="AP60" s="91"/>
      <c r="AQ60" s="91"/>
      <c r="AR60" s="91"/>
      <c r="AS60" s="91"/>
      <c r="AT60" s="91"/>
      <c r="AU60" s="91"/>
      <c r="AV60" s="91"/>
      <c r="AW60" s="91"/>
      <c r="AX60" s="91"/>
      <c r="AY60" s="91"/>
    </row>
    <row r="61" spans="1:51" ht="18.600000000000001" thickBot="1">
      <c r="A61" s="91"/>
      <c r="B61" s="1354">
        <f>EmpDetail!A60</f>
        <v>57</v>
      </c>
      <c r="C61" s="1359">
        <f>EmpDetail!B60</f>
        <v>0</v>
      </c>
      <c r="D61" s="1360">
        <f>EmpDetail!C60</f>
        <v>0</v>
      </c>
      <c r="E61" s="1360">
        <f>EmpDetail!D60</f>
        <v>0</v>
      </c>
      <c r="F61" s="1411">
        <f>EmpDetail!J60</f>
        <v>0</v>
      </c>
      <c r="G61" s="1412">
        <f>EmpDetail!E60</f>
        <v>0</v>
      </c>
      <c r="H61" s="1412">
        <f>EmpDetail!F60</f>
        <v>0</v>
      </c>
      <c r="I61" s="1413">
        <f>EmpDetail!K60</f>
        <v>0</v>
      </c>
      <c r="J61" s="1414">
        <f>EmpDetail!I60</f>
        <v>0</v>
      </c>
      <c r="K61" s="1413">
        <f>EmpDetail!V60</f>
        <v>0</v>
      </c>
      <c r="L61" s="1413">
        <f>EmpDetail!U60</f>
        <v>0</v>
      </c>
      <c r="M61" s="1413">
        <f>EmpDetail!Y60</f>
        <v>0</v>
      </c>
      <c r="N61" s="1413">
        <f>EmpDetail!X60</f>
        <v>0</v>
      </c>
      <c r="O61" s="1413">
        <f>EmpDetail!Z60</f>
        <v>0</v>
      </c>
      <c r="P61" s="1413">
        <f>EmpDetail!AB60</f>
        <v>0</v>
      </c>
      <c r="Q61" s="1413">
        <f>EmpDetail!AF60</f>
        <v>0</v>
      </c>
      <c r="R61" s="1413">
        <f>EmpDetail!AE60</f>
        <v>0</v>
      </c>
      <c r="S61" s="1415">
        <f>EmpDetail!AD60</f>
        <v>0</v>
      </c>
      <c r="T61" s="91"/>
      <c r="U61" s="91"/>
      <c r="V61" s="91"/>
      <c r="W61" s="91"/>
      <c r="X61" s="91"/>
      <c r="Y61" s="91"/>
      <c r="Z61" s="91"/>
      <c r="AA61" s="91"/>
      <c r="AB61" s="91"/>
      <c r="AC61" s="91"/>
      <c r="AD61" s="91"/>
      <c r="AE61" s="91"/>
      <c r="AF61" s="91"/>
      <c r="AG61" s="91"/>
      <c r="AH61" s="91"/>
      <c r="AI61" s="91"/>
      <c r="AJ61" s="91"/>
      <c r="AK61" s="91"/>
      <c r="AL61" s="91"/>
      <c r="AM61" s="91"/>
      <c r="AN61" s="91"/>
      <c r="AO61" s="91"/>
      <c r="AP61" s="91"/>
      <c r="AQ61" s="91"/>
      <c r="AR61" s="91"/>
      <c r="AS61" s="91"/>
      <c r="AT61" s="91"/>
      <c r="AU61" s="91"/>
      <c r="AV61" s="91"/>
      <c r="AW61" s="91"/>
      <c r="AX61" s="91"/>
      <c r="AY61" s="91"/>
    </row>
    <row r="62" spans="1:51" ht="18.600000000000001" thickBot="1">
      <c r="A62" s="91"/>
      <c r="B62" s="1354">
        <f>EmpDetail!A61</f>
        <v>58</v>
      </c>
      <c r="C62" s="1359">
        <f>EmpDetail!B61</f>
        <v>0</v>
      </c>
      <c r="D62" s="1360">
        <f>EmpDetail!C61</f>
        <v>0</v>
      </c>
      <c r="E62" s="1360">
        <f>EmpDetail!D61</f>
        <v>0</v>
      </c>
      <c r="F62" s="1411">
        <f>EmpDetail!J61</f>
        <v>0</v>
      </c>
      <c r="G62" s="1412">
        <f>EmpDetail!E61</f>
        <v>0</v>
      </c>
      <c r="H62" s="1412">
        <f>EmpDetail!F61</f>
        <v>0</v>
      </c>
      <c r="I62" s="1413">
        <f>EmpDetail!K61</f>
        <v>0</v>
      </c>
      <c r="J62" s="1414">
        <f>EmpDetail!I61</f>
        <v>0</v>
      </c>
      <c r="K62" s="1413">
        <f>EmpDetail!V61</f>
        <v>0</v>
      </c>
      <c r="L62" s="1413">
        <f>EmpDetail!U61</f>
        <v>0</v>
      </c>
      <c r="M62" s="1413">
        <f>EmpDetail!Y61</f>
        <v>0</v>
      </c>
      <c r="N62" s="1413">
        <f>EmpDetail!X61</f>
        <v>0</v>
      </c>
      <c r="O62" s="1413">
        <f>EmpDetail!Z61</f>
        <v>0</v>
      </c>
      <c r="P62" s="1413">
        <f>EmpDetail!AB61</f>
        <v>0</v>
      </c>
      <c r="Q62" s="1413">
        <f>EmpDetail!AF61</f>
        <v>0</v>
      </c>
      <c r="R62" s="1413">
        <f>EmpDetail!AE61</f>
        <v>0</v>
      </c>
      <c r="S62" s="1415">
        <f>EmpDetail!AD61</f>
        <v>0</v>
      </c>
      <c r="T62" s="91"/>
      <c r="U62" s="91"/>
      <c r="V62" s="91"/>
      <c r="W62" s="91"/>
      <c r="X62" s="91"/>
      <c r="Y62" s="91"/>
      <c r="Z62" s="91"/>
      <c r="AA62" s="91"/>
      <c r="AB62" s="91"/>
      <c r="AC62" s="91"/>
      <c r="AD62" s="91"/>
      <c r="AE62" s="91"/>
      <c r="AF62" s="91"/>
      <c r="AG62" s="91"/>
      <c r="AH62" s="91"/>
      <c r="AI62" s="91"/>
      <c r="AJ62" s="91"/>
      <c r="AK62" s="91"/>
      <c r="AL62" s="91"/>
      <c r="AM62" s="91"/>
      <c r="AN62" s="91"/>
      <c r="AO62" s="91"/>
      <c r="AP62" s="91"/>
      <c r="AQ62" s="91"/>
      <c r="AR62" s="91"/>
      <c r="AS62" s="91"/>
      <c r="AT62" s="91"/>
      <c r="AU62" s="91"/>
      <c r="AV62" s="91"/>
      <c r="AW62" s="91"/>
      <c r="AX62" s="91"/>
      <c r="AY62" s="91"/>
    </row>
    <row r="63" spans="1:51" ht="18.600000000000001" thickBot="1">
      <c r="A63" s="91"/>
      <c r="B63" s="1354">
        <f>EmpDetail!A62</f>
        <v>59</v>
      </c>
      <c r="C63" s="1359">
        <f>EmpDetail!B62</f>
        <v>0</v>
      </c>
      <c r="D63" s="1360">
        <f>EmpDetail!C62</f>
        <v>0</v>
      </c>
      <c r="E63" s="1360">
        <f>EmpDetail!D62</f>
        <v>0</v>
      </c>
      <c r="F63" s="1411">
        <f>EmpDetail!J62</f>
        <v>0</v>
      </c>
      <c r="G63" s="1412">
        <f>EmpDetail!E62</f>
        <v>0</v>
      </c>
      <c r="H63" s="1412">
        <f>EmpDetail!F62</f>
        <v>0</v>
      </c>
      <c r="I63" s="1413">
        <f>EmpDetail!K62</f>
        <v>0</v>
      </c>
      <c r="J63" s="1414">
        <f>EmpDetail!I62</f>
        <v>0</v>
      </c>
      <c r="K63" s="1413">
        <f>EmpDetail!V62</f>
        <v>0</v>
      </c>
      <c r="L63" s="1413">
        <f>EmpDetail!U62</f>
        <v>0</v>
      </c>
      <c r="M63" s="1413">
        <f>EmpDetail!Y62</f>
        <v>0</v>
      </c>
      <c r="N63" s="1413">
        <f>EmpDetail!X62</f>
        <v>0</v>
      </c>
      <c r="O63" s="1413">
        <f>EmpDetail!Z62</f>
        <v>0</v>
      </c>
      <c r="P63" s="1413">
        <f>EmpDetail!AB62</f>
        <v>0</v>
      </c>
      <c r="Q63" s="1413">
        <f>EmpDetail!AF62</f>
        <v>0</v>
      </c>
      <c r="R63" s="1413">
        <f>EmpDetail!AE62</f>
        <v>0</v>
      </c>
      <c r="S63" s="1415">
        <f>EmpDetail!AD62</f>
        <v>0</v>
      </c>
      <c r="T63" s="91"/>
      <c r="U63" s="91"/>
      <c r="V63" s="91"/>
      <c r="W63" s="91"/>
      <c r="X63" s="91"/>
      <c r="Y63" s="91"/>
      <c r="Z63" s="91"/>
      <c r="AA63" s="91"/>
      <c r="AB63" s="91"/>
      <c r="AC63" s="91"/>
      <c r="AD63" s="91"/>
      <c r="AE63" s="91"/>
      <c r="AF63" s="91"/>
      <c r="AG63" s="91"/>
      <c r="AH63" s="91"/>
      <c r="AI63" s="91"/>
      <c r="AJ63" s="91"/>
      <c r="AK63" s="91"/>
      <c r="AL63" s="91"/>
      <c r="AM63" s="91"/>
      <c r="AN63" s="91"/>
      <c r="AO63" s="91"/>
      <c r="AP63" s="91"/>
      <c r="AQ63" s="91"/>
      <c r="AR63" s="91"/>
      <c r="AS63" s="91"/>
      <c r="AT63" s="91"/>
      <c r="AU63" s="91"/>
      <c r="AV63" s="91"/>
      <c r="AW63" s="91"/>
      <c r="AX63" s="91"/>
      <c r="AY63" s="91"/>
    </row>
    <row r="64" spans="1:51" ht="18.600000000000001" thickBot="1">
      <c r="A64" s="91"/>
      <c r="B64" s="1354">
        <f>EmpDetail!A63</f>
        <v>60</v>
      </c>
      <c r="C64" s="1359">
        <f>EmpDetail!B63</f>
        <v>0</v>
      </c>
      <c r="D64" s="1360">
        <f>EmpDetail!C63</f>
        <v>0</v>
      </c>
      <c r="E64" s="1360">
        <f>EmpDetail!D63</f>
        <v>0</v>
      </c>
      <c r="F64" s="1411">
        <f>EmpDetail!J63</f>
        <v>0</v>
      </c>
      <c r="G64" s="1412">
        <f>EmpDetail!E63</f>
        <v>0</v>
      </c>
      <c r="H64" s="1412">
        <f>EmpDetail!F63</f>
        <v>0</v>
      </c>
      <c r="I64" s="1413">
        <f>EmpDetail!K63</f>
        <v>0</v>
      </c>
      <c r="J64" s="1414">
        <f>EmpDetail!I63</f>
        <v>0</v>
      </c>
      <c r="K64" s="1413">
        <f>EmpDetail!V63</f>
        <v>0</v>
      </c>
      <c r="L64" s="1413">
        <f>EmpDetail!U63</f>
        <v>0</v>
      </c>
      <c r="M64" s="1413">
        <f>EmpDetail!Y63</f>
        <v>0</v>
      </c>
      <c r="N64" s="1413">
        <f>EmpDetail!X63</f>
        <v>0</v>
      </c>
      <c r="O64" s="1413">
        <f>EmpDetail!Z63</f>
        <v>0</v>
      </c>
      <c r="P64" s="1413">
        <f>EmpDetail!AB63</f>
        <v>0</v>
      </c>
      <c r="Q64" s="1413">
        <f>EmpDetail!AF63</f>
        <v>0</v>
      </c>
      <c r="R64" s="1413">
        <f>EmpDetail!AE63</f>
        <v>0</v>
      </c>
      <c r="S64" s="1415">
        <f>EmpDetail!AD63</f>
        <v>0</v>
      </c>
      <c r="T64" s="91"/>
      <c r="U64" s="91"/>
      <c r="V64" s="91"/>
      <c r="W64" s="91"/>
      <c r="X64" s="91"/>
      <c r="Y64" s="91"/>
      <c r="Z64" s="91"/>
      <c r="AA64" s="91"/>
      <c r="AB64" s="91"/>
      <c r="AC64" s="91"/>
      <c r="AD64" s="91"/>
      <c r="AE64" s="91"/>
      <c r="AF64" s="91"/>
      <c r="AG64" s="91"/>
      <c r="AH64" s="91"/>
      <c r="AI64" s="91"/>
      <c r="AJ64" s="91"/>
      <c r="AK64" s="91"/>
      <c r="AL64" s="91"/>
      <c r="AM64" s="91"/>
      <c r="AN64" s="91"/>
      <c r="AO64" s="91"/>
      <c r="AP64" s="91"/>
      <c r="AQ64" s="91"/>
      <c r="AR64" s="91"/>
      <c r="AS64" s="91"/>
      <c r="AT64" s="91"/>
      <c r="AU64" s="91"/>
      <c r="AV64" s="91"/>
      <c r="AW64" s="91"/>
      <c r="AX64" s="91"/>
      <c r="AY64" s="91"/>
    </row>
    <row r="65" spans="1:51" ht="18.600000000000001" thickBot="1">
      <c r="A65" s="91"/>
      <c r="B65" s="1354">
        <f>EmpDetail!A64</f>
        <v>61</v>
      </c>
      <c r="C65" s="1359">
        <f>EmpDetail!B64</f>
        <v>0</v>
      </c>
      <c r="D65" s="1360">
        <f>EmpDetail!C64</f>
        <v>0</v>
      </c>
      <c r="E65" s="1360">
        <f>EmpDetail!D64</f>
        <v>0</v>
      </c>
      <c r="F65" s="1411">
        <f>EmpDetail!J64</f>
        <v>0</v>
      </c>
      <c r="G65" s="1412">
        <f>EmpDetail!E64</f>
        <v>0</v>
      </c>
      <c r="H65" s="1412">
        <f>EmpDetail!F64</f>
        <v>0</v>
      </c>
      <c r="I65" s="1413">
        <f>EmpDetail!K64</f>
        <v>0</v>
      </c>
      <c r="J65" s="1414">
        <f>EmpDetail!I64</f>
        <v>0</v>
      </c>
      <c r="K65" s="1413">
        <f>EmpDetail!V64</f>
        <v>0</v>
      </c>
      <c r="L65" s="1413">
        <f>EmpDetail!U64</f>
        <v>0</v>
      </c>
      <c r="M65" s="1413">
        <f>EmpDetail!Y64</f>
        <v>0</v>
      </c>
      <c r="N65" s="1413">
        <f>EmpDetail!X64</f>
        <v>0</v>
      </c>
      <c r="O65" s="1413">
        <f>EmpDetail!Z64</f>
        <v>0</v>
      </c>
      <c r="P65" s="1413">
        <f>EmpDetail!AB64</f>
        <v>0</v>
      </c>
      <c r="Q65" s="1413">
        <f>EmpDetail!AF64</f>
        <v>0</v>
      </c>
      <c r="R65" s="1413">
        <f>EmpDetail!AE64</f>
        <v>0</v>
      </c>
      <c r="S65" s="1415">
        <f>EmpDetail!AD64</f>
        <v>0</v>
      </c>
      <c r="T65" s="91"/>
      <c r="U65" s="91"/>
      <c r="V65" s="91"/>
      <c r="W65" s="91"/>
      <c r="X65" s="91"/>
      <c r="Y65" s="91"/>
      <c r="Z65" s="91"/>
      <c r="AA65" s="91"/>
      <c r="AB65" s="91"/>
      <c r="AC65" s="91"/>
      <c r="AD65" s="91"/>
      <c r="AE65" s="91"/>
      <c r="AF65" s="91"/>
      <c r="AG65" s="91"/>
      <c r="AH65" s="91"/>
      <c r="AI65" s="91"/>
      <c r="AJ65" s="91"/>
      <c r="AK65" s="91"/>
      <c r="AL65" s="91"/>
      <c r="AM65" s="91"/>
      <c r="AN65" s="91"/>
      <c r="AO65" s="91"/>
      <c r="AP65" s="91"/>
      <c r="AQ65" s="91"/>
      <c r="AR65" s="91"/>
      <c r="AS65" s="91"/>
      <c r="AT65" s="91"/>
      <c r="AU65" s="91"/>
      <c r="AV65" s="91"/>
      <c r="AW65" s="91"/>
      <c r="AX65" s="91"/>
      <c r="AY65" s="91"/>
    </row>
    <row r="66" spans="1:51" ht="18.600000000000001" thickBot="1">
      <c r="A66" s="91"/>
      <c r="B66" s="1354">
        <f>EmpDetail!A65</f>
        <v>62</v>
      </c>
      <c r="C66" s="1359">
        <f>EmpDetail!B65</f>
        <v>0</v>
      </c>
      <c r="D66" s="1360">
        <f>EmpDetail!C65</f>
        <v>0</v>
      </c>
      <c r="E66" s="1360">
        <f>EmpDetail!D65</f>
        <v>0</v>
      </c>
      <c r="F66" s="1411">
        <f>EmpDetail!J65</f>
        <v>0</v>
      </c>
      <c r="G66" s="1412">
        <f>EmpDetail!E65</f>
        <v>0</v>
      </c>
      <c r="H66" s="1412">
        <f>EmpDetail!F65</f>
        <v>0</v>
      </c>
      <c r="I66" s="1413">
        <f>EmpDetail!K65</f>
        <v>0</v>
      </c>
      <c r="J66" s="1414">
        <f>EmpDetail!I65</f>
        <v>0</v>
      </c>
      <c r="K66" s="1413">
        <f>EmpDetail!V65</f>
        <v>0</v>
      </c>
      <c r="L66" s="1413">
        <f>EmpDetail!U65</f>
        <v>0</v>
      </c>
      <c r="M66" s="1413">
        <f>EmpDetail!Y65</f>
        <v>0</v>
      </c>
      <c r="N66" s="1413">
        <f>EmpDetail!X65</f>
        <v>0</v>
      </c>
      <c r="O66" s="1413">
        <f>EmpDetail!Z65</f>
        <v>0</v>
      </c>
      <c r="P66" s="1413">
        <f>EmpDetail!AB65</f>
        <v>0</v>
      </c>
      <c r="Q66" s="1413">
        <f>EmpDetail!AF65</f>
        <v>0</v>
      </c>
      <c r="R66" s="1413">
        <f>EmpDetail!AE65</f>
        <v>0</v>
      </c>
      <c r="S66" s="1415">
        <f>EmpDetail!AD65</f>
        <v>0</v>
      </c>
      <c r="T66" s="91"/>
      <c r="U66" s="91"/>
      <c r="V66" s="91"/>
      <c r="W66" s="91"/>
      <c r="X66" s="91"/>
      <c r="Y66" s="91"/>
      <c r="Z66" s="91"/>
      <c r="AA66" s="91"/>
      <c r="AB66" s="91"/>
      <c r="AC66" s="91"/>
      <c r="AD66" s="91"/>
      <c r="AE66" s="91"/>
      <c r="AF66" s="91"/>
      <c r="AG66" s="91"/>
      <c r="AH66" s="91"/>
      <c r="AI66" s="91"/>
      <c r="AJ66" s="91"/>
      <c r="AK66" s="91"/>
      <c r="AL66" s="91"/>
      <c r="AM66" s="91"/>
      <c r="AN66" s="91"/>
      <c r="AO66" s="91"/>
      <c r="AP66" s="91"/>
      <c r="AQ66" s="91"/>
      <c r="AR66" s="91"/>
      <c r="AS66" s="91"/>
      <c r="AT66" s="91"/>
      <c r="AU66" s="91"/>
      <c r="AV66" s="91"/>
      <c r="AW66" s="91"/>
      <c r="AX66" s="91"/>
      <c r="AY66" s="91"/>
    </row>
    <row r="67" spans="1:51" ht="18.600000000000001" thickBot="1">
      <c r="A67" s="91"/>
      <c r="B67" s="1354">
        <f>EmpDetail!A66</f>
        <v>63</v>
      </c>
      <c r="C67" s="1359">
        <f>EmpDetail!B66</f>
        <v>0</v>
      </c>
      <c r="D67" s="1360">
        <f>EmpDetail!C66</f>
        <v>0</v>
      </c>
      <c r="E67" s="1360">
        <f>EmpDetail!D66</f>
        <v>0</v>
      </c>
      <c r="F67" s="1411">
        <f>EmpDetail!J66</f>
        <v>0</v>
      </c>
      <c r="G67" s="1412">
        <f>EmpDetail!E66</f>
        <v>0</v>
      </c>
      <c r="H67" s="1412">
        <f>EmpDetail!F66</f>
        <v>0</v>
      </c>
      <c r="I67" s="1413">
        <f>EmpDetail!K66</f>
        <v>0</v>
      </c>
      <c r="J67" s="1414">
        <f>EmpDetail!I66</f>
        <v>0</v>
      </c>
      <c r="K67" s="1413">
        <f>EmpDetail!V66</f>
        <v>0</v>
      </c>
      <c r="L67" s="1413">
        <f>EmpDetail!U66</f>
        <v>0</v>
      </c>
      <c r="M67" s="1413">
        <f>EmpDetail!Y66</f>
        <v>0</v>
      </c>
      <c r="N67" s="1413">
        <f>EmpDetail!X66</f>
        <v>0</v>
      </c>
      <c r="O67" s="1413">
        <f>EmpDetail!Z66</f>
        <v>0</v>
      </c>
      <c r="P67" s="1413">
        <f>EmpDetail!AB66</f>
        <v>0</v>
      </c>
      <c r="Q67" s="1413">
        <f>EmpDetail!AF66</f>
        <v>0</v>
      </c>
      <c r="R67" s="1413">
        <f>EmpDetail!AE66</f>
        <v>0</v>
      </c>
      <c r="S67" s="1415">
        <f>EmpDetail!AD66</f>
        <v>0</v>
      </c>
      <c r="T67" s="91"/>
      <c r="U67" s="91"/>
      <c r="V67" s="91"/>
      <c r="W67" s="91"/>
      <c r="X67" s="91"/>
      <c r="Y67" s="91"/>
      <c r="Z67" s="91"/>
      <c r="AA67" s="91"/>
      <c r="AB67" s="91"/>
      <c r="AC67" s="91"/>
      <c r="AD67" s="91"/>
      <c r="AE67" s="91"/>
      <c r="AF67" s="91"/>
      <c r="AG67" s="91"/>
      <c r="AH67" s="91"/>
      <c r="AI67" s="91"/>
      <c r="AJ67" s="91"/>
      <c r="AK67" s="91"/>
      <c r="AL67" s="91"/>
      <c r="AM67" s="91"/>
      <c r="AN67" s="91"/>
      <c r="AO67" s="91"/>
      <c r="AP67" s="91"/>
      <c r="AQ67" s="91"/>
      <c r="AR67" s="91"/>
      <c r="AS67" s="91"/>
      <c r="AT67" s="91"/>
      <c r="AU67" s="91"/>
      <c r="AV67" s="91"/>
      <c r="AW67" s="91"/>
      <c r="AX67" s="91"/>
      <c r="AY67" s="91"/>
    </row>
    <row r="68" spans="1:51" ht="18.600000000000001" thickBot="1">
      <c r="A68" s="91"/>
      <c r="B68" s="1354">
        <f>EmpDetail!A67</f>
        <v>64</v>
      </c>
      <c r="C68" s="1359">
        <f>EmpDetail!B67</f>
        <v>0</v>
      </c>
      <c r="D68" s="1360">
        <f>EmpDetail!C67</f>
        <v>0</v>
      </c>
      <c r="E68" s="1360">
        <f>EmpDetail!D67</f>
        <v>0</v>
      </c>
      <c r="F68" s="1411">
        <f>EmpDetail!J67</f>
        <v>0</v>
      </c>
      <c r="G68" s="1412">
        <f>EmpDetail!E67</f>
        <v>0</v>
      </c>
      <c r="H68" s="1412">
        <f>EmpDetail!F67</f>
        <v>0</v>
      </c>
      <c r="I68" s="1413">
        <f>EmpDetail!K67</f>
        <v>0</v>
      </c>
      <c r="J68" s="1414">
        <f>EmpDetail!I67</f>
        <v>0</v>
      </c>
      <c r="K68" s="1413">
        <f>EmpDetail!V67</f>
        <v>0</v>
      </c>
      <c r="L68" s="1413">
        <f>EmpDetail!U67</f>
        <v>0</v>
      </c>
      <c r="M68" s="1413">
        <f>EmpDetail!Y67</f>
        <v>0</v>
      </c>
      <c r="N68" s="1413">
        <f>EmpDetail!X67</f>
        <v>0</v>
      </c>
      <c r="O68" s="1413">
        <f>EmpDetail!Z67</f>
        <v>0</v>
      </c>
      <c r="P68" s="1413">
        <f>EmpDetail!AB67</f>
        <v>0</v>
      </c>
      <c r="Q68" s="1413">
        <f>EmpDetail!AF67</f>
        <v>0</v>
      </c>
      <c r="R68" s="1413">
        <f>EmpDetail!AE67</f>
        <v>0</v>
      </c>
      <c r="S68" s="1415">
        <f>EmpDetail!AD67</f>
        <v>0</v>
      </c>
      <c r="T68" s="91"/>
      <c r="U68" s="91"/>
      <c r="V68" s="91"/>
      <c r="W68" s="91"/>
      <c r="X68" s="91"/>
      <c r="Y68" s="91"/>
      <c r="Z68" s="91"/>
      <c r="AA68" s="91"/>
      <c r="AB68" s="91"/>
      <c r="AC68" s="91"/>
      <c r="AD68" s="91"/>
      <c r="AE68" s="91"/>
      <c r="AF68" s="91"/>
      <c r="AG68" s="91"/>
      <c r="AH68" s="91"/>
      <c r="AI68" s="91"/>
      <c r="AJ68" s="91"/>
      <c r="AK68" s="91"/>
      <c r="AL68" s="91"/>
      <c r="AM68" s="91"/>
      <c r="AN68" s="91"/>
      <c r="AO68" s="91"/>
      <c r="AP68" s="91"/>
      <c r="AQ68" s="91"/>
      <c r="AR68" s="91"/>
      <c r="AS68" s="91"/>
      <c r="AT68" s="91"/>
      <c r="AU68" s="91"/>
      <c r="AV68" s="91"/>
      <c r="AW68" s="91"/>
      <c r="AX68" s="91"/>
      <c r="AY68" s="91"/>
    </row>
    <row r="69" spans="1:51" ht="18.600000000000001" thickBot="1">
      <c r="A69" s="91"/>
      <c r="B69" s="1354">
        <f>EmpDetail!A68</f>
        <v>65</v>
      </c>
      <c r="C69" s="1359">
        <f>EmpDetail!B68</f>
        <v>0</v>
      </c>
      <c r="D69" s="1360">
        <f>EmpDetail!C68</f>
        <v>0</v>
      </c>
      <c r="E69" s="1360">
        <f>EmpDetail!D68</f>
        <v>0</v>
      </c>
      <c r="F69" s="1411">
        <f>EmpDetail!J68</f>
        <v>0</v>
      </c>
      <c r="G69" s="1412">
        <f>EmpDetail!E68</f>
        <v>0</v>
      </c>
      <c r="H69" s="1412">
        <f>EmpDetail!F68</f>
        <v>0</v>
      </c>
      <c r="I69" s="1413">
        <f>EmpDetail!K68</f>
        <v>0</v>
      </c>
      <c r="J69" s="1414">
        <f>EmpDetail!I68</f>
        <v>0</v>
      </c>
      <c r="K69" s="1413">
        <f>EmpDetail!V68</f>
        <v>0</v>
      </c>
      <c r="L69" s="1413">
        <f>EmpDetail!U68</f>
        <v>0</v>
      </c>
      <c r="M69" s="1413">
        <f>EmpDetail!Y68</f>
        <v>0</v>
      </c>
      <c r="N69" s="1413">
        <f>EmpDetail!X68</f>
        <v>0</v>
      </c>
      <c r="O69" s="1413">
        <f>EmpDetail!Z68</f>
        <v>0</v>
      </c>
      <c r="P69" s="1413">
        <f>EmpDetail!AB68</f>
        <v>0</v>
      </c>
      <c r="Q69" s="1413">
        <f>EmpDetail!AF68</f>
        <v>0</v>
      </c>
      <c r="R69" s="1413">
        <f>EmpDetail!AE68</f>
        <v>0</v>
      </c>
      <c r="S69" s="1415">
        <f>EmpDetail!AD68</f>
        <v>0</v>
      </c>
      <c r="T69" s="91"/>
      <c r="U69" s="91"/>
      <c r="V69" s="91"/>
      <c r="W69" s="91"/>
      <c r="X69" s="91"/>
      <c r="Y69" s="91"/>
      <c r="Z69" s="91"/>
      <c r="AA69" s="91"/>
      <c r="AB69" s="91"/>
      <c r="AC69" s="91"/>
      <c r="AD69" s="91"/>
      <c r="AE69" s="91"/>
      <c r="AF69" s="91"/>
      <c r="AG69" s="91"/>
      <c r="AH69" s="91"/>
      <c r="AI69" s="91"/>
      <c r="AJ69" s="91"/>
      <c r="AK69" s="91"/>
      <c r="AL69" s="91"/>
      <c r="AM69" s="91"/>
      <c r="AN69" s="91"/>
      <c r="AO69" s="91"/>
      <c r="AP69" s="91"/>
      <c r="AQ69" s="91"/>
      <c r="AR69" s="91"/>
      <c r="AS69" s="91"/>
      <c r="AT69" s="91"/>
      <c r="AU69" s="91"/>
      <c r="AV69" s="91"/>
      <c r="AW69" s="91"/>
      <c r="AX69" s="91"/>
      <c r="AY69" s="91"/>
    </row>
    <row r="70" spans="1:51" ht="18.600000000000001" thickBot="1">
      <c r="A70" s="91"/>
      <c r="B70" s="1354">
        <f>EmpDetail!A69</f>
        <v>66</v>
      </c>
      <c r="C70" s="1359">
        <f>EmpDetail!B69</f>
        <v>0</v>
      </c>
      <c r="D70" s="1360">
        <f>EmpDetail!C69</f>
        <v>0</v>
      </c>
      <c r="E70" s="1360">
        <f>EmpDetail!D69</f>
        <v>0</v>
      </c>
      <c r="F70" s="1411">
        <f>EmpDetail!J69</f>
        <v>0</v>
      </c>
      <c r="G70" s="1412">
        <f>EmpDetail!E69</f>
        <v>0</v>
      </c>
      <c r="H70" s="1412">
        <f>EmpDetail!F69</f>
        <v>0</v>
      </c>
      <c r="I70" s="1413">
        <f>EmpDetail!K69</f>
        <v>0</v>
      </c>
      <c r="J70" s="1414">
        <f>EmpDetail!I69</f>
        <v>0</v>
      </c>
      <c r="K70" s="1413">
        <f>EmpDetail!V69</f>
        <v>0</v>
      </c>
      <c r="L70" s="1413">
        <f>EmpDetail!U69</f>
        <v>0</v>
      </c>
      <c r="M70" s="1413">
        <f>EmpDetail!Y69</f>
        <v>0</v>
      </c>
      <c r="N70" s="1413">
        <f>EmpDetail!X69</f>
        <v>0</v>
      </c>
      <c r="O70" s="1413">
        <f>EmpDetail!Z69</f>
        <v>0</v>
      </c>
      <c r="P70" s="1413">
        <f>EmpDetail!AB69</f>
        <v>0</v>
      </c>
      <c r="Q70" s="1413">
        <f>EmpDetail!AF69</f>
        <v>0</v>
      </c>
      <c r="R70" s="1413">
        <f>EmpDetail!AE69</f>
        <v>0</v>
      </c>
      <c r="S70" s="1415">
        <f>EmpDetail!AD69</f>
        <v>0</v>
      </c>
      <c r="T70" s="91"/>
      <c r="U70" s="91"/>
      <c r="V70" s="91"/>
      <c r="W70" s="91"/>
      <c r="X70" s="91"/>
      <c r="Y70" s="91"/>
      <c r="Z70" s="91"/>
      <c r="AA70" s="91"/>
      <c r="AB70" s="91"/>
      <c r="AC70" s="91"/>
      <c r="AD70" s="91"/>
      <c r="AE70" s="91"/>
      <c r="AF70" s="91"/>
      <c r="AG70" s="91"/>
      <c r="AH70" s="91"/>
      <c r="AI70" s="91"/>
      <c r="AJ70" s="91"/>
      <c r="AK70" s="91"/>
      <c r="AL70" s="91"/>
      <c r="AM70" s="91"/>
      <c r="AN70" s="91"/>
      <c r="AO70" s="91"/>
      <c r="AP70" s="91"/>
      <c r="AQ70" s="91"/>
      <c r="AR70" s="91"/>
      <c r="AS70" s="91"/>
      <c r="AT70" s="91"/>
      <c r="AU70" s="91"/>
      <c r="AV70" s="91"/>
      <c r="AW70" s="91"/>
      <c r="AX70" s="91"/>
      <c r="AY70" s="91"/>
    </row>
    <row r="71" spans="1:51" ht="18.600000000000001" thickBot="1">
      <c r="A71" s="91"/>
      <c r="B71" s="1354">
        <f>EmpDetail!A70</f>
        <v>67</v>
      </c>
      <c r="C71" s="1359">
        <f>EmpDetail!B70</f>
        <v>0</v>
      </c>
      <c r="D71" s="1360">
        <f>EmpDetail!C70</f>
        <v>0</v>
      </c>
      <c r="E71" s="1360">
        <f>EmpDetail!D70</f>
        <v>0</v>
      </c>
      <c r="F71" s="1411">
        <f>EmpDetail!J70</f>
        <v>0</v>
      </c>
      <c r="G71" s="1412">
        <f>EmpDetail!E70</f>
        <v>0</v>
      </c>
      <c r="H71" s="1412">
        <f>EmpDetail!F70</f>
        <v>0</v>
      </c>
      <c r="I71" s="1413">
        <f>EmpDetail!K70</f>
        <v>0</v>
      </c>
      <c r="J71" s="1414">
        <f>EmpDetail!I70</f>
        <v>0</v>
      </c>
      <c r="K71" s="1413">
        <f>EmpDetail!V70</f>
        <v>0</v>
      </c>
      <c r="L71" s="1413">
        <f>EmpDetail!U70</f>
        <v>0</v>
      </c>
      <c r="M71" s="1413">
        <f>EmpDetail!Y70</f>
        <v>0</v>
      </c>
      <c r="N71" s="1413">
        <f>EmpDetail!X70</f>
        <v>0</v>
      </c>
      <c r="O71" s="1413">
        <f>EmpDetail!Z70</f>
        <v>0</v>
      </c>
      <c r="P71" s="1413">
        <f>EmpDetail!AB70</f>
        <v>0</v>
      </c>
      <c r="Q71" s="1413">
        <f>EmpDetail!AF70</f>
        <v>0</v>
      </c>
      <c r="R71" s="1413">
        <f>EmpDetail!AE70</f>
        <v>0</v>
      </c>
      <c r="S71" s="1415">
        <f>EmpDetail!AD70</f>
        <v>0</v>
      </c>
      <c r="T71" s="91"/>
      <c r="U71" s="91"/>
      <c r="V71" s="91"/>
      <c r="W71" s="91"/>
      <c r="X71" s="91"/>
      <c r="Y71" s="91"/>
      <c r="Z71" s="91"/>
      <c r="AA71" s="91"/>
      <c r="AB71" s="91"/>
      <c r="AC71" s="91"/>
      <c r="AD71" s="91"/>
      <c r="AE71" s="91"/>
      <c r="AF71" s="91"/>
      <c r="AG71" s="91"/>
      <c r="AH71" s="91"/>
      <c r="AI71" s="91"/>
      <c r="AJ71" s="91"/>
      <c r="AK71" s="91"/>
      <c r="AL71" s="91"/>
      <c r="AM71" s="91"/>
      <c r="AN71" s="91"/>
      <c r="AO71" s="91"/>
      <c r="AP71" s="91"/>
      <c r="AQ71" s="91"/>
      <c r="AR71" s="91"/>
      <c r="AS71" s="91"/>
      <c r="AT71" s="91"/>
      <c r="AU71" s="91"/>
      <c r="AV71" s="91"/>
      <c r="AW71" s="91"/>
      <c r="AX71" s="91"/>
      <c r="AY71" s="91"/>
    </row>
    <row r="72" spans="1:51" ht="18.600000000000001" thickBot="1">
      <c r="A72" s="91"/>
      <c r="B72" s="1354">
        <f>EmpDetail!A71</f>
        <v>68</v>
      </c>
      <c r="C72" s="1359">
        <f>EmpDetail!B71</f>
        <v>0</v>
      </c>
      <c r="D72" s="1360">
        <f>EmpDetail!C71</f>
        <v>0</v>
      </c>
      <c r="E72" s="1360">
        <f>EmpDetail!D71</f>
        <v>0</v>
      </c>
      <c r="F72" s="1411">
        <f>EmpDetail!J71</f>
        <v>0</v>
      </c>
      <c r="G72" s="1412">
        <f>EmpDetail!E71</f>
        <v>0</v>
      </c>
      <c r="H72" s="1412">
        <f>EmpDetail!F71</f>
        <v>0</v>
      </c>
      <c r="I72" s="1413">
        <f>EmpDetail!K71</f>
        <v>0</v>
      </c>
      <c r="J72" s="1414">
        <f>EmpDetail!I71</f>
        <v>0</v>
      </c>
      <c r="K72" s="1413">
        <f>EmpDetail!V71</f>
        <v>0</v>
      </c>
      <c r="L72" s="1413">
        <f>EmpDetail!U71</f>
        <v>0</v>
      </c>
      <c r="M72" s="1413">
        <f>EmpDetail!Y71</f>
        <v>0</v>
      </c>
      <c r="N72" s="1413">
        <f>EmpDetail!X71</f>
        <v>0</v>
      </c>
      <c r="O72" s="1413">
        <f>EmpDetail!Z71</f>
        <v>0</v>
      </c>
      <c r="P72" s="1413">
        <f>EmpDetail!AB71</f>
        <v>0</v>
      </c>
      <c r="Q72" s="1413">
        <f>EmpDetail!AF71</f>
        <v>0</v>
      </c>
      <c r="R72" s="1413">
        <f>EmpDetail!AE71</f>
        <v>0</v>
      </c>
      <c r="S72" s="1415">
        <f>EmpDetail!AD71</f>
        <v>0</v>
      </c>
      <c r="T72" s="91"/>
      <c r="U72" s="91"/>
      <c r="V72" s="91"/>
      <c r="W72" s="91"/>
      <c r="X72" s="91"/>
      <c r="Y72" s="91"/>
      <c r="Z72" s="91"/>
      <c r="AA72" s="91"/>
      <c r="AB72" s="91"/>
      <c r="AC72" s="91"/>
      <c r="AD72" s="91"/>
      <c r="AE72" s="91"/>
      <c r="AF72" s="91"/>
      <c r="AG72" s="91"/>
      <c r="AH72" s="91"/>
      <c r="AI72" s="91"/>
      <c r="AJ72" s="91"/>
      <c r="AK72" s="91"/>
      <c r="AL72" s="91"/>
      <c r="AM72" s="91"/>
      <c r="AN72" s="91"/>
      <c r="AO72" s="91"/>
      <c r="AP72" s="91"/>
      <c r="AQ72" s="91"/>
      <c r="AR72" s="91"/>
      <c r="AS72" s="91"/>
      <c r="AT72" s="91"/>
      <c r="AU72" s="91"/>
      <c r="AV72" s="91"/>
      <c r="AW72" s="91"/>
      <c r="AX72" s="91"/>
      <c r="AY72" s="91"/>
    </row>
    <row r="73" spans="1:51" ht="18.600000000000001" thickBot="1">
      <c r="A73" s="91"/>
      <c r="B73" s="1354">
        <f>EmpDetail!A72</f>
        <v>69</v>
      </c>
      <c r="C73" s="1359">
        <f>EmpDetail!B72</f>
        <v>0</v>
      </c>
      <c r="D73" s="1360">
        <f>EmpDetail!C72</f>
        <v>0</v>
      </c>
      <c r="E73" s="1360">
        <f>EmpDetail!D72</f>
        <v>0</v>
      </c>
      <c r="F73" s="1411">
        <f>EmpDetail!J72</f>
        <v>0</v>
      </c>
      <c r="G73" s="1412">
        <f>EmpDetail!E72</f>
        <v>0</v>
      </c>
      <c r="H73" s="1412">
        <f>EmpDetail!F72</f>
        <v>0</v>
      </c>
      <c r="I73" s="1413">
        <f>EmpDetail!K72</f>
        <v>0</v>
      </c>
      <c r="J73" s="1414">
        <f>EmpDetail!I72</f>
        <v>0</v>
      </c>
      <c r="K73" s="1413">
        <f>EmpDetail!V72</f>
        <v>0</v>
      </c>
      <c r="L73" s="1413">
        <f>EmpDetail!U72</f>
        <v>0</v>
      </c>
      <c r="M73" s="1413">
        <f>EmpDetail!Y72</f>
        <v>0</v>
      </c>
      <c r="N73" s="1413">
        <f>EmpDetail!X72</f>
        <v>0</v>
      </c>
      <c r="O73" s="1413">
        <f>EmpDetail!Z72</f>
        <v>0</v>
      </c>
      <c r="P73" s="1413">
        <f>EmpDetail!AB72</f>
        <v>0</v>
      </c>
      <c r="Q73" s="1413">
        <f>EmpDetail!AF72</f>
        <v>0</v>
      </c>
      <c r="R73" s="1413">
        <f>EmpDetail!AE72</f>
        <v>0</v>
      </c>
      <c r="S73" s="1415">
        <f>EmpDetail!AD72</f>
        <v>0</v>
      </c>
      <c r="T73" s="91"/>
      <c r="U73" s="91"/>
      <c r="V73" s="91"/>
      <c r="W73" s="91"/>
      <c r="X73" s="91"/>
      <c r="Y73" s="91"/>
      <c r="Z73" s="91"/>
      <c r="AA73" s="91"/>
      <c r="AB73" s="91"/>
      <c r="AC73" s="91"/>
      <c r="AD73" s="91"/>
      <c r="AE73" s="91"/>
      <c r="AF73" s="91"/>
      <c r="AG73" s="91"/>
      <c r="AH73" s="91"/>
      <c r="AI73" s="91"/>
      <c r="AJ73" s="91"/>
      <c r="AK73" s="91"/>
      <c r="AL73" s="91"/>
      <c r="AM73" s="91"/>
      <c r="AN73" s="91"/>
      <c r="AO73" s="91"/>
      <c r="AP73" s="91"/>
      <c r="AQ73" s="91"/>
      <c r="AR73" s="91"/>
      <c r="AS73" s="91"/>
      <c r="AT73" s="91"/>
      <c r="AU73" s="91"/>
      <c r="AV73" s="91"/>
      <c r="AW73" s="91"/>
      <c r="AX73" s="91"/>
      <c r="AY73" s="91"/>
    </row>
    <row r="74" spans="1:51" ht="18.600000000000001" thickBot="1">
      <c r="A74" s="91"/>
      <c r="B74" s="1354">
        <f>EmpDetail!A73</f>
        <v>70</v>
      </c>
      <c r="C74" s="1359">
        <f>EmpDetail!B73</f>
        <v>0</v>
      </c>
      <c r="D74" s="1360">
        <f>EmpDetail!C73</f>
        <v>0</v>
      </c>
      <c r="E74" s="1360">
        <f>EmpDetail!D73</f>
        <v>0</v>
      </c>
      <c r="F74" s="1411">
        <f>EmpDetail!J73</f>
        <v>0</v>
      </c>
      <c r="G74" s="1412">
        <f>EmpDetail!E73</f>
        <v>0</v>
      </c>
      <c r="H74" s="1412">
        <f>EmpDetail!F73</f>
        <v>0</v>
      </c>
      <c r="I74" s="1413">
        <f>EmpDetail!K73</f>
        <v>0</v>
      </c>
      <c r="J74" s="1414">
        <f>EmpDetail!I73</f>
        <v>0</v>
      </c>
      <c r="K74" s="1413">
        <f>EmpDetail!V73</f>
        <v>0</v>
      </c>
      <c r="L74" s="1413">
        <f>EmpDetail!U73</f>
        <v>0</v>
      </c>
      <c r="M74" s="1413">
        <f>EmpDetail!Y73</f>
        <v>0</v>
      </c>
      <c r="N74" s="1413">
        <f>EmpDetail!X73</f>
        <v>0</v>
      </c>
      <c r="O74" s="1413">
        <f>EmpDetail!Z73</f>
        <v>0</v>
      </c>
      <c r="P74" s="1413">
        <f>EmpDetail!AB73</f>
        <v>0</v>
      </c>
      <c r="Q74" s="1413">
        <f>EmpDetail!AF73</f>
        <v>0</v>
      </c>
      <c r="R74" s="1413">
        <f>EmpDetail!AE73</f>
        <v>0</v>
      </c>
      <c r="S74" s="1415">
        <f>EmpDetail!AD73</f>
        <v>0</v>
      </c>
      <c r="T74" s="91"/>
      <c r="U74" s="91"/>
      <c r="V74" s="91"/>
      <c r="W74" s="91"/>
      <c r="X74" s="91"/>
      <c r="Y74" s="91"/>
      <c r="Z74" s="91"/>
      <c r="AA74" s="91"/>
      <c r="AB74" s="91"/>
      <c r="AC74" s="91"/>
      <c r="AD74" s="91"/>
      <c r="AE74" s="91"/>
      <c r="AF74" s="91"/>
      <c r="AG74" s="91"/>
      <c r="AH74" s="91"/>
      <c r="AI74" s="91"/>
      <c r="AJ74" s="91"/>
      <c r="AK74" s="91"/>
      <c r="AL74" s="91"/>
      <c r="AM74" s="91"/>
      <c r="AN74" s="91"/>
      <c r="AO74" s="91"/>
      <c r="AP74" s="91"/>
      <c r="AQ74" s="91"/>
      <c r="AR74" s="91"/>
      <c r="AS74" s="91"/>
      <c r="AT74" s="91"/>
      <c r="AU74" s="91"/>
      <c r="AV74" s="91"/>
      <c r="AW74" s="91"/>
      <c r="AX74" s="91"/>
      <c r="AY74" s="91"/>
    </row>
    <row r="75" spans="1:51" ht="18.600000000000001" thickBot="1">
      <c r="A75" s="91"/>
      <c r="B75" s="1354">
        <f>EmpDetail!A74</f>
        <v>71</v>
      </c>
      <c r="C75" s="1359">
        <f>EmpDetail!B74</f>
        <v>0</v>
      </c>
      <c r="D75" s="1360">
        <f>EmpDetail!C74</f>
        <v>0</v>
      </c>
      <c r="E75" s="1360">
        <f>EmpDetail!D74</f>
        <v>0</v>
      </c>
      <c r="F75" s="1411">
        <f>EmpDetail!J74</f>
        <v>0</v>
      </c>
      <c r="G75" s="1412">
        <f>EmpDetail!E74</f>
        <v>0</v>
      </c>
      <c r="H75" s="1412">
        <f>EmpDetail!F74</f>
        <v>0</v>
      </c>
      <c r="I75" s="1413">
        <f>EmpDetail!K74</f>
        <v>0</v>
      </c>
      <c r="J75" s="1414">
        <f>EmpDetail!I74</f>
        <v>0</v>
      </c>
      <c r="K75" s="1413">
        <f>EmpDetail!V74</f>
        <v>0</v>
      </c>
      <c r="L75" s="1413">
        <f>EmpDetail!U74</f>
        <v>0</v>
      </c>
      <c r="M75" s="1413">
        <f>EmpDetail!Y74</f>
        <v>0</v>
      </c>
      <c r="N75" s="1413">
        <f>EmpDetail!X74</f>
        <v>0</v>
      </c>
      <c r="O75" s="1413">
        <f>EmpDetail!Z74</f>
        <v>0</v>
      </c>
      <c r="P75" s="1413">
        <f>EmpDetail!AB74</f>
        <v>0</v>
      </c>
      <c r="Q75" s="1413">
        <f>EmpDetail!AF74</f>
        <v>0</v>
      </c>
      <c r="R75" s="1413">
        <f>EmpDetail!AE74</f>
        <v>0</v>
      </c>
      <c r="S75" s="1415">
        <f>EmpDetail!AD74</f>
        <v>0</v>
      </c>
      <c r="T75" s="91"/>
      <c r="U75" s="91"/>
      <c r="V75" s="91"/>
      <c r="W75" s="91"/>
      <c r="X75" s="91"/>
      <c r="Y75" s="91"/>
      <c r="Z75" s="91"/>
      <c r="AA75" s="91"/>
      <c r="AB75" s="91"/>
      <c r="AC75" s="91"/>
      <c r="AD75" s="91"/>
      <c r="AE75" s="91"/>
      <c r="AF75" s="91"/>
      <c r="AG75" s="91"/>
      <c r="AH75" s="91"/>
      <c r="AI75" s="91"/>
      <c r="AJ75" s="91"/>
      <c r="AK75" s="91"/>
      <c r="AL75" s="91"/>
      <c r="AM75" s="91"/>
      <c r="AN75" s="91"/>
      <c r="AO75" s="91"/>
      <c r="AP75" s="91"/>
      <c r="AQ75" s="91"/>
      <c r="AR75" s="91"/>
      <c r="AS75" s="91"/>
      <c r="AT75" s="91"/>
      <c r="AU75" s="91"/>
      <c r="AV75" s="91"/>
      <c r="AW75" s="91"/>
      <c r="AX75" s="91"/>
      <c r="AY75" s="91"/>
    </row>
    <row r="76" spans="1:51" ht="18.600000000000001" thickBot="1">
      <c r="A76" s="91"/>
      <c r="B76" s="1354">
        <f>EmpDetail!A75</f>
        <v>72</v>
      </c>
      <c r="C76" s="1359">
        <f>EmpDetail!B75</f>
        <v>0</v>
      </c>
      <c r="D76" s="1360">
        <f>EmpDetail!C75</f>
        <v>0</v>
      </c>
      <c r="E76" s="1360">
        <f>EmpDetail!D75</f>
        <v>0</v>
      </c>
      <c r="F76" s="1411">
        <f>EmpDetail!J75</f>
        <v>0</v>
      </c>
      <c r="G76" s="1412">
        <f>EmpDetail!E75</f>
        <v>0</v>
      </c>
      <c r="H76" s="1412">
        <f>EmpDetail!F75</f>
        <v>0</v>
      </c>
      <c r="I76" s="1413">
        <f>EmpDetail!K75</f>
        <v>0</v>
      </c>
      <c r="J76" s="1414">
        <f>EmpDetail!I75</f>
        <v>0</v>
      </c>
      <c r="K76" s="1413">
        <f>EmpDetail!V75</f>
        <v>0</v>
      </c>
      <c r="L76" s="1413">
        <f>EmpDetail!U75</f>
        <v>0</v>
      </c>
      <c r="M76" s="1413">
        <f>EmpDetail!Y75</f>
        <v>0</v>
      </c>
      <c r="N76" s="1413">
        <f>EmpDetail!X75</f>
        <v>0</v>
      </c>
      <c r="O76" s="1413">
        <f>EmpDetail!Z75</f>
        <v>0</v>
      </c>
      <c r="P76" s="1413">
        <f>EmpDetail!AB75</f>
        <v>0</v>
      </c>
      <c r="Q76" s="1413">
        <f>EmpDetail!AF75</f>
        <v>0</v>
      </c>
      <c r="R76" s="1413">
        <f>EmpDetail!AE75</f>
        <v>0</v>
      </c>
      <c r="S76" s="1415">
        <f>EmpDetail!AD75</f>
        <v>0</v>
      </c>
      <c r="T76" s="91"/>
      <c r="U76" s="91"/>
      <c r="V76" s="91"/>
      <c r="W76" s="91"/>
      <c r="X76" s="91"/>
      <c r="Y76" s="91"/>
      <c r="Z76" s="91"/>
      <c r="AA76" s="91"/>
      <c r="AB76" s="91"/>
      <c r="AC76" s="91"/>
      <c r="AD76" s="91"/>
      <c r="AE76" s="91"/>
      <c r="AF76" s="91"/>
      <c r="AG76" s="91"/>
      <c r="AH76" s="91"/>
      <c r="AI76" s="91"/>
      <c r="AJ76" s="91"/>
      <c r="AK76" s="91"/>
      <c r="AL76" s="91"/>
      <c r="AM76" s="91"/>
      <c r="AN76" s="91"/>
      <c r="AO76" s="91"/>
      <c r="AP76" s="91"/>
      <c r="AQ76" s="91"/>
      <c r="AR76" s="91"/>
      <c r="AS76" s="91"/>
      <c r="AT76" s="91"/>
      <c r="AU76" s="91"/>
      <c r="AV76" s="91"/>
      <c r="AW76" s="91"/>
      <c r="AX76" s="91"/>
      <c r="AY76" s="91"/>
    </row>
    <row r="77" spans="1:51" ht="18.600000000000001" thickBot="1">
      <c r="A77" s="91"/>
      <c r="B77" s="1354">
        <f>EmpDetail!A76</f>
        <v>73</v>
      </c>
      <c r="C77" s="1359">
        <f>EmpDetail!B76</f>
        <v>0</v>
      </c>
      <c r="D77" s="1360">
        <f>EmpDetail!C76</f>
        <v>0</v>
      </c>
      <c r="E77" s="1360">
        <f>EmpDetail!D76</f>
        <v>0</v>
      </c>
      <c r="F77" s="1411">
        <f>EmpDetail!J76</f>
        <v>0</v>
      </c>
      <c r="G77" s="1412">
        <f>EmpDetail!E76</f>
        <v>0</v>
      </c>
      <c r="H77" s="1412">
        <f>EmpDetail!F76</f>
        <v>0</v>
      </c>
      <c r="I77" s="1413">
        <f>EmpDetail!K76</f>
        <v>0</v>
      </c>
      <c r="J77" s="1414">
        <f>EmpDetail!I76</f>
        <v>0</v>
      </c>
      <c r="K77" s="1413">
        <f>EmpDetail!V76</f>
        <v>0</v>
      </c>
      <c r="L77" s="1413">
        <f>EmpDetail!U76</f>
        <v>0</v>
      </c>
      <c r="M77" s="1413">
        <f>EmpDetail!Y76</f>
        <v>0</v>
      </c>
      <c r="N77" s="1413">
        <f>EmpDetail!X76</f>
        <v>0</v>
      </c>
      <c r="O77" s="1413">
        <f>EmpDetail!Z76</f>
        <v>0</v>
      </c>
      <c r="P77" s="1413">
        <f>EmpDetail!AB76</f>
        <v>0</v>
      </c>
      <c r="Q77" s="1413">
        <f>EmpDetail!AF76</f>
        <v>0</v>
      </c>
      <c r="R77" s="1413">
        <f>EmpDetail!AE76</f>
        <v>0</v>
      </c>
      <c r="S77" s="1415">
        <f>EmpDetail!AD76</f>
        <v>0</v>
      </c>
      <c r="T77" s="91"/>
      <c r="U77" s="91"/>
      <c r="V77" s="91"/>
      <c r="W77" s="91"/>
      <c r="X77" s="91"/>
      <c r="Y77" s="91"/>
      <c r="Z77" s="91"/>
      <c r="AA77" s="91"/>
      <c r="AB77" s="91"/>
      <c r="AC77" s="91"/>
      <c r="AD77" s="91"/>
      <c r="AE77" s="91"/>
      <c r="AF77" s="91"/>
      <c r="AG77" s="91"/>
      <c r="AH77" s="91"/>
      <c r="AI77" s="91"/>
      <c r="AJ77" s="91"/>
      <c r="AK77" s="91"/>
      <c r="AL77" s="91"/>
      <c r="AM77" s="91"/>
      <c r="AN77" s="91"/>
      <c r="AO77" s="91"/>
      <c r="AP77" s="91"/>
      <c r="AQ77" s="91"/>
      <c r="AR77" s="91"/>
      <c r="AS77" s="91"/>
      <c r="AT77" s="91"/>
      <c r="AU77" s="91"/>
      <c r="AV77" s="91"/>
      <c r="AW77" s="91"/>
      <c r="AX77" s="91"/>
      <c r="AY77" s="91"/>
    </row>
    <row r="78" spans="1:51" ht="18.600000000000001" thickBot="1">
      <c r="A78" s="91"/>
      <c r="B78" s="1354">
        <f>EmpDetail!A77</f>
        <v>74</v>
      </c>
      <c r="C78" s="1359">
        <f>EmpDetail!B77</f>
        <v>0</v>
      </c>
      <c r="D78" s="1360">
        <f>EmpDetail!C77</f>
        <v>0</v>
      </c>
      <c r="E78" s="1360">
        <f>EmpDetail!D77</f>
        <v>0</v>
      </c>
      <c r="F78" s="1411">
        <f>EmpDetail!J77</f>
        <v>0</v>
      </c>
      <c r="G78" s="1412">
        <f>EmpDetail!E77</f>
        <v>0</v>
      </c>
      <c r="H78" s="1412">
        <f>EmpDetail!F77</f>
        <v>0</v>
      </c>
      <c r="I78" s="1413">
        <f>EmpDetail!K77</f>
        <v>0</v>
      </c>
      <c r="J78" s="1414">
        <f>EmpDetail!I77</f>
        <v>0</v>
      </c>
      <c r="K78" s="1413">
        <f>EmpDetail!V77</f>
        <v>0</v>
      </c>
      <c r="L78" s="1413">
        <f>EmpDetail!U77</f>
        <v>0</v>
      </c>
      <c r="M78" s="1413">
        <f>EmpDetail!Y77</f>
        <v>0</v>
      </c>
      <c r="N78" s="1413">
        <f>EmpDetail!X77</f>
        <v>0</v>
      </c>
      <c r="O78" s="1413">
        <f>EmpDetail!Z77</f>
        <v>0</v>
      </c>
      <c r="P78" s="1413">
        <f>EmpDetail!AB77</f>
        <v>0</v>
      </c>
      <c r="Q78" s="1413">
        <f>EmpDetail!AF77</f>
        <v>0</v>
      </c>
      <c r="R78" s="1413">
        <f>EmpDetail!AE77</f>
        <v>0</v>
      </c>
      <c r="S78" s="1415">
        <f>EmpDetail!AD77</f>
        <v>0</v>
      </c>
      <c r="T78" s="91"/>
      <c r="U78" s="91"/>
      <c r="V78" s="91"/>
      <c r="W78" s="91"/>
      <c r="X78" s="91"/>
      <c r="Y78" s="91"/>
      <c r="Z78" s="91"/>
      <c r="AA78" s="91"/>
      <c r="AB78" s="91"/>
      <c r="AC78" s="91"/>
      <c r="AD78" s="91"/>
      <c r="AE78" s="91"/>
      <c r="AF78" s="91"/>
      <c r="AG78" s="91"/>
      <c r="AH78" s="91"/>
      <c r="AI78" s="91"/>
      <c r="AJ78" s="91"/>
      <c r="AK78" s="91"/>
      <c r="AL78" s="91"/>
      <c r="AM78" s="91"/>
      <c r="AN78" s="91"/>
      <c r="AO78" s="91"/>
      <c r="AP78" s="91"/>
      <c r="AQ78" s="91"/>
      <c r="AR78" s="91"/>
      <c r="AS78" s="91"/>
      <c r="AT78" s="91"/>
      <c r="AU78" s="91"/>
      <c r="AV78" s="91"/>
      <c r="AW78" s="91"/>
      <c r="AX78" s="91"/>
      <c r="AY78" s="91"/>
    </row>
    <row r="79" spans="1:51" ht="18.600000000000001" thickBot="1">
      <c r="A79" s="91"/>
      <c r="B79" s="1354">
        <f>EmpDetail!A78</f>
        <v>75</v>
      </c>
      <c r="C79" s="1359">
        <f>EmpDetail!B78</f>
        <v>0</v>
      </c>
      <c r="D79" s="1360">
        <f>EmpDetail!C78</f>
        <v>0</v>
      </c>
      <c r="E79" s="1360">
        <f>EmpDetail!D78</f>
        <v>0</v>
      </c>
      <c r="F79" s="1411">
        <f>EmpDetail!J78</f>
        <v>0</v>
      </c>
      <c r="G79" s="1412">
        <f>EmpDetail!E78</f>
        <v>0</v>
      </c>
      <c r="H79" s="1412">
        <f>EmpDetail!F78</f>
        <v>0</v>
      </c>
      <c r="I79" s="1413">
        <f>EmpDetail!K78</f>
        <v>0</v>
      </c>
      <c r="J79" s="1414">
        <f>EmpDetail!I78</f>
        <v>0</v>
      </c>
      <c r="K79" s="1413">
        <f>EmpDetail!V78</f>
        <v>0</v>
      </c>
      <c r="L79" s="1413">
        <f>EmpDetail!U78</f>
        <v>0</v>
      </c>
      <c r="M79" s="1413">
        <f>EmpDetail!Y78</f>
        <v>0</v>
      </c>
      <c r="N79" s="1413">
        <f>EmpDetail!X78</f>
        <v>0</v>
      </c>
      <c r="O79" s="1413">
        <f>EmpDetail!Z78</f>
        <v>0</v>
      </c>
      <c r="P79" s="1413">
        <f>EmpDetail!AB78</f>
        <v>0</v>
      </c>
      <c r="Q79" s="1413">
        <f>EmpDetail!AF78</f>
        <v>0</v>
      </c>
      <c r="R79" s="1413">
        <f>EmpDetail!AE78</f>
        <v>0</v>
      </c>
      <c r="S79" s="1415">
        <f>EmpDetail!AD78</f>
        <v>0</v>
      </c>
      <c r="T79" s="91"/>
      <c r="U79" s="91"/>
      <c r="V79" s="91"/>
      <c r="W79" s="91"/>
      <c r="X79" s="91"/>
      <c r="Y79" s="91"/>
      <c r="Z79" s="91"/>
      <c r="AA79" s="91"/>
      <c r="AB79" s="91"/>
      <c r="AC79" s="91"/>
      <c r="AD79" s="91"/>
      <c r="AE79" s="91"/>
      <c r="AF79" s="91"/>
      <c r="AG79" s="91"/>
      <c r="AH79" s="91"/>
      <c r="AI79" s="91"/>
      <c r="AJ79" s="91"/>
      <c r="AK79" s="91"/>
      <c r="AL79" s="91"/>
      <c r="AM79" s="91"/>
      <c r="AN79" s="91"/>
      <c r="AO79" s="91"/>
      <c r="AP79" s="91"/>
      <c r="AQ79" s="91"/>
      <c r="AR79" s="91"/>
      <c r="AS79" s="91"/>
      <c r="AT79" s="91"/>
      <c r="AU79" s="91"/>
      <c r="AV79" s="91"/>
      <c r="AW79" s="91"/>
      <c r="AX79" s="91"/>
      <c r="AY79" s="91"/>
    </row>
    <row r="80" spans="1:51" ht="18.600000000000001" thickBot="1">
      <c r="A80" s="91"/>
      <c r="B80" s="1354">
        <f>EmpDetail!A79</f>
        <v>76</v>
      </c>
      <c r="C80" s="1359">
        <f>EmpDetail!B79</f>
        <v>0</v>
      </c>
      <c r="D80" s="1360">
        <f>EmpDetail!C79</f>
        <v>0</v>
      </c>
      <c r="E80" s="1360">
        <f>EmpDetail!D79</f>
        <v>0</v>
      </c>
      <c r="F80" s="1411">
        <f>EmpDetail!J79</f>
        <v>0</v>
      </c>
      <c r="G80" s="1412">
        <f>EmpDetail!E79</f>
        <v>0</v>
      </c>
      <c r="H80" s="1412">
        <f>EmpDetail!F79</f>
        <v>0</v>
      </c>
      <c r="I80" s="1413">
        <f>EmpDetail!K79</f>
        <v>0</v>
      </c>
      <c r="J80" s="1414">
        <f>EmpDetail!I79</f>
        <v>0</v>
      </c>
      <c r="K80" s="1413">
        <f>EmpDetail!V79</f>
        <v>0</v>
      </c>
      <c r="L80" s="1413">
        <f>EmpDetail!U79</f>
        <v>0</v>
      </c>
      <c r="M80" s="1413">
        <f>EmpDetail!Y79</f>
        <v>0</v>
      </c>
      <c r="N80" s="1413">
        <f>EmpDetail!X79</f>
        <v>0</v>
      </c>
      <c r="O80" s="1413">
        <f>EmpDetail!Z79</f>
        <v>0</v>
      </c>
      <c r="P80" s="1413">
        <f>EmpDetail!AB79</f>
        <v>0</v>
      </c>
      <c r="Q80" s="1413">
        <f>EmpDetail!AF79</f>
        <v>0</v>
      </c>
      <c r="R80" s="1413">
        <f>EmpDetail!AE79</f>
        <v>0</v>
      </c>
      <c r="S80" s="1415">
        <f>EmpDetail!AD79</f>
        <v>0</v>
      </c>
      <c r="T80" s="91"/>
      <c r="U80" s="91"/>
      <c r="V80" s="91"/>
      <c r="W80" s="91"/>
      <c r="X80" s="91"/>
      <c r="Y80" s="91"/>
      <c r="Z80" s="91"/>
      <c r="AA80" s="91"/>
      <c r="AB80" s="91"/>
      <c r="AC80" s="91"/>
      <c r="AD80" s="91"/>
      <c r="AE80" s="91"/>
      <c r="AF80" s="91"/>
      <c r="AG80" s="91"/>
      <c r="AH80" s="91"/>
      <c r="AI80" s="91"/>
      <c r="AJ80" s="91"/>
      <c r="AK80" s="91"/>
      <c r="AL80" s="91"/>
      <c r="AM80" s="91"/>
      <c r="AN80" s="91"/>
      <c r="AO80" s="91"/>
      <c r="AP80" s="91"/>
      <c r="AQ80" s="91"/>
      <c r="AR80" s="91"/>
      <c r="AS80" s="91"/>
      <c r="AT80" s="91"/>
      <c r="AU80" s="91"/>
      <c r="AV80" s="91"/>
      <c r="AW80" s="91"/>
      <c r="AX80" s="91"/>
      <c r="AY80" s="91"/>
    </row>
    <row r="81" spans="1:51" ht="18.600000000000001" thickBot="1">
      <c r="A81" s="91"/>
      <c r="B81" s="1354">
        <f>EmpDetail!A80</f>
        <v>77</v>
      </c>
      <c r="C81" s="1359">
        <f>EmpDetail!B80</f>
        <v>0</v>
      </c>
      <c r="D81" s="1360">
        <f>EmpDetail!C80</f>
        <v>0</v>
      </c>
      <c r="E81" s="1360">
        <f>EmpDetail!D80</f>
        <v>0</v>
      </c>
      <c r="F81" s="1411">
        <f>EmpDetail!J80</f>
        <v>0</v>
      </c>
      <c r="G81" s="1412">
        <f>EmpDetail!E80</f>
        <v>0</v>
      </c>
      <c r="H81" s="1412">
        <f>EmpDetail!F80</f>
        <v>0</v>
      </c>
      <c r="I81" s="1413">
        <f>EmpDetail!K80</f>
        <v>0</v>
      </c>
      <c r="J81" s="1414">
        <f>EmpDetail!I80</f>
        <v>0</v>
      </c>
      <c r="K81" s="1413">
        <f>EmpDetail!V80</f>
        <v>0</v>
      </c>
      <c r="L81" s="1413">
        <f>EmpDetail!U80</f>
        <v>0</v>
      </c>
      <c r="M81" s="1413">
        <f>EmpDetail!Y80</f>
        <v>0</v>
      </c>
      <c r="N81" s="1413">
        <f>EmpDetail!X80</f>
        <v>0</v>
      </c>
      <c r="O81" s="1413">
        <f>EmpDetail!Z80</f>
        <v>0</v>
      </c>
      <c r="P81" s="1413">
        <f>EmpDetail!AB80</f>
        <v>0</v>
      </c>
      <c r="Q81" s="1413">
        <f>EmpDetail!AF80</f>
        <v>0</v>
      </c>
      <c r="R81" s="1413">
        <f>EmpDetail!AE80</f>
        <v>0</v>
      </c>
      <c r="S81" s="1415">
        <f>EmpDetail!AD80</f>
        <v>0</v>
      </c>
      <c r="T81" s="91"/>
      <c r="U81" s="91"/>
      <c r="V81" s="91"/>
      <c r="W81" s="91"/>
      <c r="X81" s="91"/>
      <c r="Y81" s="91"/>
      <c r="Z81" s="91"/>
      <c r="AA81" s="91"/>
      <c r="AB81" s="91"/>
      <c r="AC81" s="91"/>
      <c r="AD81" s="91"/>
      <c r="AE81" s="91"/>
      <c r="AF81" s="91"/>
      <c r="AG81" s="91"/>
      <c r="AH81" s="91"/>
      <c r="AI81" s="91"/>
      <c r="AJ81" s="91"/>
      <c r="AK81" s="91"/>
      <c r="AL81" s="91"/>
      <c r="AM81" s="91"/>
      <c r="AN81" s="91"/>
      <c r="AO81" s="91"/>
      <c r="AP81" s="91"/>
      <c r="AQ81" s="91"/>
      <c r="AR81" s="91"/>
      <c r="AS81" s="91"/>
      <c r="AT81" s="91"/>
      <c r="AU81" s="91"/>
      <c r="AV81" s="91"/>
      <c r="AW81" s="91"/>
      <c r="AX81" s="91"/>
      <c r="AY81" s="91"/>
    </row>
    <row r="82" spans="1:51" ht="18.600000000000001" thickBot="1">
      <c r="A82" s="91"/>
      <c r="B82" s="1354">
        <f>EmpDetail!A81</f>
        <v>78</v>
      </c>
      <c r="C82" s="1359">
        <f>EmpDetail!B81</f>
        <v>0</v>
      </c>
      <c r="D82" s="1360">
        <f>EmpDetail!C81</f>
        <v>0</v>
      </c>
      <c r="E82" s="1360">
        <f>EmpDetail!D81</f>
        <v>0</v>
      </c>
      <c r="F82" s="1411">
        <f>EmpDetail!J81</f>
        <v>0</v>
      </c>
      <c r="G82" s="1412">
        <f>EmpDetail!E81</f>
        <v>0</v>
      </c>
      <c r="H82" s="1412">
        <f>EmpDetail!F81</f>
        <v>0</v>
      </c>
      <c r="I82" s="1413">
        <f>EmpDetail!K81</f>
        <v>0</v>
      </c>
      <c r="J82" s="1414">
        <f>EmpDetail!I81</f>
        <v>0</v>
      </c>
      <c r="K82" s="1413">
        <f>EmpDetail!V81</f>
        <v>0</v>
      </c>
      <c r="L82" s="1413">
        <f>EmpDetail!U81</f>
        <v>0</v>
      </c>
      <c r="M82" s="1413">
        <f>EmpDetail!Y81</f>
        <v>0</v>
      </c>
      <c r="N82" s="1413">
        <f>EmpDetail!X81</f>
        <v>0</v>
      </c>
      <c r="O82" s="1413">
        <f>EmpDetail!Z81</f>
        <v>0</v>
      </c>
      <c r="P82" s="1413">
        <f>EmpDetail!AB81</f>
        <v>0</v>
      </c>
      <c r="Q82" s="1413">
        <f>EmpDetail!AF81</f>
        <v>0</v>
      </c>
      <c r="R82" s="1413">
        <f>EmpDetail!AE81</f>
        <v>0</v>
      </c>
      <c r="S82" s="1415">
        <f>EmpDetail!AD81</f>
        <v>0</v>
      </c>
      <c r="T82" s="91"/>
      <c r="U82" s="91"/>
      <c r="V82" s="91"/>
      <c r="W82" s="91"/>
      <c r="X82" s="91"/>
      <c r="Y82" s="91"/>
      <c r="Z82" s="91"/>
      <c r="AA82" s="91"/>
      <c r="AB82" s="91"/>
      <c r="AC82" s="91"/>
      <c r="AD82" s="91"/>
      <c r="AE82" s="91"/>
      <c r="AF82" s="91"/>
      <c r="AG82" s="91"/>
      <c r="AH82" s="91"/>
      <c r="AI82" s="91"/>
      <c r="AJ82" s="91"/>
      <c r="AK82" s="91"/>
      <c r="AL82" s="91"/>
      <c r="AM82" s="91"/>
      <c r="AN82" s="91"/>
      <c r="AO82" s="91"/>
      <c r="AP82" s="91"/>
      <c r="AQ82" s="91"/>
      <c r="AR82" s="91"/>
      <c r="AS82" s="91"/>
      <c r="AT82" s="91"/>
      <c r="AU82" s="91"/>
      <c r="AV82" s="91"/>
      <c r="AW82" s="91"/>
      <c r="AX82" s="91"/>
      <c r="AY82" s="91"/>
    </row>
    <row r="83" spans="1:51" ht="18.600000000000001" thickBot="1">
      <c r="A83" s="91"/>
      <c r="B83" s="1354">
        <f>EmpDetail!A82</f>
        <v>79</v>
      </c>
      <c r="C83" s="1359">
        <f>EmpDetail!B82</f>
        <v>0</v>
      </c>
      <c r="D83" s="1360">
        <f>EmpDetail!C82</f>
        <v>0</v>
      </c>
      <c r="E83" s="1360">
        <f>EmpDetail!D82</f>
        <v>0</v>
      </c>
      <c r="F83" s="1411">
        <f>EmpDetail!J82</f>
        <v>0</v>
      </c>
      <c r="G83" s="1412">
        <f>EmpDetail!E82</f>
        <v>0</v>
      </c>
      <c r="H83" s="1412">
        <f>EmpDetail!F82</f>
        <v>0</v>
      </c>
      <c r="I83" s="1413">
        <f>EmpDetail!K82</f>
        <v>0</v>
      </c>
      <c r="J83" s="1414">
        <f>EmpDetail!I82</f>
        <v>0</v>
      </c>
      <c r="K83" s="1413">
        <f>EmpDetail!V82</f>
        <v>0</v>
      </c>
      <c r="L83" s="1413">
        <f>EmpDetail!U82</f>
        <v>0</v>
      </c>
      <c r="M83" s="1413">
        <f>EmpDetail!Y82</f>
        <v>0</v>
      </c>
      <c r="N83" s="1413">
        <f>EmpDetail!X82</f>
        <v>0</v>
      </c>
      <c r="O83" s="1413">
        <f>EmpDetail!Z82</f>
        <v>0</v>
      </c>
      <c r="P83" s="1413">
        <f>EmpDetail!AB82</f>
        <v>0</v>
      </c>
      <c r="Q83" s="1413">
        <f>EmpDetail!AF82</f>
        <v>0</v>
      </c>
      <c r="R83" s="1413">
        <f>EmpDetail!AE82</f>
        <v>0</v>
      </c>
      <c r="S83" s="1415">
        <f>EmpDetail!AD82</f>
        <v>0</v>
      </c>
      <c r="T83" s="91"/>
      <c r="U83" s="91"/>
      <c r="V83" s="91"/>
      <c r="W83" s="91"/>
      <c r="X83" s="91"/>
      <c r="Y83" s="91"/>
      <c r="Z83" s="91"/>
      <c r="AA83" s="91"/>
      <c r="AB83" s="91"/>
      <c r="AC83" s="91"/>
      <c r="AD83" s="91"/>
      <c r="AE83" s="91"/>
      <c r="AF83" s="91"/>
      <c r="AG83" s="91"/>
      <c r="AH83" s="91"/>
      <c r="AI83" s="91"/>
      <c r="AJ83" s="91"/>
      <c r="AK83" s="91"/>
      <c r="AL83" s="91"/>
      <c r="AM83" s="91"/>
      <c r="AN83" s="91"/>
      <c r="AO83" s="91"/>
      <c r="AP83" s="91"/>
      <c r="AQ83" s="91"/>
      <c r="AR83" s="91"/>
      <c r="AS83" s="91"/>
      <c r="AT83" s="91"/>
      <c r="AU83" s="91"/>
      <c r="AV83" s="91"/>
      <c r="AW83" s="91"/>
      <c r="AX83" s="91"/>
      <c r="AY83" s="91"/>
    </row>
    <row r="84" spans="1:51" ht="18.600000000000001" thickBot="1">
      <c r="A84" s="91"/>
      <c r="B84" s="1354">
        <f>EmpDetail!A83</f>
        <v>80</v>
      </c>
      <c r="C84" s="1359">
        <f>EmpDetail!B83</f>
        <v>0</v>
      </c>
      <c r="D84" s="1360">
        <f>EmpDetail!C83</f>
        <v>0</v>
      </c>
      <c r="E84" s="1360">
        <f>EmpDetail!D83</f>
        <v>0</v>
      </c>
      <c r="F84" s="1411">
        <f>EmpDetail!J83</f>
        <v>0</v>
      </c>
      <c r="G84" s="1412">
        <f>EmpDetail!E83</f>
        <v>0</v>
      </c>
      <c r="H84" s="1412">
        <f>EmpDetail!F83</f>
        <v>0</v>
      </c>
      <c r="I84" s="1413">
        <f>EmpDetail!K83</f>
        <v>0</v>
      </c>
      <c r="J84" s="1414">
        <f>EmpDetail!I83</f>
        <v>0</v>
      </c>
      <c r="K84" s="1413">
        <f>EmpDetail!V83</f>
        <v>0</v>
      </c>
      <c r="L84" s="1413">
        <f>EmpDetail!U83</f>
        <v>0</v>
      </c>
      <c r="M84" s="1413">
        <f>EmpDetail!Y83</f>
        <v>0</v>
      </c>
      <c r="N84" s="1413">
        <f>EmpDetail!X83</f>
        <v>0</v>
      </c>
      <c r="O84" s="1413">
        <f>EmpDetail!Z83</f>
        <v>0</v>
      </c>
      <c r="P84" s="1413">
        <f>EmpDetail!AB83</f>
        <v>0</v>
      </c>
      <c r="Q84" s="1413">
        <f>EmpDetail!AF83</f>
        <v>0</v>
      </c>
      <c r="R84" s="1413">
        <f>EmpDetail!AE83</f>
        <v>0</v>
      </c>
      <c r="S84" s="1415">
        <f>EmpDetail!AD83</f>
        <v>0</v>
      </c>
      <c r="T84" s="91"/>
      <c r="U84" s="91"/>
      <c r="V84" s="91"/>
      <c r="W84" s="91"/>
      <c r="X84" s="91"/>
      <c r="Y84" s="91"/>
      <c r="Z84" s="91"/>
      <c r="AA84" s="91"/>
      <c r="AB84" s="91"/>
      <c r="AC84" s="91"/>
      <c r="AD84" s="91"/>
      <c r="AE84" s="91"/>
      <c r="AF84" s="91"/>
      <c r="AG84" s="91"/>
      <c r="AH84" s="91"/>
      <c r="AI84" s="91"/>
      <c r="AJ84" s="91"/>
      <c r="AK84" s="91"/>
      <c r="AL84" s="91"/>
      <c r="AM84" s="91"/>
      <c r="AN84" s="91"/>
      <c r="AO84" s="91"/>
      <c r="AP84" s="91"/>
      <c r="AQ84" s="91"/>
      <c r="AR84" s="91"/>
      <c r="AS84" s="91"/>
      <c r="AT84" s="91"/>
      <c r="AU84" s="91"/>
      <c r="AV84" s="91"/>
      <c r="AW84" s="91"/>
      <c r="AX84" s="91"/>
      <c r="AY84" s="91"/>
    </row>
    <row r="85" spans="1:51" ht="18.600000000000001" thickBot="1">
      <c r="A85" s="91"/>
      <c r="B85" s="1354">
        <f>EmpDetail!A84</f>
        <v>81</v>
      </c>
      <c r="C85" s="1359">
        <f>EmpDetail!B84</f>
        <v>0</v>
      </c>
      <c r="D85" s="1360">
        <f>EmpDetail!C84</f>
        <v>0</v>
      </c>
      <c r="E85" s="1360">
        <f>EmpDetail!D84</f>
        <v>0</v>
      </c>
      <c r="F85" s="1411">
        <f>EmpDetail!J84</f>
        <v>0</v>
      </c>
      <c r="G85" s="1412">
        <f>EmpDetail!E84</f>
        <v>0</v>
      </c>
      <c r="H85" s="1412">
        <f>EmpDetail!F84</f>
        <v>0</v>
      </c>
      <c r="I85" s="1413">
        <f>EmpDetail!K84</f>
        <v>0</v>
      </c>
      <c r="J85" s="1414">
        <f>EmpDetail!I84</f>
        <v>0</v>
      </c>
      <c r="K85" s="1413">
        <f>EmpDetail!V84</f>
        <v>0</v>
      </c>
      <c r="L85" s="1413">
        <f>EmpDetail!U84</f>
        <v>0</v>
      </c>
      <c r="M85" s="1413">
        <f>EmpDetail!Y84</f>
        <v>0</v>
      </c>
      <c r="N85" s="1413">
        <f>EmpDetail!X84</f>
        <v>0</v>
      </c>
      <c r="O85" s="1413">
        <f>EmpDetail!Z84</f>
        <v>0</v>
      </c>
      <c r="P85" s="1413">
        <f>EmpDetail!AB84</f>
        <v>0</v>
      </c>
      <c r="Q85" s="1413">
        <f>EmpDetail!AF84</f>
        <v>0</v>
      </c>
      <c r="R85" s="1413">
        <f>EmpDetail!AE84</f>
        <v>0</v>
      </c>
      <c r="S85" s="1415">
        <f>EmpDetail!AD84</f>
        <v>0</v>
      </c>
      <c r="T85" s="91"/>
      <c r="U85" s="91"/>
      <c r="V85" s="91"/>
      <c r="W85" s="91"/>
      <c r="X85" s="91"/>
      <c r="Y85" s="91"/>
      <c r="Z85" s="91"/>
      <c r="AA85" s="91"/>
      <c r="AB85" s="91"/>
      <c r="AC85" s="91"/>
      <c r="AD85" s="91"/>
      <c r="AE85" s="91"/>
      <c r="AF85" s="91"/>
      <c r="AG85" s="91"/>
      <c r="AH85" s="91"/>
      <c r="AI85" s="91"/>
      <c r="AJ85" s="91"/>
      <c r="AK85" s="91"/>
      <c r="AL85" s="91"/>
      <c r="AM85" s="91"/>
      <c r="AN85" s="91"/>
      <c r="AO85" s="91"/>
      <c r="AP85" s="91"/>
      <c r="AQ85" s="91"/>
      <c r="AR85" s="91"/>
      <c r="AS85" s="91"/>
      <c r="AT85" s="91"/>
      <c r="AU85" s="91"/>
      <c r="AV85" s="91"/>
      <c r="AW85" s="91"/>
      <c r="AX85" s="91"/>
      <c r="AY85" s="91"/>
    </row>
    <row r="86" spans="1:51" ht="18.600000000000001" thickBot="1">
      <c r="A86" s="91"/>
      <c r="B86" s="1354">
        <f>EmpDetail!A85</f>
        <v>82</v>
      </c>
      <c r="C86" s="1359">
        <f>EmpDetail!B85</f>
        <v>0</v>
      </c>
      <c r="D86" s="1360">
        <f>EmpDetail!C85</f>
        <v>0</v>
      </c>
      <c r="E86" s="1360">
        <f>EmpDetail!D85</f>
        <v>0</v>
      </c>
      <c r="F86" s="1411">
        <f>EmpDetail!J85</f>
        <v>0</v>
      </c>
      <c r="G86" s="1412">
        <f>EmpDetail!E85</f>
        <v>0</v>
      </c>
      <c r="H86" s="1412">
        <f>EmpDetail!F85</f>
        <v>0</v>
      </c>
      <c r="I86" s="1413">
        <f>EmpDetail!K85</f>
        <v>0</v>
      </c>
      <c r="J86" s="1414">
        <f>EmpDetail!I85</f>
        <v>0</v>
      </c>
      <c r="K86" s="1413">
        <f>EmpDetail!V85</f>
        <v>0</v>
      </c>
      <c r="L86" s="1413">
        <f>EmpDetail!U85</f>
        <v>0</v>
      </c>
      <c r="M86" s="1413">
        <f>EmpDetail!Y85</f>
        <v>0</v>
      </c>
      <c r="N86" s="1413">
        <f>EmpDetail!X85</f>
        <v>0</v>
      </c>
      <c r="O86" s="1413">
        <f>EmpDetail!Z85</f>
        <v>0</v>
      </c>
      <c r="P86" s="1413">
        <f>EmpDetail!AB85</f>
        <v>0</v>
      </c>
      <c r="Q86" s="1413">
        <f>EmpDetail!AF85</f>
        <v>0</v>
      </c>
      <c r="R86" s="1413">
        <f>EmpDetail!AE85</f>
        <v>0</v>
      </c>
      <c r="S86" s="1415">
        <f>EmpDetail!AD85</f>
        <v>0</v>
      </c>
      <c r="T86" s="91"/>
      <c r="U86" s="91"/>
      <c r="V86" s="91"/>
      <c r="W86" s="91"/>
      <c r="X86" s="91"/>
      <c r="Y86" s="91"/>
      <c r="Z86" s="91"/>
      <c r="AA86" s="91"/>
      <c r="AB86" s="91"/>
      <c r="AC86" s="91"/>
      <c r="AD86" s="91"/>
      <c r="AE86" s="91"/>
      <c r="AF86" s="91"/>
      <c r="AG86" s="91"/>
      <c r="AH86" s="91"/>
      <c r="AI86" s="91"/>
      <c r="AJ86" s="91"/>
      <c r="AK86" s="91"/>
      <c r="AL86" s="91"/>
      <c r="AM86" s="91"/>
      <c r="AN86" s="91"/>
      <c r="AO86" s="91"/>
      <c r="AP86" s="91"/>
      <c r="AQ86" s="91"/>
      <c r="AR86" s="91"/>
      <c r="AS86" s="91"/>
      <c r="AT86" s="91"/>
      <c r="AU86" s="91"/>
      <c r="AV86" s="91"/>
      <c r="AW86" s="91"/>
      <c r="AX86" s="91"/>
      <c r="AY86" s="91"/>
    </row>
    <row r="87" spans="1:51" ht="18.600000000000001" thickBot="1">
      <c r="A87" s="91"/>
      <c r="B87" s="1354">
        <f>EmpDetail!A86</f>
        <v>83</v>
      </c>
      <c r="C87" s="1359">
        <f>EmpDetail!B86</f>
        <v>0</v>
      </c>
      <c r="D87" s="1360">
        <f>EmpDetail!C86</f>
        <v>0</v>
      </c>
      <c r="E87" s="1360">
        <f>EmpDetail!D86</f>
        <v>0</v>
      </c>
      <c r="F87" s="1411">
        <f>EmpDetail!J86</f>
        <v>0</v>
      </c>
      <c r="G87" s="1412">
        <f>EmpDetail!E86</f>
        <v>0</v>
      </c>
      <c r="H87" s="1412">
        <f>EmpDetail!F86</f>
        <v>0</v>
      </c>
      <c r="I87" s="1413">
        <f>EmpDetail!K86</f>
        <v>0</v>
      </c>
      <c r="J87" s="1414">
        <f>EmpDetail!I86</f>
        <v>0</v>
      </c>
      <c r="K87" s="1413">
        <f>EmpDetail!V86</f>
        <v>0</v>
      </c>
      <c r="L87" s="1413">
        <f>EmpDetail!U86</f>
        <v>0</v>
      </c>
      <c r="M87" s="1413">
        <f>EmpDetail!Y86</f>
        <v>0</v>
      </c>
      <c r="N87" s="1413">
        <f>EmpDetail!X86</f>
        <v>0</v>
      </c>
      <c r="O87" s="1413">
        <f>EmpDetail!Z86</f>
        <v>0</v>
      </c>
      <c r="P87" s="1413">
        <f>EmpDetail!AB86</f>
        <v>0</v>
      </c>
      <c r="Q87" s="1413">
        <f>EmpDetail!AF86</f>
        <v>0</v>
      </c>
      <c r="R87" s="1413">
        <f>EmpDetail!AE86</f>
        <v>0</v>
      </c>
      <c r="S87" s="1415">
        <f>EmpDetail!AD86</f>
        <v>0</v>
      </c>
      <c r="T87" s="91"/>
      <c r="U87" s="91"/>
      <c r="V87" s="91"/>
      <c r="W87" s="91"/>
      <c r="X87" s="91"/>
      <c r="Y87" s="91"/>
      <c r="Z87" s="91"/>
      <c r="AA87" s="91"/>
      <c r="AB87" s="91"/>
      <c r="AC87" s="91"/>
      <c r="AD87" s="91"/>
      <c r="AE87" s="91"/>
      <c r="AF87" s="91"/>
      <c r="AG87" s="91"/>
      <c r="AH87" s="91"/>
      <c r="AI87" s="91"/>
      <c r="AJ87" s="91"/>
      <c r="AK87" s="91"/>
      <c r="AL87" s="91"/>
      <c r="AM87" s="91"/>
      <c r="AN87" s="91"/>
      <c r="AO87" s="91"/>
      <c r="AP87" s="91"/>
      <c r="AQ87" s="91"/>
      <c r="AR87" s="91"/>
      <c r="AS87" s="91"/>
      <c r="AT87" s="91"/>
      <c r="AU87" s="91"/>
      <c r="AV87" s="91"/>
      <c r="AW87" s="91"/>
      <c r="AX87" s="91"/>
      <c r="AY87" s="91"/>
    </row>
    <row r="88" spans="1:51" ht="18.600000000000001" thickBot="1">
      <c r="A88" s="91"/>
      <c r="B88" s="1354">
        <f>EmpDetail!A87</f>
        <v>84</v>
      </c>
      <c r="C88" s="1359">
        <f>EmpDetail!B87</f>
        <v>0</v>
      </c>
      <c r="D88" s="1360">
        <f>EmpDetail!C87</f>
        <v>0</v>
      </c>
      <c r="E88" s="1360">
        <f>EmpDetail!D87</f>
        <v>0</v>
      </c>
      <c r="F88" s="1411">
        <f>EmpDetail!J87</f>
        <v>0</v>
      </c>
      <c r="G88" s="1412">
        <f>EmpDetail!E87</f>
        <v>0</v>
      </c>
      <c r="H88" s="1412">
        <f>EmpDetail!F87</f>
        <v>0</v>
      </c>
      <c r="I88" s="1413">
        <f>EmpDetail!K87</f>
        <v>0</v>
      </c>
      <c r="J88" s="1414">
        <f>EmpDetail!I87</f>
        <v>0</v>
      </c>
      <c r="K88" s="1413">
        <f>EmpDetail!V87</f>
        <v>0</v>
      </c>
      <c r="L88" s="1413">
        <f>EmpDetail!U87</f>
        <v>0</v>
      </c>
      <c r="M88" s="1413">
        <f>EmpDetail!Y87</f>
        <v>0</v>
      </c>
      <c r="N88" s="1413">
        <f>EmpDetail!X87</f>
        <v>0</v>
      </c>
      <c r="O88" s="1413">
        <f>EmpDetail!Z87</f>
        <v>0</v>
      </c>
      <c r="P88" s="1413">
        <f>EmpDetail!AB87</f>
        <v>0</v>
      </c>
      <c r="Q88" s="1413">
        <f>EmpDetail!AF87</f>
        <v>0</v>
      </c>
      <c r="R88" s="1413">
        <f>EmpDetail!AE87</f>
        <v>0</v>
      </c>
      <c r="S88" s="1415">
        <f>EmpDetail!AD87</f>
        <v>0</v>
      </c>
      <c r="T88" s="91"/>
      <c r="U88" s="91"/>
      <c r="V88" s="91"/>
      <c r="W88" s="91"/>
      <c r="X88" s="91"/>
      <c r="Y88" s="91"/>
      <c r="Z88" s="91"/>
      <c r="AA88" s="91"/>
      <c r="AB88" s="91"/>
      <c r="AC88" s="91"/>
      <c r="AD88" s="91"/>
      <c r="AE88" s="91"/>
      <c r="AF88" s="91"/>
      <c r="AG88" s="91"/>
      <c r="AH88" s="91"/>
      <c r="AI88" s="91"/>
      <c r="AJ88" s="91"/>
      <c r="AK88" s="91"/>
      <c r="AL88" s="91"/>
      <c r="AM88" s="91"/>
      <c r="AN88" s="91"/>
      <c r="AO88" s="91"/>
      <c r="AP88" s="91"/>
      <c r="AQ88" s="91"/>
      <c r="AR88" s="91"/>
      <c r="AS88" s="91"/>
      <c r="AT88" s="91"/>
      <c r="AU88" s="91"/>
      <c r="AV88" s="91"/>
      <c r="AW88" s="91"/>
      <c r="AX88" s="91"/>
      <c r="AY88" s="91"/>
    </row>
    <row r="89" spans="1:51" ht="18.600000000000001" thickBot="1">
      <c r="A89" s="91"/>
      <c r="B89" s="1354">
        <f>EmpDetail!A88</f>
        <v>85</v>
      </c>
      <c r="C89" s="1359">
        <f>EmpDetail!B88</f>
        <v>0</v>
      </c>
      <c r="D89" s="1360">
        <f>EmpDetail!C88</f>
        <v>0</v>
      </c>
      <c r="E89" s="1360">
        <f>EmpDetail!D88</f>
        <v>0</v>
      </c>
      <c r="F89" s="1411">
        <f>EmpDetail!J88</f>
        <v>0</v>
      </c>
      <c r="G89" s="1412">
        <f>EmpDetail!E88</f>
        <v>0</v>
      </c>
      <c r="H89" s="1412">
        <f>EmpDetail!F88</f>
        <v>0</v>
      </c>
      <c r="I89" s="1413">
        <f>EmpDetail!K88</f>
        <v>0</v>
      </c>
      <c r="J89" s="1414">
        <f>EmpDetail!I88</f>
        <v>0</v>
      </c>
      <c r="K89" s="1413">
        <f>EmpDetail!V88</f>
        <v>0</v>
      </c>
      <c r="L89" s="1413">
        <f>EmpDetail!U88</f>
        <v>0</v>
      </c>
      <c r="M89" s="1413">
        <f>EmpDetail!Y88</f>
        <v>0</v>
      </c>
      <c r="N89" s="1413">
        <f>EmpDetail!X88</f>
        <v>0</v>
      </c>
      <c r="O89" s="1413">
        <f>EmpDetail!Z88</f>
        <v>0</v>
      </c>
      <c r="P89" s="1413">
        <f>EmpDetail!AB88</f>
        <v>0</v>
      </c>
      <c r="Q89" s="1413">
        <f>EmpDetail!AF88</f>
        <v>0</v>
      </c>
      <c r="R89" s="1413">
        <f>EmpDetail!AE88</f>
        <v>0</v>
      </c>
      <c r="S89" s="1415">
        <f>EmpDetail!AD88</f>
        <v>0</v>
      </c>
      <c r="T89" s="91"/>
      <c r="U89" s="91"/>
      <c r="V89" s="91"/>
      <c r="W89" s="91"/>
      <c r="X89" s="91"/>
      <c r="Y89" s="91"/>
      <c r="Z89" s="91"/>
      <c r="AA89" s="91"/>
      <c r="AB89" s="91"/>
      <c r="AC89" s="91"/>
      <c r="AD89" s="91"/>
      <c r="AE89" s="91"/>
      <c r="AF89" s="91"/>
      <c r="AG89" s="91"/>
      <c r="AH89" s="91"/>
      <c r="AI89" s="91"/>
      <c r="AJ89" s="91"/>
      <c r="AK89" s="91"/>
      <c r="AL89" s="91"/>
      <c r="AM89" s="91"/>
      <c r="AN89" s="91"/>
      <c r="AO89" s="91"/>
      <c r="AP89" s="91"/>
      <c r="AQ89" s="91"/>
      <c r="AR89" s="91"/>
      <c r="AS89" s="91"/>
      <c r="AT89" s="91"/>
      <c r="AU89" s="91"/>
      <c r="AV89" s="91"/>
      <c r="AW89" s="91"/>
      <c r="AX89" s="91"/>
      <c r="AY89" s="91"/>
    </row>
    <row r="90" spans="1:51" ht="18.600000000000001" thickBot="1">
      <c r="A90" s="91"/>
      <c r="B90" s="1354">
        <f>EmpDetail!A89</f>
        <v>86</v>
      </c>
      <c r="C90" s="1359">
        <f>EmpDetail!B89</f>
        <v>0</v>
      </c>
      <c r="D90" s="1360">
        <f>EmpDetail!C89</f>
        <v>0</v>
      </c>
      <c r="E90" s="1360">
        <f>EmpDetail!D89</f>
        <v>0</v>
      </c>
      <c r="F90" s="1411">
        <f>EmpDetail!J89</f>
        <v>0</v>
      </c>
      <c r="G90" s="1412">
        <f>EmpDetail!E89</f>
        <v>0</v>
      </c>
      <c r="H90" s="1412">
        <f>EmpDetail!F89</f>
        <v>0</v>
      </c>
      <c r="I90" s="1413">
        <f>EmpDetail!K89</f>
        <v>0</v>
      </c>
      <c r="J90" s="1414">
        <f>EmpDetail!I89</f>
        <v>0</v>
      </c>
      <c r="K90" s="1413">
        <f>EmpDetail!V89</f>
        <v>0</v>
      </c>
      <c r="L90" s="1413">
        <f>EmpDetail!U89</f>
        <v>0</v>
      </c>
      <c r="M90" s="1413">
        <f>EmpDetail!Y89</f>
        <v>0</v>
      </c>
      <c r="N90" s="1413">
        <f>EmpDetail!X89</f>
        <v>0</v>
      </c>
      <c r="O90" s="1413">
        <f>EmpDetail!Z89</f>
        <v>0</v>
      </c>
      <c r="P90" s="1413">
        <f>EmpDetail!AB89</f>
        <v>0</v>
      </c>
      <c r="Q90" s="1413">
        <f>EmpDetail!AF89</f>
        <v>0</v>
      </c>
      <c r="R90" s="1413">
        <f>EmpDetail!AE89</f>
        <v>0</v>
      </c>
      <c r="S90" s="1415">
        <f>EmpDetail!AD89</f>
        <v>0</v>
      </c>
      <c r="T90" s="91"/>
      <c r="U90" s="91"/>
      <c r="V90" s="91"/>
      <c r="W90" s="91"/>
      <c r="X90" s="91"/>
      <c r="Y90" s="91"/>
      <c r="Z90" s="91"/>
      <c r="AA90" s="91"/>
      <c r="AB90" s="91"/>
      <c r="AC90" s="91"/>
      <c r="AD90" s="91"/>
      <c r="AE90" s="91"/>
      <c r="AF90" s="91"/>
      <c r="AG90" s="91"/>
      <c r="AH90" s="91"/>
      <c r="AI90" s="91"/>
      <c r="AJ90" s="91"/>
      <c r="AK90" s="91"/>
      <c r="AL90" s="91"/>
      <c r="AM90" s="91"/>
      <c r="AN90" s="91"/>
      <c r="AO90" s="91"/>
      <c r="AP90" s="91"/>
      <c r="AQ90" s="91"/>
      <c r="AR90" s="91"/>
      <c r="AS90" s="91"/>
      <c r="AT90" s="91"/>
      <c r="AU90" s="91"/>
      <c r="AV90" s="91"/>
      <c r="AW90" s="91"/>
      <c r="AX90" s="91"/>
      <c r="AY90" s="91"/>
    </row>
    <row r="91" spans="1:51" ht="18.600000000000001" thickBot="1">
      <c r="A91" s="91"/>
      <c r="B91" s="1354">
        <f>EmpDetail!A90</f>
        <v>87</v>
      </c>
      <c r="C91" s="1359">
        <f>EmpDetail!B90</f>
        <v>0</v>
      </c>
      <c r="D91" s="1360">
        <f>EmpDetail!C90</f>
        <v>0</v>
      </c>
      <c r="E91" s="1360">
        <f>EmpDetail!D90</f>
        <v>0</v>
      </c>
      <c r="F91" s="1411">
        <f>EmpDetail!J90</f>
        <v>0</v>
      </c>
      <c r="G91" s="1412">
        <f>EmpDetail!E90</f>
        <v>0</v>
      </c>
      <c r="H91" s="1412">
        <f>EmpDetail!F90</f>
        <v>0</v>
      </c>
      <c r="I91" s="1413">
        <f>EmpDetail!K90</f>
        <v>0</v>
      </c>
      <c r="J91" s="1414">
        <f>EmpDetail!I90</f>
        <v>0</v>
      </c>
      <c r="K91" s="1413">
        <f>EmpDetail!V90</f>
        <v>0</v>
      </c>
      <c r="L91" s="1413">
        <f>EmpDetail!U90</f>
        <v>0</v>
      </c>
      <c r="M91" s="1413">
        <f>EmpDetail!Y90</f>
        <v>0</v>
      </c>
      <c r="N91" s="1413">
        <f>EmpDetail!X90</f>
        <v>0</v>
      </c>
      <c r="O91" s="1413">
        <f>EmpDetail!Z90</f>
        <v>0</v>
      </c>
      <c r="P91" s="1413">
        <f>EmpDetail!AB90</f>
        <v>0</v>
      </c>
      <c r="Q91" s="1413">
        <f>EmpDetail!AF90</f>
        <v>0</v>
      </c>
      <c r="R91" s="1413">
        <f>EmpDetail!AE90</f>
        <v>0</v>
      </c>
      <c r="S91" s="1415">
        <f>EmpDetail!AD90</f>
        <v>0</v>
      </c>
      <c r="T91" s="91"/>
      <c r="U91" s="91"/>
      <c r="V91" s="91"/>
      <c r="W91" s="91"/>
      <c r="X91" s="91"/>
      <c r="Y91" s="91"/>
      <c r="Z91" s="91"/>
      <c r="AA91" s="91"/>
      <c r="AB91" s="91"/>
      <c r="AC91" s="91"/>
      <c r="AD91" s="91"/>
      <c r="AE91" s="91"/>
      <c r="AF91" s="91"/>
      <c r="AG91" s="91"/>
      <c r="AH91" s="91"/>
      <c r="AI91" s="91"/>
      <c r="AJ91" s="91"/>
      <c r="AK91" s="91"/>
      <c r="AL91" s="91"/>
      <c r="AM91" s="91"/>
      <c r="AN91" s="91"/>
      <c r="AO91" s="91"/>
      <c r="AP91" s="91"/>
      <c r="AQ91" s="91"/>
      <c r="AR91" s="91"/>
      <c r="AS91" s="91"/>
      <c r="AT91" s="91"/>
      <c r="AU91" s="91"/>
      <c r="AV91" s="91"/>
      <c r="AW91" s="91"/>
      <c r="AX91" s="91"/>
      <c r="AY91" s="91"/>
    </row>
    <row r="92" spans="1:51" ht="18.600000000000001" thickBot="1">
      <c r="A92" s="91"/>
      <c r="B92" s="1354">
        <f>EmpDetail!A91</f>
        <v>88</v>
      </c>
      <c r="C92" s="1359">
        <f>EmpDetail!B91</f>
        <v>0</v>
      </c>
      <c r="D92" s="1360">
        <f>EmpDetail!C91</f>
        <v>0</v>
      </c>
      <c r="E92" s="1360">
        <f>EmpDetail!D91</f>
        <v>0</v>
      </c>
      <c r="F92" s="1411">
        <f>EmpDetail!J91</f>
        <v>0</v>
      </c>
      <c r="G92" s="1412">
        <f>EmpDetail!E91</f>
        <v>0</v>
      </c>
      <c r="H92" s="1412">
        <f>EmpDetail!F91</f>
        <v>0</v>
      </c>
      <c r="I92" s="1413">
        <f>EmpDetail!K91</f>
        <v>0</v>
      </c>
      <c r="J92" s="1414">
        <f>EmpDetail!I91</f>
        <v>0</v>
      </c>
      <c r="K92" s="1413">
        <f>EmpDetail!V91</f>
        <v>0</v>
      </c>
      <c r="L92" s="1413">
        <f>EmpDetail!U91</f>
        <v>0</v>
      </c>
      <c r="M92" s="1413">
        <f>EmpDetail!Y91</f>
        <v>0</v>
      </c>
      <c r="N92" s="1413">
        <f>EmpDetail!X91</f>
        <v>0</v>
      </c>
      <c r="O92" s="1413">
        <f>EmpDetail!Z91</f>
        <v>0</v>
      </c>
      <c r="P92" s="1413">
        <f>EmpDetail!AB91</f>
        <v>0</v>
      </c>
      <c r="Q92" s="1413">
        <f>EmpDetail!AF91</f>
        <v>0</v>
      </c>
      <c r="R92" s="1413">
        <f>EmpDetail!AE91</f>
        <v>0</v>
      </c>
      <c r="S92" s="1415">
        <f>EmpDetail!AD91</f>
        <v>0</v>
      </c>
      <c r="T92" s="91"/>
      <c r="U92" s="91"/>
      <c r="V92" s="91"/>
      <c r="W92" s="91"/>
      <c r="X92" s="91"/>
      <c r="Y92" s="91"/>
      <c r="Z92" s="91"/>
      <c r="AA92" s="91"/>
      <c r="AB92" s="91"/>
      <c r="AC92" s="91"/>
      <c r="AD92" s="91"/>
      <c r="AE92" s="91"/>
      <c r="AF92" s="91"/>
      <c r="AG92" s="91"/>
      <c r="AH92" s="91"/>
      <c r="AI92" s="91"/>
      <c r="AJ92" s="91"/>
      <c r="AK92" s="91"/>
      <c r="AL92" s="91"/>
      <c r="AM92" s="91"/>
      <c r="AN92" s="91"/>
      <c r="AO92" s="91"/>
      <c r="AP92" s="91"/>
      <c r="AQ92" s="91"/>
      <c r="AR92" s="91"/>
      <c r="AS92" s="91"/>
      <c r="AT92" s="91"/>
      <c r="AU92" s="91"/>
      <c r="AV92" s="91"/>
      <c r="AW92" s="91"/>
      <c r="AX92" s="91"/>
      <c r="AY92" s="91"/>
    </row>
    <row r="93" spans="1:51" ht="18.600000000000001" thickBot="1">
      <c r="A93" s="91"/>
      <c r="B93" s="1354">
        <f>EmpDetail!A92</f>
        <v>89</v>
      </c>
      <c r="C93" s="1359">
        <f>EmpDetail!B92</f>
        <v>0</v>
      </c>
      <c r="D93" s="1360">
        <f>EmpDetail!C92</f>
        <v>0</v>
      </c>
      <c r="E93" s="1360">
        <f>EmpDetail!D92</f>
        <v>0</v>
      </c>
      <c r="F93" s="1411">
        <f>EmpDetail!J92</f>
        <v>0</v>
      </c>
      <c r="G93" s="1412">
        <f>EmpDetail!E92</f>
        <v>0</v>
      </c>
      <c r="H93" s="1412">
        <f>EmpDetail!F92</f>
        <v>0</v>
      </c>
      <c r="I93" s="1413">
        <f>EmpDetail!K92</f>
        <v>0</v>
      </c>
      <c r="J93" s="1414">
        <f>EmpDetail!I92</f>
        <v>0</v>
      </c>
      <c r="K93" s="1413">
        <f>EmpDetail!V92</f>
        <v>0</v>
      </c>
      <c r="L93" s="1413">
        <f>EmpDetail!U92</f>
        <v>0</v>
      </c>
      <c r="M93" s="1413">
        <f>EmpDetail!Y92</f>
        <v>0</v>
      </c>
      <c r="N93" s="1413">
        <f>EmpDetail!X92</f>
        <v>0</v>
      </c>
      <c r="O93" s="1413">
        <f>EmpDetail!Z92</f>
        <v>0</v>
      </c>
      <c r="P93" s="1413">
        <f>EmpDetail!AB92</f>
        <v>0</v>
      </c>
      <c r="Q93" s="1413">
        <f>EmpDetail!AF92</f>
        <v>0</v>
      </c>
      <c r="R93" s="1413">
        <f>EmpDetail!AE92</f>
        <v>0</v>
      </c>
      <c r="S93" s="1415">
        <f>EmpDetail!AD92</f>
        <v>0</v>
      </c>
      <c r="T93" s="91"/>
      <c r="U93" s="91"/>
      <c r="V93" s="91"/>
      <c r="W93" s="91"/>
      <c r="X93" s="91"/>
      <c r="Y93" s="91"/>
      <c r="Z93" s="91"/>
      <c r="AA93" s="91"/>
      <c r="AB93" s="91"/>
      <c r="AC93" s="91"/>
      <c r="AD93" s="91"/>
      <c r="AE93" s="91"/>
      <c r="AF93" s="91"/>
      <c r="AG93" s="91"/>
      <c r="AH93" s="91"/>
      <c r="AI93" s="91"/>
      <c r="AJ93" s="91"/>
      <c r="AK93" s="91"/>
      <c r="AL93" s="91"/>
      <c r="AM93" s="91"/>
      <c r="AN93" s="91"/>
      <c r="AO93" s="91"/>
      <c r="AP93" s="91"/>
      <c r="AQ93" s="91"/>
      <c r="AR93" s="91"/>
      <c r="AS93" s="91"/>
      <c r="AT93" s="91"/>
      <c r="AU93" s="91"/>
      <c r="AV93" s="91"/>
      <c r="AW93" s="91"/>
      <c r="AX93" s="91"/>
      <c r="AY93" s="91"/>
    </row>
    <row r="94" spans="1:51" ht="18.600000000000001" thickBot="1">
      <c r="A94" s="91"/>
      <c r="B94" s="1354">
        <f>EmpDetail!A93</f>
        <v>90</v>
      </c>
      <c r="C94" s="1359">
        <f>EmpDetail!B93</f>
        <v>0</v>
      </c>
      <c r="D94" s="1360">
        <f>EmpDetail!C93</f>
        <v>0</v>
      </c>
      <c r="E94" s="1360">
        <f>EmpDetail!D93</f>
        <v>0</v>
      </c>
      <c r="F94" s="1411">
        <f>EmpDetail!J93</f>
        <v>0</v>
      </c>
      <c r="G94" s="1412">
        <f>EmpDetail!E93</f>
        <v>0</v>
      </c>
      <c r="H94" s="1412">
        <f>EmpDetail!F93</f>
        <v>0</v>
      </c>
      <c r="I94" s="1413">
        <f>EmpDetail!K93</f>
        <v>0</v>
      </c>
      <c r="J94" s="1414">
        <f>EmpDetail!I93</f>
        <v>0</v>
      </c>
      <c r="K94" s="1413">
        <f>EmpDetail!V93</f>
        <v>0</v>
      </c>
      <c r="L94" s="1413">
        <f>EmpDetail!U93</f>
        <v>0</v>
      </c>
      <c r="M94" s="1413">
        <f>EmpDetail!Y93</f>
        <v>0</v>
      </c>
      <c r="N94" s="1413">
        <f>EmpDetail!X93</f>
        <v>0</v>
      </c>
      <c r="O94" s="1413">
        <f>EmpDetail!Z93</f>
        <v>0</v>
      </c>
      <c r="P94" s="1413">
        <f>EmpDetail!AB93</f>
        <v>0</v>
      </c>
      <c r="Q94" s="1413">
        <f>EmpDetail!AF93</f>
        <v>0</v>
      </c>
      <c r="R94" s="1413">
        <f>EmpDetail!AE93</f>
        <v>0</v>
      </c>
      <c r="S94" s="1415">
        <f>EmpDetail!AD93</f>
        <v>0</v>
      </c>
      <c r="T94" s="91"/>
      <c r="U94" s="91"/>
      <c r="V94" s="91"/>
      <c r="W94" s="91"/>
      <c r="X94" s="91"/>
      <c r="Y94" s="91"/>
      <c r="Z94" s="91"/>
      <c r="AA94" s="91"/>
      <c r="AB94" s="91"/>
      <c r="AC94" s="91"/>
      <c r="AD94" s="91"/>
      <c r="AE94" s="91"/>
      <c r="AF94" s="91"/>
      <c r="AG94" s="91"/>
      <c r="AH94" s="91"/>
      <c r="AI94" s="91"/>
      <c r="AJ94" s="91"/>
      <c r="AK94" s="91"/>
      <c r="AL94" s="91"/>
      <c r="AM94" s="91"/>
      <c r="AN94" s="91"/>
      <c r="AO94" s="91"/>
      <c r="AP94" s="91"/>
      <c r="AQ94" s="91"/>
      <c r="AR94" s="91"/>
      <c r="AS94" s="91"/>
      <c r="AT94" s="91"/>
      <c r="AU94" s="91"/>
      <c r="AV94" s="91"/>
      <c r="AW94" s="91"/>
      <c r="AX94" s="91"/>
      <c r="AY94" s="91"/>
    </row>
    <row r="95" spans="1:51" ht="18.600000000000001" thickBot="1">
      <c r="A95" s="91"/>
      <c r="B95" s="1354">
        <f>EmpDetail!A94</f>
        <v>91</v>
      </c>
      <c r="C95" s="1359">
        <f>EmpDetail!B94</f>
        <v>0</v>
      </c>
      <c r="D95" s="1360">
        <f>EmpDetail!C94</f>
        <v>0</v>
      </c>
      <c r="E95" s="1360">
        <f>EmpDetail!D94</f>
        <v>0</v>
      </c>
      <c r="F95" s="1411">
        <f>EmpDetail!J94</f>
        <v>0</v>
      </c>
      <c r="G95" s="1412">
        <f>EmpDetail!E94</f>
        <v>0</v>
      </c>
      <c r="H95" s="1412">
        <f>EmpDetail!F94</f>
        <v>0</v>
      </c>
      <c r="I95" s="1413">
        <f>EmpDetail!K94</f>
        <v>0</v>
      </c>
      <c r="J95" s="1414">
        <f>EmpDetail!I94</f>
        <v>0</v>
      </c>
      <c r="K95" s="1413">
        <f>EmpDetail!V94</f>
        <v>0</v>
      </c>
      <c r="L95" s="1413">
        <f>EmpDetail!U94</f>
        <v>0</v>
      </c>
      <c r="M95" s="1413">
        <f>EmpDetail!Y94</f>
        <v>0</v>
      </c>
      <c r="N95" s="1413">
        <f>EmpDetail!X94</f>
        <v>0</v>
      </c>
      <c r="O95" s="1413">
        <f>EmpDetail!Z94</f>
        <v>0</v>
      </c>
      <c r="P95" s="1413">
        <f>EmpDetail!AB94</f>
        <v>0</v>
      </c>
      <c r="Q95" s="1413">
        <f>EmpDetail!AF94</f>
        <v>0</v>
      </c>
      <c r="R95" s="1413">
        <f>EmpDetail!AE94</f>
        <v>0</v>
      </c>
      <c r="S95" s="1415">
        <f>EmpDetail!AD94</f>
        <v>0</v>
      </c>
      <c r="T95" s="91"/>
      <c r="U95" s="91"/>
      <c r="V95" s="91"/>
      <c r="W95" s="91"/>
      <c r="X95" s="91"/>
      <c r="Y95" s="91"/>
      <c r="Z95" s="91"/>
      <c r="AA95" s="91"/>
      <c r="AB95" s="91"/>
      <c r="AC95" s="91"/>
      <c r="AD95" s="91"/>
      <c r="AE95" s="91"/>
      <c r="AF95" s="91"/>
      <c r="AG95" s="91"/>
      <c r="AH95" s="91"/>
      <c r="AI95" s="91"/>
      <c r="AJ95" s="91"/>
      <c r="AK95" s="91"/>
      <c r="AL95" s="91"/>
      <c r="AM95" s="91"/>
      <c r="AN95" s="91"/>
      <c r="AO95" s="91"/>
      <c r="AP95" s="91"/>
      <c r="AQ95" s="91"/>
      <c r="AR95" s="91"/>
      <c r="AS95" s="91"/>
      <c r="AT95" s="91"/>
      <c r="AU95" s="91"/>
      <c r="AV95" s="91"/>
      <c r="AW95" s="91"/>
      <c r="AX95" s="91"/>
      <c r="AY95" s="91"/>
    </row>
    <row r="96" spans="1:51" ht="18.600000000000001" thickBot="1">
      <c r="A96" s="91"/>
      <c r="B96" s="1354">
        <f>EmpDetail!A95</f>
        <v>92</v>
      </c>
      <c r="C96" s="1359">
        <f>EmpDetail!B95</f>
        <v>0</v>
      </c>
      <c r="D96" s="1360">
        <f>EmpDetail!C95</f>
        <v>0</v>
      </c>
      <c r="E96" s="1360">
        <f>EmpDetail!D95</f>
        <v>0</v>
      </c>
      <c r="F96" s="1411">
        <f>EmpDetail!J95</f>
        <v>0</v>
      </c>
      <c r="G96" s="1412">
        <f>EmpDetail!E95</f>
        <v>0</v>
      </c>
      <c r="H96" s="1412">
        <f>EmpDetail!F95</f>
        <v>0</v>
      </c>
      <c r="I96" s="1413">
        <f>EmpDetail!K95</f>
        <v>0</v>
      </c>
      <c r="J96" s="1414">
        <f>EmpDetail!I95</f>
        <v>0</v>
      </c>
      <c r="K96" s="1413">
        <f>EmpDetail!V95</f>
        <v>0</v>
      </c>
      <c r="L96" s="1413">
        <f>EmpDetail!U95</f>
        <v>0</v>
      </c>
      <c r="M96" s="1413">
        <f>EmpDetail!Y95</f>
        <v>0</v>
      </c>
      <c r="N96" s="1413">
        <f>EmpDetail!X95</f>
        <v>0</v>
      </c>
      <c r="O96" s="1413">
        <f>EmpDetail!Z95</f>
        <v>0</v>
      </c>
      <c r="P96" s="1413">
        <f>EmpDetail!AB95</f>
        <v>0</v>
      </c>
      <c r="Q96" s="1413">
        <f>EmpDetail!AF95</f>
        <v>0</v>
      </c>
      <c r="R96" s="1413">
        <f>EmpDetail!AE95</f>
        <v>0</v>
      </c>
      <c r="S96" s="1415">
        <f>EmpDetail!AD95</f>
        <v>0</v>
      </c>
      <c r="T96" s="91"/>
      <c r="U96" s="91"/>
      <c r="V96" s="91"/>
      <c r="W96" s="91"/>
      <c r="X96" s="91"/>
      <c r="Y96" s="91"/>
      <c r="Z96" s="91"/>
      <c r="AA96" s="91"/>
      <c r="AB96" s="91"/>
      <c r="AC96" s="91"/>
      <c r="AD96" s="91"/>
      <c r="AE96" s="91"/>
      <c r="AF96" s="91"/>
      <c r="AG96" s="91"/>
      <c r="AH96" s="91"/>
      <c r="AI96" s="91"/>
      <c r="AJ96" s="91"/>
      <c r="AK96" s="91"/>
      <c r="AL96" s="91"/>
      <c r="AM96" s="91"/>
      <c r="AN96" s="91"/>
      <c r="AO96" s="91"/>
      <c r="AP96" s="91"/>
      <c r="AQ96" s="91"/>
      <c r="AR96" s="91"/>
      <c r="AS96" s="91"/>
      <c r="AT96" s="91"/>
      <c r="AU96" s="91"/>
      <c r="AV96" s="91"/>
      <c r="AW96" s="91"/>
      <c r="AX96" s="91"/>
      <c r="AY96" s="91"/>
    </row>
    <row r="97" spans="1:51" ht="18.600000000000001" thickBot="1">
      <c r="A97" s="91"/>
      <c r="B97" s="1354">
        <f>EmpDetail!A96</f>
        <v>93</v>
      </c>
      <c r="C97" s="1359">
        <f>EmpDetail!B96</f>
        <v>0</v>
      </c>
      <c r="D97" s="1360">
        <f>EmpDetail!C96</f>
        <v>0</v>
      </c>
      <c r="E97" s="1360">
        <f>EmpDetail!D96</f>
        <v>0</v>
      </c>
      <c r="F97" s="1411">
        <f>EmpDetail!J96</f>
        <v>0</v>
      </c>
      <c r="G97" s="1412">
        <f>EmpDetail!E96</f>
        <v>0</v>
      </c>
      <c r="H97" s="1412">
        <f>EmpDetail!F96</f>
        <v>0</v>
      </c>
      <c r="I97" s="1413">
        <f>EmpDetail!K96</f>
        <v>0</v>
      </c>
      <c r="J97" s="1414">
        <f>EmpDetail!I96</f>
        <v>0</v>
      </c>
      <c r="K97" s="1413">
        <f>EmpDetail!V96</f>
        <v>0</v>
      </c>
      <c r="L97" s="1413">
        <f>EmpDetail!U96</f>
        <v>0</v>
      </c>
      <c r="M97" s="1413">
        <f>EmpDetail!Y96</f>
        <v>0</v>
      </c>
      <c r="N97" s="1413">
        <f>EmpDetail!X96</f>
        <v>0</v>
      </c>
      <c r="O97" s="1413">
        <f>EmpDetail!Z96</f>
        <v>0</v>
      </c>
      <c r="P97" s="1413">
        <f>EmpDetail!AB96</f>
        <v>0</v>
      </c>
      <c r="Q97" s="1413">
        <f>EmpDetail!AF96</f>
        <v>0</v>
      </c>
      <c r="R97" s="1413">
        <f>EmpDetail!AE96</f>
        <v>0</v>
      </c>
      <c r="S97" s="1415">
        <f>EmpDetail!AD96</f>
        <v>0</v>
      </c>
      <c r="T97" s="91"/>
      <c r="U97" s="91"/>
      <c r="V97" s="91"/>
      <c r="W97" s="91"/>
      <c r="X97" s="91"/>
      <c r="Y97" s="91"/>
      <c r="Z97" s="91"/>
      <c r="AA97" s="91"/>
      <c r="AB97" s="91"/>
      <c r="AC97" s="91"/>
      <c r="AD97" s="91"/>
      <c r="AE97" s="91"/>
      <c r="AF97" s="91"/>
      <c r="AG97" s="91"/>
      <c r="AH97" s="91"/>
      <c r="AI97" s="91"/>
      <c r="AJ97" s="91"/>
      <c r="AK97" s="91"/>
      <c r="AL97" s="91"/>
      <c r="AM97" s="91"/>
      <c r="AN97" s="91"/>
      <c r="AO97" s="91"/>
      <c r="AP97" s="91"/>
      <c r="AQ97" s="91"/>
      <c r="AR97" s="91"/>
      <c r="AS97" s="91"/>
      <c r="AT97" s="91"/>
      <c r="AU97" s="91"/>
      <c r="AV97" s="91"/>
      <c r="AW97" s="91"/>
      <c r="AX97" s="91"/>
      <c r="AY97" s="91"/>
    </row>
    <row r="98" spans="1:51" ht="18.600000000000001" thickBot="1">
      <c r="A98" s="91"/>
      <c r="B98" s="1354">
        <f>EmpDetail!A97</f>
        <v>94</v>
      </c>
      <c r="C98" s="1359">
        <f>EmpDetail!B97</f>
        <v>0</v>
      </c>
      <c r="D98" s="1360">
        <f>EmpDetail!C97</f>
        <v>0</v>
      </c>
      <c r="E98" s="1360">
        <f>EmpDetail!D97</f>
        <v>0</v>
      </c>
      <c r="F98" s="1411">
        <f>EmpDetail!J97</f>
        <v>0</v>
      </c>
      <c r="G98" s="1412">
        <f>EmpDetail!E97</f>
        <v>0</v>
      </c>
      <c r="H98" s="1412">
        <f>EmpDetail!F97</f>
        <v>0</v>
      </c>
      <c r="I98" s="1413">
        <f>EmpDetail!K97</f>
        <v>0</v>
      </c>
      <c r="J98" s="1414">
        <f>EmpDetail!I97</f>
        <v>0</v>
      </c>
      <c r="K98" s="1413">
        <f>EmpDetail!V97</f>
        <v>0</v>
      </c>
      <c r="L98" s="1413">
        <f>EmpDetail!U97</f>
        <v>0</v>
      </c>
      <c r="M98" s="1413">
        <f>EmpDetail!Y97</f>
        <v>0</v>
      </c>
      <c r="N98" s="1413">
        <f>EmpDetail!X97</f>
        <v>0</v>
      </c>
      <c r="O98" s="1413">
        <f>EmpDetail!Z97</f>
        <v>0</v>
      </c>
      <c r="P98" s="1413">
        <f>EmpDetail!AB97</f>
        <v>0</v>
      </c>
      <c r="Q98" s="1413">
        <f>EmpDetail!AF97</f>
        <v>0</v>
      </c>
      <c r="R98" s="1413">
        <f>EmpDetail!AE97</f>
        <v>0</v>
      </c>
      <c r="S98" s="1415">
        <f>EmpDetail!AD97</f>
        <v>0</v>
      </c>
      <c r="T98" s="91"/>
      <c r="U98" s="91"/>
      <c r="V98" s="91"/>
      <c r="W98" s="91"/>
      <c r="X98" s="91"/>
      <c r="Y98" s="91"/>
      <c r="Z98" s="91"/>
      <c r="AA98" s="91"/>
      <c r="AB98" s="91"/>
      <c r="AC98" s="91"/>
      <c r="AD98" s="91"/>
      <c r="AE98" s="91"/>
      <c r="AF98" s="91"/>
      <c r="AG98" s="91"/>
      <c r="AH98" s="91"/>
      <c r="AI98" s="91"/>
      <c r="AJ98" s="91"/>
      <c r="AK98" s="91"/>
      <c r="AL98" s="91"/>
      <c r="AM98" s="91"/>
      <c r="AN98" s="91"/>
      <c r="AO98" s="91"/>
      <c r="AP98" s="91"/>
      <c r="AQ98" s="91"/>
      <c r="AR98" s="91"/>
      <c r="AS98" s="91"/>
      <c r="AT98" s="91"/>
      <c r="AU98" s="91"/>
      <c r="AV98" s="91"/>
      <c r="AW98" s="91"/>
      <c r="AX98" s="91"/>
      <c r="AY98" s="91"/>
    </row>
    <row r="99" spans="1:51" ht="18.600000000000001" thickBot="1">
      <c r="A99" s="91"/>
      <c r="B99" s="1354">
        <f>EmpDetail!A98</f>
        <v>95</v>
      </c>
      <c r="C99" s="1359">
        <f>EmpDetail!B98</f>
        <v>0</v>
      </c>
      <c r="D99" s="1360">
        <f>EmpDetail!C98</f>
        <v>0</v>
      </c>
      <c r="E99" s="1360">
        <f>EmpDetail!D98</f>
        <v>0</v>
      </c>
      <c r="F99" s="1411">
        <f>EmpDetail!J98</f>
        <v>0</v>
      </c>
      <c r="G99" s="1412">
        <f>EmpDetail!E98</f>
        <v>0</v>
      </c>
      <c r="H99" s="1412">
        <f>EmpDetail!F98</f>
        <v>0</v>
      </c>
      <c r="I99" s="1413">
        <f>EmpDetail!K98</f>
        <v>0</v>
      </c>
      <c r="J99" s="1414">
        <f>EmpDetail!I98</f>
        <v>0</v>
      </c>
      <c r="K99" s="1413">
        <f>EmpDetail!V98</f>
        <v>0</v>
      </c>
      <c r="L99" s="1413">
        <f>EmpDetail!U98</f>
        <v>0</v>
      </c>
      <c r="M99" s="1413">
        <f>EmpDetail!Y98</f>
        <v>0</v>
      </c>
      <c r="N99" s="1413">
        <f>EmpDetail!X98</f>
        <v>0</v>
      </c>
      <c r="O99" s="1413">
        <f>EmpDetail!Z98</f>
        <v>0</v>
      </c>
      <c r="P99" s="1413">
        <f>EmpDetail!AB98</f>
        <v>0</v>
      </c>
      <c r="Q99" s="1413">
        <f>EmpDetail!AF98</f>
        <v>0</v>
      </c>
      <c r="R99" s="1413">
        <f>EmpDetail!AE98</f>
        <v>0</v>
      </c>
      <c r="S99" s="1415">
        <f>EmpDetail!AD98</f>
        <v>0</v>
      </c>
      <c r="T99" s="91"/>
      <c r="U99" s="91"/>
      <c r="V99" s="91"/>
      <c r="W99" s="91"/>
      <c r="X99" s="91"/>
      <c r="Y99" s="91"/>
      <c r="Z99" s="91"/>
      <c r="AA99" s="91"/>
      <c r="AB99" s="91"/>
      <c r="AC99" s="91"/>
      <c r="AD99" s="91"/>
      <c r="AE99" s="91"/>
      <c r="AF99" s="91"/>
      <c r="AG99" s="91"/>
      <c r="AH99" s="91"/>
      <c r="AI99" s="91"/>
      <c r="AJ99" s="91"/>
      <c r="AK99" s="91"/>
      <c r="AL99" s="91"/>
      <c r="AM99" s="91"/>
      <c r="AN99" s="91"/>
      <c r="AO99" s="91"/>
      <c r="AP99" s="91"/>
      <c r="AQ99" s="91"/>
      <c r="AR99" s="91"/>
      <c r="AS99" s="91"/>
      <c r="AT99" s="91"/>
      <c r="AU99" s="91"/>
      <c r="AV99" s="91"/>
      <c r="AW99" s="91"/>
      <c r="AX99" s="91"/>
      <c r="AY99" s="91"/>
    </row>
    <row r="100" spans="1:51" ht="18.600000000000001" thickBot="1">
      <c r="A100" s="91"/>
      <c r="B100" s="1354">
        <f>EmpDetail!A99</f>
        <v>96</v>
      </c>
      <c r="C100" s="1359">
        <f>EmpDetail!B99</f>
        <v>0</v>
      </c>
      <c r="D100" s="1360">
        <f>EmpDetail!C99</f>
        <v>0</v>
      </c>
      <c r="E100" s="1360">
        <f>EmpDetail!D99</f>
        <v>0</v>
      </c>
      <c r="F100" s="1411">
        <f>EmpDetail!J99</f>
        <v>0</v>
      </c>
      <c r="G100" s="1412">
        <f>EmpDetail!E99</f>
        <v>0</v>
      </c>
      <c r="H100" s="1412">
        <f>EmpDetail!F99</f>
        <v>0</v>
      </c>
      <c r="I100" s="1413">
        <f>EmpDetail!K99</f>
        <v>0</v>
      </c>
      <c r="J100" s="1414">
        <f>EmpDetail!I99</f>
        <v>0</v>
      </c>
      <c r="K100" s="1413">
        <f>EmpDetail!V99</f>
        <v>0</v>
      </c>
      <c r="L100" s="1413">
        <f>EmpDetail!U99</f>
        <v>0</v>
      </c>
      <c r="M100" s="1413">
        <f>EmpDetail!Y99</f>
        <v>0</v>
      </c>
      <c r="N100" s="1413">
        <f>EmpDetail!X99</f>
        <v>0</v>
      </c>
      <c r="O100" s="1413">
        <f>EmpDetail!Z99</f>
        <v>0</v>
      </c>
      <c r="P100" s="1413">
        <f>EmpDetail!AB99</f>
        <v>0</v>
      </c>
      <c r="Q100" s="1413">
        <f>EmpDetail!AF99</f>
        <v>0</v>
      </c>
      <c r="R100" s="1413">
        <f>EmpDetail!AE99</f>
        <v>0</v>
      </c>
      <c r="S100" s="1415">
        <f>EmpDetail!AD99</f>
        <v>0</v>
      </c>
      <c r="T100" s="91"/>
      <c r="U100" s="91"/>
      <c r="V100" s="91"/>
      <c r="W100" s="91"/>
      <c r="X100" s="91"/>
      <c r="Y100" s="91"/>
      <c r="Z100" s="91"/>
      <c r="AA100" s="91"/>
      <c r="AB100" s="91"/>
      <c r="AC100" s="91"/>
      <c r="AD100" s="91"/>
      <c r="AE100" s="91"/>
      <c r="AF100" s="91"/>
      <c r="AG100" s="91"/>
      <c r="AH100" s="91"/>
      <c r="AI100" s="91"/>
      <c r="AJ100" s="91"/>
      <c r="AK100" s="91"/>
      <c r="AL100" s="91"/>
      <c r="AM100" s="91"/>
      <c r="AN100" s="91"/>
      <c r="AO100" s="91"/>
      <c r="AP100" s="91"/>
      <c r="AQ100" s="91"/>
      <c r="AR100" s="91"/>
      <c r="AS100" s="91"/>
      <c r="AT100" s="91"/>
      <c r="AU100" s="91"/>
      <c r="AV100" s="91"/>
      <c r="AW100" s="91"/>
      <c r="AX100" s="91"/>
      <c r="AY100" s="91"/>
    </row>
    <row r="101" spans="1:51" ht="18.600000000000001" thickBot="1">
      <c r="A101" s="91"/>
      <c r="B101" s="1354">
        <f>EmpDetail!A100</f>
        <v>97</v>
      </c>
      <c r="C101" s="1359">
        <f>EmpDetail!B100</f>
        <v>0</v>
      </c>
      <c r="D101" s="1360">
        <f>EmpDetail!C100</f>
        <v>0</v>
      </c>
      <c r="E101" s="1360">
        <f>EmpDetail!D100</f>
        <v>0</v>
      </c>
      <c r="F101" s="1411">
        <f>EmpDetail!J100</f>
        <v>0</v>
      </c>
      <c r="G101" s="1412">
        <f>EmpDetail!E100</f>
        <v>0</v>
      </c>
      <c r="H101" s="1412">
        <f>EmpDetail!F100</f>
        <v>0</v>
      </c>
      <c r="I101" s="1413">
        <f>EmpDetail!K100</f>
        <v>0</v>
      </c>
      <c r="J101" s="1414">
        <f>EmpDetail!I100</f>
        <v>0</v>
      </c>
      <c r="K101" s="1413">
        <f>EmpDetail!V100</f>
        <v>0</v>
      </c>
      <c r="L101" s="1413">
        <f>EmpDetail!U100</f>
        <v>0</v>
      </c>
      <c r="M101" s="1413">
        <f>EmpDetail!Y100</f>
        <v>0</v>
      </c>
      <c r="N101" s="1413">
        <f>EmpDetail!X100</f>
        <v>0</v>
      </c>
      <c r="O101" s="1413">
        <f>EmpDetail!Z100</f>
        <v>0</v>
      </c>
      <c r="P101" s="1413">
        <f>EmpDetail!AB100</f>
        <v>0</v>
      </c>
      <c r="Q101" s="1413">
        <f>EmpDetail!AF100</f>
        <v>0</v>
      </c>
      <c r="R101" s="1413">
        <f>EmpDetail!AE100</f>
        <v>0</v>
      </c>
      <c r="S101" s="1415">
        <f>EmpDetail!AD100</f>
        <v>0</v>
      </c>
      <c r="T101" s="91"/>
      <c r="U101" s="91"/>
      <c r="V101" s="91"/>
      <c r="W101" s="91"/>
      <c r="X101" s="91"/>
      <c r="Y101" s="91"/>
      <c r="Z101" s="91"/>
      <c r="AA101" s="91"/>
      <c r="AB101" s="91"/>
      <c r="AC101" s="91"/>
      <c r="AD101" s="91"/>
      <c r="AE101" s="91"/>
      <c r="AF101" s="91"/>
      <c r="AG101" s="91"/>
      <c r="AH101" s="91"/>
      <c r="AI101" s="91"/>
      <c r="AJ101" s="91"/>
      <c r="AK101" s="91"/>
      <c r="AL101" s="91"/>
      <c r="AM101" s="91"/>
      <c r="AN101" s="91"/>
      <c r="AO101" s="91"/>
      <c r="AP101" s="91"/>
      <c r="AQ101" s="91"/>
      <c r="AR101" s="91"/>
      <c r="AS101" s="91"/>
      <c r="AT101" s="91"/>
      <c r="AU101" s="91"/>
      <c r="AV101" s="91"/>
      <c r="AW101" s="91"/>
      <c r="AX101" s="91"/>
      <c r="AY101" s="91"/>
    </row>
    <row r="102" spans="1:51" ht="18.600000000000001" thickBot="1">
      <c r="A102" s="91"/>
      <c r="B102" s="1354">
        <f>EmpDetail!A101</f>
        <v>98</v>
      </c>
      <c r="C102" s="1359">
        <f>EmpDetail!B101</f>
        <v>0</v>
      </c>
      <c r="D102" s="1360">
        <f>EmpDetail!C101</f>
        <v>0</v>
      </c>
      <c r="E102" s="1360">
        <f>EmpDetail!D101</f>
        <v>0</v>
      </c>
      <c r="F102" s="1411">
        <f>EmpDetail!J101</f>
        <v>0</v>
      </c>
      <c r="G102" s="1412">
        <f>EmpDetail!E101</f>
        <v>0</v>
      </c>
      <c r="H102" s="1412">
        <f>EmpDetail!F101</f>
        <v>0</v>
      </c>
      <c r="I102" s="1413">
        <f>EmpDetail!K101</f>
        <v>0</v>
      </c>
      <c r="J102" s="1414">
        <f>EmpDetail!I101</f>
        <v>0</v>
      </c>
      <c r="K102" s="1413">
        <f>EmpDetail!V101</f>
        <v>0</v>
      </c>
      <c r="L102" s="1413">
        <f>EmpDetail!U101</f>
        <v>0</v>
      </c>
      <c r="M102" s="1413">
        <f>EmpDetail!Y101</f>
        <v>0</v>
      </c>
      <c r="N102" s="1413">
        <f>EmpDetail!X101</f>
        <v>0</v>
      </c>
      <c r="O102" s="1413">
        <f>EmpDetail!Z101</f>
        <v>0</v>
      </c>
      <c r="P102" s="1413">
        <f>EmpDetail!AB101</f>
        <v>0</v>
      </c>
      <c r="Q102" s="1413">
        <f>EmpDetail!AF101</f>
        <v>0</v>
      </c>
      <c r="R102" s="1413">
        <f>EmpDetail!AE101</f>
        <v>0</v>
      </c>
      <c r="S102" s="1415">
        <f>EmpDetail!AD101</f>
        <v>0</v>
      </c>
      <c r="T102" s="91"/>
      <c r="U102" s="91"/>
      <c r="V102" s="91"/>
      <c r="W102" s="91"/>
      <c r="X102" s="91"/>
      <c r="Y102" s="91"/>
      <c r="Z102" s="91"/>
      <c r="AA102" s="91"/>
      <c r="AB102" s="91"/>
      <c r="AC102" s="91"/>
      <c r="AD102" s="91"/>
      <c r="AE102" s="91"/>
      <c r="AF102" s="91"/>
      <c r="AG102" s="91"/>
      <c r="AH102" s="91"/>
      <c r="AI102" s="91"/>
      <c r="AJ102" s="91"/>
      <c r="AK102" s="91"/>
      <c r="AL102" s="91"/>
      <c r="AM102" s="91"/>
      <c r="AN102" s="91"/>
      <c r="AO102" s="91"/>
      <c r="AP102" s="91"/>
      <c r="AQ102" s="91"/>
      <c r="AR102" s="91"/>
      <c r="AS102" s="91"/>
      <c r="AT102" s="91"/>
      <c r="AU102" s="91"/>
      <c r="AV102" s="91"/>
      <c r="AW102" s="91"/>
      <c r="AX102" s="91"/>
      <c r="AY102" s="91"/>
    </row>
    <row r="103" spans="1:51" ht="18.600000000000001" thickBot="1">
      <c r="A103" s="91"/>
      <c r="B103" s="1354">
        <f>EmpDetail!A102</f>
        <v>99</v>
      </c>
      <c r="C103" s="1359">
        <f>EmpDetail!B102</f>
        <v>0</v>
      </c>
      <c r="D103" s="1360">
        <f>EmpDetail!C102</f>
        <v>0</v>
      </c>
      <c r="E103" s="1360">
        <f>EmpDetail!D102</f>
        <v>0</v>
      </c>
      <c r="F103" s="1411">
        <f>EmpDetail!J102</f>
        <v>0</v>
      </c>
      <c r="G103" s="1412">
        <f>EmpDetail!E102</f>
        <v>0</v>
      </c>
      <c r="H103" s="1412">
        <f>EmpDetail!F102</f>
        <v>0</v>
      </c>
      <c r="I103" s="1413">
        <f>EmpDetail!K102</f>
        <v>0</v>
      </c>
      <c r="J103" s="1414">
        <f>EmpDetail!I102</f>
        <v>0</v>
      </c>
      <c r="K103" s="1413">
        <f>EmpDetail!V102</f>
        <v>0</v>
      </c>
      <c r="L103" s="1413">
        <f>EmpDetail!U102</f>
        <v>0</v>
      </c>
      <c r="M103" s="1413">
        <f>EmpDetail!Y102</f>
        <v>0</v>
      </c>
      <c r="N103" s="1413">
        <f>EmpDetail!X102</f>
        <v>0</v>
      </c>
      <c r="O103" s="1413">
        <f>EmpDetail!Z102</f>
        <v>0</v>
      </c>
      <c r="P103" s="1413">
        <f>EmpDetail!AB102</f>
        <v>0</v>
      </c>
      <c r="Q103" s="1413">
        <f>EmpDetail!AF102</f>
        <v>0</v>
      </c>
      <c r="R103" s="1413">
        <f>EmpDetail!AE102</f>
        <v>0</v>
      </c>
      <c r="S103" s="1415">
        <f>EmpDetail!AD102</f>
        <v>0</v>
      </c>
      <c r="T103" s="91"/>
      <c r="U103" s="91"/>
      <c r="V103" s="91"/>
      <c r="W103" s="91"/>
      <c r="X103" s="91"/>
      <c r="Y103" s="91"/>
      <c r="Z103" s="91"/>
      <c r="AA103" s="91"/>
      <c r="AB103" s="91"/>
      <c r="AC103" s="91"/>
      <c r="AD103" s="91"/>
      <c r="AE103" s="91"/>
      <c r="AF103" s="91"/>
      <c r="AG103" s="91"/>
      <c r="AH103" s="91"/>
      <c r="AI103" s="91"/>
      <c r="AJ103" s="91"/>
      <c r="AK103" s="91"/>
      <c r="AL103" s="91"/>
      <c r="AM103" s="91"/>
      <c r="AN103" s="91"/>
      <c r="AO103" s="91"/>
      <c r="AP103" s="91"/>
      <c r="AQ103" s="91"/>
      <c r="AR103" s="91"/>
      <c r="AS103" s="91"/>
      <c r="AT103" s="91"/>
      <c r="AU103" s="91"/>
      <c r="AV103" s="91"/>
      <c r="AW103" s="91"/>
      <c r="AX103" s="91"/>
      <c r="AY103" s="91"/>
    </row>
    <row r="104" spans="1:51" ht="18.600000000000001" thickBot="1">
      <c r="A104" s="91"/>
      <c r="B104" s="1354">
        <f>EmpDetail!A103</f>
        <v>100</v>
      </c>
      <c r="C104" s="1359">
        <f>EmpDetail!B103</f>
        <v>0</v>
      </c>
      <c r="D104" s="1360">
        <f>EmpDetail!C103</f>
        <v>0</v>
      </c>
      <c r="E104" s="1360">
        <f>EmpDetail!D103</f>
        <v>0</v>
      </c>
      <c r="F104" s="1411">
        <f>EmpDetail!J103</f>
        <v>0</v>
      </c>
      <c r="G104" s="1412">
        <f>EmpDetail!E103</f>
        <v>0</v>
      </c>
      <c r="H104" s="1412">
        <f>EmpDetail!F103</f>
        <v>0</v>
      </c>
      <c r="I104" s="1413">
        <f>EmpDetail!K103</f>
        <v>0</v>
      </c>
      <c r="J104" s="1414">
        <f>EmpDetail!I103</f>
        <v>0</v>
      </c>
      <c r="K104" s="1413">
        <f>EmpDetail!V103</f>
        <v>0</v>
      </c>
      <c r="L104" s="1413">
        <f>EmpDetail!U103</f>
        <v>0</v>
      </c>
      <c r="M104" s="1413">
        <f>EmpDetail!Y103</f>
        <v>0</v>
      </c>
      <c r="N104" s="1413">
        <f>EmpDetail!X103</f>
        <v>0</v>
      </c>
      <c r="O104" s="1413">
        <f>EmpDetail!Z103</f>
        <v>0</v>
      </c>
      <c r="P104" s="1413">
        <f>EmpDetail!AB103</f>
        <v>0</v>
      </c>
      <c r="Q104" s="1413">
        <f>EmpDetail!AF103</f>
        <v>0</v>
      </c>
      <c r="R104" s="1413">
        <f>EmpDetail!AE103</f>
        <v>0</v>
      </c>
      <c r="S104" s="1415">
        <f>EmpDetail!AD103</f>
        <v>0</v>
      </c>
      <c r="T104" s="91"/>
      <c r="U104" s="91"/>
      <c r="V104" s="91"/>
      <c r="W104" s="91"/>
      <c r="X104" s="91"/>
      <c r="Y104" s="91"/>
      <c r="Z104" s="91"/>
      <c r="AA104" s="91"/>
      <c r="AB104" s="91"/>
      <c r="AC104" s="91"/>
      <c r="AD104" s="91"/>
      <c r="AE104" s="91"/>
      <c r="AF104" s="91"/>
      <c r="AG104" s="91"/>
      <c r="AH104" s="91"/>
      <c r="AI104" s="91"/>
      <c r="AJ104" s="91"/>
      <c r="AK104" s="91"/>
      <c r="AL104" s="91"/>
      <c r="AM104" s="91"/>
      <c r="AN104" s="91"/>
      <c r="AO104" s="91"/>
      <c r="AP104" s="91"/>
      <c r="AQ104" s="91"/>
      <c r="AR104" s="91"/>
      <c r="AS104" s="91"/>
      <c r="AT104" s="91"/>
      <c r="AU104" s="91"/>
      <c r="AV104" s="91"/>
      <c r="AW104" s="91"/>
      <c r="AX104" s="91"/>
      <c r="AY104" s="91"/>
    </row>
    <row r="105" spans="1:51" ht="18">
      <c r="A105" s="91"/>
      <c r="B105" s="226"/>
      <c r="C105" s="226"/>
      <c r="D105" s="226"/>
      <c r="E105" s="226"/>
      <c r="F105" s="226"/>
      <c r="G105" s="226"/>
      <c r="H105" s="226"/>
      <c r="I105" s="226"/>
      <c r="J105" s="226"/>
      <c r="K105" s="226"/>
      <c r="L105" s="226"/>
      <c r="M105" s="226"/>
      <c r="N105" s="226"/>
      <c r="O105" s="226"/>
      <c r="P105" s="91"/>
      <c r="Q105" s="91"/>
      <c r="R105" s="91"/>
      <c r="S105" s="91"/>
      <c r="T105" s="91"/>
      <c r="U105" s="91"/>
      <c r="V105" s="91"/>
      <c r="W105" s="91"/>
      <c r="X105" s="91"/>
      <c r="Y105" s="91"/>
      <c r="Z105" s="91"/>
      <c r="AA105" s="91"/>
      <c r="AB105" s="91"/>
      <c r="AC105" s="91"/>
      <c r="AD105" s="91"/>
      <c r="AE105" s="91"/>
      <c r="AF105" s="91"/>
      <c r="AG105" s="91"/>
      <c r="AH105" s="91"/>
      <c r="AI105" s="91"/>
      <c r="AJ105" s="91"/>
      <c r="AK105" s="91"/>
      <c r="AL105" s="91"/>
      <c r="AM105" s="91"/>
      <c r="AN105" s="91"/>
      <c r="AO105" s="91"/>
      <c r="AP105" s="91"/>
      <c r="AQ105" s="91"/>
      <c r="AR105" s="91"/>
      <c r="AS105" s="91"/>
      <c r="AT105" s="91"/>
      <c r="AU105" s="91"/>
      <c r="AV105" s="91"/>
      <c r="AW105" s="91"/>
      <c r="AX105" s="91"/>
      <c r="AY105" s="91"/>
    </row>
    <row r="106" spans="1:51" ht="18">
      <c r="A106" s="91"/>
      <c r="B106" s="226"/>
      <c r="C106" s="226"/>
      <c r="D106" s="226"/>
      <c r="E106" s="226"/>
      <c r="F106" s="226"/>
      <c r="G106" s="226"/>
      <c r="H106" s="226"/>
      <c r="I106" s="226"/>
      <c r="J106" s="226"/>
      <c r="K106" s="226"/>
      <c r="L106" s="226"/>
      <c r="M106" s="226"/>
      <c r="N106" s="227" t="str">
        <f>Master!B2</f>
        <v>प्रधानाचार्य</v>
      </c>
      <c r="O106" s="226"/>
      <c r="P106" s="91"/>
      <c r="Q106" s="91"/>
      <c r="R106" s="91"/>
      <c r="S106" s="91"/>
      <c r="T106" s="91"/>
      <c r="U106" s="91"/>
      <c r="V106" s="91"/>
      <c r="W106" s="91"/>
      <c r="X106" s="91"/>
      <c r="Y106" s="91"/>
      <c r="Z106" s="91"/>
      <c r="AA106" s="91"/>
      <c r="AB106" s="91"/>
      <c r="AC106" s="91"/>
      <c r="AD106" s="91"/>
      <c r="AE106" s="91"/>
      <c r="AF106" s="91"/>
      <c r="AG106" s="91"/>
      <c r="AH106" s="91"/>
      <c r="AI106" s="91"/>
      <c r="AJ106" s="91"/>
      <c r="AK106" s="91"/>
      <c r="AL106" s="91"/>
      <c r="AM106" s="91"/>
      <c r="AN106" s="91"/>
      <c r="AO106" s="91"/>
      <c r="AP106" s="91"/>
      <c r="AQ106" s="91"/>
      <c r="AR106" s="91"/>
      <c r="AS106" s="91"/>
      <c r="AT106" s="91"/>
      <c r="AU106" s="91"/>
      <c r="AV106" s="91"/>
      <c r="AW106" s="91"/>
      <c r="AX106" s="91"/>
      <c r="AY106" s="91"/>
    </row>
    <row r="107" spans="1:51" ht="18">
      <c r="A107" s="91"/>
      <c r="B107" s="226"/>
      <c r="C107" s="226"/>
      <c r="D107" s="226"/>
      <c r="E107" s="226"/>
      <c r="F107" s="226"/>
      <c r="G107" s="226"/>
      <c r="H107" s="226"/>
      <c r="I107" s="226"/>
      <c r="J107" s="226"/>
      <c r="K107" s="226"/>
      <c r="L107" s="226"/>
      <c r="M107" s="226"/>
      <c r="N107" s="227" t="str">
        <f>Master!B3</f>
        <v xml:space="preserve">राजकीय उच्च माध्यमिक विद्यालय </v>
      </c>
      <c r="O107" s="226"/>
      <c r="P107" s="91"/>
      <c r="Q107" s="91"/>
      <c r="R107" s="91"/>
      <c r="S107" s="91"/>
      <c r="T107" s="91"/>
      <c r="U107" s="91"/>
      <c r="V107" s="91"/>
      <c r="W107" s="91"/>
      <c r="X107" s="91"/>
      <c r="Y107" s="91"/>
      <c r="Z107" s="91"/>
      <c r="AA107" s="91"/>
      <c r="AB107" s="91"/>
      <c r="AC107" s="91"/>
      <c r="AD107" s="91"/>
      <c r="AE107" s="91"/>
      <c r="AF107" s="91"/>
      <c r="AG107" s="91"/>
      <c r="AH107" s="91"/>
      <c r="AI107" s="91"/>
      <c r="AJ107" s="91"/>
      <c r="AK107" s="91"/>
      <c r="AL107" s="91"/>
      <c r="AM107" s="91"/>
      <c r="AN107" s="91"/>
      <c r="AO107" s="91"/>
      <c r="AP107" s="91"/>
      <c r="AQ107" s="91"/>
      <c r="AR107" s="91"/>
      <c r="AS107" s="91"/>
      <c r="AT107" s="91"/>
      <c r="AU107" s="91"/>
      <c r="AV107" s="91"/>
      <c r="AW107" s="91"/>
      <c r="AX107" s="91"/>
      <c r="AY107" s="91"/>
    </row>
    <row r="108" spans="1:51" ht="18">
      <c r="A108" s="91"/>
      <c r="B108" s="226"/>
      <c r="C108" s="226"/>
      <c r="D108" s="226"/>
      <c r="E108" s="226"/>
      <c r="F108" s="226"/>
      <c r="G108" s="226"/>
      <c r="H108" s="226"/>
      <c r="I108" s="226"/>
      <c r="J108" s="226"/>
      <c r="K108" s="226"/>
      <c r="L108" s="226"/>
      <c r="M108" s="226"/>
      <c r="N108" s="227" t="str">
        <f>Master!B4</f>
        <v>चौगाई]टोंक</v>
      </c>
      <c r="O108" s="226"/>
      <c r="P108" s="91"/>
      <c r="Q108" s="91"/>
      <c r="R108" s="91"/>
      <c r="S108" s="91"/>
      <c r="T108" s="91"/>
      <c r="U108" s="91"/>
      <c r="V108" s="91"/>
      <c r="W108" s="91"/>
      <c r="X108" s="91"/>
      <c r="Y108" s="91"/>
      <c r="Z108" s="91"/>
      <c r="AA108" s="91"/>
      <c r="AB108" s="91"/>
      <c r="AC108" s="91"/>
      <c r="AD108" s="91"/>
      <c r="AE108" s="91"/>
      <c r="AF108" s="91"/>
      <c r="AG108" s="91"/>
      <c r="AH108" s="91"/>
      <c r="AI108" s="91"/>
      <c r="AJ108" s="91"/>
      <c r="AK108" s="91"/>
      <c r="AL108" s="91"/>
      <c r="AM108" s="91"/>
      <c r="AN108" s="91"/>
      <c r="AO108" s="91"/>
      <c r="AP108" s="91"/>
      <c r="AQ108" s="91"/>
      <c r="AR108" s="91"/>
      <c r="AS108" s="91"/>
      <c r="AT108" s="91"/>
      <c r="AU108" s="91"/>
      <c r="AV108" s="91"/>
      <c r="AW108" s="91"/>
      <c r="AX108" s="91"/>
      <c r="AY108" s="91"/>
    </row>
    <row r="109" spans="1:51" ht="18">
      <c r="A109" s="91"/>
      <c r="B109" s="91"/>
      <c r="C109" s="91"/>
      <c r="D109" s="91"/>
      <c r="E109" s="91"/>
      <c r="F109" s="91"/>
      <c r="G109" s="91"/>
      <c r="H109" s="91"/>
      <c r="I109" s="91"/>
      <c r="J109" s="91"/>
      <c r="K109" s="91"/>
      <c r="L109" s="91"/>
      <c r="M109" s="91"/>
      <c r="N109" s="91"/>
      <c r="O109" s="91"/>
      <c r="P109" s="91"/>
      <c r="Q109" s="91"/>
      <c r="R109" s="91"/>
      <c r="S109" s="91"/>
      <c r="T109" s="91"/>
      <c r="U109" s="91"/>
      <c r="V109" s="91"/>
      <c r="W109" s="91"/>
      <c r="X109" s="91"/>
      <c r="Y109" s="91"/>
      <c r="Z109" s="91"/>
      <c r="AA109" s="91"/>
      <c r="AB109" s="91"/>
      <c r="AC109" s="91"/>
      <c r="AD109" s="91"/>
      <c r="AE109" s="91"/>
      <c r="AF109" s="91"/>
      <c r="AG109" s="91"/>
      <c r="AH109" s="91"/>
      <c r="AI109" s="91"/>
      <c r="AJ109" s="91"/>
      <c r="AK109" s="91"/>
      <c r="AL109" s="91"/>
      <c r="AM109" s="91"/>
      <c r="AN109" s="91"/>
      <c r="AO109" s="91"/>
      <c r="AP109" s="91"/>
      <c r="AQ109" s="91"/>
      <c r="AR109" s="91"/>
      <c r="AS109" s="91"/>
      <c r="AT109" s="91"/>
      <c r="AU109" s="91"/>
      <c r="AV109" s="91"/>
      <c r="AW109" s="91"/>
      <c r="AX109" s="91"/>
      <c r="AY109" s="91"/>
    </row>
    <row r="110" spans="1:51" ht="18">
      <c r="A110" s="91"/>
      <c r="B110" s="91"/>
      <c r="C110" s="91"/>
      <c r="D110" s="91"/>
      <c r="E110" s="91"/>
      <c r="F110" s="91"/>
      <c r="G110" s="91"/>
      <c r="H110" s="91"/>
      <c r="I110" s="91"/>
      <c r="J110" s="91"/>
      <c r="K110" s="91"/>
      <c r="L110" s="91"/>
      <c r="M110" s="91"/>
      <c r="N110" s="91"/>
      <c r="O110" s="91"/>
      <c r="P110" s="91"/>
      <c r="Q110" s="91"/>
      <c r="R110" s="91"/>
      <c r="S110" s="91"/>
      <c r="T110" s="91"/>
      <c r="U110" s="91"/>
      <c r="V110" s="91"/>
      <c r="W110" s="91"/>
      <c r="X110" s="91"/>
      <c r="Y110" s="91"/>
      <c r="Z110" s="91"/>
      <c r="AA110" s="91"/>
      <c r="AB110" s="91"/>
      <c r="AC110" s="91"/>
      <c r="AD110" s="91"/>
      <c r="AE110" s="91"/>
      <c r="AF110" s="91"/>
      <c r="AG110" s="91"/>
      <c r="AH110" s="91"/>
      <c r="AI110" s="91"/>
      <c r="AJ110" s="91"/>
      <c r="AK110" s="91"/>
      <c r="AL110" s="91"/>
      <c r="AM110" s="91"/>
      <c r="AN110" s="91"/>
      <c r="AO110" s="91"/>
      <c r="AP110" s="91"/>
      <c r="AQ110" s="91"/>
      <c r="AR110" s="91"/>
      <c r="AS110" s="91"/>
      <c r="AT110" s="91"/>
      <c r="AU110" s="91"/>
      <c r="AV110" s="91"/>
      <c r="AW110" s="91"/>
      <c r="AX110" s="91"/>
      <c r="AY110" s="91"/>
    </row>
    <row r="111" spans="1:51" ht="18">
      <c r="A111" s="91"/>
      <c r="B111" s="91"/>
      <c r="C111" s="91"/>
      <c r="D111" s="91"/>
      <c r="E111" s="91"/>
      <c r="F111" s="91"/>
      <c r="G111" s="91"/>
      <c r="H111" s="91"/>
      <c r="I111" s="91"/>
      <c r="J111" s="91"/>
      <c r="K111" s="91"/>
      <c r="L111" s="91"/>
      <c r="M111" s="91"/>
      <c r="N111" s="91"/>
      <c r="O111" s="91"/>
      <c r="P111" s="91"/>
      <c r="Q111" s="91"/>
      <c r="R111" s="91"/>
      <c r="S111" s="91"/>
      <c r="T111" s="91"/>
      <c r="U111" s="91"/>
      <c r="V111" s="91"/>
      <c r="W111" s="91"/>
      <c r="X111" s="91"/>
      <c r="Y111" s="91"/>
      <c r="Z111" s="91"/>
      <c r="AA111" s="91"/>
      <c r="AB111" s="91"/>
      <c r="AC111" s="91"/>
      <c r="AD111" s="91"/>
      <c r="AE111" s="91"/>
      <c r="AF111" s="91"/>
      <c r="AG111" s="91"/>
      <c r="AH111" s="91"/>
      <c r="AI111" s="91"/>
      <c r="AJ111" s="91"/>
      <c r="AK111" s="91"/>
      <c r="AL111" s="91"/>
      <c r="AM111" s="91"/>
      <c r="AN111" s="91"/>
      <c r="AO111" s="91"/>
      <c r="AP111" s="91"/>
      <c r="AQ111" s="91"/>
      <c r="AR111" s="91"/>
      <c r="AS111" s="91"/>
      <c r="AT111" s="91"/>
      <c r="AU111" s="91"/>
      <c r="AV111" s="91"/>
      <c r="AW111" s="91"/>
      <c r="AX111" s="91"/>
      <c r="AY111" s="91"/>
    </row>
    <row r="112" spans="1:51" ht="18">
      <c r="A112" s="91"/>
      <c r="B112" s="91"/>
      <c r="C112" s="91"/>
      <c r="D112" s="91"/>
      <c r="E112" s="91"/>
      <c r="F112" s="91"/>
      <c r="G112" s="91"/>
      <c r="H112" s="91"/>
      <c r="I112" s="91"/>
      <c r="J112" s="91"/>
      <c r="K112" s="91"/>
      <c r="L112" s="91"/>
      <c r="M112" s="91"/>
      <c r="N112" s="91"/>
      <c r="O112" s="91"/>
      <c r="P112" s="91"/>
      <c r="Q112" s="91"/>
      <c r="R112" s="91"/>
      <c r="S112" s="91"/>
      <c r="T112" s="91"/>
      <c r="U112" s="91"/>
      <c r="V112" s="91"/>
      <c r="W112" s="91"/>
      <c r="X112" s="91"/>
      <c r="Y112" s="91"/>
      <c r="Z112" s="91"/>
      <c r="AA112" s="91"/>
      <c r="AB112" s="91"/>
      <c r="AC112" s="91"/>
      <c r="AD112" s="91"/>
      <c r="AE112" s="91"/>
      <c r="AF112" s="91"/>
      <c r="AG112" s="91"/>
      <c r="AH112" s="91"/>
      <c r="AI112" s="91"/>
      <c r="AJ112" s="91"/>
      <c r="AK112" s="91"/>
      <c r="AL112" s="91"/>
      <c r="AM112" s="91"/>
      <c r="AN112" s="91"/>
      <c r="AO112" s="91"/>
      <c r="AP112" s="91"/>
      <c r="AQ112" s="91"/>
      <c r="AR112" s="91"/>
      <c r="AS112" s="91"/>
      <c r="AT112" s="91"/>
      <c r="AU112" s="91"/>
      <c r="AV112" s="91"/>
      <c r="AW112" s="91"/>
      <c r="AX112" s="91"/>
      <c r="AY112" s="91"/>
    </row>
    <row r="113" spans="1:51" ht="18">
      <c r="A113" s="91"/>
      <c r="B113" s="91"/>
      <c r="C113" s="91"/>
      <c r="D113" s="91"/>
      <c r="E113" s="91"/>
      <c r="F113" s="91"/>
      <c r="G113" s="91"/>
      <c r="H113" s="91"/>
      <c r="I113" s="91"/>
      <c r="J113" s="91"/>
      <c r="K113" s="91"/>
      <c r="L113" s="91"/>
      <c r="M113" s="91"/>
      <c r="N113" s="91"/>
      <c r="O113" s="91"/>
      <c r="P113" s="91"/>
      <c r="Q113" s="91"/>
      <c r="R113" s="91"/>
      <c r="S113" s="91"/>
      <c r="T113" s="91"/>
      <c r="U113" s="91"/>
      <c r="V113" s="91"/>
      <c r="W113" s="91"/>
      <c r="X113" s="91"/>
      <c r="Y113" s="91"/>
      <c r="Z113" s="91"/>
      <c r="AA113" s="91"/>
      <c r="AB113" s="91"/>
      <c r="AC113" s="91"/>
      <c r="AD113" s="91"/>
      <c r="AE113" s="91"/>
      <c r="AF113" s="91"/>
      <c r="AG113" s="91"/>
      <c r="AH113" s="91"/>
      <c r="AI113" s="91"/>
      <c r="AJ113" s="91"/>
      <c r="AK113" s="91"/>
      <c r="AL113" s="91"/>
      <c r="AM113" s="91"/>
      <c r="AN113" s="91"/>
      <c r="AO113" s="91"/>
      <c r="AP113" s="91"/>
      <c r="AQ113" s="91"/>
      <c r="AR113" s="91"/>
      <c r="AS113" s="91"/>
      <c r="AT113" s="91"/>
      <c r="AU113" s="91"/>
      <c r="AV113" s="91"/>
      <c r="AW113" s="91"/>
      <c r="AX113" s="91"/>
      <c r="AY113" s="91"/>
    </row>
    <row r="114" spans="1:51" ht="18">
      <c r="A114" s="91"/>
      <c r="B114" s="91"/>
      <c r="C114" s="91"/>
      <c r="D114" s="91"/>
      <c r="E114" s="91"/>
      <c r="F114" s="91"/>
      <c r="G114" s="91"/>
      <c r="H114" s="91"/>
      <c r="I114" s="91"/>
      <c r="J114" s="91"/>
      <c r="K114" s="91"/>
      <c r="L114" s="91"/>
      <c r="M114" s="91"/>
      <c r="N114" s="91"/>
      <c r="O114" s="91"/>
      <c r="P114" s="91"/>
      <c r="Q114" s="91"/>
      <c r="R114" s="91"/>
      <c r="S114" s="91"/>
      <c r="T114" s="91"/>
      <c r="U114" s="91"/>
      <c r="V114" s="91"/>
      <c r="W114" s="91"/>
      <c r="X114" s="91"/>
      <c r="Y114" s="91"/>
      <c r="Z114" s="91"/>
      <c r="AA114" s="91"/>
      <c r="AB114" s="91"/>
      <c r="AC114" s="91"/>
      <c r="AD114" s="91"/>
      <c r="AE114" s="91"/>
      <c r="AF114" s="91"/>
      <c r="AG114" s="91"/>
      <c r="AH114" s="91"/>
      <c r="AI114" s="91"/>
      <c r="AJ114" s="91"/>
      <c r="AK114" s="91"/>
      <c r="AL114" s="91"/>
      <c r="AM114" s="91"/>
      <c r="AN114" s="91"/>
      <c r="AO114" s="91"/>
      <c r="AP114" s="91"/>
      <c r="AQ114" s="91"/>
      <c r="AR114" s="91"/>
      <c r="AS114" s="91"/>
      <c r="AT114" s="91"/>
      <c r="AU114" s="91"/>
      <c r="AV114" s="91"/>
      <c r="AW114" s="91"/>
      <c r="AX114" s="91"/>
      <c r="AY114" s="91"/>
    </row>
    <row r="115" spans="1:51" ht="18">
      <c r="A115" s="91"/>
      <c r="B115" s="91"/>
      <c r="C115" s="91"/>
      <c r="D115" s="91"/>
      <c r="E115" s="91"/>
      <c r="F115" s="91"/>
      <c r="G115" s="91"/>
      <c r="H115" s="91"/>
      <c r="I115" s="91"/>
      <c r="J115" s="91"/>
      <c r="K115" s="91"/>
      <c r="L115" s="91"/>
      <c r="M115" s="91"/>
      <c r="N115" s="91"/>
      <c r="O115" s="91"/>
      <c r="P115" s="91"/>
      <c r="Q115" s="91"/>
      <c r="R115" s="91"/>
      <c r="S115" s="91"/>
      <c r="T115" s="91"/>
      <c r="U115" s="91"/>
      <c r="V115" s="91"/>
      <c r="W115" s="91"/>
      <c r="X115" s="91"/>
      <c r="Y115" s="91"/>
      <c r="Z115" s="91"/>
      <c r="AA115" s="91"/>
      <c r="AB115" s="91"/>
      <c r="AC115" s="91"/>
      <c r="AD115" s="91"/>
      <c r="AE115" s="91"/>
      <c r="AF115" s="91"/>
      <c r="AG115" s="91"/>
      <c r="AH115" s="91"/>
      <c r="AI115" s="91"/>
      <c r="AJ115" s="91"/>
      <c r="AK115" s="91"/>
      <c r="AL115" s="91"/>
      <c r="AM115" s="91"/>
      <c r="AN115" s="91"/>
      <c r="AO115" s="91"/>
      <c r="AP115" s="91"/>
      <c r="AQ115" s="91"/>
      <c r="AR115" s="91"/>
      <c r="AS115" s="91"/>
      <c r="AT115" s="91"/>
      <c r="AU115" s="91"/>
      <c r="AV115" s="91"/>
      <c r="AW115" s="91"/>
      <c r="AX115" s="91"/>
      <c r="AY115" s="91"/>
    </row>
    <row r="116" spans="1:51" ht="18">
      <c r="A116" s="91"/>
      <c r="B116" s="91"/>
      <c r="C116" s="91"/>
      <c r="D116" s="91"/>
      <c r="E116" s="91"/>
      <c r="F116" s="91"/>
      <c r="G116" s="91"/>
      <c r="H116" s="91"/>
      <c r="I116" s="91"/>
      <c r="J116" s="91"/>
      <c r="K116" s="91"/>
      <c r="L116" s="91"/>
      <c r="M116" s="91"/>
      <c r="N116" s="91"/>
      <c r="O116" s="91"/>
      <c r="P116" s="91"/>
      <c r="Q116" s="91"/>
      <c r="R116" s="91"/>
      <c r="S116" s="91"/>
      <c r="T116" s="91"/>
      <c r="U116" s="91"/>
      <c r="V116" s="91"/>
      <c r="W116" s="91"/>
      <c r="X116" s="91"/>
      <c r="Y116" s="91"/>
      <c r="Z116" s="91"/>
      <c r="AA116" s="91"/>
      <c r="AB116" s="91"/>
      <c r="AC116" s="91"/>
      <c r="AD116" s="91"/>
      <c r="AE116" s="91"/>
      <c r="AF116" s="91"/>
      <c r="AG116" s="91"/>
      <c r="AH116" s="91"/>
      <c r="AI116" s="91"/>
      <c r="AJ116" s="91"/>
      <c r="AK116" s="91"/>
      <c r="AL116" s="91"/>
      <c r="AM116" s="91"/>
      <c r="AN116" s="91"/>
      <c r="AO116" s="91"/>
      <c r="AP116" s="91"/>
      <c r="AQ116" s="91"/>
      <c r="AR116" s="91"/>
      <c r="AS116" s="91"/>
      <c r="AT116" s="91"/>
      <c r="AU116" s="91"/>
      <c r="AV116" s="91"/>
      <c r="AW116" s="91"/>
      <c r="AX116" s="91"/>
      <c r="AY116" s="91"/>
    </row>
    <row r="117" spans="1:51" ht="18">
      <c r="A117" s="91"/>
      <c r="B117" s="91"/>
      <c r="C117" s="91"/>
      <c r="D117" s="91"/>
      <c r="E117" s="91"/>
      <c r="F117" s="91"/>
      <c r="G117" s="91"/>
      <c r="H117" s="91"/>
      <c r="I117" s="91"/>
      <c r="J117" s="91"/>
      <c r="K117" s="91"/>
      <c r="L117" s="91"/>
      <c r="M117" s="91"/>
      <c r="N117" s="91"/>
      <c r="O117" s="91"/>
      <c r="P117" s="91"/>
      <c r="Q117" s="91"/>
      <c r="R117" s="91"/>
      <c r="S117" s="91"/>
      <c r="T117" s="91"/>
      <c r="U117" s="91"/>
      <c r="V117" s="91"/>
      <c r="W117" s="91"/>
      <c r="X117" s="91"/>
      <c r="Y117" s="91"/>
      <c r="Z117" s="91"/>
      <c r="AA117" s="91"/>
      <c r="AB117" s="91"/>
      <c r="AC117" s="91"/>
      <c r="AD117" s="91"/>
      <c r="AE117" s="91"/>
      <c r="AF117" s="91"/>
      <c r="AG117" s="91"/>
      <c r="AH117" s="91"/>
      <c r="AI117" s="91"/>
      <c r="AJ117" s="91"/>
      <c r="AK117" s="91"/>
      <c r="AL117" s="91"/>
      <c r="AM117" s="91"/>
      <c r="AN117" s="91"/>
      <c r="AO117" s="91"/>
      <c r="AP117" s="91"/>
      <c r="AQ117" s="91"/>
      <c r="AR117" s="91"/>
      <c r="AS117" s="91"/>
      <c r="AT117" s="91"/>
      <c r="AU117" s="91"/>
      <c r="AV117" s="91"/>
      <c r="AW117" s="91"/>
      <c r="AX117" s="91"/>
      <c r="AY117" s="91"/>
    </row>
    <row r="118" spans="1:51" ht="18">
      <c r="A118" s="91"/>
      <c r="B118" s="91"/>
      <c r="C118" s="91"/>
      <c r="D118" s="91"/>
      <c r="E118" s="91"/>
      <c r="F118" s="91"/>
      <c r="G118" s="91"/>
      <c r="H118" s="91"/>
      <c r="I118" s="91"/>
      <c r="J118" s="91"/>
      <c r="K118" s="91"/>
      <c r="L118" s="91"/>
      <c r="M118" s="91"/>
      <c r="N118" s="91"/>
      <c r="O118" s="91"/>
      <c r="P118" s="91"/>
      <c r="Q118" s="91"/>
      <c r="R118" s="91"/>
      <c r="S118" s="91"/>
      <c r="T118" s="91"/>
      <c r="U118" s="91"/>
      <c r="V118" s="91"/>
      <c r="W118" s="91"/>
      <c r="X118" s="91"/>
      <c r="Y118" s="91"/>
      <c r="Z118" s="91"/>
      <c r="AA118" s="91"/>
      <c r="AB118" s="91"/>
      <c r="AC118" s="91"/>
      <c r="AD118" s="91"/>
      <c r="AE118" s="91"/>
      <c r="AF118" s="91"/>
      <c r="AG118" s="91"/>
      <c r="AH118" s="91"/>
      <c r="AI118" s="91"/>
      <c r="AJ118" s="91"/>
      <c r="AK118" s="91"/>
      <c r="AL118" s="91"/>
      <c r="AM118" s="91"/>
      <c r="AN118" s="91"/>
      <c r="AO118" s="91"/>
      <c r="AP118" s="91"/>
      <c r="AQ118" s="91"/>
      <c r="AR118" s="91"/>
      <c r="AS118" s="91"/>
      <c r="AT118" s="91"/>
      <c r="AU118" s="91"/>
      <c r="AV118" s="91"/>
      <c r="AW118" s="91"/>
      <c r="AX118" s="91"/>
      <c r="AY118" s="91"/>
    </row>
    <row r="119" spans="1:51" ht="18">
      <c r="A119" s="91"/>
      <c r="B119" s="91"/>
      <c r="C119" s="91"/>
      <c r="D119" s="91"/>
      <c r="E119" s="91"/>
      <c r="F119" s="91"/>
      <c r="G119" s="91"/>
      <c r="H119" s="91"/>
      <c r="I119" s="91"/>
      <c r="J119" s="91"/>
      <c r="K119" s="91"/>
      <c r="L119" s="91"/>
      <c r="M119" s="91"/>
      <c r="N119" s="91"/>
      <c r="O119" s="91"/>
      <c r="P119" s="91"/>
      <c r="Q119" s="91"/>
      <c r="R119" s="91"/>
      <c r="S119" s="91"/>
      <c r="T119" s="91"/>
      <c r="U119" s="91"/>
      <c r="V119" s="91"/>
      <c r="W119" s="91"/>
      <c r="X119" s="91"/>
      <c r="Y119" s="91"/>
      <c r="Z119" s="91"/>
      <c r="AA119" s="91"/>
      <c r="AB119" s="91"/>
      <c r="AC119" s="91"/>
      <c r="AD119" s="91"/>
      <c r="AE119" s="91"/>
      <c r="AF119" s="91"/>
      <c r="AG119" s="91"/>
      <c r="AH119" s="91"/>
      <c r="AI119" s="91"/>
      <c r="AJ119" s="91"/>
      <c r="AK119" s="91"/>
      <c r="AL119" s="91"/>
      <c r="AM119" s="91"/>
      <c r="AN119" s="91"/>
      <c r="AO119" s="91"/>
      <c r="AP119" s="91"/>
      <c r="AQ119" s="91"/>
      <c r="AR119" s="91"/>
      <c r="AS119" s="91"/>
      <c r="AT119" s="91"/>
      <c r="AU119" s="91"/>
      <c r="AV119" s="91"/>
      <c r="AW119" s="91"/>
      <c r="AX119" s="91"/>
      <c r="AY119" s="91"/>
    </row>
    <row r="120" spans="1:51" ht="18">
      <c r="A120" s="91"/>
      <c r="B120" s="91"/>
      <c r="C120" s="91"/>
      <c r="D120" s="91"/>
      <c r="E120" s="91"/>
      <c r="F120" s="91"/>
      <c r="G120" s="91"/>
      <c r="H120" s="91"/>
      <c r="I120" s="91"/>
      <c r="J120" s="91"/>
      <c r="K120" s="91"/>
      <c r="L120" s="91"/>
      <c r="M120" s="91"/>
      <c r="N120" s="91"/>
      <c r="O120" s="91"/>
      <c r="P120" s="91"/>
      <c r="Q120" s="91"/>
      <c r="R120" s="91"/>
      <c r="S120" s="91"/>
      <c r="T120" s="91"/>
      <c r="U120" s="91"/>
      <c r="V120" s="91"/>
      <c r="W120" s="91"/>
      <c r="X120" s="91"/>
      <c r="Y120" s="91"/>
      <c r="Z120" s="91"/>
      <c r="AA120" s="91"/>
      <c r="AB120" s="91"/>
      <c r="AC120" s="91"/>
      <c r="AD120" s="91"/>
      <c r="AE120" s="91"/>
      <c r="AF120" s="91"/>
      <c r="AG120" s="91"/>
      <c r="AH120" s="91"/>
      <c r="AI120" s="91"/>
      <c r="AJ120" s="91"/>
      <c r="AK120" s="91"/>
      <c r="AL120" s="91"/>
      <c r="AM120" s="91"/>
      <c r="AN120" s="91"/>
      <c r="AO120" s="91"/>
      <c r="AP120" s="91"/>
      <c r="AQ120" s="91"/>
      <c r="AR120" s="91"/>
      <c r="AS120" s="91"/>
      <c r="AT120" s="91"/>
      <c r="AU120" s="91"/>
      <c r="AV120" s="91"/>
      <c r="AW120" s="91"/>
      <c r="AX120" s="91"/>
      <c r="AY120" s="91"/>
    </row>
    <row r="121" spans="1:51" ht="18">
      <c r="A121" s="91"/>
      <c r="B121" s="91"/>
      <c r="C121" s="91"/>
      <c r="D121" s="91"/>
      <c r="E121" s="91"/>
      <c r="F121" s="91"/>
      <c r="G121" s="91"/>
      <c r="H121" s="91"/>
      <c r="I121" s="91"/>
      <c r="J121" s="91"/>
      <c r="K121" s="91"/>
      <c r="L121" s="91"/>
      <c r="M121" s="91"/>
      <c r="N121" s="91"/>
      <c r="O121" s="91"/>
      <c r="P121" s="91"/>
      <c r="Q121" s="91"/>
      <c r="R121" s="91"/>
      <c r="S121" s="91"/>
      <c r="T121" s="91"/>
      <c r="U121" s="91"/>
      <c r="V121" s="91"/>
      <c r="W121" s="91"/>
      <c r="X121" s="91"/>
      <c r="Y121" s="91"/>
      <c r="Z121" s="91"/>
      <c r="AA121" s="91"/>
      <c r="AB121" s="91"/>
      <c r="AC121" s="91"/>
      <c r="AD121" s="91"/>
      <c r="AE121" s="91"/>
      <c r="AF121" s="91"/>
      <c r="AG121" s="91"/>
      <c r="AH121" s="91"/>
      <c r="AI121" s="91"/>
      <c r="AJ121" s="91"/>
      <c r="AK121" s="91"/>
      <c r="AL121" s="91"/>
      <c r="AM121" s="91"/>
      <c r="AN121" s="91"/>
      <c r="AO121" s="91"/>
      <c r="AP121" s="91"/>
      <c r="AQ121" s="91"/>
      <c r="AR121" s="91"/>
      <c r="AS121" s="91"/>
      <c r="AT121" s="91"/>
      <c r="AU121" s="91"/>
      <c r="AV121" s="91"/>
      <c r="AW121" s="91"/>
      <c r="AX121" s="91"/>
      <c r="AY121" s="91"/>
    </row>
    <row r="122" spans="1:51" ht="18">
      <c r="A122" s="91"/>
      <c r="B122" s="91"/>
      <c r="C122" s="91"/>
      <c r="D122" s="91"/>
      <c r="E122" s="91"/>
      <c r="F122" s="91"/>
      <c r="G122" s="91"/>
      <c r="H122" s="91"/>
      <c r="I122" s="91"/>
      <c r="J122" s="91"/>
      <c r="K122" s="91"/>
      <c r="L122" s="91"/>
      <c r="M122" s="91"/>
      <c r="N122" s="91"/>
      <c r="O122" s="91"/>
      <c r="P122" s="91"/>
      <c r="Q122" s="91"/>
      <c r="R122" s="91"/>
      <c r="S122" s="91"/>
      <c r="T122" s="91"/>
      <c r="U122" s="91"/>
      <c r="V122" s="91"/>
      <c r="W122" s="91"/>
      <c r="X122" s="91"/>
      <c r="Y122" s="91"/>
      <c r="Z122" s="91"/>
      <c r="AA122" s="91"/>
      <c r="AB122" s="91"/>
      <c r="AC122" s="91"/>
      <c r="AD122" s="91"/>
      <c r="AE122" s="91"/>
      <c r="AF122" s="91"/>
      <c r="AG122" s="91"/>
      <c r="AH122" s="91"/>
      <c r="AI122" s="91"/>
      <c r="AJ122" s="91"/>
      <c r="AK122" s="91"/>
      <c r="AL122" s="91"/>
      <c r="AM122" s="91"/>
      <c r="AN122" s="91"/>
      <c r="AO122" s="91"/>
      <c r="AP122" s="91"/>
      <c r="AQ122" s="91"/>
      <c r="AR122" s="91"/>
      <c r="AS122" s="91"/>
      <c r="AT122" s="91"/>
      <c r="AU122" s="91"/>
      <c r="AV122" s="91"/>
      <c r="AW122" s="91"/>
      <c r="AX122" s="91"/>
      <c r="AY122" s="91"/>
    </row>
    <row r="123" spans="1:51" ht="18">
      <c r="A123" s="91"/>
      <c r="B123" s="91"/>
      <c r="C123" s="91"/>
      <c r="D123" s="91"/>
      <c r="E123" s="91"/>
      <c r="F123" s="91"/>
      <c r="G123" s="91"/>
      <c r="H123" s="91"/>
      <c r="I123" s="91"/>
      <c r="J123" s="91"/>
      <c r="K123" s="91"/>
      <c r="L123" s="91"/>
      <c r="M123" s="91"/>
      <c r="N123" s="91"/>
      <c r="O123" s="91"/>
      <c r="P123" s="91"/>
      <c r="Q123" s="91"/>
      <c r="R123" s="91"/>
      <c r="S123" s="91"/>
      <c r="T123" s="91"/>
      <c r="U123" s="91"/>
      <c r="V123" s="91"/>
      <c r="W123" s="91"/>
      <c r="X123" s="91"/>
      <c r="Y123" s="91"/>
      <c r="Z123" s="91"/>
      <c r="AA123" s="91"/>
      <c r="AB123" s="91"/>
      <c r="AC123" s="91"/>
      <c r="AD123" s="91"/>
      <c r="AE123" s="91"/>
      <c r="AF123" s="91"/>
      <c r="AG123" s="91"/>
      <c r="AH123" s="91"/>
      <c r="AI123" s="91"/>
      <c r="AJ123" s="91"/>
      <c r="AK123" s="91"/>
      <c r="AL123" s="91"/>
      <c r="AM123" s="91"/>
      <c r="AN123" s="91"/>
      <c r="AO123" s="91"/>
      <c r="AP123" s="91"/>
      <c r="AQ123" s="91"/>
      <c r="AR123" s="91"/>
      <c r="AS123" s="91"/>
      <c r="AT123" s="91"/>
      <c r="AU123" s="91"/>
      <c r="AV123" s="91"/>
      <c r="AW123" s="91"/>
      <c r="AX123" s="91"/>
      <c r="AY123" s="91"/>
    </row>
    <row r="124" spans="1:51" ht="18">
      <c r="A124" s="91"/>
      <c r="B124" s="91"/>
      <c r="C124" s="91"/>
      <c r="D124" s="91"/>
      <c r="E124" s="91"/>
      <c r="F124" s="91"/>
      <c r="G124" s="91"/>
      <c r="H124" s="91"/>
      <c r="I124" s="91"/>
      <c r="J124" s="91"/>
      <c r="K124" s="91"/>
      <c r="L124" s="91"/>
      <c r="M124" s="91"/>
      <c r="N124" s="91"/>
      <c r="O124" s="91"/>
      <c r="P124" s="91"/>
      <c r="Q124" s="91"/>
      <c r="R124" s="91"/>
      <c r="S124" s="91"/>
      <c r="T124" s="91"/>
      <c r="U124" s="91"/>
      <c r="V124" s="91"/>
      <c r="W124" s="91"/>
      <c r="X124" s="91"/>
      <c r="Y124" s="91"/>
      <c r="Z124" s="91"/>
      <c r="AA124" s="91"/>
      <c r="AB124" s="91"/>
      <c r="AC124" s="91"/>
      <c r="AD124" s="91"/>
      <c r="AE124" s="91"/>
      <c r="AF124" s="91"/>
      <c r="AG124" s="91"/>
      <c r="AH124" s="91"/>
      <c r="AI124" s="91"/>
      <c r="AJ124" s="91"/>
      <c r="AK124" s="91"/>
      <c r="AL124" s="91"/>
      <c r="AM124" s="91"/>
      <c r="AN124" s="91"/>
      <c r="AO124" s="91"/>
      <c r="AP124" s="91"/>
      <c r="AQ124" s="91"/>
      <c r="AR124" s="91"/>
      <c r="AS124" s="91"/>
      <c r="AT124" s="91"/>
      <c r="AU124" s="91"/>
      <c r="AV124" s="91"/>
      <c r="AW124" s="91"/>
      <c r="AX124" s="91"/>
      <c r="AY124" s="91"/>
    </row>
    <row r="125" spans="1:51" ht="18">
      <c r="A125" s="91"/>
      <c r="B125" s="91"/>
      <c r="C125" s="91"/>
      <c r="D125" s="91"/>
      <c r="E125" s="91"/>
      <c r="F125" s="91"/>
      <c r="G125" s="91"/>
      <c r="H125" s="91"/>
      <c r="I125" s="91"/>
      <c r="J125" s="91"/>
      <c r="K125" s="91"/>
      <c r="L125" s="91"/>
      <c r="M125" s="91"/>
      <c r="N125" s="91"/>
      <c r="O125" s="91"/>
      <c r="P125" s="91"/>
      <c r="Q125" s="91"/>
      <c r="R125" s="91"/>
      <c r="S125" s="91"/>
      <c r="T125" s="91"/>
      <c r="U125" s="91"/>
      <c r="V125" s="91"/>
      <c r="W125" s="91"/>
      <c r="X125" s="91"/>
      <c r="Y125" s="91"/>
      <c r="Z125" s="91"/>
      <c r="AA125" s="91"/>
      <c r="AB125" s="91"/>
      <c r="AC125" s="91"/>
      <c r="AD125" s="91"/>
      <c r="AE125" s="91"/>
      <c r="AF125" s="91"/>
      <c r="AG125" s="91"/>
      <c r="AH125" s="91"/>
      <c r="AI125" s="91"/>
      <c r="AJ125" s="91"/>
      <c r="AK125" s="91"/>
      <c r="AL125" s="91"/>
      <c r="AM125" s="91"/>
      <c r="AN125" s="91"/>
      <c r="AO125" s="91"/>
      <c r="AP125" s="91"/>
      <c r="AQ125" s="91"/>
      <c r="AR125" s="91"/>
      <c r="AS125" s="91"/>
      <c r="AT125" s="91"/>
      <c r="AU125" s="91"/>
      <c r="AV125" s="91"/>
      <c r="AW125" s="91"/>
      <c r="AX125" s="91"/>
      <c r="AY125" s="91"/>
    </row>
    <row r="126" spans="1:51" ht="18">
      <c r="A126" s="91"/>
      <c r="B126" s="91"/>
      <c r="C126" s="91"/>
      <c r="D126" s="91"/>
      <c r="E126" s="91"/>
      <c r="F126" s="91"/>
      <c r="G126" s="91"/>
      <c r="H126" s="91"/>
      <c r="I126" s="91"/>
      <c r="J126" s="91"/>
      <c r="K126" s="91"/>
      <c r="L126" s="91"/>
      <c r="M126" s="91"/>
      <c r="N126" s="91"/>
      <c r="O126" s="91"/>
      <c r="P126" s="91"/>
      <c r="Q126" s="91"/>
      <c r="R126" s="91"/>
      <c r="S126" s="91"/>
      <c r="T126" s="91"/>
      <c r="U126" s="91"/>
      <c r="V126" s="91"/>
      <c r="W126" s="91"/>
      <c r="X126" s="91"/>
      <c r="Y126" s="91"/>
      <c r="Z126" s="91"/>
      <c r="AA126" s="91"/>
      <c r="AB126" s="91"/>
      <c r="AC126" s="91"/>
      <c r="AD126" s="91"/>
      <c r="AE126" s="91"/>
      <c r="AF126" s="91"/>
      <c r="AG126" s="91"/>
      <c r="AH126" s="91"/>
      <c r="AI126" s="91"/>
      <c r="AJ126" s="91"/>
      <c r="AK126" s="91"/>
      <c r="AL126" s="91"/>
      <c r="AM126" s="91"/>
      <c r="AN126" s="91"/>
      <c r="AO126" s="91"/>
      <c r="AP126" s="91"/>
      <c r="AQ126" s="91"/>
      <c r="AR126" s="91"/>
      <c r="AS126" s="91"/>
      <c r="AT126" s="91"/>
      <c r="AU126" s="91"/>
      <c r="AV126" s="91"/>
      <c r="AW126" s="91"/>
      <c r="AX126" s="91"/>
      <c r="AY126" s="91"/>
    </row>
    <row r="127" spans="1:51" ht="18">
      <c r="A127" s="91"/>
      <c r="B127" s="91"/>
      <c r="C127" s="91"/>
      <c r="D127" s="91"/>
      <c r="E127" s="91"/>
      <c r="F127" s="91"/>
      <c r="G127" s="91"/>
      <c r="H127" s="91"/>
      <c r="I127" s="91"/>
      <c r="J127" s="91"/>
      <c r="K127" s="91"/>
      <c r="L127" s="91"/>
      <c r="M127" s="91"/>
      <c r="N127" s="91"/>
      <c r="O127" s="91"/>
      <c r="P127" s="91"/>
      <c r="Q127" s="91"/>
      <c r="R127" s="91"/>
      <c r="S127" s="91"/>
      <c r="T127" s="91"/>
      <c r="U127" s="91"/>
      <c r="V127" s="91"/>
      <c r="W127" s="91"/>
      <c r="X127" s="91"/>
      <c r="Y127" s="91"/>
      <c r="Z127" s="91"/>
      <c r="AA127" s="91"/>
      <c r="AB127" s="91"/>
      <c r="AC127" s="91"/>
      <c r="AD127" s="91"/>
      <c r="AE127" s="91"/>
      <c r="AF127" s="91"/>
      <c r="AG127" s="91"/>
      <c r="AH127" s="91"/>
      <c r="AI127" s="91"/>
      <c r="AJ127" s="91"/>
      <c r="AK127" s="91"/>
      <c r="AL127" s="91"/>
      <c r="AM127" s="91"/>
      <c r="AN127" s="91"/>
      <c r="AO127" s="91"/>
      <c r="AP127" s="91"/>
      <c r="AQ127" s="91"/>
      <c r="AR127" s="91"/>
      <c r="AS127" s="91"/>
      <c r="AT127" s="91"/>
      <c r="AU127" s="91"/>
      <c r="AV127" s="91"/>
      <c r="AW127" s="91"/>
      <c r="AX127" s="91"/>
      <c r="AY127" s="91"/>
    </row>
    <row r="128" spans="1:51" ht="18">
      <c r="A128" s="91"/>
      <c r="B128" s="91"/>
      <c r="C128" s="91"/>
      <c r="D128" s="91"/>
      <c r="E128" s="91"/>
      <c r="F128" s="91"/>
      <c r="G128" s="91"/>
      <c r="H128" s="91"/>
      <c r="I128" s="91"/>
      <c r="J128" s="91"/>
      <c r="K128" s="91"/>
      <c r="L128" s="91"/>
      <c r="M128" s="91"/>
      <c r="N128" s="91"/>
      <c r="O128" s="91"/>
      <c r="P128" s="91"/>
      <c r="Q128" s="91"/>
      <c r="R128" s="91"/>
      <c r="S128" s="91"/>
      <c r="T128" s="91"/>
      <c r="U128" s="91"/>
      <c r="V128" s="91"/>
      <c r="W128" s="91"/>
      <c r="X128" s="91"/>
      <c r="Y128" s="91"/>
      <c r="Z128" s="91"/>
      <c r="AA128" s="91"/>
      <c r="AB128" s="91"/>
      <c r="AC128" s="91"/>
      <c r="AD128" s="91"/>
      <c r="AE128" s="91"/>
      <c r="AF128" s="91"/>
      <c r="AG128" s="91"/>
      <c r="AH128" s="91"/>
      <c r="AI128" s="91"/>
      <c r="AJ128" s="91"/>
      <c r="AK128" s="91"/>
      <c r="AL128" s="91"/>
      <c r="AM128" s="91"/>
      <c r="AN128" s="91"/>
      <c r="AO128" s="91"/>
      <c r="AP128" s="91"/>
      <c r="AQ128" s="91"/>
      <c r="AR128" s="91"/>
      <c r="AS128" s="91"/>
      <c r="AT128" s="91"/>
      <c r="AU128" s="91"/>
      <c r="AV128" s="91"/>
      <c r="AW128" s="91"/>
      <c r="AX128" s="91"/>
      <c r="AY128" s="91"/>
    </row>
  </sheetData>
  <sheetProtection password="87C9" sheet="1" objects="1" scenarios="1" formatColumns="0" autoFilter="0"/>
  <protectedRanges>
    <protectedRange sqref="I4:S104" name="Range1"/>
    <protectedRange sqref="N3:O3" name="Range2"/>
  </protectedRanges>
  <autoFilter ref="B4:O104">
    <filterColumn colId="1"/>
  </autoFilter>
  <mergeCells count="4">
    <mergeCell ref="B2:O2"/>
    <mergeCell ref="B1:O1"/>
    <mergeCell ref="N3:O3"/>
    <mergeCell ref="L3:M3"/>
  </mergeCells>
  <pageMargins left="0.17" right="0.17" top="0.26" bottom="0.23" header="0.21" footer="0.17"/>
  <pageSetup paperSize="9" orientation="landscape" blackAndWhite="1" verticalDpi="200" r:id="rId1"/>
  <drawing r:id="rId2"/>
  <legacyDrawing r:id="rId3"/>
</worksheet>
</file>

<file path=xl/worksheets/sheet23.xml><?xml version="1.0" encoding="utf-8"?>
<worksheet xmlns="http://schemas.openxmlformats.org/spreadsheetml/2006/main" xmlns:r="http://schemas.openxmlformats.org/officeDocument/2006/relationships">
  <sheetPr codeName="Sheet23">
    <tabColor rgb="FF00B0F0"/>
    <pageSetUpPr fitToPage="1"/>
  </sheetPr>
  <dimension ref="A1:AE105"/>
  <sheetViews>
    <sheetView showGridLines="0" showRowColHeaders="0" workbookViewId="0">
      <selection activeCell="B3" sqref="B3"/>
    </sheetView>
  </sheetViews>
  <sheetFormatPr defaultRowHeight="14.4"/>
  <cols>
    <col min="2" max="2" width="7" customWidth="1"/>
    <col min="3" max="3" width="12.5546875" customWidth="1"/>
    <col min="4" max="4" width="12.33203125" customWidth="1"/>
    <col min="5" max="5" width="6.5546875" customWidth="1"/>
    <col min="6" max="6" width="5.33203125" customWidth="1"/>
    <col min="7" max="7" width="4.88671875" customWidth="1"/>
    <col min="8" max="8" width="6.109375" customWidth="1"/>
    <col min="9" max="9" width="4.44140625" customWidth="1"/>
    <col min="10" max="10" width="5.88671875" customWidth="1"/>
    <col min="11" max="11" width="7.5546875" customWidth="1"/>
    <col min="12" max="12" width="4.33203125" customWidth="1"/>
    <col min="13" max="13" width="6.109375" customWidth="1"/>
    <col min="14" max="14" width="7.5546875" customWidth="1"/>
    <col min="15" max="15" width="4.6640625" customWidth="1"/>
    <col min="16" max="16" width="6.33203125" customWidth="1"/>
    <col min="17" max="17" width="7.5546875" customWidth="1"/>
    <col min="18" max="18" width="4.109375" customWidth="1"/>
    <col min="19" max="19" width="6" customWidth="1"/>
    <col min="20" max="20" width="8.33203125" customWidth="1"/>
    <col min="21" max="21" width="4.5546875" customWidth="1"/>
    <col min="22" max="22" width="6.33203125" customWidth="1"/>
    <col min="23" max="23" width="7.44140625" customWidth="1"/>
    <col min="24" max="24" width="4.6640625" customWidth="1"/>
    <col min="25" max="25" width="6.5546875" customWidth="1"/>
    <col min="27" max="27" width="4.33203125" customWidth="1"/>
    <col min="28" max="28" width="6.44140625" customWidth="1"/>
    <col min="29" max="31" width="0" hidden="1" customWidth="1"/>
  </cols>
  <sheetData>
    <row r="1" spans="1:31" ht="25.2">
      <c r="B1" s="1740" t="str">
        <f>Master!G2&amp;Master!H2</f>
        <v>कार्यालय&amp;राजकीय उच्च माध्यमिक विद्यालय ]चौगाई]टोंक</v>
      </c>
      <c r="C1" s="1741"/>
      <c r="D1" s="1741"/>
      <c r="E1" s="1741"/>
      <c r="F1" s="1741"/>
      <c r="G1" s="1741"/>
      <c r="H1" s="1741"/>
      <c r="I1" s="1741"/>
      <c r="J1" s="1741"/>
      <c r="K1" s="1741"/>
      <c r="L1" s="1741"/>
      <c r="M1" s="1741"/>
      <c r="N1" s="1741"/>
      <c r="O1" s="1741"/>
      <c r="P1" s="1741"/>
      <c r="Q1" s="1741"/>
      <c r="R1" s="1741"/>
      <c r="S1" s="1741"/>
      <c r="T1" s="1741"/>
      <c r="U1" s="1741"/>
      <c r="V1" s="1741"/>
      <c r="W1" s="1741"/>
      <c r="X1" s="1741"/>
      <c r="Y1" s="1741"/>
      <c r="Z1" s="1741"/>
      <c r="AA1" s="1741"/>
      <c r="AB1" s="1742"/>
    </row>
    <row r="2" spans="1:31" ht="21">
      <c r="B2" s="133"/>
      <c r="C2" s="51"/>
      <c r="D2" s="51"/>
      <c r="E2" s="51"/>
      <c r="F2" s="51"/>
      <c r="G2" s="234"/>
      <c r="H2" s="234"/>
      <c r="I2" s="234"/>
      <c r="J2" s="1743" t="s">
        <v>396</v>
      </c>
      <c r="K2" s="1743"/>
      <c r="L2" s="1743"/>
      <c r="M2" s="1743"/>
      <c r="N2" s="1743"/>
      <c r="O2" s="1743"/>
      <c r="P2" s="1744" t="str">
        <f>Master!E3</f>
        <v>2021-22</v>
      </c>
      <c r="Q2" s="1744"/>
      <c r="R2" s="235"/>
      <c r="S2" s="235"/>
      <c r="T2" s="235"/>
      <c r="U2" s="235"/>
      <c r="V2" s="235"/>
      <c r="W2" s="235"/>
      <c r="X2" s="235"/>
      <c r="Y2" s="235"/>
      <c r="Z2" s="51"/>
      <c r="AA2" s="51"/>
      <c r="AB2" s="134"/>
    </row>
    <row r="3" spans="1:31" ht="16.2" thickBot="1">
      <c r="B3" s="236" t="s">
        <v>283</v>
      </c>
      <c r="C3" s="219" t="str">
        <f>Master!H3&amp;Master!I3&amp;Master!J3&amp;Master!E3&amp;"/"</f>
        <v>राउमावि/चौगाई/संस्था/2021-22/</v>
      </c>
      <c r="D3" s="51"/>
      <c r="E3" s="51"/>
      <c r="F3" s="51"/>
      <c r="G3" s="51"/>
      <c r="H3" s="51"/>
      <c r="I3" s="51"/>
      <c r="J3" s="51"/>
      <c r="K3" s="51"/>
      <c r="L3" s="51"/>
      <c r="M3" s="51"/>
      <c r="N3" s="51"/>
      <c r="O3" s="51"/>
      <c r="P3" s="51"/>
      <c r="Q3" s="51"/>
      <c r="R3" s="51"/>
      <c r="S3" s="51"/>
      <c r="T3" s="51"/>
      <c r="U3" s="51"/>
      <c r="V3" s="51"/>
      <c r="W3" s="51"/>
      <c r="X3" s="1745" t="s">
        <v>226</v>
      </c>
      <c r="Y3" s="1745"/>
      <c r="Z3" s="1746">
        <f ca="1">TODAY()</f>
        <v>44369</v>
      </c>
      <c r="AA3" s="1746"/>
      <c r="AB3" s="1747"/>
    </row>
    <row r="4" spans="1:31" ht="18.600000000000001" thickBot="1">
      <c r="A4" s="1738" t="s">
        <v>298</v>
      </c>
      <c r="B4" s="1739" t="s">
        <v>335</v>
      </c>
      <c r="C4" s="1739" t="s">
        <v>387</v>
      </c>
      <c r="D4" s="1739" t="s">
        <v>337</v>
      </c>
      <c r="E4" s="1738" t="s">
        <v>388</v>
      </c>
      <c r="F4" s="1738"/>
      <c r="G4" s="1738"/>
      <c r="H4" s="1738" t="s">
        <v>389</v>
      </c>
      <c r="I4" s="1738"/>
      <c r="J4" s="1738"/>
      <c r="K4" s="1738" t="s">
        <v>390</v>
      </c>
      <c r="L4" s="1738"/>
      <c r="M4" s="1738"/>
      <c r="N4" s="1738" t="s">
        <v>391</v>
      </c>
      <c r="O4" s="1738"/>
      <c r="P4" s="1738"/>
      <c r="Q4" s="1738" t="s">
        <v>392</v>
      </c>
      <c r="R4" s="1738"/>
      <c r="S4" s="1738"/>
      <c r="T4" s="1738" t="s">
        <v>393</v>
      </c>
      <c r="U4" s="1738"/>
      <c r="V4" s="1738"/>
      <c r="W4" s="1738" t="s">
        <v>394</v>
      </c>
      <c r="X4" s="1738"/>
      <c r="Y4" s="1738"/>
      <c r="Z4" s="1738" t="s">
        <v>395</v>
      </c>
      <c r="AA4" s="1738"/>
      <c r="AB4" s="1738"/>
    </row>
    <row r="5" spans="1:31" ht="16.2" thickBot="1">
      <c r="A5" s="1738"/>
      <c r="B5" s="1739"/>
      <c r="C5" s="1739"/>
      <c r="D5" s="1739"/>
      <c r="E5" s="1386" t="s">
        <v>64</v>
      </c>
      <c r="F5" s="1386" t="s">
        <v>336</v>
      </c>
      <c r="G5" s="1386" t="s">
        <v>397</v>
      </c>
      <c r="H5" s="1386" t="s">
        <v>64</v>
      </c>
      <c r="I5" s="1386" t="s">
        <v>336</v>
      </c>
      <c r="J5" s="1386" t="s">
        <v>397</v>
      </c>
      <c r="K5" s="1386" t="s">
        <v>64</v>
      </c>
      <c r="L5" s="1386" t="s">
        <v>336</v>
      </c>
      <c r="M5" s="1386" t="s">
        <v>397</v>
      </c>
      <c r="N5" s="1386" t="s">
        <v>64</v>
      </c>
      <c r="O5" s="1386" t="s">
        <v>336</v>
      </c>
      <c r="P5" s="1386" t="s">
        <v>397</v>
      </c>
      <c r="Q5" s="1386" t="s">
        <v>64</v>
      </c>
      <c r="R5" s="1386" t="s">
        <v>336</v>
      </c>
      <c r="S5" s="1386" t="s">
        <v>397</v>
      </c>
      <c r="T5" s="1386" t="s">
        <v>64</v>
      </c>
      <c r="U5" s="1386" t="s">
        <v>336</v>
      </c>
      <c r="V5" s="1386" t="s">
        <v>397</v>
      </c>
      <c r="W5" s="1386" t="s">
        <v>64</v>
      </c>
      <c r="X5" s="1386" t="s">
        <v>336</v>
      </c>
      <c r="Y5" s="1386" t="s">
        <v>397</v>
      </c>
      <c r="Z5" s="1386" t="s">
        <v>64</v>
      </c>
      <c r="AA5" s="1386" t="s">
        <v>336</v>
      </c>
      <c r="AB5" s="1386" t="s">
        <v>397</v>
      </c>
    </row>
    <row r="6" spans="1:31" ht="15" thickBot="1">
      <c r="A6" s="1377">
        <v>1</v>
      </c>
      <c r="B6" s="1327">
        <f>IF(C6="","",1)</f>
        <v>1</v>
      </c>
      <c r="C6" s="1387" t="str">
        <f>IF(ISNA(VLOOKUP($A6,$AC$6:$AE$105,2,FALSE)),"",VLOOKUP($A6,$AC$6:$AE$105,2,FALSE))</f>
        <v>fd'ku yky cSjok</v>
      </c>
      <c r="D6" s="1276" t="str">
        <f>IF(ISNA(VLOOKUP($A6,$AC$6:$AE$105,3,FALSE)),"",VLOOKUP($A6,$AC$6:$AE$105,3,FALSE))</f>
        <v>प्रधानाचार्य</v>
      </c>
      <c r="E6" s="1388"/>
      <c r="F6" s="1388"/>
      <c r="G6" s="1388"/>
      <c r="H6" s="1388"/>
      <c r="I6" s="1388"/>
      <c r="J6" s="1388"/>
      <c r="K6" s="1388"/>
      <c r="L6" s="1388"/>
      <c r="M6" s="1388"/>
      <c r="N6" s="1388" t="s">
        <v>510</v>
      </c>
      <c r="O6" s="1388" t="s">
        <v>415</v>
      </c>
      <c r="P6" s="1388" t="s">
        <v>494</v>
      </c>
      <c r="Q6" s="1388"/>
      <c r="R6" s="1388"/>
      <c r="S6" s="1388"/>
      <c r="T6" s="1388" t="s">
        <v>510</v>
      </c>
      <c r="U6" s="1388" t="s">
        <v>413</v>
      </c>
      <c r="V6" s="1388" t="s">
        <v>497</v>
      </c>
      <c r="W6" s="1388" t="s">
        <v>510</v>
      </c>
      <c r="X6" s="1388" t="s">
        <v>413</v>
      </c>
      <c r="Y6" s="1388" t="s">
        <v>497</v>
      </c>
      <c r="Z6" s="1388" t="s">
        <v>510</v>
      </c>
      <c r="AA6" s="1388" t="s">
        <v>415</v>
      </c>
      <c r="AB6" s="1388" t="s">
        <v>494</v>
      </c>
      <c r="AC6">
        <v>1</v>
      </c>
      <c r="AD6" t="str">
        <f>EmpDetail!B4</f>
        <v>fd'ku yky cSjok</v>
      </c>
      <c r="AE6" t="str">
        <f>EmpDetail!C4</f>
        <v>प्रधानाचार्य</v>
      </c>
    </row>
    <row r="7" spans="1:31" ht="15" thickBot="1">
      <c r="A7" s="1377">
        <v>2</v>
      </c>
      <c r="B7" s="1327">
        <f>IF(C7="","",B6+1)</f>
        <v>2</v>
      </c>
      <c r="C7" s="1387" t="str">
        <f t="shared" ref="C7:C44" si="0">IF(ISNA(VLOOKUP($A7,$AC$6:$AE$105,2,FALSE)),"",VLOOKUP($A7,$AC$6:$AE$105,2,FALSE))</f>
        <v>iwj.k pUn y{kdkj</v>
      </c>
      <c r="D7" s="1276" t="str">
        <f t="shared" ref="D7:D44" si="1">IF(ISNA(VLOOKUP($A7,$AC$6:$AE$105,3,FALSE)),"",VLOOKUP($A7,$AC$6:$AE$105,3,FALSE))</f>
        <v>व्याख्याता</v>
      </c>
      <c r="E7" s="1388" t="s">
        <v>357</v>
      </c>
      <c r="F7" s="1388" t="s">
        <v>415</v>
      </c>
      <c r="G7" s="1388" t="s">
        <v>465</v>
      </c>
      <c r="H7" s="1388"/>
      <c r="I7" s="1388"/>
      <c r="J7" s="1388"/>
      <c r="K7" s="1388" t="s">
        <v>357</v>
      </c>
      <c r="L7" s="1388" t="s">
        <v>413</v>
      </c>
      <c r="M7" s="1388" t="s">
        <v>465</v>
      </c>
      <c r="N7" s="1388" t="s">
        <v>350</v>
      </c>
      <c r="O7" s="1388" t="s">
        <v>409</v>
      </c>
      <c r="P7" s="1388" t="s">
        <v>465</v>
      </c>
      <c r="Q7" s="1388"/>
      <c r="R7" s="1388"/>
      <c r="S7" s="1388"/>
      <c r="T7" s="1388" t="s">
        <v>357</v>
      </c>
      <c r="U7" s="1388" t="s">
        <v>413</v>
      </c>
      <c r="V7" s="1388" t="s">
        <v>496</v>
      </c>
      <c r="W7" s="1388" t="s">
        <v>350</v>
      </c>
      <c r="X7" s="1388" t="s">
        <v>409</v>
      </c>
      <c r="Y7" s="1388" t="s">
        <v>500</v>
      </c>
      <c r="Z7" s="1388" t="s">
        <v>357</v>
      </c>
      <c r="AA7" s="1388" t="s">
        <v>415</v>
      </c>
      <c r="AB7" s="1388" t="s">
        <v>495</v>
      </c>
      <c r="AC7">
        <v>2</v>
      </c>
      <c r="AD7" t="str">
        <f>EmpDetail!B5</f>
        <v>iwj.k pUn y{kdkj</v>
      </c>
      <c r="AE7" t="str">
        <f>EmpDetail!C5</f>
        <v>व्याख्याता</v>
      </c>
    </row>
    <row r="8" spans="1:31" ht="15" thickBot="1">
      <c r="A8" s="1377">
        <v>3</v>
      </c>
      <c r="B8" s="1327">
        <f t="shared" ref="B8:B44" si="2">IF(C8="","",B7+1)</f>
        <v>3</v>
      </c>
      <c r="C8" s="1387" t="str">
        <f t="shared" si="0"/>
        <v>jktsUnz dqekj tSu</v>
      </c>
      <c r="D8" s="1276" t="str">
        <f t="shared" si="1"/>
        <v>व्याख्याता</v>
      </c>
      <c r="E8" s="1388" t="s">
        <v>353</v>
      </c>
      <c r="F8" s="1388" t="s">
        <v>413</v>
      </c>
      <c r="G8" s="1388" t="s">
        <v>465</v>
      </c>
      <c r="H8" s="1388" t="s">
        <v>353</v>
      </c>
      <c r="I8" s="1388" t="s">
        <v>415</v>
      </c>
      <c r="J8" s="1388" t="s">
        <v>465</v>
      </c>
      <c r="K8" s="1388"/>
      <c r="L8" s="1388"/>
      <c r="M8" s="1388"/>
      <c r="N8" s="1388" t="s">
        <v>352</v>
      </c>
      <c r="O8" s="1388" t="s">
        <v>413</v>
      </c>
      <c r="P8" s="1388" t="s">
        <v>465</v>
      </c>
      <c r="Q8" s="1388" t="s">
        <v>352</v>
      </c>
      <c r="R8" s="1388" t="s">
        <v>415</v>
      </c>
      <c r="S8" s="1388" t="s">
        <v>465</v>
      </c>
      <c r="T8" s="1388"/>
      <c r="U8" s="1388"/>
      <c r="V8" s="1388"/>
      <c r="W8" s="1388" t="s">
        <v>353</v>
      </c>
      <c r="X8" s="1388" t="s">
        <v>415</v>
      </c>
      <c r="Y8" s="1388" t="s">
        <v>498</v>
      </c>
      <c r="Z8" s="1388" t="s">
        <v>353</v>
      </c>
      <c r="AA8" s="1388" t="s">
        <v>413</v>
      </c>
      <c r="AB8" s="1388" t="s">
        <v>498</v>
      </c>
      <c r="AC8">
        <v>3</v>
      </c>
      <c r="AD8" t="str">
        <f>EmpDetail!B6</f>
        <v>jktsUnz dqekj tSu</v>
      </c>
      <c r="AE8" t="str">
        <f>EmpDetail!C6</f>
        <v>व्याख्याता</v>
      </c>
    </row>
    <row r="9" spans="1:31" ht="15" thickBot="1">
      <c r="A9" s="1377">
        <v>4</v>
      </c>
      <c r="B9" s="1327">
        <f t="shared" si="2"/>
        <v>4</v>
      </c>
      <c r="C9" s="1387" t="str">
        <f t="shared" si="0"/>
        <v>fd'ku yky cSjok</v>
      </c>
      <c r="D9" s="1276" t="str">
        <f t="shared" si="1"/>
        <v>व्याख्याता</v>
      </c>
      <c r="E9" s="1388" t="s">
        <v>349</v>
      </c>
      <c r="F9" s="1388" t="s">
        <v>403</v>
      </c>
      <c r="G9" s="1388" t="s">
        <v>467</v>
      </c>
      <c r="H9" s="1388" t="s">
        <v>349</v>
      </c>
      <c r="I9" s="1388" t="s">
        <v>404</v>
      </c>
      <c r="J9" s="1388" t="s">
        <v>467</v>
      </c>
      <c r="K9" s="1388" t="s">
        <v>349</v>
      </c>
      <c r="L9" s="1388" t="s">
        <v>406</v>
      </c>
      <c r="M9" s="1388" t="s">
        <v>467</v>
      </c>
      <c r="N9" s="1388"/>
      <c r="O9" s="1388"/>
      <c r="P9" s="1388"/>
      <c r="Q9" s="1388" t="s">
        <v>349</v>
      </c>
      <c r="R9" s="1388" t="s">
        <v>409</v>
      </c>
      <c r="S9" s="1388" t="s">
        <v>467</v>
      </c>
      <c r="T9" s="1388" t="s">
        <v>349</v>
      </c>
      <c r="U9" s="1388" t="s">
        <v>405</v>
      </c>
      <c r="V9" s="1388" t="s">
        <v>467</v>
      </c>
      <c r="W9" s="1388" t="s">
        <v>503</v>
      </c>
      <c r="X9" s="1388" t="s">
        <v>404</v>
      </c>
      <c r="Y9" s="1388"/>
      <c r="Z9" s="1388" t="s">
        <v>505</v>
      </c>
      <c r="AA9" s="1388" t="s">
        <v>405</v>
      </c>
      <c r="AB9" s="1388"/>
      <c r="AC9">
        <v>4</v>
      </c>
      <c r="AD9" t="str">
        <f>EmpDetail!B7</f>
        <v>fd'ku yky cSjok</v>
      </c>
      <c r="AE9" t="str">
        <f>EmpDetail!C7</f>
        <v>व्याख्याता</v>
      </c>
    </row>
    <row r="10" spans="1:31" ht="15" thickBot="1">
      <c r="A10" s="1377">
        <v>5</v>
      </c>
      <c r="B10" s="1327">
        <f t="shared" si="2"/>
        <v>5</v>
      </c>
      <c r="C10" s="1387" t="str">
        <f t="shared" si="0"/>
        <v>lR;ukjk;.k 'kekZ</v>
      </c>
      <c r="D10" s="1276" t="str">
        <f t="shared" si="1"/>
        <v>वरिष्ठ अध्यापक</v>
      </c>
      <c r="E10" s="1388" t="s">
        <v>345</v>
      </c>
      <c r="F10" s="1388" t="s">
        <v>404</v>
      </c>
      <c r="G10" s="1388" t="s">
        <v>465</v>
      </c>
      <c r="H10" s="1388" t="s">
        <v>345</v>
      </c>
      <c r="I10" s="1388" t="s">
        <v>406</v>
      </c>
      <c r="J10" s="1388" t="s">
        <v>465</v>
      </c>
      <c r="K10" s="1388" t="s">
        <v>345</v>
      </c>
      <c r="L10" s="1388" t="s">
        <v>403</v>
      </c>
      <c r="M10" s="1388" t="s">
        <v>465</v>
      </c>
      <c r="N10" s="1388" t="s">
        <v>345</v>
      </c>
      <c r="O10" s="1388" t="s">
        <v>405</v>
      </c>
      <c r="P10" s="1388" t="s">
        <v>465</v>
      </c>
      <c r="Q10" s="1388"/>
      <c r="R10" s="1388"/>
      <c r="S10" s="1388"/>
      <c r="T10" s="1388" t="s">
        <v>345</v>
      </c>
      <c r="U10" s="1388" t="s">
        <v>409</v>
      </c>
      <c r="V10" s="1388" t="s">
        <v>465</v>
      </c>
      <c r="W10" s="1388" t="s">
        <v>503</v>
      </c>
      <c r="X10" s="1388" t="s">
        <v>405</v>
      </c>
      <c r="Y10" s="1388" t="s">
        <v>509</v>
      </c>
      <c r="Z10" s="1388" t="s">
        <v>503</v>
      </c>
      <c r="AA10" s="1388" t="s">
        <v>409</v>
      </c>
      <c r="AB10" s="1388" t="s">
        <v>497</v>
      </c>
      <c r="AC10">
        <v>5</v>
      </c>
      <c r="AD10" t="str">
        <f>EmpDetail!B8</f>
        <v>lR;ukjk;.k 'kekZ</v>
      </c>
      <c r="AE10" t="str">
        <f>EmpDetail!C8</f>
        <v>वरिष्ठ अध्यापक</v>
      </c>
    </row>
    <row r="11" spans="1:31" ht="15" thickBot="1">
      <c r="A11" s="1377">
        <v>6</v>
      </c>
      <c r="B11" s="1327">
        <f t="shared" si="2"/>
        <v>6</v>
      </c>
      <c r="C11" s="1387" t="str">
        <f t="shared" si="0"/>
        <v>iq"ik tSu</v>
      </c>
      <c r="D11" s="1276" t="str">
        <f t="shared" si="1"/>
        <v>वरिष्ठ अध्यापक</v>
      </c>
      <c r="E11" s="1388" t="s">
        <v>348</v>
      </c>
      <c r="F11" s="1388" t="s">
        <v>405</v>
      </c>
      <c r="G11" s="1388" t="s">
        <v>465</v>
      </c>
      <c r="H11" s="1388" t="s">
        <v>348</v>
      </c>
      <c r="I11" s="1388" t="s">
        <v>403</v>
      </c>
      <c r="J11" s="1388" t="s">
        <v>465</v>
      </c>
      <c r="K11" s="1388" t="s">
        <v>348</v>
      </c>
      <c r="L11" s="1388" t="s">
        <v>409</v>
      </c>
      <c r="M11" s="1388" t="s">
        <v>465</v>
      </c>
      <c r="N11" s="1388" t="s">
        <v>346</v>
      </c>
      <c r="O11" s="1388" t="s">
        <v>404</v>
      </c>
      <c r="P11" s="1388" t="s">
        <v>465</v>
      </c>
      <c r="Q11" s="1388" t="s">
        <v>348</v>
      </c>
      <c r="R11" s="1388" t="s">
        <v>404</v>
      </c>
      <c r="S11" s="1388" t="s">
        <v>465</v>
      </c>
      <c r="T11" s="1388" t="s">
        <v>348</v>
      </c>
      <c r="U11" s="1388" t="s">
        <v>406</v>
      </c>
      <c r="V11" s="1388" t="s">
        <v>465</v>
      </c>
      <c r="W11" s="1388" t="s">
        <v>348</v>
      </c>
      <c r="X11" s="1388" t="s">
        <v>409</v>
      </c>
      <c r="Y11" s="1388" t="s">
        <v>497</v>
      </c>
      <c r="Z11" s="1388" t="s">
        <v>503</v>
      </c>
      <c r="AA11" s="1388" t="s">
        <v>403</v>
      </c>
      <c r="AB11" s="1388" t="s">
        <v>499</v>
      </c>
      <c r="AC11">
        <v>6</v>
      </c>
      <c r="AD11" t="str">
        <f>EmpDetail!B9</f>
        <v>iq"ik tSu</v>
      </c>
      <c r="AE11" t="str">
        <f>EmpDetail!C9</f>
        <v>वरिष्ठ अध्यापक</v>
      </c>
    </row>
    <row r="12" spans="1:31" ht="15" thickBot="1">
      <c r="A12" s="1377">
        <v>31</v>
      </c>
      <c r="B12" s="1327">
        <f t="shared" si="2"/>
        <v>7</v>
      </c>
      <c r="C12" s="1387" t="str">
        <f t="shared" si="0"/>
        <v>dtksMey eh.kk</v>
      </c>
      <c r="D12" s="1276" t="str">
        <f t="shared" si="1"/>
        <v>अध्यापक ग्रेड III</v>
      </c>
      <c r="E12" s="1388" t="s">
        <v>350</v>
      </c>
      <c r="F12" s="1388" t="s">
        <v>406</v>
      </c>
      <c r="G12" s="1388" t="s">
        <v>465</v>
      </c>
      <c r="H12" s="1388" t="s">
        <v>358</v>
      </c>
      <c r="I12" s="1388" t="s">
        <v>413</v>
      </c>
      <c r="J12" s="1388" t="s">
        <v>465</v>
      </c>
      <c r="K12" s="1388"/>
      <c r="L12" s="1388"/>
      <c r="M12" s="1388"/>
      <c r="N12" s="1388" t="s">
        <v>358</v>
      </c>
      <c r="O12" s="1388" t="s">
        <v>415</v>
      </c>
      <c r="P12" s="1388" t="s">
        <v>495</v>
      </c>
      <c r="Q12" s="1388" t="s">
        <v>346</v>
      </c>
      <c r="R12" s="1388" t="s">
        <v>405</v>
      </c>
      <c r="S12" s="1388" t="s">
        <v>465</v>
      </c>
      <c r="T12" s="1388" t="s">
        <v>358</v>
      </c>
      <c r="U12" s="1388" t="s">
        <v>415</v>
      </c>
      <c r="V12" s="1388" t="s">
        <v>465</v>
      </c>
      <c r="W12" s="1388" t="s">
        <v>358</v>
      </c>
      <c r="X12" s="1388" t="s">
        <v>413</v>
      </c>
      <c r="Y12" s="1388" t="s">
        <v>496</v>
      </c>
      <c r="Z12" s="1388"/>
      <c r="AA12" s="1388"/>
      <c r="AB12" s="1388"/>
      <c r="AC12">
        <v>7</v>
      </c>
      <c r="AD12" t="str">
        <f>EmpDetail!B10</f>
        <v>vk'kkjke eh.kk</v>
      </c>
      <c r="AE12" t="str">
        <f>EmpDetail!C10</f>
        <v>वरिष्ठ अध्यापक</v>
      </c>
    </row>
    <row r="13" spans="1:31" ht="15" thickBot="1">
      <c r="A13" s="1377">
        <v>8</v>
      </c>
      <c r="B13" s="1327">
        <f t="shared" si="2"/>
        <v>8</v>
      </c>
      <c r="C13" s="1387" t="str">
        <f t="shared" si="0"/>
        <v>t;iky flag</v>
      </c>
      <c r="D13" s="1276" t="str">
        <f t="shared" si="1"/>
        <v>वरिष्ठ अध्यापक</v>
      </c>
      <c r="E13" s="1388" t="s">
        <v>347</v>
      </c>
      <c r="F13" s="1388" t="s">
        <v>409</v>
      </c>
      <c r="G13" s="1388" t="s">
        <v>465</v>
      </c>
      <c r="H13" s="1388" t="s">
        <v>347</v>
      </c>
      <c r="I13" s="1388" t="s">
        <v>405</v>
      </c>
      <c r="J13" s="1388" t="s">
        <v>465</v>
      </c>
      <c r="K13" s="1388" t="s">
        <v>347</v>
      </c>
      <c r="L13" s="1388" t="s">
        <v>404</v>
      </c>
      <c r="M13" s="1388" t="s">
        <v>465</v>
      </c>
      <c r="N13" s="1388"/>
      <c r="O13" s="1388"/>
      <c r="P13" s="1388"/>
      <c r="Q13" s="1388" t="s">
        <v>347</v>
      </c>
      <c r="R13" s="1388" t="s">
        <v>406</v>
      </c>
      <c r="S13" s="1388" t="s">
        <v>465</v>
      </c>
      <c r="T13" s="1388" t="s">
        <v>347</v>
      </c>
      <c r="U13" s="1388" t="s">
        <v>403</v>
      </c>
      <c r="V13" s="1388" t="s">
        <v>465</v>
      </c>
      <c r="W13" s="1388" t="s">
        <v>347</v>
      </c>
      <c r="X13" s="1388" t="s">
        <v>409</v>
      </c>
      <c r="Y13" s="1388" t="s">
        <v>509</v>
      </c>
      <c r="Z13" s="1388" t="s">
        <v>347</v>
      </c>
      <c r="AA13" s="1388" t="s">
        <v>404</v>
      </c>
      <c r="AB13" s="1388" t="s">
        <v>499</v>
      </c>
      <c r="AC13">
        <v>8</v>
      </c>
      <c r="AD13" t="str">
        <f>EmpDetail!B11</f>
        <v>t;iky flag</v>
      </c>
      <c r="AE13" t="str">
        <f>EmpDetail!C11</f>
        <v>वरिष्ठ अध्यापक</v>
      </c>
    </row>
    <row r="14" spans="1:31" ht="15" thickBot="1">
      <c r="A14" s="1377">
        <v>9</v>
      </c>
      <c r="B14" s="1327">
        <f t="shared" si="2"/>
        <v>9</v>
      </c>
      <c r="C14" s="1387" t="str">
        <f t="shared" si="0"/>
        <v>jkeizlkn jsxj</v>
      </c>
      <c r="D14" s="1276" t="str">
        <f t="shared" si="1"/>
        <v>वरिष्ठ अध्यापक</v>
      </c>
      <c r="E14" s="1388"/>
      <c r="F14" s="1388"/>
      <c r="G14" s="1388"/>
      <c r="H14" s="1388"/>
      <c r="I14" s="1388"/>
      <c r="J14" s="1388"/>
      <c r="K14" s="1388" t="s">
        <v>350</v>
      </c>
      <c r="L14" s="1388" t="s">
        <v>405</v>
      </c>
      <c r="M14" s="1388" t="s">
        <v>465</v>
      </c>
      <c r="N14" s="1388" t="s">
        <v>350</v>
      </c>
      <c r="O14" s="1388" t="s">
        <v>403</v>
      </c>
      <c r="P14" s="1388" t="s">
        <v>465</v>
      </c>
      <c r="Q14" s="1388" t="s">
        <v>504</v>
      </c>
      <c r="R14" s="1388" t="s">
        <v>402</v>
      </c>
      <c r="S14" s="1388" t="s">
        <v>465</v>
      </c>
      <c r="T14" s="1388" t="s">
        <v>504</v>
      </c>
      <c r="U14" s="1388" t="s">
        <v>404</v>
      </c>
      <c r="V14" s="1388" t="s">
        <v>499</v>
      </c>
      <c r="W14" s="1388"/>
      <c r="X14" s="1388"/>
      <c r="Y14" s="1388"/>
      <c r="Z14" s="1388" t="s">
        <v>502</v>
      </c>
      <c r="AA14" s="1388" t="s">
        <v>409</v>
      </c>
      <c r="AB14" s="1388" t="s">
        <v>501</v>
      </c>
      <c r="AC14">
        <v>9</v>
      </c>
      <c r="AD14" t="str">
        <f>EmpDetail!B12</f>
        <v>jkeizlkn jsxj</v>
      </c>
      <c r="AE14" t="str">
        <f>EmpDetail!C12</f>
        <v>वरिष्ठ अध्यापक</v>
      </c>
    </row>
    <row r="15" spans="1:31" ht="15" thickBot="1">
      <c r="A15" s="1377">
        <v>10</v>
      </c>
      <c r="B15" s="1327">
        <f t="shared" si="2"/>
        <v>10</v>
      </c>
      <c r="C15" s="1387" t="str">
        <f t="shared" si="0"/>
        <v>egsUnz dqekj tkV</v>
      </c>
      <c r="D15" s="1276" t="str">
        <f t="shared" si="1"/>
        <v>शारीरिक शिक्षक</v>
      </c>
      <c r="E15" s="1388" t="s">
        <v>345</v>
      </c>
      <c r="F15" s="1388" t="s">
        <v>507</v>
      </c>
      <c r="G15" s="1388" t="s">
        <v>465</v>
      </c>
      <c r="H15" s="1388" t="s">
        <v>345</v>
      </c>
      <c r="I15" s="1388" t="s">
        <v>508</v>
      </c>
      <c r="J15" s="1388" t="s">
        <v>465</v>
      </c>
      <c r="K15" s="1388" t="s">
        <v>345</v>
      </c>
      <c r="L15" s="1388" t="s">
        <v>402</v>
      </c>
      <c r="M15" s="1388" t="s">
        <v>465</v>
      </c>
      <c r="N15" s="1388" t="s">
        <v>345</v>
      </c>
      <c r="O15" s="1388" t="s">
        <v>508</v>
      </c>
      <c r="P15" s="1388" t="s">
        <v>465</v>
      </c>
      <c r="Q15" s="1388" t="s">
        <v>504</v>
      </c>
      <c r="R15" s="1388" t="s">
        <v>508</v>
      </c>
      <c r="S15" s="1388" t="s">
        <v>511</v>
      </c>
      <c r="T15" s="1388" t="s">
        <v>345</v>
      </c>
      <c r="U15" s="1388" t="s">
        <v>507</v>
      </c>
      <c r="V15" s="1388" t="s">
        <v>465</v>
      </c>
      <c r="W15" s="1388"/>
      <c r="X15" s="1388"/>
      <c r="Y15" s="1388"/>
      <c r="Z15" s="1388" t="s">
        <v>345</v>
      </c>
      <c r="AA15" s="1388" t="s">
        <v>402</v>
      </c>
      <c r="AB15" s="1388" t="s">
        <v>465</v>
      </c>
      <c r="AC15">
        <v>10</v>
      </c>
      <c r="AD15" t="str">
        <f>EmpDetail!B13</f>
        <v>egsUnz dqekj tkV</v>
      </c>
      <c r="AE15" t="str">
        <f>EmpDetail!C13</f>
        <v>शारीरिक शिक्षक</v>
      </c>
    </row>
    <row r="16" spans="1:31" ht="15" thickBot="1">
      <c r="A16" s="1377">
        <v>11</v>
      </c>
      <c r="B16" s="1327">
        <f t="shared" si="2"/>
        <v>11</v>
      </c>
      <c r="C16" s="1387" t="str">
        <f t="shared" si="0"/>
        <v>NksVw yky jsxj</v>
      </c>
      <c r="D16" s="1276" t="str">
        <f t="shared" si="1"/>
        <v>अध्यापक ग्रेड III</v>
      </c>
      <c r="E16" s="1388" t="s">
        <v>347</v>
      </c>
      <c r="F16" s="1388" t="s">
        <v>402</v>
      </c>
      <c r="G16" s="1388" t="s">
        <v>465</v>
      </c>
      <c r="H16" s="1388" t="s">
        <v>347</v>
      </c>
      <c r="I16" s="1388" t="s">
        <v>507</v>
      </c>
      <c r="J16" s="1388" t="s">
        <v>465</v>
      </c>
      <c r="K16" s="1388" t="s">
        <v>347</v>
      </c>
      <c r="L16" s="1388" t="s">
        <v>508</v>
      </c>
      <c r="M16" s="1388" t="s">
        <v>465</v>
      </c>
      <c r="N16" s="1388" t="s">
        <v>347</v>
      </c>
      <c r="O16" s="1388" t="s">
        <v>402</v>
      </c>
      <c r="P16" s="1388" t="s">
        <v>465</v>
      </c>
      <c r="Q16" s="1388" t="s">
        <v>502</v>
      </c>
      <c r="R16" s="1388" t="s">
        <v>403</v>
      </c>
      <c r="S16" s="1388" t="s">
        <v>511</v>
      </c>
      <c r="T16" s="1388"/>
      <c r="U16" s="1388"/>
      <c r="V16" s="1388"/>
      <c r="W16" s="1388" t="s">
        <v>350</v>
      </c>
      <c r="X16" s="1388" t="s">
        <v>404</v>
      </c>
      <c r="Y16" s="1388" t="s">
        <v>465</v>
      </c>
      <c r="Z16" s="1388"/>
      <c r="AA16" s="1388"/>
      <c r="AB16" s="1388"/>
      <c r="AC16">
        <v>11</v>
      </c>
      <c r="AD16" t="str">
        <f>EmpDetail!B14</f>
        <v>NksVw yky jsxj</v>
      </c>
      <c r="AE16" t="str">
        <f>EmpDetail!C14</f>
        <v>अध्यापक ग्रेड III</v>
      </c>
    </row>
    <row r="17" spans="1:31" ht="15" thickBot="1">
      <c r="A17" s="1377">
        <v>12</v>
      </c>
      <c r="B17" s="1327">
        <f t="shared" si="2"/>
        <v>12</v>
      </c>
      <c r="C17" s="1387" t="str">
        <f t="shared" si="0"/>
        <v>dUgS;k yky egkoj</v>
      </c>
      <c r="D17" s="1276" t="str">
        <f t="shared" si="1"/>
        <v>अध्यापक ग्रेड III</v>
      </c>
      <c r="E17" s="1388"/>
      <c r="F17" s="1388"/>
      <c r="G17" s="1388"/>
      <c r="H17" s="1388" t="s">
        <v>346</v>
      </c>
      <c r="I17" s="1388" t="s">
        <v>409</v>
      </c>
      <c r="J17" s="1388" t="s">
        <v>465</v>
      </c>
      <c r="K17" s="1388" t="s">
        <v>346</v>
      </c>
      <c r="L17" s="1388" t="s">
        <v>415</v>
      </c>
      <c r="M17" s="1388" t="s">
        <v>465</v>
      </c>
      <c r="N17" s="1388" t="s">
        <v>346</v>
      </c>
      <c r="O17" s="1388" t="s">
        <v>406</v>
      </c>
      <c r="P17" s="1388" t="s">
        <v>465</v>
      </c>
      <c r="Q17" s="1388" t="s">
        <v>346</v>
      </c>
      <c r="R17" s="1388" t="s">
        <v>413</v>
      </c>
      <c r="S17" s="1388" t="s">
        <v>465</v>
      </c>
      <c r="T17" s="1388" t="s">
        <v>346</v>
      </c>
      <c r="U17" s="1388" t="s">
        <v>402</v>
      </c>
      <c r="V17" s="1388" t="s">
        <v>465</v>
      </c>
      <c r="W17" s="1388" t="s">
        <v>346</v>
      </c>
      <c r="X17" s="1388" t="s">
        <v>403</v>
      </c>
      <c r="Y17" s="1388" t="s">
        <v>465</v>
      </c>
      <c r="Z17" s="1388" t="s">
        <v>506</v>
      </c>
      <c r="AA17" s="1388" t="s">
        <v>406</v>
      </c>
      <c r="AB17" s="1388" t="s">
        <v>501</v>
      </c>
      <c r="AC17">
        <v>12</v>
      </c>
      <c r="AD17" t="str">
        <f>EmpDetail!B15</f>
        <v>dUgS;k yky egkoj</v>
      </c>
      <c r="AE17" t="str">
        <f>EmpDetail!C15</f>
        <v>अध्यापक ग्रेड III</v>
      </c>
    </row>
    <row r="18" spans="1:31" ht="15" thickBot="1">
      <c r="A18" s="1377">
        <v>13</v>
      </c>
      <c r="B18" s="1327">
        <f t="shared" si="2"/>
        <v>13</v>
      </c>
      <c r="C18" s="1387" t="str">
        <f t="shared" si="0"/>
        <v>prqHkqZt tkV</v>
      </c>
      <c r="D18" s="1276" t="str">
        <f t="shared" si="1"/>
        <v>अध्यापक ग्रेड III</v>
      </c>
      <c r="E18" s="1388" t="s">
        <v>346</v>
      </c>
      <c r="F18" s="1388" t="s">
        <v>508</v>
      </c>
      <c r="G18" s="1388" t="s">
        <v>465</v>
      </c>
      <c r="H18" s="1388"/>
      <c r="I18" s="1388"/>
      <c r="J18" s="1388"/>
      <c r="K18" s="1388" t="s">
        <v>346</v>
      </c>
      <c r="L18" s="1388" t="s">
        <v>507</v>
      </c>
      <c r="M18" s="1388" t="s">
        <v>465</v>
      </c>
      <c r="N18" s="1388" t="s">
        <v>351</v>
      </c>
      <c r="O18" s="1388" t="s">
        <v>507</v>
      </c>
      <c r="P18" s="1388" t="s">
        <v>465</v>
      </c>
      <c r="Q18" s="1388" t="s">
        <v>351</v>
      </c>
      <c r="R18" s="1388" t="s">
        <v>507</v>
      </c>
      <c r="S18" s="1388" t="s">
        <v>465</v>
      </c>
      <c r="T18" s="1388" t="s">
        <v>351</v>
      </c>
      <c r="U18" s="1388" t="s">
        <v>508</v>
      </c>
      <c r="V18" s="1388" t="s">
        <v>465</v>
      </c>
      <c r="W18" s="1388" t="s">
        <v>351</v>
      </c>
      <c r="X18" s="1388" t="s">
        <v>402</v>
      </c>
      <c r="Y18" s="1388" t="s">
        <v>465</v>
      </c>
      <c r="Z18" s="1388" t="s">
        <v>351</v>
      </c>
      <c r="AA18" s="1388" t="s">
        <v>507</v>
      </c>
      <c r="AB18" s="1388" t="s">
        <v>465</v>
      </c>
      <c r="AC18">
        <v>13</v>
      </c>
      <c r="AD18" t="str">
        <f>EmpDetail!B16</f>
        <v>prqHkqZt tkV</v>
      </c>
      <c r="AE18" t="str">
        <f>EmpDetail!C16</f>
        <v>अध्यापक ग्रेड III</v>
      </c>
    </row>
    <row r="19" spans="1:31" ht="15" thickBot="1">
      <c r="A19" s="1377"/>
      <c r="B19" s="1327" t="str">
        <f t="shared" si="2"/>
        <v/>
      </c>
      <c r="C19" s="1387" t="str">
        <f t="shared" si="0"/>
        <v/>
      </c>
      <c r="D19" s="1276" t="str">
        <f t="shared" si="1"/>
        <v/>
      </c>
      <c r="E19" s="1388"/>
      <c r="F19" s="1388"/>
      <c r="G19" s="1388"/>
      <c r="H19" s="1388"/>
      <c r="I19" s="1388"/>
      <c r="J19" s="1388"/>
      <c r="K19" s="1388"/>
      <c r="L19" s="1388"/>
      <c r="M19" s="1388"/>
      <c r="N19" s="1388"/>
      <c r="O19" s="1388"/>
      <c r="P19" s="1388"/>
      <c r="Q19" s="1388"/>
      <c r="R19" s="1388"/>
      <c r="S19" s="1388"/>
      <c r="T19" s="1388"/>
      <c r="U19" s="1388"/>
      <c r="V19" s="1388"/>
      <c r="W19" s="1388"/>
      <c r="X19" s="1388"/>
      <c r="Y19" s="1388"/>
      <c r="Z19" s="1388"/>
      <c r="AA19" s="1388"/>
      <c r="AB19" s="1388"/>
      <c r="AC19">
        <v>14</v>
      </c>
      <c r="AD19" t="str">
        <f>EmpDetail!B17</f>
        <v>vklsQk [kku</v>
      </c>
      <c r="AE19" t="str">
        <f>EmpDetail!C17</f>
        <v>अध्यापक ग्रेड III</v>
      </c>
    </row>
    <row r="20" spans="1:31" ht="15" thickBot="1">
      <c r="A20" s="1377"/>
      <c r="B20" s="1327" t="str">
        <f t="shared" si="2"/>
        <v/>
      </c>
      <c r="C20" s="1387" t="str">
        <f t="shared" si="0"/>
        <v/>
      </c>
      <c r="D20" s="1276" t="str">
        <f t="shared" si="1"/>
        <v/>
      </c>
      <c r="E20" s="1388"/>
      <c r="F20" s="1388"/>
      <c r="G20" s="1388"/>
      <c r="H20" s="1388"/>
      <c r="I20" s="1388"/>
      <c r="J20" s="1388"/>
      <c r="K20" s="1388"/>
      <c r="L20" s="1388"/>
      <c r="M20" s="1388"/>
      <c r="N20" s="1388"/>
      <c r="O20" s="1388"/>
      <c r="P20" s="1388"/>
      <c r="Q20" s="1388"/>
      <c r="R20" s="1388"/>
      <c r="S20" s="1388"/>
      <c r="T20" s="1388"/>
      <c r="U20" s="1388"/>
      <c r="V20" s="1388"/>
      <c r="W20" s="1388"/>
      <c r="X20" s="1388"/>
      <c r="Y20" s="1388"/>
      <c r="Z20" s="1388"/>
      <c r="AA20" s="1388"/>
      <c r="AB20" s="1388"/>
      <c r="AC20">
        <v>15</v>
      </c>
      <c r="AD20" t="str">
        <f>EmpDetail!B18</f>
        <v>lq'khyk cSjok</v>
      </c>
      <c r="AE20" t="str">
        <f>EmpDetail!C18</f>
        <v>कनिष्ठ सहायक</v>
      </c>
    </row>
    <row r="21" spans="1:31" ht="15" thickBot="1">
      <c r="A21" s="1377"/>
      <c r="B21" s="1327" t="str">
        <f t="shared" si="2"/>
        <v/>
      </c>
      <c r="C21" s="1387" t="str">
        <f t="shared" si="0"/>
        <v/>
      </c>
      <c r="D21" s="1276" t="str">
        <f t="shared" si="1"/>
        <v/>
      </c>
      <c r="E21" s="1388"/>
      <c r="F21" s="1388"/>
      <c r="G21" s="1388"/>
      <c r="H21" s="1388"/>
      <c r="I21" s="1388"/>
      <c r="J21" s="1388"/>
      <c r="K21" s="1388"/>
      <c r="L21" s="1388"/>
      <c r="M21" s="1388"/>
      <c r="N21" s="1388"/>
      <c r="O21" s="1388"/>
      <c r="P21" s="1388"/>
      <c r="Q21" s="1388"/>
      <c r="R21" s="1388"/>
      <c r="S21" s="1388"/>
      <c r="T21" s="1388"/>
      <c r="U21" s="1388"/>
      <c r="V21" s="1388"/>
      <c r="W21" s="1388"/>
      <c r="X21" s="1388"/>
      <c r="Y21" s="1388"/>
      <c r="Z21" s="1388"/>
      <c r="AA21" s="1388"/>
      <c r="AB21" s="1388"/>
      <c r="AC21">
        <v>16</v>
      </c>
      <c r="AD21" t="str">
        <f>EmpDetail!B19</f>
        <v>txnh'k izlkn rsyh</v>
      </c>
      <c r="AE21" t="str">
        <f>EmpDetail!C19</f>
        <v>सहायक कर्मचारी</v>
      </c>
    </row>
    <row r="22" spans="1:31" ht="15" thickBot="1">
      <c r="A22" s="1377"/>
      <c r="B22" s="1327" t="str">
        <f t="shared" si="2"/>
        <v/>
      </c>
      <c r="C22" s="1387" t="str">
        <f t="shared" si="0"/>
        <v/>
      </c>
      <c r="D22" s="1276" t="str">
        <f t="shared" si="1"/>
        <v/>
      </c>
      <c r="E22" s="1388"/>
      <c r="F22" s="1388"/>
      <c r="G22" s="1388"/>
      <c r="H22" s="1388"/>
      <c r="I22" s="1388"/>
      <c r="J22" s="1388"/>
      <c r="K22" s="1388"/>
      <c r="L22" s="1388"/>
      <c r="M22" s="1388"/>
      <c r="N22" s="1388"/>
      <c r="O22" s="1388"/>
      <c r="P22" s="1388"/>
      <c r="Q22" s="1388"/>
      <c r="R22" s="1388"/>
      <c r="S22" s="1388"/>
      <c r="T22" s="1388"/>
      <c r="U22" s="1388"/>
      <c r="V22" s="1388"/>
      <c r="W22" s="1388"/>
      <c r="X22" s="1388"/>
      <c r="Y22" s="1388"/>
      <c r="Z22" s="1388"/>
      <c r="AA22" s="1388"/>
      <c r="AB22" s="1388"/>
      <c r="AC22">
        <v>17</v>
      </c>
      <c r="AD22" t="str">
        <f>EmpDetail!B20</f>
        <v>jfoUnz dqekj tSu</v>
      </c>
      <c r="AE22" t="str">
        <f>EmpDetail!C20</f>
        <v>अध्यापक ग्रेड III</v>
      </c>
    </row>
    <row r="23" spans="1:31" ht="15" thickBot="1">
      <c r="A23" s="1377"/>
      <c r="B23" s="1327" t="str">
        <f t="shared" si="2"/>
        <v/>
      </c>
      <c r="C23" s="1387" t="str">
        <f t="shared" si="0"/>
        <v/>
      </c>
      <c r="D23" s="1276" t="str">
        <f t="shared" si="1"/>
        <v/>
      </c>
      <c r="E23" s="1388"/>
      <c r="F23" s="1388"/>
      <c r="G23" s="1388"/>
      <c r="H23" s="1388"/>
      <c r="I23" s="1388"/>
      <c r="J23" s="1388"/>
      <c r="K23" s="1388"/>
      <c r="L23" s="1388"/>
      <c r="M23" s="1388"/>
      <c r="N23" s="1388"/>
      <c r="O23" s="1388"/>
      <c r="P23" s="1388"/>
      <c r="Q23" s="1388"/>
      <c r="R23" s="1388"/>
      <c r="S23" s="1388"/>
      <c r="T23" s="1388"/>
      <c r="U23" s="1388"/>
      <c r="V23" s="1388"/>
      <c r="W23" s="1388"/>
      <c r="X23" s="1388"/>
      <c r="Y23" s="1388"/>
      <c r="Z23" s="1388"/>
      <c r="AA23" s="1388"/>
      <c r="AB23" s="1388"/>
      <c r="AC23">
        <v>18</v>
      </c>
      <c r="AD23" t="str">
        <f>EmpDetail!B21</f>
        <v xml:space="preserve"> ';ke lqUnj ckxkSM</v>
      </c>
      <c r="AE23" t="str">
        <f>EmpDetail!C21</f>
        <v>अध्यापक ग्रेड III</v>
      </c>
    </row>
    <row r="24" spans="1:31" ht="15" thickBot="1">
      <c r="A24" s="1377"/>
      <c r="B24" s="1327" t="str">
        <f t="shared" si="2"/>
        <v/>
      </c>
      <c r="C24" s="1387" t="str">
        <f t="shared" si="0"/>
        <v/>
      </c>
      <c r="D24" s="1276" t="str">
        <f t="shared" si="1"/>
        <v/>
      </c>
      <c r="E24" s="1388"/>
      <c r="F24" s="1388"/>
      <c r="G24" s="1388"/>
      <c r="H24" s="1388"/>
      <c r="I24" s="1388"/>
      <c r="J24" s="1388"/>
      <c r="K24" s="1388"/>
      <c r="L24" s="1388"/>
      <c r="M24" s="1388"/>
      <c r="N24" s="1388"/>
      <c r="O24" s="1388"/>
      <c r="P24" s="1388"/>
      <c r="Q24" s="1388"/>
      <c r="R24" s="1388"/>
      <c r="S24" s="1388"/>
      <c r="T24" s="1388"/>
      <c r="U24" s="1388"/>
      <c r="V24" s="1388"/>
      <c r="W24" s="1388"/>
      <c r="X24" s="1388"/>
      <c r="Y24" s="1388"/>
      <c r="Z24" s="1388"/>
      <c r="AA24" s="1388"/>
      <c r="AB24" s="1388"/>
      <c r="AC24">
        <v>19</v>
      </c>
      <c r="AD24" t="str">
        <f>EmpDetail!B22</f>
        <v>d`".kk 'kekZ</v>
      </c>
      <c r="AE24" t="str">
        <f>EmpDetail!C22</f>
        <v>प्रबोधक</v>
      </c>
    </row>
    <row r="25" spans="1:31" ht="15" thickBot="1">
      <c r="A25" s="1377"/>
      <c r="B25" s="1327" t="str">
        <f t="shared" si="2"/>
        <v/>
      </c>
      <c r="C25" s="1387" t="str">
        <f t="shared" si="0"/>
        <v/>
      </c>
      <c r="D25" s="1276" t="str">
        <f t="shared" si="1"/>
        <v/>
      </c>
      <c r="E25" s="1388"/>
      <c r="F25" s="1388"/>
      <c r="G25" s="1388"/>
      <c r="H25" s="1388"/>
      <c r="I25" s="1388"/>
      <c r="J25" s="1388"/>
      <c r="K25" s="1388"/>
      <c r="L25" s="1388"/>
      <c r="M25" s="1388"/>
      <c r="N25" s="1388"/>
      <c r="O25" s="1388"/>
      <c r="P25" s="1388"/>
      <c r="Q25" s="1388"/>
      <c r="R25" s="1388"/>
      <c r="S25" s="1388"/>
      <c r="T25" s="1388"/>
      <c r="U25" s="1388"/>
      <c r="V25" s="1388"/>
      <c r="W25" s="1388"/>
      <c r="X25" s="1388"/>
      <c r="Y25" s="1388"/>
      <c r="Z25" s="1388"/>
      <c r="AA25" s="1388"/>
      <c r="AB25" s="1388"/>
      <c r="AC25">
        <v>20</v>
      </c>
      <c r="AD25" t="str">
        <f>EmpDetail!B23</f>
        <v>/keZsUnz pkS/kjh</v>
      </c>
      <c r="AE25" t="str">
        <f>EmpDetail!C23</f>
        <v>अध्यापक ग्रेड III</v>
      </c>
    </row>
    <row r="26" spans="1:31" ht="15" thickBot="1">
      <c r="A26" s="1377"/>
      <c r="B26" s="1327" t="str">
        <f t="shared" si="2"/>
        <v/>
      </c>
      <c r="C26" s="1387" t="str">
        <f t="shared" si="0"/>
        <v/>
      </c>
      <c r="D26" s="1276" t="str">
        <f t="shared" si="1"/>
        <v/>
      </c>
      <c r="E26" s="1388"/>
      <c r="F26" s="1388"/>
      <c r="G26" s="1388"/>
      <c r="H26" s="1388"/>
      <c r="I26" s="1388"/>
      <c r="J26" s="1388"/>
      <c r="K26" s="1388"/>
      <c r="L26" s="1388"/>
      <c r="M26" s="1388"/>
      <c r="N26" s="1388"/>
      <c r="O26" s="1388"/>
      <c r="P26" s="1388"/>
      <c r="Q26" s="1388"/>
      <c r="R26" s="1388"/>
      <c r="S26" s="1388"/>
      <c r="T26" s="1388"/>
      <c r="U26" s="1388"/>
      <c r="V26" s="1388"/>
      <c r="W26" s="1388"/>
      <c r="X26" s="1388"/>
      <c r="Y26" s="1388"/>
      <c r="Z26" s="1388"/>
      <c r="AA26" s="1388"/>
      <c r="AB26" s="1388"/>
      <c r="AC26">
        <v>21</v>
      </c>
      <c r="AD26" t="str">
        <f>EmpDetail!B24</f>
        <v>izgykn ekyh</v>
      </c>
      <c r="AE26" t="str">
        <f>EmpDetail!C24</f>
        <v>प्रबोधक</v>
      </c>
    </row>
    <row r="27" spans="1:31" ht="15" thickBot="1">
      <c r="A27" s="1377"/>
      <c r="B27" s="1327" t="str">
        <f t="shared" si="2"/>
        <v/>
      </c>
      <c r="C27" s="1387" t="str">
        <f t="shared" si="0"/>
        <v/>
      </c>
      <c r="D27" s="1276" t="str">
        <f t="shared" si="1"/>
        <v/>
      </c>
      <c r="E27" s="1388"/>
      <c r="F27" s="1388"/>
      <c r="G27" s="1388"/>
      <c r="H27" s="1388"/>
      <c r="I27" s="1388"/>
      <c r="J27" s="1388"/>
      <c r="K27" s="1388"/>
      <c r="L27" s="1388"/>
      <c r="M27" s="1388"/>
      <c r="N27" s="1388"/>
      <c r="O27" s="1388"/>
      <c r="P27" s="1388"/>
      <c r="Q27" s="1388"/>
      <c r="R27" s="1388"/>
      <c r="S27" s="1388"/>
      <c r="T27" s="1388"/>
      <c r="U27" s="1388"/>
      <c r="V27" s="1388"/>
      <c r="W27" s="1388"/>
      <c r="X27" s="1388"/>
      <c r="Y27" s="1388"/>
      <c r="Z27" s="1388"/>
      <c r="AA27" s="1388"/>
      <c r="AB27" s="1388"/>
      <c r="AC27">
        <v>22</v>
      </c>
      <c r="AD27" t="str">
        <f>EmpDetail!B25</f>
        <v>jken;ky xqtZj</v>
      </c>
      <c r="AE27" t="str">
        <f>EmpDetail!C25</f>
        <v>प्रबोधक</v>
      </c>
    </row>
    <row r="28" spans="1:31" ht="15" thickBot="1">
      <c r="A28" s="1377"/>
      <c r="B28" s="1327" t="str">
        <f t="shared" si="2"/>
        <v/>
      </c>
      <c r="C28" s="1387" t="str">
        <f t="shared" si="0"/>
        <v/>
      </c>
      <c r="D28" s="1276" t="str">
        <f t="shared" si="1"/>
        <v/>
      </c>
      <c r="E28" s="1388"/>
      <c r="F28" s="1388"/>
      <c r="G28" s="1388"/>
      <c r="H28" s="1388"/>
      <c r="I28" s="1388"/>
      <c r="J28" s="1388"/>
      <c r="K28" s="1388"/>
      <c r="L28" s="1388"/>
      <c r="M28" s="1388"/>
      <c r="N28" s="1388"/>
      <c r="O28" s="1388"/>
      <c r="P28" s="1388"/>
      <c r="Q28" s="1388"/>
      <c r="R28" s="1388"/>
      <c r="S28" s="1388"/>
      <c r="T28" s="1388"/>
      <c r="U28" s="1388"/>
      <c r="V28" s="1388"/>
      <c r="W28" s="1388"/>
      <c r="X28" s="1388"/>
      <c r="Y28" s="1388"/>
      <c r="Z28" s="1388"/>
      <c r="AA28" s="1388"/>
      <c r="AB28" s="1388"/>
      <c r="AC28">
        <v>23</v>
      </c>
      <c r="AD28" t="str">
        <f>EmpDetail!B26</f>
        <v>vkSeizdk'k tkV</v>
      </c>
      <c r="AE28" t="str">
        <f>EmpDetail!C26</f>
        <v>अध्यापक ग्रेड III</v>
      </c>
    </row>
    <row r="29" spans="1:31" ht="15" thickBot="1">
      <c r="A29" s="1377"/>
      <c r="B29" s="1327" t="str">
        <f t="shared" si="2"/>
        <v/>
      </c>
      <c r="C29" s="1387" t="str">
        <f t="shared" si="0"/>
        <v/>
      </c>
      <c r="D29" s="1276" t="str">
        <f t="shared" si="1"/>
        <v/>
      </c>
      <c r="E29" s="1388"/>
      <c r="F29" s="1388"/>
      <c r="G29" s="1388"/>
      <c r="H29" s="1388"/>
      <c r="I29" s="1388"/>
      <c r="J29" s="1388"/>
      <c r="K29" s="1388"/>
      <c r="L29" s="1388"/>
      <c r="M29" s="1388"/>
      <c r="N29" s="1388"/>
      <c r="O29" s="1388"/>
      <c r="P29" s="1388"/>
      <c r="Q29" s="1388"/>
      <c r="R29" s="1388"/>
      <c r="S29" s="1388"/>
      <c r="T29" s="1388"/>
      <c r="U29" s="1388"/>
      <c r="V29" s="1388"/>
      <c r="W29" s="1388"/>
      <c r="X29" s="1388"/>
      <c r="Y29" s="1388"/>
      <c r="Z29" s="1388"/>
      <c r="AA29" s="1388"/>
      <c r="AB29" s="1388"/>
      <c r="AC29">
        <v>24</v>
      </c>
      <c r="AD29" t="str">
        <f>EmpDetail!B27</f>
        <v>vthr flag</v>
      </c>
      <c r="AE29" t="str">
        <f>EmpDetail!C27</f>
        <v>अध्यापक ग्रेड III</v>
      </c>
    </row>
    <row r="30" spans="1:31" ht="15" thickBot="1">
      <c r="A30" s="1377"/>
      <c r="B30" s="1327" t="str">
        <f t="shared" si="2"/>
        <v/>
      </c>
      <c r="C30" s="1387" t="str">
        <f t="shared" si="0"/>
        <v/>
      </c>
      <c r="D30" s="1276" t="str">
        <f t="shared" si="1"/>
        <v/>
      </c>
      <c r="E30" s="1388"/>
      <c r="F30" s="1388"/>
      <c r="G30" s="1388"/>
      <c r="H30" s="1388"/>
      <c r="I30" s="1388"/>
      <c r="J30" s="1388"/>
      <c r="K30" s="1388"/>
      <c r="L30" s="1388"/>
      <c r="M30" s="1388"/>
      <c r="N30" s="1388"/>
      <c r="O30" s="1388"/>
      <c r="P30" s="1388"/>
      <c r="Q30" s="1388"/>
      <c r="R30" s="1388"/>
      <c r="S30" s="1388"/>
      <c r="T30" s="1388"/>
      <c r="U30" s="1388"/>
      <c r="V30" s="1388"/>
      <c r="W30" s="1388"/>
      <c r="X30" s="1388"/>
      <c r="Y30" s="1388"/>
      <c r="Z30" s="1388"/>
      <c r="AA30" s="1388"/>
      <c r="AB30" s="1388"/>
      <c r="AC30">
        <v>25</v>
      </c>
      <c r="AD30" t="str">
        <f>EmpDetail!B28</f>
        <v>eq[rkj eha;k</v>
      </c>
      <c r="AE30" t="str">
        <f>EmpDetail!C28</f>
        <v>प्रबोधक</v>
      </c>
    </row>
    <row r="31" spans="1:31" hidden="1">
      <c r="A31" s="231"/>
      <c r="B31" s="237" t="str">
        <f t="shared" si="2"/>
        <v/>
      </c>
      <c r="C31" s="238" t="str">
        <f t="shared" si="0"/>
        <v/>
      </c>
      <c r="D31" s="239" t="str">
        <f t="shared" si="1"/>
        <v/>
      </c>
      <c r="E31" s="233"/>
      <c r="F31" s="233"/>
      <c r="G31" s="233"/>
      <c r="H31" s="233"/>
      <c r="I31" s="233"/>
      <c r="J31" s="233"/>
      <c r="K31" s="233"/>
      <c r="L31" s="233"/>
      <c r="M31" s="233"/>
      <c r="N31" s="233"/>
      <c r="O31" s="233"/>
      <c r="P31" s="233"/>
      <c r="Q31" s="233"/>
      <c r="R31" s="233"/>
      <c r="S31" s="233"/>
      <c r="T31" s="233"/>
      <c r="U31" s="233"/>
      <c r="V31" s="233"/>
      <c r="W31" s="233"/>
      <c r="X31" s="233"/>
      <c r="Y31" s="233"/>
      <c r="Z31" s="233"/>
      <c r="AA31" s="233"/>
      <c r="AB31" s="233"/>
      <c r="AC31">
        <v>26</v>
      </c>
      <c r="AD31" t="str">
        <f>EmpDetail!B29</f>
        <v xml:space="preserve">eks0 tehy </v>
      </c>
      <c r="AE31" t="str">
        <f>EmpDetail!C29</f>
        <v>प्रबोधक</v>
      </c>
    </row>
    <row r="32" spans="1:31" hidden="1">
      <c r="A32" s="231"/>
      <c r="B32" s="232" t="str">
        <f t="shared" si="2"/>
        <v/>
      </c>
      <c r="C32" s="128" t="str">
        <f t="shared" si="0"/>
        <v/>
      </c>
      <c r="D32" s="129" t="str">
        <f t="shared" si="1"/>
        <v/>
      </c>
      <c r="E32" s="233"/>
      <c r="F32" s="233"/>
      <c r="G32" s="233"/>
      <c r="H32" s="233"/>
      <c r="I32" s="233"/>
      <c r="J32" s="233"/>
      <c r="K32" s="233"/>
      <c r="L32" s="233"/>
      <c r="M32" s="233"/>
      <c r="N32" s="233"/>
      <c r="O32" s="233"/>
      <c r="P32" s="233"/>
      <c r="Q32" s="233"/>
      <c r="R32" s="233"/>
      <c r="S32" s="233"/>
      <c r="T32" s="233"/>
      <c r="U32" s="233"/>
      <c r="V32" s="233"/>
      <c r="W32" s="233"/>
      <c r="X32" s="233"/>
      <c r="Y32" s="233"/>
      <c r="Z32" s="233"/>
      <c r="AA32" s="233"/>
      <c r="AB32" s="233"/>
      <c r="AC32">
        <v>27</v>
      </c>
      <c r="AD32" t="str">
        <f>EmpDetail!B30</f>
        <v>lkaojey tkV</v>
      </c>
      <c r="AE32" t="str">
        <f>EmpDetail!C30</f>
        <v>अध्यापक ग्रेड III</v>
      </c>
    </row>
    <row r="33" spans="1:31" hidden="1">
      <c r="A33" s="229"/>
      <c r="B33" s="113" t="str">
        <f t="shared" si="2"/>
        <v/>
      </c>
      <c r="C33" s="128" t="str">
        <f t="shared" si="0"/>
        <v/>
      </c>
      <c r="D33" s="129" t="str">
        <f t="shared" si="1"/>
        <v/>
      </c>
      <c r="E33" s="230"/>
      <c r="F33" s="230"/>
      <c r="G33" s="230"/>
      <c r="H33" s="230"/>
      <c r="I33" s="230"/>
      <c r="J33" s="230"/>
      <c r="K33" s="230"/>
      <c r="L33" s="230"/>
      <c r="M33" s="230"/>
      <c r="N33" s="230"/>
      <c r="O33" s="230"/>
      <c r="P33" s="230"/>
      <c r="Q33" s="230"/>
      <c r="R33" s="230"/>
      <c r="S33" s="230"/>
      <c r="T33" s="230"/>
      <c r="U33" s="230"/>
      <c r="V33" s="230"/>
      <c r="W33" s="230"/>
      <c r="X33" s="230"/>
      <c r="Y33" s="230"/>
      <c r="Z33" s="230"/>
      <c r="AA33" s="230"/>
      <c r="AB33" s="230"/>
      <c r="AC33">
        <v>28</v>
      </c>
      <c r="AD33" t="str">
        <f>EmpDetail!B31</f>
        <v>pkS/kjh eksuk jkekorkj</v>
      </c>
      <c r="AE33" t="str">
        <f>EmpDetail!C31</f>
        <v>अध्यापक ग्रेड III</v>
      </c>
    </row>
    <row r="34" spans="1:31" hidden="1">
      <c r="A34" s="229"/>
      <c r="B34" s="113" t="str">
        <f t="shared" si="2"/>
        <v/>
      </c>
      <c r="C34" s="128" t="str">
        <f t="shared" si="0"/>
        <v/>
      </c>
      <c r="D34" s="129" t="str">
        <f t="shared" si="1"/>
        <v/>
      </c>
      <c r="E34" s="230"/>
      <c r="F34" s="230"/>
      <c r="G34" s="230"/>
      <c r="H34" s="230"/>
      <c r="I34" s="230"/>
      <c r="J34" s="230"/>
      <c r="K34" s="230"/>
      <c r="L34" s="230"/>
      <c r="M34" s="230"/>
      <c r="N34" s="230"/>
      <c r="O34" s="230"/>
      <c r="P34" s="230"/>
      <c r="Q34" s="230"/>
      <c r="R34" s="230"/>
      <c r="S34" s="230"/>
      <c r="T34" s="230"/>
      <c r="U34" s="230"/>
      <c r="V34" s="230"/>
      <c r="W34" s="230"/>
      <c r="X34" s="230"/>
      <c r="Y34" s="230"/>
      <c r="Z34" s="230"/>
      <c r="AA34" s="230"/>
      <c r="AB34" s="230"/>
      <c r="AC34">
        <v>29</v>
      </c>
      <c r="AD34" t="str">
        <f>EmpDetail!B32</f>
        <v>rkjkpUn tk;loky</v>
      </c>
      <c r="AE34" t="str">
        <f>EmpDetail!C32</f>
        <v>प्रबोधक</v>
      </c>
    </row>
    <row r="35" spans="1:31" hidden="1">
      <c r="A35" s="229"/>
      <c r="B35" s="113" t="str">
        <f t="shared" si="2"/>
        <v/>
      </c>
      <c r="C35" s="128" t="str">
        <f t="shared" si="0"/>
        <v/>
      </c>
      <c r="D35" s="129" t="str">
        <f t="shared" si="1"/>
        <v/>
      </c>
      <c r="E35" s="230"/>
      <c r="F35" s="230"/>
      <c r="G35" s="230"/>
      <c r="H35" s="230"/>
      <c r="I35" s="230"/>
      <c r="J35" s="230"/>
      <c r="K35" s="230"/>
      <c r="L35" s="230"/>
      <c r="M35" s="230"/>
      <c r="N35" s="230"/>
      <c r="O35" s="230"/>
      <c r="P35" s="230"/>
      <c r="Q35" s="230"/>
      <c r="R35" s="230"/>
      <c r="S35" s="230"/>
      <c r="T35" s="230"/>
      <c r="U35" s="230"/>
      <c r="V35" s="230"/>
      <c r="W35" s="230"/>
      <c r="X35" s="230"/>
      <c r="Y35" s="230"/>
      <c r="Z35" s="230"/>
      <c r="AA35" s="230"/>
      <c r="AB35" s="230"/>
      <c r="AC35">
        <v>30</v>
      </c>
      <c r="AD35" t="str">
        <f>EmpDetail!B33</f>
        <v>jketl ;kno</v>
      </c>
      <c r="AE35" t="str">
        <f>EmpDetail!C33</f>
        <v>अध्यापक ग्रेड III</v>
      </c>
    </row>
    <row r="36" spans="1:31" hidden="1">
      <c r="A36" s="229"/>
      <c r="B36" s="113" t="str">
        <f t="shared" si="2"/>
        <v/>
      </c>
      <c r="C36" s="128" t="str">
        <f t="shared" si="0"/>
        <v/>
      </c>
      <c r="D36" s="129" t="str">
        <f t="shared" si="1"/>
        <v/>
      </c>
      <c r="E36" s="230"/>
      <c r="F36" s="230"/>
      <c r="G36" s="230"/>
      <c r="H36" s="230"/>
      <c r="I36" s="230"/>
      <c r="J36" s="230"/>
      <c r="K36" s="230"/>
      <c r="L36" s="230"/>
      <c r="M36" s="230"/>
      <c r="N36" s="230"/>
      <c r="O36" s="230"/>
      <c r="P36" s="230"/>
      <c r="Q36" s="230"/>
      <c r="R36" s="230"/>
      <c r="S36" s="230"/>
      <c r="T36" s="230"/>
      <c r="U36" s="230"/>
      <c r="V36" s="230"/>
      <c r="W36" s="230"/>
      <c r="X36" s="230"/>
      <c r="Y36" s="230"/>
      <c r="Z36" s="230"/>
      <c r="AA36" s="230"/>
      <c r="AB36" s="230"/>
      <c r="AC36">
        <v>31</v>
      </c>
      <c r="AD36" t="str">
        <f>EmpDetail!B34</f>
        <v>dtksMey eh.kk</v>
      </c>
      <c r="AE36" t="str">
        <f>EmpDetail!C34</f>
        <v>अध्यापक ग्रेड III</v>
      </c>
    </row>
    <row r="37" spans="1:31" hidden="1">
      <c r="A37" s="229"/>
      <c r="B37" s="113" t="str">
        <f t="shared" si="2"/>
        <v/>
      </c>
      <c r="C37" s="128" t="str">
        <f t="shared" si="0"/>
        <v/>
      </c>
      <c r="D37" s="129" t="str">
        <f t="shared" si="1"/>
        <v/>
      </c>
      <c r="E37" s="230"/>
      <c r="F37" s="230"/>
      <c r="G37" s="230"/>
      <c r="H37" s="230"/>
      <c r="I37" s="230"/>
      <c r="J37" s="230"/>
      <c r="K37" s="230"/>
      <c r="L37" s="230"/>
      <c r="M37" s="230"/>
      <c r="N37" s="230"/>
      <c r="O37" s="230"/>
      <c r="P37" s="230"/>
      <c r="Q37" s="230"/>
      <c r="R37" s="230"/>
      <c r="S37" s="230"/>
      <c r="T37" s="230"/>
      <c r="U37" s="230"/>
      <c r="V37" s="230"/>
      <c r="W37" s="230"/>
      <c r="X37" s="230"/>
      <c r="Y37" s="230"/>
      <c r="Z37" s="230"/>
      <c r="AA37" s="230"/>
      <c r="AB37" s="230"/>
      <c r="AC37">
        <v>32</v>
      </c>
      <c r="AD37" t="str">
        <f>EmpDetail!B35</f>
        <v>/kaut; xkSRre</v>
      </c>
      <c r="AE37" t="str">
        <f>EmpDetail!C35</f>
        <v>अध्यापक ग्रेड III</v>
      </c>
    </row>
    <row r="38" spans="1:31" hidden="1">
      <c r="A38" s="229"/>
      <c r="B38" s="113" t="str">
        <f t="shared" si="2"/>
        <v/>
      </c>
      <c r="C38" s="128" t="str">
        <f t="shared" si="0"/>
        <v/>
      </c>
      <c r="D38" s="129" t="str">
        <f t="shared" si="1"/>
        <v/>
      </c>
      <c r="E38" s="230"/>
      <c r="F38" s="230"/>
      <c r="G38" s="230"/>
      <c r="H38" s="230"/>
      <c r="I38" s="230"/>
      <c r="J38" s="230"/>
      <c r="K38" s="230"/>
      <c r="L38" s="230"/>
      <c r="M38" s="230"/>
      <c r="N38" s="230"/>
      <c r="O38" s="230"/>
      <c r="P38" s="230"/>
      <c r="Q38" s="230"/>
      <c r="R38" s="230"/>
      <c r="S38" s="230"/>
      <c r="T38" s="230"/>
      <c r="U38" s="230"/>
      <c r="V38" s="230"/>
      <c r="W38" s="230"/>
      <c r="X38" s="230"/>
      <c r="Y38" s="230"/>
      <c r="Z38" s="230"/>
      <c r="AA38" s="230"/>
      <c r="AB38" s="230"/>
      <c r="AC38">
        <v>33</v>
      </c>
      <c r="AD38" t="str">
        <f>EmpDetail!B36</f>
        <v>d`".kk xaxoky</v>
      </c>
      <c r="AE38" t="str">
        <f>EmpDetail!C36</f>
        <v>अध्यापक ग्रेड III</v>
      </c>
    </row>
    <row r="39" spans="1:31" hidden="1">
      <c r="A39" s="229"/>
      <c r="B39" s="113" t="str">
        <f t="shared" si="2"/>
        <v/>
      </c>
      <c r="C39" s="128" t="str">
        <f t="shared" si="0"/>
        <v/>
      </c>
      <c r="D39" s="129" t="str">
        <f t="shared" si="1"/>
        <v/>
      </c>
      <c r="E39" s="230"/>
      <c r="F39" s="230"/>
      <c r="G39" s="230"/>
      <c r="H39" s="230"/>
      <c r="I39" s="230"/>
      <c r="J39" s="230"/>
      <c r="K39" s="230"/>
      <c r="L39" s="230"/>
      <c r="M39" s="230"/>
      <c r="N39" s="230"/>
      <c r="O39" s="230"/>
      <c r="P39" s="230"/>
      <c r="Q39" s="230"/>
      <c r="R39" s="230"/>
      <c r="S39" s="230"/>
      <c r="T39" s="230"/>
      <c r="U39" s="230"/>
      <c r="V39" s="230"/>
      <c r="W39" s="230"/>
      <c r="X39" s="230"/>
      <c r="Y39" s="230"/>
      <c r="Z39" s="230"/>
      <c r="AA39" s="230"/>
      <c r="AB39" s="230"/>
      <c r="AC39">
        <v>34</v>
      </c>
      <c r="AD39" t="str">
        <f>EmpDetail!B37</f>
        <v>n'kjFk dqekj ;kno</v>
      </c>
      <c r="AE39" t="str">
        <f>EmpDetail!C37</f>
        <v>अध्यापक ग्रेड III</v>
      </c>
    </row>
    <row r="40" spans="1:31" hidden="1">
      <c r="A40" s="229"/>
      <c r="B40" s="113" t="str">
        <f t="shared" si="2"/>
        <v/>
      </c>
      <c r="C40" s="128" t="str">
        <f t="shared" si="0"/>
        <v/>
      </c>
      <c r="D40" s="129" t="str">
        <f t="shared" si="1"/>
        <v/>
      </c>
      <c r="E40" s="230"/>
      <c r="F40" s="230"/>
      <c r="G40" s="230"/>
      <c r="H40" s="230"/>
      <c r="I40" s="230"/>
      <c r="J40" s="230"/>
      <c r="K40" s="230"/>
      <c r="L40" s="230"/>
      <c r="M40" s="230"/>
      <c r="N40" s="230"/>
      <c r="O40" s="230"/>
      <c r="P40" s="230"/>
      <c r="Q40" s="230"/>
      <c r="R40" s="230"/>
      <c r="S40" s="230"/>
      <c r="T40" s="230"/>
      <c r="U40" s="230"/>
      <c r="V40" s="230"/>
      <c r="W40" s="230"/>
      <c r="X40" s="230"/>
      <c r="Y40" s="230"/>
      <c r="Z40" s="230"/>
      <c r="AA40" s="230"/>
      <c r="AB40" s="230"/>
      <c r="AC40">
        <v>35</v>
      </c>
      <c r="AD40" t="str">
        <f>EmpDetail!B38</f>
        <v>d`".k yky tkV</v>
      </c>
      <c r="AE40" t="str">
        <f>EmpDetail!C38</f>
        <v>अध्यापक ग्रेड III</v>
      </c>
    </row>
    <row r="41" spans="1:31" hidden="1">
      <c r="A41" s="229"/>
      <c r="B41" s="113" t="str">
        <f t="shared" si="2"/>
        <v/>
      </c>
      <c r="C41" s="128" t="str">
        <f t="shared" si="0"/>
        <v/>
      </c>
      <c r="D41" s="129" t="str">
        <f t="shared" si="1"/>
        <v/>
      </c>
      <c r="E41" s="230"/>
      <c r="F41" s="230"/>
      <c r="G41" s="230"/>
      <c r="H41" s="230"/>
      <c r="I41" s="230"/>
      <c r="J41" s="230"/>
      <c r="K41" s="230"/>
      <c r="L41" s="230"/>
      <c r="M41" s="230"/>
      <c r="N41" s="230"/>
      <c r="O41" s="230"/>
      <c r="P41" s="230"/>
      <c r="Q41" s="230"/>
      <c r="R41" s="230"/>
      <c r="S41" s="230"/>
      <c r="T41" s="230"/>
      <c r="U41" s="230"/>
      <c r="V41" s="230"/>
      <c r="W41" s="230"/>
      <c r="X41" s="230"/>
      <c r="Y41" s="230"/>
      <c r="Z41" s="230"/>
      <c r="AA41" s="230"/>
      <c r="AB41" s="230"/>
      <c r="AC41">
        <v>36</v>
      </c>
      <c r="AD41" t="str">
        <f>EmpDetail!B39</f>
        <v>nhisUnz dqekj iztkir</v>
      </c>
      <c r="AE41" t="str">
        <f>EmpDetail!C39</f>
        <v>अध्यापक ग्रेड III</v>
      </c>
    </row>
    <row r="42" spans="1:31" hidden="1">
      <c r="A42" s="229"/>
      <c r="B42" s="113" t="str">
        <f t="shared" si="2"/>
        <v/>
      </c>
      <c r="C42" s="128" t="str">
        <f t="shared" si="0"/>
        <v/>
      </c>
      <c r="D42" s="129" t="str">
        <f t="shared" si="1"/>
        <v/>
      </c>
      <c r="E42" s="230"/>
      <c r="F42" s="230"/>
      <c r="G42" s="230"/>
      <c r="H42" s="230"/>
      <c r="I42" s="230"/>
      <c r="J42" s="230"/>
      <c r="K42" s="230"/>
      <c r="L42" s="230"/>
      <c r="M42" s="230"/>
      <c r="N42" s="230"/>
      <c r="O42" s="230"/>
      <c r="P42" s="230"/>
      <c r="Q42" s="230"/>
      <c r="R42" s="230"/>
      <c r="S42" s="230"/>
      <c r="T42" s="230"/>
      <c r="U42" s="230"/>
      <c r="V42" s="230"/>
      <c r="W42" s="230"/>
      <c r="X42" s="230"/>
      <c r="Y42" s="230"/>
      <c r="Z42" s="230"/>
      <c r="AA42" s="230"/>
      <c r="AB42" s="230"/>
      <c r="AC42">
        <v>37</v>
      </c>
      <c r="AD42" t="str">
        <f>EmpDetail!B40</f>
        <v>uohu dqekj</v>
      </c>
      <c r="AE42" t="str">
        <f>EmpDetail!C40</f>
        <v>अध्यापक ग्रेड III</v>
      </c>
    </row>
    <row r="43" spans="1:31" hidden="1">
      <c r="A43" s="229"/>
      <c r="B43" s="113" t="str">
        <f t="shared" si="2"/>
        <v/>
      </c>
      <c r="C43" s="128" t="str">
        <f t="shared" si="0"/>
        <v/>
      </c>
      <c r="D43" s="129" t="str">
        <f t="shared" si="1"/>
        <v/>
      </c>
      <c r="E43" s="230"/>
      <c r="F43" s="230"/>
      <c r="G43" s="230"/>
      <c r="H43" s="230"/>
      <c r="I43" s="230"/>
      <c r="J43" s="230"/>
      <c r="K43" s="230"/>
      <c r="L43" s="230"/>
      <c r="M43" s="230"/>
      <c r="N43" s="230"/>
      <c r="O43" s="230"/>
      <c r="P43" s="230"/>
      <c r="Q43" s="230"/>
      <c r="R43" s="230"/>
      <c r="S43" s="230"/>
      <c r="T43" s="230"/>
      <c r="U43" s="230"/>
      <c r="V43" s="230"/>
      <c r="W43" s="230"/>
      <c r="X43" s="230"/>
      <c r="Y43" s="230"/>
      <c r="Z43" s="230"/>
      <c r="AA43" s="230"/>
      <c r="AB43" s="230"/>
      <c r="AC43">
        <v>38</v>
      </c>
      <c r="AD43" t="str">
        <f>EmpDetail!B41</f>
        <v>ehrs'k dqekj 'kekZ</v>
      </c>
      <c r="AE43" t="str">
        <f>EmpDetail!C41</f>
        <v>अध्यापक ग्रेड III</v>
      </c>
    </row>
    <row r="44" spans="1:31" hidden="1">
      <c r="A44" s="229"/>
      <c r="B44" s="113" t="str">
        <f t="shared" si="2"/>
        <v/>
      </c>
      <c r="C44" s="128" t="str">
        <f t="shared" si="0"/>
        <v/>
      </c>
      <c r="D44" s="129" t="str">
        <f t="shared" si="1"/>
        <v/>
      </c>
      <c r="E44" s="230"/>
      <c r="F44" s="230"/>
      <c r="G44" s="230"/>
      <c r="H44" s="230"/>
      <c r="I44" s="230"/>
      <c r="J44" s="230"/>
      <c r="K44" s="230"/>
      <c r="L44" s="230"/>
      <c r="M44" s="230"/>
      <c r="N44" s="230"/>
      <c r="O44" s="230"/>
      <c r="P44" s="230"/>
      <c r="Q44" s="230"/>
      <c r="R44" s="230"/>
      <c r="S44" s="230"/>
      <c r="T44" s="230"/>
      <c r="U44" s="230"/>
      <c r="V44" s="230"/>
      <c r="W44" s="230"/>
      <c r="X44" s="230"/>
      <c r="Y44" s="230"/>
      <c r="Z44" s="230"/>
      <c r="AA44" s="230"/>
      <c r="AB44" s="230"/>
      <c r="AC44">
        <v>39</v>
      </c>
      <c r="AD44" t="str">
        <f>EmpDetail!B42</f>
        <v>eUtw eh.kk</v>
      </c>
      <c r="AE44" t="str">
        <f>EmpDetail!C42</f>
        <v>वरिष्ठ अध्यापक</v>
      </c>
    </row>
    <row r="45" spans="1:31" ht="15.75" customHeight="1">
      <c r="B45" s="87"/>
      <c r="C45" s="87"/>
      <c r="D45" s="87"/>
      <c r="E45" s="87"/>
      <c r="F45" s="87"/>
      <c r="G45" s="87"/>
      <c r="H45" s="87"/>
      <c r="I45" s="87"/>
      <c r="J45" s="87"/>
      <c r="K45" s="87"/>
      <c r="L45" s="87"/>
      <c r="M45" s="87"/>
      <c r="N45" s="87"/>
      <c r="O45" s="87"/>
      <c r="P45" s="87"/>
      <c r="Q45" s="87"/>
      <c r="R45" s="87"/>
      <c r="S45" s="87"/>
      <c r="T45" s="87"/>
      <c r="U45" s="87"/>
      <c r="V45" s="87"/>
      <c r="W45" s="87"/>
      <c r="X45" s="87"/>
      <c r="Y45" s="87"/>
      <c r="Z45" s="87"/>
      <c r="AA45" s="87"/>
      <c r="AB45" s="87"/>
      <c r="AC45">
        <v>40</v>
      </c>
      <c r="AD45" t="str">
        <f>EmpDetail!B43</f>
        <v>eatw pkS/kjh</v>
      </c>
      <c r="AE45" t="str">
        <f>EmpDetail!C43</f>
        <v>वरिष्ठ अध्यापक</v>
      </c>
    </row>
    <row r="46" spans="1:31" ht="15.6">
      <c r="B46" s="87"/>
      <c r="C46" s="87"/>
      <c r="D46" s="87"/>
      <c r="E46" s="87"/>
      <c r="F46" s="87"/>
      <c r="G46" s="87"/>
      <c r="H46" s="87"/>
      <c r="I46" s="87"/>
      <c r="J46" s="87"/>
      <c r="K46" s="87"/>
      <c r="L46" s="87"/>
      <c r="M46" s="87"/>
      <c r="N46" s="87"/>
      <c r="O46" s="87"/>
      <c r="P46" s="87"/>
      <c r="Q46" s="87"/>
      <c r="R46" s="87"/>
      <c r="S46" s="87"/>
      <c r="T46" s="87"/>
      <c r="U46" s="87"/>
      <c r="V46" s="82" t="str">
        <f>Master!B2</f>
        <v>प्रधानाचार्य</v>
      </c>
      <c r="W46" s="87"/>
      <c r="X46" s="87"/>
      <c r="Y46" s="87"/>
      <c r="Z46" s="87"/>
      <c r="AA46" s="87"/>
      <c r="AB46" s="87"/>
      <c r="AC46">
        <v>41</v>
      </c>
      <c r="AD46">
        <f>EmpDetail!B44</f>
        <v>0</v>
      </c>
      <c r="AE46">
        <f>EmpDetail!C44</f>
        <v>0</v>
      </c>
    </row>
    <row r="47" spans="1:31" ht="15.6">
      <c r="B47" s="87"/>
      <c r="C47" s="87"/>
      <c r="D47" s="87"/>
      <c r="E47" s="87"/>
      <c r="F47" s="87"/>
      <c r="G47" s="87"/>
      <c r="H47" s="87"/>
      <c r="I47" s="87"/>
      <c r="J47" s="87"/>
      <c r="K47" s="87"/>
      <c r="L47" s="87"/>
      <c r="M47" s="87"/>
      <c r="N47" s="87"/>
      <c r="O47" s="87"/>
      <c r="P47" s="87"/>
      <c r="Q47" s="87"/>
      <c r="R47" s="87"/>
      <c r="S47" s="87"/>
      <c r="T47" s="87"/>
      <c r="U47" s="87"/>
      <c r="V47" s="82" t="str">
        <f>Master!B3</f>
        <v xml:space="preserve">राजकीय उच्च माध्यमिक विद्यालय </v>
      </c>
      <c r="W47" s="87"/>
      <c r="X47" s="87"/>
      <c r="Y47" s="87"/>
      <c r="Z47" s="87"/>
      <c r="AA47" s="87"/>
      <c r="AB47" s="87"/>
      <c r="AC47">
        <v>42</v>
      </c>
      <c r="AD47">
        <f>EmpDetail!B45</f>
        <v>0</v>
      </c>
      <c r="AE47">
        <f>EmpDetail!C45</f>
        <v>0</v>
      </c>
    </row>
    <row r="48" spans="1:31" ht="15.6">
      <c r="B48" s="87"/>
      <c r="C48" s="87"/>
      <c r="D48" s="87"/>
      <c r="E48" s="87"/>
      <c r="F48" s="87"/>
      <c r="G48" s="87"/>
      <c r="H48" s="87"/>
      <c r="I48" s="87"/>
      <c r="J48" s="87"/>
      <c r="K48" s="87"/>
      <c r="L48" s="87"/>
      <c r="M48" s="87"/>
      <c r="N48" s="87"/>
      <c r="O48" s="87"/>
      <c r="P48" s="87"/>
      <c r="Q48" s="87"/>
      <c r="R48" s="87"/>
      <c r="S48" s="87"/>
      <c r="T48" s="87"/>
      <c r="U48" s="87"/>
      <c r="V48" s="82" t="str">
        <f>Master!B4</f>
        <v>चौगाई]टोंक</v>
      </c>
      <c r="W48" s="87"/>
      <c r="X48" s="87"/>
      <c r="Y48" s="87"/>
      <c r="Z48" s="87"/>
      <c r="AA48" s="87"/>
      <c r="AB48" s="87"/>
      <c r="AC48">
        <v>43</v>
      </c>
      <c r="AD48">
        <f>EmpDetail!B46</f>
        <v>0</v>
      </c>
      <c r="AE48" t="e">
        <f>EmpDetail!#REF!</f>
        <v>#REF!</v>
      </c>
    </row>
    <row r="49" spans="29:31">
      <c r="AC49">
        <v>44</v>
      </c>
      <c r="AD49">
        <f>EmpDetail!B47</f>
        <v>0</v>
      </c>
      <c r="AE49">
        <f>EmpDetail!C47</f>
        <v>0</v>
      </c>
    </row>
    <row r="50" spans="29:31">
      <c r="AC50">
        <v>45</v>
      </c>
      <c r="AD50">
        <f>EmpDetail!B48</f>
        <v>0</v>
      </c>
      <c r="AE50">
        <f>EmpDetail!C48</f>
        <v>0</v>
      </c>
    </row>
    <row r="51" spans="29:31">
      <c r="AC51">
        <v>46</v>
      </c>
      <c r="AD51">
        <f>EmpDetail!B49</f>
        <v>0</v>
      </c>
      <c r="AE51">
        <f>EmpDetail!C49</f>
        <v>0</v>
      </c>
    </row>
    <row r="52" spans="29:31">
      <c r="AC52">
        <v>47</v>
      </c>
      <c r="AD52">
        <f>EmpDetail!B50</f>
        <v>0</v>
      </c>
      <c r="AE52">
        <f>EmpDetail!C50</f>
        <v>0</v>
      </c>
    </row>
    <row r="53" spans="29:31">
      <c r="AC53">
        <v>48</v>
      </c>
      <c r="AD53">
        <f>EmpDetail!B51</f>
        <v>0</v>
      </c>
      <c r="AE53">
        <f>EmpDetail!C51</f>
        <v>0</v>
      </c>
    </row>
    <row r="54" spans="29:31">
      <c r="AC54">
        <v>49</v>
      </c>
      <c r="AD54">
        <f>EmpDetail!B52</f>
        <v>0</v>
      </c>
      <c r="AE54">
        <f>EmpDetail!C52</f>
        <v>0</v>
      </c>
    </row>
    <row r="55" spans="29:31">
      <c r="AC55">
        <v>50</v>
      </c>
      <c r="AD55">
        <f>EmpDetail!B53</f>
        <v>0</v>
      </c>
      <c r="AE55">
        <f>EmpDetail!C53</f>
        <v>0</v>
      </c>
    </row>
    <row r="56" spans="29:31">
      <c r="AC56">
        <v>51</v>
      </c>
      <c r="AD56">
        <f>EmpDetail!B54</f>
        <v>0</v>
      </c>
      <c r="AE56">
        <f>EmpDetail!C54</f>
        <v>0</v>
      </c>
    </row>
    <row r="57" spans="29:31">
      <c r="AC57">
        <v>52</v>
      </c>
      <c r="AD57">
        <f>EmpDetail!B55</f>
        <v>0</v>
      </c>
      <c r="AE57">
        <f>EmpDetail!C55</f>
        <v>0</v>
      </c>
    </row>
    <row r="58" spans="29:31">
      <c r="AC58">
        <v>53</v>
      </c>
      <c r="AD58">
        <f>EmpDetail!B56</f>
        <v>0</v>
      </c>
      <c r="AE58">
        <f>EmpDetail!C56</f>
        <v>0</v>
      </c>
    </row>
    <row r="59" spans="29:31">
      <c r="AC59">
        <v>54</v>
      </c>
      <c r="AD59">
        <f>EmpDetail!B57</f>
        <v>0</v>
      </c>
      <c r="AE59">
        <f>EmpDetail!C57</f>
        <v>0</v>
      </c>
    </row>
    <row r="60" spans="29:31">
      <c r="AC60">
        <v>55</v>
      </c>
      <c r="AD60">
        <f>EmpDetail!B58</f>
        <v>0</v>
      </c>
      <c r="AE60">
        <f>EmpDetail!C58</f>
        <v>0</v>
      </c>
    </row>
    <row r="61" spans="29:31">
      <c r="AC61">
        <v>56</v>
      </c>
      <c r="AD61">
        <f>EmpDetail!B59</f>
        <v>0</v>
      </c>
      <c r="AE61">
        <f>EmpDetail!C59</f>
        <v>0</v>
      </c>
    </row>
    <row r="62" spans="29:31">
      <c r="AC62">
        <v>57</v>
      </c>
      <c r="AD62">
        <f>EmpDetail!B60</f>
        <v>0</v>
      </c>
      <c r="AE62">
        <f>EmpDetail!C60</f>
        <v>0</v>
      </c>
    </row>
    <row r="63" spans="29:31">
      <c r="AC63">
        <v>58</v>
      </c>
      <c r="AD63">
        <f>EmpDetail!B61</f>
        <v>0</v>
      </c>
      <c r="AE63">
        <f>EmpDetail!C61</f>
        <v>0</v>
      </c>
    </row>
    <row r="64" spans="29:31">
      <c r="AC64">
        <v>59</v>
      </c>
      <c r="AD64">
        <f>EmpDetail!B62</f>
        <v>0</v>
      </c>
      <c r="AE64">
        <f>EmpDetail!C62</f>
        <v>0</v>
      </c>
    </row>
    <row r="65" spans="29:31">
      <c r="AC65">
        <v>60</v>
      </c>
      <c r="AD65">
        <f>EmpDetail!B63</f>
        <v>0</v>
      </c>
      <c r="AE65">
        <f>EmpDetail!C63</f>
        <v>0</v>
      </c>
    </row>
    <row r="66" spans="29:31">
      <c r="AC66">
        <v>61</v>
      </c>
      <c r="AD66">
        <f>EmpDetail!B64</f>
        <v>0</v>
      </c>
      <c r="AE66">
        <f>EmpDetail!C64</f>
        <v>0</v>
      </c>
    </row>
    <row r="67" spans="29:31">
      <c r="AC67">
        <v>62</v>
      </c>
      <c r="AD67">
        <f>EmpDetail!B65</f>
        <v>0</v>
      </c>
      <c r="AE67">
        <f>EmpDetail!C65</f>
        <v>0</v>
      </c>
    </row>
    <row r="68" spans="29:31">
      <c r="AC68">
        <v>63</v>
      </c>
      <c r="AD68">
        <f>EmpDetail!B66</f>
        <v>0</v>
      </c>
      <c r="AE68">
        <f>EmpDetail!C66</f>
        <v>0</v>
      </c>
    </row>
    <row r="69" spans="29:31">
      <c r="AC69">
        <v>64</v>
      </c>
      <c r="AD69">
        <f>EmpDetail!B67</f>
        <v>0</v>
      </c>
      <c r="AE69">
        <f>EmpDetail!C67</f>
        <v>0</v>
      </c>
    </row>
    <row r="70" spans="29:31">
      <c r="AC70">
        <v>65</v>
      </c>
      <c r="AD70">
        <f>EmpDetail!B68</f>
        <v>0</v>
      </c>
      <c r="AE70">
        <f>EmpDetail!C68</f>
        <v>0</v>
      </c>
    </row>
    <row r="71" spans="29:31">
      <c r="AC71">
        <v>66</v>
      </c>
      <c r="AD71">
        <f>EmpDetail!B69</f>
        <v>0</v>
      </c>
      <c r="AE71">
        <f>EmpDetail!C69</f>
        <v>0</v>
      </c>
    </row>
    <row r="72" spans="29:31">
      <c r="AC72">
        <v>67</v>
      </c>
      <c r="AD72">
        <f>EmpDetail!B70</f>
        <v>0</v>
      </c>
      <c r="AE72">
        <f>EmpDetail!C70</f>
        <v>0</v>
      </c>
    </row>
    <row r="73" spans="29:31">
      <c r="AC73">
        <v>68</v>
      </c>
      <c r="AD73">
        <f>EmpDetail!B71</f>
        <v>0</v>
      </c>
      <c r="AE73">
        <f>EmpDetail!C71</f>
        <v>0</v>
      </c>
    </row>
    <row r="74" spans="29:31">
      <c r="AC74">
        <v>69</v>
      </c>
      <c r="AD74">
        <f>EmpDetail!B72</f>
        <v>0</v>
      </c>
      <c r="AE74">
        <f>EmpDetail!C72</f>
        <v>0</v>
      </c>
    </row>
    <row r="75" spans="29:31">
      <c r="AC75">
        <v>70</v>
      </c>
      <c r="AD75">
        <f>EmpDetail!B73</f>
        <v>0</v>
      </c>
      <c r="AE75">
        <f>EmpDetail!C73</f>
        <v>0</v>
      </c>
    </row>
    <row r="76" spans="29:31">
      <c r="AC76">
        <v>71</v>
      </c>
      <c r="AD76">
        <f>EmpDetail!B74</f>
        <v>0</v>
      </c>
      <c r="AE76">
        <f>EmpDetail!C74</f>
        <v>0</v>
      </c>
    </row>
    <row r="77" spans="29:31">
      <c r="AC77">
        <v>72</v>
      </c>
      <c r="AD77">
        <f>EmpDetail!B75</f>
        <v>0</v>
      </c>
      <c r="AE77">
        <f>EmpDetail!C75</f>
        <v>0</v>
      </c>
    </row>
    <row r="78" spans="29:31">
      <c r="AC78">
        <v>73</v>
      </c>
      <c r="AD78">
        <f>EmpDetail!B76</f>
        <v>0</v>
      </c>
      <c r="AE78">
        <f>EmpDetail!C76</f>
        <v>0</v>
      </c>
    </row>
    <row r="79" spans="29:31">
      <c r="AC79">
        <v>74</v>
      </c>
      <c r="AD79">
        <f>EmpDetail!B77</f>
        <v>0</v>
      </c>
      <c r="AE79">
        <f>EmpDetail!C77</f>
        <v>0</v>
      </c>
    </row>
    <row r="80" spans="29:31">
      <c r="AC80">
        <v>75</v>
      </c>
      <c r="AD80">
        <f>EmpDetail!B78</f>
        <v>0</v>
      </c>
      <c r="AE80">
        <f>EmpDetail!C78</f>
        <v>0</v>
      </c>
    </row>
    <row r="81" spans="29:31">
      <c r="AC81">
        <v>76</v>
      </c>
      <c r="AD81">
        <f>EmpDetail!B79</f>
        <v>0</v>
      </c>
      <c r="AE81">
        <f>EmpDetail!C79</f>
        <v>0</v>
      </c>
    </row>
    <row r="82" spans="29:31">
      <c r="AC82">
        <v>77</v>
      </c>
      <c r="AD82">
        <f>EmpDetail!B80</f>
        <v>0</v>
      </c>
      <c r="AE82">
        <f>EmpDetail!C80</f>
        <v>0</v>
      </c>
    </row>
    <row r="83" spans="29:31">
      <c r="AC83">
        <v>78</v>
      </c>
      <c r="AD83">
        <f>EmpDetail!B81</f>
        <v>0</v>
      </c>
      <c r="AE83">
        <f>EmpDetail!C81</f>
        <v>0</v>
      </c>
    </row>
    <row r="84" spans="29:31">
      <c r="AC84">
        <v>79</v>
      </c>
      <c r="AD84">
        <f>EmpDetail!B82</f>
        <v>0</v>
      </c>
      <c r="AE84">
        <f>EmpDetail!C82</f>
        <v>0</v>
      </c>
    </row>
    <row r="85" spans="29:31">
      <c r="AC85">
        <v>80</v>
      </c>
      <c r="AD85">
        <f>EmpDetail!B83</f>
        <v>0</v>
      </c>
      <c r="AE85">
        <f>EmpDetail!C83</f>
        <v>0</v>
      </c>
    </row>
    <row r="86" spans="29:31">
      <c r="AC86">
        <v>81</v>
      </c>
      <c r="AD86">
        <f>EmpDetail!B84</f>
        <v>0</v>
      </c>
      <c r="AE86">
        <f>EmpDetail!C84</f>
        <v>0</v>
      </c>
    </row>
    <row r="87" spans="29:31">
      <c r="AC87">
        <v>82</v>
      </c>
      <c r="AD87">
        <f>EmpDetail!B85</f>
        <v>0</v>
      </c>
      <c r="AE87">
        <f>EmpDetail!C85</f>
        <v>0</v>
      </c>
    </row>
    <row r="88" spans="29:31">
      <c r="AC88">
        <v>83</v>
      </c>
      <c r="AD88">
        <f>EmpDetail!B86</f>
        <v>0</v>
      </c>
      <c r="AE88">
        <f>EmpDetail!C86</f>
        <v>0</v>
      </c>
    </row>
    <row r="89" spans="29:31">
      <c r="AC89">
        <v>84</v>
      </c>
      <c r="AD89">
        <f>EmpDetail!B87</f>
        <v>0</v>
      </c>
      <c r="AE89">
        <f>EmpDetail!C87</f>
        <v>0</v>
      </c>
    </row>
    <row r="90" spans="29:31">
      <c r="AC90">
        <v>85</v>
      </c>
      <c r="AD90">
        <f>EmpDetail!B88</f>
        <v>0</v>
      </c>
      <c r="AE90">
        <f>EmpDetail!C88</f>
        <v>0</v>
      </c>
    </row>
    <row r="91" spans="29:31">
      <c r="AC91">
        <v>86</v>
      </c>
      <c r="AD91">
        <f>EmpDetail!B89</f>
        <v>0</v>
      </c>
      <c r="AE91">
        <f>EmpDetail!C89</f>
        <v>0</v>
      </c>
    </row>
    <row r="92" spans="29:31">
      <c r="AC92">
        <v>87</v>
      </c>
      <c r="AD92">
        <f>EmpDetail!B90</f>
        <v>0</v>
      </c>
      <c r="AE92">
        <f>EmpDetail!C90</f>
        <v>0</v>
      </c>
    </row>
    <row r="93" spans="29:31">
      <c r="AC93">
        <v>88</v>
      </c>
      <c r="AD93">
        <f>EmpDetail!B91</f>
        <v>0</v>
      </c>
      <c r="AE93">
        <f>EmpDetail!C91</f>
        <v>0</v>
      </c>
    </row>
    <row r="94" spans="29:31">
      <c r="AC94">
        <v>89</v>
      </c>
      <c r="AD94">
        <f>EmpDetail!B92</f>
        <v>0</v>
      </c>
      <c r="AE94">
        <f>EmpDetail!C92</f>
        <v>0</v>
      </c>
    </row>
    <row r="95" spans="29:31">
      <c r="AC95">
        <v>90</v>
      </c>
      <c r="AD95">
        <f>EmpDetail!B93</f>
        <v>0</v>
      </c>
      <c r="AE95">
        <f>EmpDetail!C93</f>
        <v>0</v>
      </c>
    </row>
    <row r="96" spans="29:31">
      <c r="AC96">
        <v>91</v>
      </c>
      <c r="AD96">
        <f>EmpDetail!B94</f>
        <v>0</v>
      </c>
      <c r="AE96">
        <f>EmpDetail!C94</f>
        <v>0</v>
      </c>
    </row>
    <row r="97" spans="29:31">
      <c r="AC97">
        <v>92</v>
      </c>
      <c r="AD97">
        <f>EmpDetail!B95</f>
        <v>0</v>
      </c>
      <c r="AE97">
        <f>EmpDetail!C95</f>
        <v>0</v>
      </c>
    </row>
    <row r="98" spans="29:31">
      <c r="AC98">
        <v>93</v>
      </c>
      <c r="AD98">
        <f>EmpDetail!B96</f>
        <v>0</v>
      </c>
      <c r="AE98">
        <f>EmpDetail!C96</f>
        <v>0</v>
      </c>
    </row>
    <row r="99" spans="29:31">
      <c r="AC99">
        <v>94</v>
      </c>
      <c r="AD99">
        <f>EmpDetail!B97</f>
        <v>0</v>
      </c>
      <c r="AE99">
        <f>EmpDetail!C97</f>
        <v>0</v>
      </c>
    </row>
    <row r="100" spans="29:31">
      <c r="AC100">
        <v>95</v>
      </c>
      <c r="AD100">
        <f>EmpDetail!B98</f>
        <v>0</v>
      </c>
      <c r="AE100">
        <f>EmpDetail!C98</f>
        <v>0</v>
      </c>
    </row>
    <row r="101" spans="29:31">
      <c r="AC101">
        <v>96</v>
      </c>
      <c r="AD101">
        <f>EmpDetail!B99</f>
        <v>0</v>
      </c>
      <c r="AE101">
        <f>EmpDetail!C99</f>
        <v>0</v>
      </c>
    </row>
    <row r="102" spans="29:31">
      <c r="AC102">
        <v>97</v>
      </c>
      <c r="AD102">
        <f>EmpDetail!B100</f>
        <v>0</v>
      </c>
      <c r="AE102">
        <f>EmpDetail!C100</f>
        <v>0</v>
      </c>
    </row>
    <row r="103" spans="29:31">
      <c r="AC103">
        <v>98</v>
      </c>
      <c r="AD103">
        <f>EmpDetail!B101</f>
        <v>0</v>
      </c>
      <c r="AE103">
        <f>EmpDetail!C101</f>
        <v>0</v>
      </c>
    </row>
    <row r="104" spans="29:31">
      <c r="AC104">
        <v>99</v>
      </c>
      <c r="AD104">
        <f>EmpDetail!B102</f>
        <v>0</v>
      </c>
      <c r="AE104">
        <f>EmpDetail!C102</f>
        <v>0</v>
      </c>
    </row>
    <row r="105" spans="29:31">
      <c r="AC105">
        <v>100</v>
      </c>
      <c r="AD105">
        <f>EmpDetail!B103</f>
        <v>0</v>
      </c>
      <c r="AE105">
        <f>EmpDetail!C103</f>
        <v>0</v>
      </c>
    </row>
  </sheetData>
  <sheetProtection password="87C9" sheet="1" objects="1" scenarios="1" formatRows="0"/>
  <protectedRanges>
    <protectedRange sqref="E6:AB44" name="Range1"/>
    <protectedRange sqref="A6:A44" name="Range2"/>
  </protectedRanges>
  <mergeCells count="17">
    <mergeCell ref="Z4:AB4"/>
    <mergeCell ref="H4:J4"/>
    <mergeCell ref="K4:M4"/>
    <mergeCell ref="N4:P4"/>
    <mergeCell ref="Q4:S4"/>
    <mergeCell ref="T4:V4"/>
    <mergeCell ref="W4:Y4"/>
    <mergeCell ref="B1:AB1"/>
    <mergeCell ref="J2:O2"/>
    <mergeCell ref="P2:Q2"/>
    <mergeCell ref="X3:Y3"/>
    <mergeCell ref="Z3:AB3"/>
    <mergeCell ref="A4:A5"/>
    <mergeCell ref="B4:B5"/>
    <mergeCell ref="C4:C5"/>
    <mergeCell ref="D4:D5"/>
    <mergeCell ref="E4:G4"/>
  </mergeCells>
  <dataValidations count="5">
    <dataValidation type="list" allowBlank="1" showInputMessage="1" showErrorMessage="1" sqref="F6:F44 X6:X44 U6:U44 I6:I44 L6:L44 O6:O44 R6:R44 AA6:AA44">
      <formula1>Master!$E$6:$E$25</formula1>
    </dataValidation>
    <dataValidation type="list" allowBlank="1" showInputMessage="1" showErrorMessage="1" sqref="E6:E44 W6:W44 T6:T44 H6:H44 K6:K44 N6:N44 Q6:Q44 Z6:Z44">
      <formula1>Master!$H$6:$H$40</formula1>
    </dataValidation>
    <dataValidation type="list" allowBlank="1" showInputMessage="1" showErrorMessage="1" sqref="AB31:AB44">
      <formula1>"1-6,1-4-5-6,1-3-4-6,1-2-3-6,1-5-6"</formula1>
    </dataValidation>
    <dataValidation type="list" allowBlank="1" showInputMessage="1" showErrorMessage="1" sqref="P31:P44 V31:V44 M31:M44 G31:G44 J31:J44 Y31:Y44 S31:S44">
      <formula1>"1-6,1-4-5-6,1-3-4-6,1-2-3-6,1-5-6"</formula1>
    </dataValidation>
    <dataValidation type="list" allowBlank="1" showInputMessage="1" showErrorMessage="1" sqref="P6:P30 G6:G30 J6:J30 M6:M30 S6:S30 V6:V30 Y6:Y30 AB6:AB30">
      <formula1>"1-6,1-4-5-6,1-3-4-6,1-2-3-6,1-5-6,1-2, 3-4,5-6,6,3-6,1-4,1-5"</formula1>
    </dataValidation>
  </dataValidations>
  <pageMargins left="0.17" right="0.17" top="0.17" bottom="0.17" header="0.2" footer="0.17"/>
  <pageSetup paperSize="9" scale="81" orientation="landscape" blackAndWhite="1" verticalDpi="200" r:id="rId1"/>
  <drawing r:id="rId2"/>
</worksheet>
</file>

<file path=xl/worksheets/sheet24.xml><?xml version="1.0" encoding="utf-8"?>
<worksheet xmlns="http://schemas.openxmlformats.org/spreadsheetml/2006/main" xmlns:r="http://schemas.openxmlformats.org/officeDocument/2006/relationships">
  <sheetPr codeName="Sheet24">
    <tabColor rgb="FF00B0F0"/>
  </sheetPr>
  <dimension ref="A1:Q109"/>
  <sheetViews>
    <sheetView showGridLines="0" showRowColHeaders="0" workbookViewId="0">
      <selection activeCell="G1" sqref="G1"/>
    </sheetView>
  </sheetViews>
  <sheetFormatPr defaultRowHeight="14.4"/>
  <cols>
    <col min="3" max="3" width="22.6640625" customWidth="1"/>
    <col min="4" max="4" width="16" customWidth="1"/>
    <col min="5" max="5" width="8.5546875" customWidth="1"/>
    <col min="6" max="6" width="11.88671875" customWidth="1"/>
    <col min="7" max="7" width="12.109375" customWidth="1"/>
    <col min="8" max="8" width="10.88671875" customWidth="1"/>
    <col min="9" max="12" width="0" hidden="1" customWidth="1"/>
    <col min="13" max="14" width="10.6640625" hidden="1" customWidth="1"/>
    <col min="15" max="17" width="0" hidden="1" customWidth="1"/>
  </cols>
  <sheetData>
    <row r="1" spans="1:17" ht="29.25" customHeight="1"/>
    <row r="2" spans="1:17" ht="22.8">
      <c r="B2" s="1749" t="str">
        <f>Master!G2&amp;Master!H2</f>
        <v>कार्यालय&amp;राजकीय उच्च माध्यमिक विद्यालय ]चौगाई]टोंक</v>
      </c>
      <c r="C2" s="1749"/>
      <c r="D2" s="1749"/>
      <c r="E2" s="1749"/>
      <c r="F2" s="1749"/>
      <c r="G2" s="1749"/>
      <c r="H2" s="1749"/>
    </row>
    <row r="3" spans="1:17" ht="25.5" customHeight="1">
      <c r="A3" s="1121"/>
      <c r="B3" s="1750" t="s">
        <v>21</v>
      </c>
      <c r="C3" s="1750"/>
      <c r="D3" s="1750"/>
      <c r="E3" s="1750"/>
      <c r="F3" s="1750"/>
      <c r="G3" s="1750"/>
      <c r="H3" s="1750"/>
      <c r="I3" s="91"/>
      <c r="J3" s="91"/>
      <c r="K3" s="91"/>
      <c r="L3" s="91"/>
      <c r="M3" s="91"/>
    </row>
    <row r="4" spans="1:17" ht="18">
      <c r="B4" s="1632" t="s">
        <v>588</v>
      </c>
      <c r="C4" s="1632"/>
      <c r="D4" s="1632"/>
      <c r="E4" s="1632"/>
      <c r="F4" s="1632"/>
      <c r="G4" s="1632"/>
      <c r="H4" s="1632"/>
      <c r="I4" s="91"/>
      <c r="J4" s="91"/>
      <c r="K4" s="91"/>
      <c r="L4" s="91"/>
      <c r="M4" s="91"/>
    </row>
    <row r="5" spans="1:17" ht="18">
      <c r="B5" s="1751" t="s">
        <v>3416</v>
      </c>
      <c r="C5" s="1751"/>
      <c r="D5" s="1751"/>
      <c r="E5" s="1751"/>
      <c r="F5" s="1751"/>
      <c r="G5" s="1751"/>
      <c r="H5" s="1751"/>
      <c r="I5" s="91"/>
      <c r="J5" s="91"/>
      <c r="K5" s="91"/>
      <c r="L5" s="91"/>
      <c r="M5" s="91"/>
    </row>
    <row r="6" spans="1:17" ht="18">
      <c r="B6" s="1751" t="str">
        <f>"dk;kZy; ds v/khu dk;Zjr fuEukafdr prqFkZ Js.kh deZpkfj;ksa dks foRrh; l= "&amp;Master!E3&amp;" ds onhZ HkRrs dh "</f>
        <v xml:space="preserve">dk;kZy; ds v/khu dk;Zjr fuEukafdr prqFkZ Js.kh deZpkfj;ksa dks foRrh; l= 2021-22 ds onhZ HkRrs dh </v>
      </c>
      <c r="C6" s="1751"/>
      <c r="D6" s="1751"/>
      <c r="E6" s="1751"/>
      <c r="F6" s="1751"/>
      <c r="G6" s="1751"/>
      <c r="H6" s="1751"/>
      <c r="I6" s="91"/>
      <c r="J6" s="91"/>
      <c r="K6" s="91"/>
      <c r="L6" s="91"/>
      <c r="M6" s="91"/>
    </row>
    <row r="7" spans="1:17" ht="18.600000000000001" thickBot="1">
      <c r="B7" s="1578" t="s">
        <v>589</v>
      </c>
      <c r="C7" s="1578"/>
      <c r="D7" s="1578"/>
      <c r="E7" s="1578"/>
      <c r="F7" s="1578"/>
      <c r="G7" s="1578"/>
      <c r="H7" s="228"/>
      <c r="I7" s="91"/>
      <c r="J7" s="91"/>
      <c r="K7" s="91"/>
      <c r="L7" s="91"/>
      <c r="M7" s="91"/>
    </row>
    <row r="8" spans="1:17" ht="36.6" thickBot="1">
      <c r="A8" s="1332" t="s">
        <v>298</v>
      </c>
      <c r="B8" s="1131" t="s">
        <v>335</v>
      </c>
      <c r="C8" s="1131" t="s">
        <v>23</v>
      </c>
      <c r="D8" s="1131" t="s">
        <v>294</v>
      </c>
      <c r="E8" s="1291" t="s">
        <v>590</v>
      </c>
      <c r="F8" s="1131" t="s">
        <v>586</v>
      </c>
      <c r="G8" s="1131" t="s">
        <v>587</v>
      </c>
      <c r="H8" s="1131" t="s">
        <v>281</v>
      </c>
      <c r="I8" s="91"/>
      <c r="J8" s="91"/>
      <c r="K8" s="91"/>
      <c r="L8" s="91"/>
      <c r="M8" s="91"/>
    </row>
    <row r="9" spans="1:17" ht="16.2" thickBot="1">
      <c r="A9" s="1263">
        <v>15</v>
      </c>
      <c r="B9" s="1327">
        <f>IF(C9="","",1)</f>
        <v>1</v>
      </c>
      <c r="C9" s="1194" t="str">
        <f>IF(ISNA(VLOOKUP($A9,$I$9:$O$108,2,FALSE)),"",VLOOKUP($A9,$I$9:$O$108,2,FALSE))</f>
        <v>lq'khyk cSjok</v>
      </c>
      <c r="D9" s="1286" t="str">
        <f>IF(ISNA(VLOOKUP($A9,$I$9:$O$108,3,FALSE)),"",VLOOKUP($A9,$I$9:$O$108,3,FALSE))</f>
        <v>कनिष्ठ सहायक</v>
      </c>
      <c r="E9" s="1333" t="s">
        <v>591</v>
      </c>
      <c r="F9" s="1193">
        <f>IF(ISNA(VLOOKUP($A9,$I$9:$O$108,7,FALSE)),"",VLOOKUP($A9,$I$9:$O$108,7,FALSE))</f>
        <v>14600</v>
      </c>
      <c r="G9" s="1334">
        <f>IF(E9="","",P9*Q9)</f>
        <v>1650</v>
      </c>
      <c r="H9" s="1335"/>
      <c r="I9">
        <f>EmpDetail!A4</f>
        <v>1</v>
      </c>
      <c r="J9" t="str">
        <f>EmpDetail!B4</f>
        <v>fd'ku yky cSjok</v>
      </c>
      <c r="K9" t="str">
        <f>EmpDetail!C4</f>
        <v>प्रधानाचार्य</v>
      </c>
      <c r="L9" t="str">
        <f>EmpDetail!D4</f>
        <v>राउमावि चौगाई</v>
      </c>
      <c r="M9" s="41">
        <f>EmpDetail!E4</f>
        <v>22656</v>
      </c>
      <c r="N9" s="41" t="str">
        <f>EmpDetail!J4</f>
        <v>L-16</v>
      </c>
      <c r="O9">
        <f>EmpDetail!K4</f>
        <v>95900</v>
      </c>
      <c r="P9">
        <f>IF(E9="पुरुष",1650,1)</f>
        <v>1650</v>
      </c>
      <c r="Q9">
        <f>IF(E9="महिला",1950,1)</f>
        <v>1</v>
      </c>
    </row>
    <row r="10" spans="1:17" ht="16.2" thickBot="1">
      <c r="A10" s="1263"/>
      <c r="B10" s="1327" t="str">
        <f>IF(C10="","",B9+1)</f>
        <v/>
      </c>
      <c r="C10" s="1194" t="str">
        <f t="shared" ref="C10:C18" si="0">IF(ISNA(VLOOKUP($A10,$I$9:$O$108,2,FALSE)),"",VLOOKUP($A10,$I$9:$O$108,2,FALSE))</f>
        <v/>
      </c>
      <c r="D10" s="1286" t="str">
        <f t="shared" ref="D10:D18" si="1">IF(ISNA(VLOOKUP($A10,$I$9:$O$108,3,FALSE)),"",VLOOKUP($A10,$I$9:$O$108,3,FALSE))</f>
        <v/>
      </c>
      <c r="E10" s="1333"/>
      <c r="F10" s="1193" t="str">
        <f t="shared" ref="F10:F18" si="2">IF(ISNA(VLOOKUP($A10,$I$9:$O$108,7,FALSE)),"",VLOOKUP($A10,$I$9:$O$108,7,FALSE))</f>
        <v/>
      </c>
      <c r="G10" s="1334" t="str">
        <f t="shared" ref="G10:G18" si="3">IF(E10="","",P10*Q10)</f>
        <v/>
      </c>
      <c r="H10" s="1335"/>
      <c r="I10">
        <f>EmpDetail!A5</f>
        <v>2</v>
      </c>
      <c r="J10" t="str">
        <f>EmpDetail!B5</f>
        <v>iwj.k pUn y{kdkj</v>
      </c>
      <c r="K10" t="str">
        <f>EmpDetail!C5</f>
        <v>व्याख्याता</v>
      </c>
      <c r="L10" t="str">
        <f>EmpDetail!D5</f>
        <v>राउमावि चौगाई</v>
      </c>
      <c r="M10" s="41">
        <f>EmpDetail!E5</f>
        <v>26122</v>
      </c>
      <c r="N10" s="41" t="str">
        <f>EmpDetail!J5</f>
        <v>L-12</v>
      </c>
      <c r="O10">
        <f>EmpDetail!K5</f>
        <v>56100</v>
      </c>
      <c r="P10">
        <f t="shared" ref="P10:P18" si="4">IF(E10="पुरुष",1650,1)</f>
        <v>1</v>
      </c>
      <c r="Q10">
        <f t="shared" ref="Q10:Q18" si="5">IF(E10="महिला",1950,1)</f>
        <v>1</v>
      </c>
    </row>
    <row r="11" spans="1:17" ht="16.2" thickBot="1">
      <c r="A11" s="1263"/>
      <c r="B11" s="1327" t="str">
        <f t="shared" ref="B11:B18" si="6">IF(C11="","",B10+1)</f>
        <v/>
      </c>
      <c r="C11" s="1194" t="str">
        <f t="shared" si="0"/>
        <v/>
      </c>
      <c r="D11" s="1286" t="str">
        <f t="shared" si="1"/>
        <v/>
      </c>
      <c r="E11" s="1333"/>
      <c r="F11" s="1193" t="str">
        <f t="shared" si="2"/>
        <v/>
      </c>
      <c r="G11" s="1334" t="str">
        <f t="shared" si="3"/>
        <v/>
      </c>
      <c r="H11" s="1335"/>
      <c r="I11">
        <f>EmpDetail!A6</f>
        <v>3</v>
      </c>
      <c r="J11" t="str">
        <f>EmpDetail!B6</f>
        <v>jktsUnz dqekj tSu</v>
      </c>
      <c r="K11" t="str">
        <f>EmpDetail!C6</f>
        <v>व्याख्याता</v>
      </c>
      <c r="L11" t="str">
        <f>EmpDetail!D6</f>
        <v>राउमावि चौगाई</v>
      </c>
      <c r="M11" s="41">
        <f>EmpDetail!E6</f>
        <v>25095</v>
      </c>
      <c r="N11" s="41" t="str">
        <f>EmpDetail!J6</f>
        <v>L-12</v>
      </c>
      <c r="O11">
        <f>EmpDetail!K6</f>
        <v>63100</v>
      </c>
      <c r="P11">
        <f t="shared" si="4"/>
        <v>1</v>
      </c>
      <c r="Q11">
        <f t="shared" si="5"/>
        <v>1</v>
      </c>
    </row>
    <row r="12" spans="1:17" ht="16.2" thickBot="1">
      <c r="A12" s="1263"/>
      <c r="B12" s="1327" t="str">
        <f t="shared" si="6"/>
        <v/>
      </c>
      <c r="C12" s="1194" t="str">
        <f t="shared" si="0"/>
        <v/>
      </c>
      <c r="D12" s="1286" t="str">
        <f t="shared" si="1"/>
        <v/>
      </c>
      <c r="E12" s="1333"/>
      <c r="F12" s="1193" t="str">
        <f t="shared" si="2"/>
        <v/>
      </c>
      <c r="G12" s="1334" t="str">
        <f t="shared" si="3"/>
        <v/>
      </c>
      <c r="H12" s="1335"/>
      <c r="I12">
        <f>EmpDetail!A7</f>
        <v>4</v>
      </c>
      <c r="J12" t="str">
        <f>EmpDetail!B7</f>
        <v>fd'ku yky cSjok</v>
      </c>
      <c r="K12" t="str">
        <f>EmpDetail!C7</f>
        <v>व्याख्याता</v>
      </c>
      <c r="L12" t="str">
        <f>EmpDetail!D7</f>
        <v>राउमावि चौगाई</v>
      </c>
      <c r="M12" s="41">
        <f>EmpDetail!E7</f>
        <v>27217</v>
      </c>
      <c r="N12" s="41" t="str">
        <f>EmpDetail!J7</f>
        <v>L-12</v>
      </c>
      <c r="O12">
        <f>EmpDetail!K7</f>
        <v>54500</v>
      </c>
      <c r="P12">
        <f t="shared" si="4"/>
        <v>1</v>
      </c>
      <c r="Q12">
        <f t="shared" si="5"/>
        <v>1</v>
      </c>
    </row>
    <row r="13" spans="1:17" ht="16.2" thickBot="1">
      <c r="A13" s="1263"/>
      <c r="B13" s="1327" t="str">
        <f t="shared" si="6"/>
        <v/>
      </c>
      <c r="C13" s="1194" t="str">
        <f t="shared" si="0"/>
        <v/>
      </c>
      <c r="D13" s="1286" t="str">
        <f t="shared" si="1"/>
        <v/>
      </c>
      <c r="E13" s="1333"/>
      <c r="F13" s="1193" t="str">
        <f t="shared" si="2"/>
        <v/>
      </c>
      <c r="G13" s="1334" t="str">
        <f t="shared" si="3"/>
        <v/>
      </c>
      <c r="H13" s="1335"/>
      <c r="I13">
        <f>EmpDetail!A8</f>
        <v>5</v>
      </c>
      <c r="J13" t="str">
        <f>EmpDetail!B8</f>
        <v>lR;ukjk;.k 'kekZ</v>
      </c>
      <c r="K13" t="str">
        <f>EmpDetail!C8</f>
        <v>वरिष्ठ अध्यापक</v>
      </c>
      <c r="L13" t="str">
        <f>EmpDetail!D8</f>
        <v>राउमावि चौगाई</v>
      </c>
      <c r="M13" s="41">
        <f>EmpDetail!E8</f>
        <v>22828</v>
      </c>
      <c r="N13" s="41" t="str">
        <f>EmpDetail!J8</f>
        <v>L-13</v>
      </c>
      <c r="O13">
        <f>EmpDetail!K8</f>
        <v>71300</v>
      </c>
      <c r="P13">
        <f t="shared" si="4"/>
        <v>1</v>
      </c>
      <c r="Q13">
        <f t="shared" si="5"/>
        <v>1</v>
      </c>
    </row>
    <row r="14" spans="1:17" ht="16.2" thickBot="1">
      <c r="A14" s="1263"/>
      <c r="B14" s="1327" t="str">
        <f t="shared" si="6"/>
        <v/>
      </c>
      <c r="C14" s="1194" t="str">
        <f t="shared" si="0"/>
        <v/>
      </c>
      <c r="D14" s="1286" t="str">
        <f t="shared" si="1"/>
        <v/>
      </c>
      <c r="E14" s="1333"/>
      <c r="F14" s="1193" t="str">
        <f t="shared" si="2"/>
        <v/>
      </c>
      <c r="G14" s="1334" t="str">
        <f t="shared" si="3"/>
        <v/>
      </c>
      <c r="H14" s="1335"/>
      <c r="I14">
        <f>EmpDetail!A9</f>
        <v>6</v>
      </c>
      <c r="J14" t="str">
        <f>EmpDetail!B9</f>
        <v>iq"ik tSu</v>
      </c>
      <c r="K14" t="str">
        <f>EmpDetail!C9</f>
        <v>वरिष्ठ अध्यापक</v>
      </c>
      <c r="L14" t="str">
        <f>EmpDetail!D9</f>
        <v>राउमावि चौगाई</v>
      </c>
      <c r="M14" s="41">
        <f>EmpDetail!E9</f>
        <v>23477</v>
      </c>
      <c r="N14" s="41" t="str">
        <f>EmpDetail!J9</f>
        <v>L-13</v>
      </c>
      <c r="O14">
        <f>EmpDetail!K9</f>
        <v>73400</v>
      </c>
      <c r="P14">
        <f t="shared" si="4"/>
        <v>1</v>
      </c>
      <c r="Q14">
        <f t="shared" si="5"/>
        <v>1</v>
      </c>
    </row>
    <row r="15" spans="1:17" ht="16.2" thickBot="1">
      <c r="A15" s="1263"/>
      <c r="B15" s="1327" t="str">
        <f t="shared" si="6"/>
        <v/>
      </c>
      <c r="C15" s="1194" t="str">
        <f t="shared" si="0"/>
        <v/>
      </c>
      <c r="D15" s="1286" t="str">
        <f t="shared" si="1"/>
        <v/>
      </c>
      <c r="E15" s="1333"/>
      <c r="F15" s="1193" t="str">
        <f t="shared" si="2"/>
        <v/>
      </c>
      <c r="G15" s="1334" t="str">
        <f t="shared" si="3"/>
        <v/>
      </c>
      <c r="H15" s="1335"/>
      <c r="I15">
        <f>EmpDetail!A10</f>
        <v>7</v>
      </c>
      <c r="J15" t="str">
        <f>EmpDetail!B10</f>
        <v>vk'kkjke eh.kk</v>
      </c>
      <c r="K15" t="str">
        <f>EmpDetail!C10</f>
        <v>वरिष्ठ अध्यापक</v>
      </c>
      <c r="L15" t="str">
        <f>EmpDetail!D10</f>
        <v>राउमावि चौगाई</v>
      </c>
      <c r="M15" s="41">
        <f>EmpDetail!E10</f>
        <v>28652</v>
      </c>
      <c r="N15" s="41" t="str">
        <f>EmpDetail!J10</f>
        <v>L-11</v>
      </c>
      <c r="O15">
        <f>EmpDetail!K10</f>
        <v>52300</v>
      </c>
      <c r="P15">
        <f t="shared" si="4"/>
        <v>1</v>
      </c>
      <c r="Q15">
        <f t="shared" si="5"/>
        <v>1</v>
      </c>
    </row>
    <row r="16" spans="1:17" ht="16.2" thickBot="1">
      <c r="A16" s="1263"/>
      <c r="B16" s="1327" t="str">
        <f t="shared" si="6"/>
        <v/>
      </c>
      <c r="C16" s="1194" t="str">
        <f t="shared" si="0"/>
        <v/>
      </c>
      <c r="D16" s="1286" t="str">
        <f t="shared" si="1"/>
        <v/>
      </c>
      <c r="E16" s="1333"/>
      <c r="F16" s="1193" t="str">
        <f t="shared" si="2"/>
        <v/>
      </c>
      <c r="G16" s="1334" t="str">
        <f t="shared" si="3"/>
        <v/>
      </c>
      <c r="H16" s="1335"/>
      <c r="I16">
        <f>EmpDetail!A11</f>
        <v>8</v>
      </c>
      <c r="J16" t="str">
        <f>EmpDetail!B11</f>
        <v>t;iky flag</v>
      </c>
      <c r="K16" t="str">
        <f>EmpDetail!C11</f>
        <v>वरिष्ठ अध्यापक</v>
      </c>
      <c r="L16" t="str">
        <f>EmpDetail!D11</f>
        <v>राउमावि चौगाई</v>
      </c>
      <c r="M16" s="41">
        <f>EmpDetail!E11</f>
        <v>26331</v>
      </c>
      <c r="N16" s="41" t="str">
        <f>EmpDetail!J11</f>
        <v>L-12</v>
      </c>
      <c r="O16">
        <f>EmpDetail!K11</f>
        <v>63100</v>
      </c>
      <c r="P16">
        <f t="shared" si="4"/>
        <v>1</v>
      </c>
      <c r="Q16">
        <f t="shared" si="5"/>
        <v>1</v>
      </c>
    </row>
    <row r="17" spans="1:17" ht="16.2" thickBot="1">
      <c r="A17" s="1263"/>
      <c r="B17" s="1327" t="str">
        <f t="shared" si="6"/>
        <v/>
      </c>
      <c r="C17" s="1194" t="str">
        <f t="shared" si="0"/>
        <v/>
      </c>
      <c r="D17" s="1286" t="str">
        <f t="shared" si="1"/>
        <v/>
      </c>
      <c r="E17" s="1333"/>
      <c r="F17" s="1193" t="str">
        <f t="shared" si="2"/>
        <v/>
      </c>
      <c r="G17" s="1334" t="str">
        <f t="shared" si="3"/>
        <v/>
      </c>
      <c r="H17" s="1335"/>
      <c r="I17">
        <f>EmpDetail!A12</f>
        <v>9</v>
      </c>
      <c r="J17" t="str">
        <f>EmpDetail!B12</f>
        <v>jkeizlkn jsxj</v>
      </c>
      <c r="K17" t="str">
        <f>EmpDetail!C12</f>
        <v>वरिष्ठ अध्यापक</v>
      </c>
      <c r="L17" t="str">
        <f>EmpDetail!D12</f>
        <v>राउमावि चौगाई</v>
      </c>
      <c r="M17" s="41">
        <f>EmpDetail!E12</f>
        <v>28642</v>
      </c>
      <c r="N17" s="41" t="str">
        <f>EmpDetail!J12</f>
        <v>L-11</v>
      </c>
      <c r="O17">
        <f>EmpDetail!K12</f>
        <v>46500</v>
      </c>
      <c r="P17">
        <f t="shared" si="4"/>
        <v>1</v>
      </c>
      <c r="Q17">
        <f t="shared" si="5"/>
        <v>1</v>
      </c>
    </row>
    <row r="18" spans="1:17" ht="16.2" thickBot="1">
      <c r="A18" s="1263"/>
      <c r="B18" s="1327" t="str">
        <f t="shared" si="6"/>
        <v/>
      </c>
      <c r="C18" s="1194" t="str">
        <f t="shared" si="0"/>
        <v/>
      </c>
      <c r="D18" s="1286" t="str">
        <f t="shared" si="1"/>
        <v/>
      </c>
      <c r="E18" s="1333"/>
      <c r="F18" s="1193" t="str">
        <f t="shared" si="2"/>
        <v/>
      </c>
      <c r="G18" s="1334" t="str">
        <f t="shared" si="3"/>
        <v/>
      </c>
      <c r="H18" s="1335"/>
      <c r="I18">
        <f>EmpDetail!A13</f>
        <v>10</v>
      </c>
      <c r="J18" t="str">
        <f>EmpDetail!B13</f>
        <v>egsUnz dqekj tkV</v>
      </c>
      <c r="K18" t="str">
        <f>EmpDetail!C13</f>
        <v>शारीरिक शिक्षक</v>
      </c>
      <c r="L18" t="str">
        <f>EmpDetail!D13</f>
        <v>राउमावि चौगाई</v>
      </c>
      <c r="M18" s="41">
        <f>EmpDetail!E13</f>
        <v>27789</v>
      </c>
      <c r="N18" s="41" t="str">
        <f>EmpDetail!J13</f>
        <v>L-12</v>
      </c>
      <c r="O18">
        <f>EmpDetail!K13</f>
        <v>61300</v>
      </c>
      <c r="P18">
        <f t="shared" si="4"/>
        <v>1</v>
      </c>
      <c r="Q18">
        <f t="shared" si="5"/>
        <v>1</v>
      </c>
    </row>
    <row r="19" spans="1:17" ht="18.600000000000001" thickBot="1">
      <c r="A19" s="1263"/>
      <c r="B19" s="1132"/>
      <c r="C19" s="1336" t="s">
        <v>269</v>
      </c>
      <c r="D19" s="1337"/>
      <c r="E19" s="1132"/>
      <c r="F19" s="1132"/>
      <c r="G19" s="1244">
        <f>SUM(G9:G18)</f>
        <v>1650</v>
      </c>
      <c r="H19" s="1132"/>
      <c r="I19">
        <f>EmpDetail!A14</f>
        <v>11</v>
      </c>
      <c r="J19" t="str">
        <f>EmpDetail!B14</f>
        <v>NksVw yky jsxj</v>
      </c>
      <c r="K19" t="str">
        <f>EmpDetail!C14</f>
        <v>अध्यापक ग्रेड III</v>
      </c>
      <c r="L19" t="str">
        <f>EmpDetail!D14</f>
        <v>राउमावि चौगाई</v>
      </c>
      <c r="M19" s="41">
        <f>EmpDetail!E14</f>
        <v>24663</v>
      </c>
      <c r="N19" s="41" t="str">
        <f>EmpDetail!J14</f>
        <v>L-13</v>
      </c>
      <c r="O19">
        <f>EmpDetail!K14</f>
        <v>65200</v>
      </c>
    </row>
    <row r="20" spans="1:17" ht="18">
      <c r="B20" s="228"/>
      <c r="C20" s="285" t="s">
        <v>592</v>
      </c>
      <c r="D20" s="1748" t="s">
        <v>593</v>
      </c>
      <c r="E20" s="1748"/>
      <c r="F20" s="1748"/>
      <c r="G20" s="1748"/>
      <c r="H20" s="1748"/>
      <c r="I20">
        <f>EmpDetail!A15</f>
        <v>12</v>
      </c>
      <c r="J20" t="str">
        <f>EmpDetail!B15</f>
        <v>dUgS;k yky egkoj</v>
      </c>
      <c r="K20" t="str">
        <f>EmpDetail!C15</f>
        <v>अध्यापक ग्रेड III</v>
      </c>
      <c r="L20" t="str">
        <f>EmpDetail!D15</f>
        <v>राउमावि चौगाई</v>
      </c>
      <c r="M20" s="41">
        <f>EmpDetail!E15</f>
        <v>22741</v>
      </c>
      <c r="N20" s="41" t="str">
        <f>EmpDetail!J15</f>
        <v>L-13</v>
      </c>
      <c r="O20">
        <f>EmpDetail!K15</f>
        <v>65200</v>
      </c>
    </row>
    <row r="21" spans="1:17" ht="18">
      <c r="B21" s="228"/>
      <c r="C21" s="228"/>
      <c r="D21" s="228"/>
      <c r="E21" s="228"/>
      <c r="F21" s="228"/>
      <c r="G21" s="57" t="str">
        <f>Master!B2</f>
        <v>प्रधानाचार्य</v>
      </c>
      <c r="H21" s="228"/>
      <c r="I21">
        <f>EmpDetail!A16</f>
        <v>13</v>
      </c>
      <c r="J21" t="str">
        <f>EmpDetail!B16</f>
        <v>prqHkqZt tkV</v>
      </c>
      <c r="K21" t="str">
        <f>EmpDetail!C16</f>
        <v>अध्यापक ग्रेड III</v>
      </c>
      <c r="L21" t="str">
        <f>EmpDetail!D16</f>
        <v>राउमावि चौगाई</v>
      </c>
      <c r="M21" s="41">
        <f>EmpDetail!E16</f>
        <v>27854</v>
      </c>
      <c r="N21" s="41" t="str">
        <f>EmpDetail!J16</f>
        <v>L-11</v>
      </c>
      <c r="O21">
        <f>EmpDetail!K16</f>
        <v>52300</v>
      </c>
    </row>
    <row r="22" spans="1:17" ht="18">
      <c r="B22" s="228"/>
      <c r="C22" s="228"/>
      <c r="D22" s="228"/>
      <c r="E22" s="228"/>
      <c r="F22" s="228"/>
      <c r="G22" s="286" t="str">
        <f>Master!B3</f>
        <v xml:space="preserve">राजकीय उच्च माध्यमिक विद्यालय </v>
      </c>
      <c r="H22" s="228"/>
      <c r="I22">
        <f>EmpDetail!A17</f>
        <v>14</v>
      </c>
      <c r="J22" t="str">
        <f>EmpDetail!B17</f>
        <v>vklsQk [kku</v>
      </c>
      <c r="K22" t="str">
        <f>EmpDetail!C17</f>
        <v>अध्यापक ग्रेड III</v>
      </c>
      <c r="L22" t="str">
        <f>EmpDetail!D17</f>
        <v>राउमावि चौगाई</v>
      </c>
      <c r="M22" s="41">
        <f>EmpDetail!E17</f>
        <v>25943</v>
      </c>
      <c r="N22" s="41" t="str">
        <f>EmpDetail!J17</f>
        <v>L-11</v>
      </c>
      <c r="O22">
        <f>EmpDetail!K17</f>
        <v>52300</v>
      </c>
    </row>
    <row r="23" spans="1:17" ht="18">
      <c r="B23" s="228"/>
      <c r="C23" s="228"/>
      <c r="D23" s="228"/>
      <c r="E23" s="228"/>
      <c r="F23" s="228"/>
      <c r="G23" s="57" t="str">
        <f>Master!B4</f>
        <v>चौगाई]टोंक</v>
      </c>
      <c r="H23" s="228"/>
      <c r="I23">
        <f>EmpDetail!A18</f>
        <v>15</v>
      </c>
      <c r="J23" t="str">
        <f>EmpDetail!B18</f>
        <v>lq'khyk cSjok</v>
      </c>
      <c r="K23" t="str">
        <f>EmpDetail!C18</f>
        <v>कनिष्ठ सहायक</v>
      </c>
      <c r="L23" t="str">
        <f>EmpDetail!D18</f>
        <v>राउमावि चौगाई</v>
      </c>
      <c r="M23" s="41">
        <f>EmpDetail!E18</f>
        <v>34700</v>
      </c>
      <c r="N23" s="41" t="str">
        <f>EmpDetail!J18</f>
        <v>L-5</v>
      </c>
      <c r="O23">
        <f>EmpDetail!K18</f>
        <v>14600</v>
      </c>
    </row>
    <row r="24" spans="1:17" ht="18">
      <c r="B24" s="47" t="s">
        <v>283</v>
      </c>
      <c r="C24" s="23" t="str">
        <f>Master!H3&amp;Master!I3&amp;Master!J3&amp;Master!F4&amp;"/"</f>
        <v>राउमावि/चौगाई/संस्था/2019-2020/</v>
      </c>
      <c r="D24" s="228"/>
      <c r="E24" s="228"/>
      <c r="F24" s="228"/>
      <c r="G24" s="47" t="s">
        <v>226</v>
      </c>
      <c r="H24" s="1120">
        <f ca="1">TODAY()</f>
        <v>44369</v>
      </c>
      <c r="I24">
        <f>EmpDetail!A19</f>
        <v>16</v>
      </c>
      <c r="J24" t="str">
        <f>EmpDetail!B19</f>
        <v>txnh'k izlkn rsyh</v>
      </c>
      <c r="K24" t="str">
        <f>EmpDetail!C19</f>
        <v>सहायक कर्मचारी</v>
      </c>
      <c r="L24" t="str">
        <f>EmpDetail!D19</f>
        <v>राउमावि चौगाई</v>
      </c>
      <c r="M24" s="41">
        <f>EmpDetail!E19</f>
        <v>22801</v>
      </c>
      <c r="N24" s="41" t="str">
        <f>EmpDetail!J19</f>
        <v>L-5</v>
      </c>
      <c r="O24">
        <f>EmpDetail!K19</f>
        <v>34700</v>
      </c>
    </row>
    <row r="25" spans="1:17" ht="18">
      <c r="B25" s="26"/>
      <c r="C25" s="26" t="s">
        <v>220</v>
      </c>
      <c r="D25" s="28"/>
      <c r="E25" s="228"/>
      <c r="F25" s="228"/>
      <c r="G25" s="228"/>
      <c r="H25" s="228"/>
      <c r="I25">
        <f>EmpDetail!A20</f>
        <v>17</v>
      </c>
      <c r="J25" t="str">
        <f>EmpDetail!B20</f>
        <v>jfoUnz dqekj tSu</v>
      </c>
      <c r="K25" t="str">
        <f>EmpDetail!C20</f>
        <v>अध्यापक ग्रेड III</v>
      </c>
      <c r="L25" t="str">
        <f>EmpDetail!D20</f>
        <v>राउप्रावि मोहिनी</v>
      </c>
      <c r="M25" s="41">
        <f>EmpDetail!E20</f>
        <v>24708</v>
      </c>
      <c r="N25" s="41" t="str">
        <f>EmpDetail!J20</f>
        <v>L-12</v>
      </c>
      <c r="O25">
        <f>EmpDetail!K20</f>
        <v>65200</v>
      </c>
    </row>
    <row r="26" spans="1:17" ht="18">
      <c r="B26" s="26">
        <v>1</v>
      </c>
      <c r="C26" s="281" t="s">
        <v>267</v>
      </c>
      <c r="D26" s="282" t="str">
        <f>Master!H4</f>
        <v>पीपलू</v>
      </c>
      <c r="E26" s="228"/>
      <c r="F26" s="228"/>
      <c r="G26" s="228"/>
      <c r="H26" s="228"/>
      <c r="I26">
        <f>EmpDetail!A21</f>
        <v>18</v>
      </c>
      <c r="J26" t="str">
        <f>EmpDetail!B21</f>
        <v xml:space="preserve"> ';ke lqUnj ckxkSM</v>
      </c>
      <c r="K26" t="str">
        <f>EmpDetail!C21</f>
        <v>अध्यापक ग्रेड III</v>
      </c>
      <c r="L26" t="str">
        <f>EmpDetail!D21</f>
        <v>राउप्रावि मोहिनी</v>
      </c>
      <c r="M26" s="41">
        <f>EmpDetail!E21</f>
        <v>30538</v>
      </c>
      <c r="N26" s="41" t="str">
        <f>EmpDetail!J21</f>
        <v>L-10</v>
      </c>
      <c r="O26">
        <f>EmpDetail!K21</f>
        <v>40300</v>
      </c>
    </row>
    <row r="27" spans="1:17" ht="18">
      <c r="B27" s="26">
        <v>2</v>
      </c>
      <c r="C27" s="26" t="s">
        <v>263</v>
      </c>
      <c r="D27" s="3"/>
      <c r="E27" s="228"/>
      <c r="F27" s="228"/>
      <c r="G27" s="228"/>
      <c r="H27" s="228"/>
      <c r="I27">
        <f>EmpDetail!A22</f>
        <v>19</v>
      </c>
      <c r="J27" t="str">
        <f>EmpDetail!B22</f>
        <v>d`".kk 'kekZ</v>
      </c>
      <c r="K27" t="str">
        <f>EmpDetail!C22</f>
        <v>प्रबोधक</v>
      </c>
      <c r="L27" t="str">
        <f>EmpDetail!D22</f>
        <v>राउप्रावि मोहिनी</v>
      </c>
      <c r="M27" s="41">
        <f>EmpDetail!E22</f>
        <v>26517</v>
      </c>
      <c r="N27" s="41" t="str">
        <f>EmpDetail!J22</f>
        <v>L-11</v>
      </c>
      <c r="O27">
        <f>EmpDetail!K22</f>
        <v>45100</v>
      </c>
    </row>
    <row r="28" spans="1:17" ht="18">
      <c r="B28" s="26">
        <v>3</v>
      </c>
      <c r="C28" s="26" t="s">
        <v>476</v>
      </c>
      <c r="D28" s="3"/>
      <c r="E28" s="228"/>
      <c r="F28" s="228"/>
      <c r="G28" s="228"/>
      <c r="H28" s="228"/>
      <c r="I28">
        <f>EmpDetail!A23</f>
        <v>20</v>
      </c>
      <c r="J28" t="str">
        <f>EmpDetail!B23</f>
        <v>/keZsUnz pkS/kjh</v>
      </c>
      <c r="K28" t="str">
        <f>EmpDetail!C23</f>
        <v>अध्यापक ग्रेड III</v>
      </c>
      <c r="L28" t="str">
        <f>EmpDetail!D23</f>
        <v>राउप्रावि गोरधनपुरा</v>
      </c>
      <c r="M28" s="41">
        <f>EmpDetail!E23</f>
        <v>32937</v>
      </c>
      <c r="N28" s="41" t="str">
        <f>EmpDetail!J23</f>
        <v>L-10</v>
      </c>
      <c r="O28">
        <f>EmpDetail!K23</f>
        <v>40300</v>
      </c>
    </row>
    <row r="29" spans="1:17" ht="18">
      <c r="B29" s="228"/>
      <c r="C29" s="228"/>
      <c r="D29" s="228"/>
      <c r="E29" s="228"/>
      <c r="F29" s="228"/>
      <c r="G29" s="286" t="str">
        <f>G21</f>
        <v>प्रधानाचार्य</v>
      </c>
      <c r="H29" s="228"/>
      <c r="I29">
        <f>EmpDetail!A24</f>
        <v>21</v>
      </c>
      <c r="J29" t="str">
        <f>EmpDetail!B24</f>
        <v>izgykn ekyh</v>
      </c>
      <c r="K29" t="str">
        <f>EmpDetail!C24</f>
        <v>प्रबोधक</v>
      </c>
      <c r="L29" t="str">
        <f>EmpDetail!D24</f>
        <v>राउप्रावि गोरधनपुरा</v>
      </c>
      <c r="M29" s="41">
        <f>EmpDetail!E24</f>
        <v>27248</v>
      </c>
      <c r="N29" s="41" t="str">
        <f>EmpDetail!J24</f>
        <v>L-11</v>
      </c>
      <c r="O29">
        <f>EmpDetail!K24</f>
        <v>46500</v>
      </c>
    </row>
    <row r="30" spans="1:17" ht="18">
      <c r="B30" s="228"/>
      <c r="C30" s="228"/>
      <c r="D30" s="228"/>
      <c r="E30" s="228"/>
      <c r="F30" s="228"/>
      <c r="G30" s="286" t="str">
        <f>G22</f>
        <v xml:space="preserve">राजकीय उच्च माध्यमिक विद्यालय </v>
      </c>
      <c r="H30" s="228"/>
      <c r="I30">
        <f>EmpDetail!A25</f>
        <v>22</v>
      </c>
      <c r="J30" t="str">
        <f>EmpDetail!B25</f>
        <v>jken;ky xqtZj</v>
      </c>
      <c r="K30" t="str">
        <f>EmpDetail!C25</f>
        <v>प्रबोधक</v>
      </c>
      <c r="L30" t="str">
        <f>EmpDetail!D25</f>
        <v>राउप्रावि सोंदीफल</v>
      </c>
      <c r="M30" s="41">
        <f>EmpDetail!E25</f>
        <v>28355</v>
      </c>
      <c r="N30" s="41" t="str">
        <f>EmpDetail!J25</f>
        <v>L-11</v>
      </c>
      <c r="O30">
        <f>EmpDetail!K25</f>
        <v>45100</v>
      </c>
    </row>
    <row r="31" spans="1:17" ht="18">
      <c r="B31" s="228"/>
      <c r="C31" s="228"/>
      <c r="D31" s="228"/>
      <c r="E31" s="228"/>
      <c r="F31" s="228"/>
      <c r="G31" s="286" t="str">
        <f>G23</f>
        <v>चौगाई]टोंक</v>
      </c>
      <c r="H31" s="228"/>
      <c r="I31">
        <f>EmpDetail!A26</f>
        <v>23</v>
      </c>
      <c r="J31" t="str">
        <f>EmpDetail!B26</f>
        <v>vkSeizdk'k tkV</v>
      </c>
      <c r="K31" t="str">
        <f>EmpDetail!C26</f>
        <v>अध्यापक ग्रेड III</v>
      </c>
      <c r="L31" t="str">
        <f>EmpDetail!D26</f>
        <v>राउप्रावि सोंदीफल</v>
      </c>
      <c r="M31" s="41">
        <f>EmpDetail!E26</f>
        <v>30255</v>
      </c>
      <c r="N31" s="41" t="str">
        <f>EmpDetail!J26</f>
        <v>L-11</v>
      </c>
      <c r="O31">
        <f>EmpDetail!K26</f>
        <v>45100</v>
      </c>
    </row>
    <row r="32" spans="1:17" ht="18">
      <c r="B32" s="91"/>
      <c r="C32" s="91"/>
      <c r="D32" s="91"/>
      <c r="E32" s="91"/>
      <c r="F32" s="91"/>
      <c r="G32" s="91"/>
      <c r="H32" s="91"/>
      <c r="I32">
        <f>EmpDetail!A27</f>
        <v>24</v>
      </c>
      <c r="J32" t="str">
        <f>EmpDetail!B27</f>
        <v>vthr flag</v>
      </c>
      <c r="K32" t="str">
        <f>EmpDetail!C27</f>
        <v>अध्यापक ग्रेड III</v>
      </c>
      <c r="L32" t="str">
        <f>EmpDetail!D27</f>
        <v>राप्रावि जानकीवल्लभपुरा</v>
      </c>
      <c r="M32" s="41">
        <f>EmpDetail!E27</f>
        <v>31997</v>
      </c>
      <c r="N32" s="41" t="str">
        <f>EmpDetail!J27</f>
        <v>L-10</v>
      </c>
      <c r="O32">
        <f>EmpDetail!K27</f>
        <v>40300</v>
      </c>
    </row>
    <row r="33" spans="2:15" ht="18">
      <c r="B33" s="91"/>
      <c r="C33" s="91"/>
      <c r="D33" s="91"/>
      <c r="E33" s="91"/>
      <c r="F33" s="91"/>
      <c r="G33" s="91"/>
      <c r="H33" s="91"/>
      <c r="I33">
        <f>EmpDetail!A28</f>
        <v>25</v>
      </c>
      <c r="J33" t="str">
        <f>EmpDetail!B28</f>
        <v>eq[rkj eha;k</v>
      </c>
      <c r="K33" t="str">
        <f>EmpDetail!C28</f>
        <v>प्रबोधक</v>
      </c>
      <c r="L33" t="str">
        <f>EmpDetail!D28</f>
        <v>राप्रावि जानकीवल्लभपुरा</v>
      </c>
      <c r="M33" s="41">
        <f>EmpDetail!E28</f>
        <v>27945</v>
      </c>
      <c r="N33" s="41" t="str">
        <f>EmpDetail!J28</f>
        <v>L-11</v>
      </c>
      <c r="O33">
        <f>EmpDetail!K28</f>
        <v>45100</v>
      </c>
    </row>
    <row r="34" spans="2:15" ht="18">
      <c r="B34" s="91"/>
      <c r="C34" s="91"/>
      <c r="D34" s="91"/>
      <c r="E34" s="91"/>
      <c r="F34" s="91"/>
      <c r="G34" s="91"/>
      <c r="H34" s="91"/>
      <c r="I34">
        <f>EmpDetail!A29</f>
        <v>26</v>
      </c>
      <c r="J34" t="str">
        <f>EmpDetail!B29</f>
        <v xml:space="preserve">eks0 tehy </v>
      </c>
      <c r="K34" t="str">
        <f>EmpDetail!C29</f>
        <v>प्रबोधक</v>
      </c>
      <c r="L34" t="str">
        <f>EmpDetail!D29</f>
        <v>राप्रावि रसूलपुरा</v>
      </c>
      <c r="M34" s="41">
        <f>EmpDetail!E29</f>
        <v>25096</v>
      </c>
      <c r="N34" s="41" t="str">
        <f>EmpDetail!J29</f>
        <v>L-11</v>
      </c>
      <c r="O34">
        <f>EmpDetail!K29</f>
        <v>45100</v>
      </c>
    </row>
    <row r="35" spans="2:15" ht="18">
      <c r="B35" s="91"/>
      <c r="C35" s="91"/>
      <c r="D35" s="91"/>
      <c r="E35" s="91"/>
      <c r="F35" s="91"/>
      <c r="G35" s="91"/>
      <c r="H35" s="91"/>
      <c r="I35">
        <f>EmpDetail!A30</f>
        <v>27</v>
      </c>
      <c r="J35" t="str">
        <f>EmpDetail!B30</f>
        <v>lkaojey tkV</v>
      </c>
      <c r="K35" t="str">
        <f>EmpDetail!C30</f>
        <v>अध्यापक ग्रेड III</v>
      </c>
      <c r="L35" t="str">
        <f>EmpDetail!D30</f>
        <v>राप्रावि रसूलपुरा</v>
      </c>
      <c r="M35" s="41">
        <f>EmpDetail!E30</f>
        <v>33666</v>
      </c>
      <c r="N35" s="41" t="str">
        <f>EmpDetail!J30</f>
        <v>L-10</v>
      </c>
      <c r="O35">
        <f>EmpDetail!K30</f>
        <v>38000</v>
      </c>
    </row>
    <row r="36" spans="2:15" ht="18">
      <c r="B36" s="91"/>
      <c r="C36" s="91"/>
      <c r="D36" s="91"/>
      <c r="E36" s="91"/>
      <c r="F36" s="91"/>
      <c r="G36" s="91"/>
      <c r="H36" s="91"/>
      <c r="I36">
        <f>EmpDetail!A31</f>
        <v>28</v>
      </c>
      <c r="J36" t="str">
        <f>EmpDetail!B31</f>
        <v>pkS/kjh eksuk jkekorkj</v>
      </c>
      <c r="K36" t="str">
        <f>EmpDetail!C31</f>
        <v>अध्यापक ग्रेड III</v>
      </c>
      <c r="L36" t="str">
        <f>EmpDetail!D31</f>
        <v>राप्रावि मोहिनी ढाणी बाढ</v>
      </c>
      <c r="M36" s="41">
        <f>EmpDetail!E31</f>
        <v>32878</v>
      </c>
      <c r="N36" s="41" t="str">
        <f>EmpDetail!J31</f>
        <v>L-10</v>
      </c>
      <c r="O36">
        <f>EmpDetail!K31</f>
        <v>38000</v>
      </c>
    </row>
    <row r="37" spans="2:15" ht="18">
      <c r="B37" s="91"/>
      <c r="C37" s="91"/>
      <c r="D37" s="91"/>
      <c r="E37" s="91"/>
      <c r="F37" s="91"/>
      <c r="G37" s="91"/>
      <c r="H37" s="91"/>
      <c r="I37">
        <f>EmpDetail!A32</f>
        <v>29</v>
      </c>
      <c r="J37" t="str">
        <f>EmpDetail!B32</f>
        <v>rkjkpUn tk;loky</v>
      </c>
      <c r="K37" t="str">
        <f>EmpDetail!C32</f>
        <v>प्रबोधक</v>
      </c>
      <c r="L37" t="str">
        <f>EmpDetail!D32</f>
        <v>राप्रावि मोहिनी ढाणी बाढ</v>
      </c>
      <c r="M37" s="41">
        <f>EmpDetail!E32</f>
        <v>28075</v>
      </c>
      <c r="N37" s="41" t="str">
        <f>EmpDetail!J32</f>
        <v>L-11</v>
      </c>
      <c r="O37">
        <f>EmpDetail!K32</f>
        <v>41300</v>
      </c>
    </row>
    <row r="38" spans="2:15" ht="18">
      <c r="B38" s="91"/>
      <c r="C38" s="91"/>
      <c r="D38" s="91"/>
      <c r="E38" s="91"/>
      <c r="F38" s="91"/>
      <c r="G38" s="91"/>
      <c r="H38" s="91"/>
      <c r="I38">
        <f>EmpDetail!A33</f>
        <v>30</v>
      </c>
      <c r="J38" t="str">
        <f>EmpDetail!B33</f>
        <v>jketl ;kno</v>
      </c>
      <c r="K38" t="str">
        <f>EmpDetail!C33</f>
        <v>अध्यापक ग्रेड III</v>
      </c>
      <c r="L38" t="str">
        <f>EmpDetail!D33</f>
        <v>राप्रावि बैरवा ढाणी सोन्दीफल</v>
      </c>
      <c r="M38" s="41">
        <f>EmpDetail!E33</f>
        <v>25731</v>
      </c>
      <c r="N38" s="41" t="str">
        <f>EmpDetail!J33</f>
        <v>L-12</v>
      </c>
      <c r="O38">
        <f>EmpDetail!K33</f>
        <v>63100</v>
      </c>
    </row>
    <row r="39" spans="2:15" ht="18">
      <c r="B39" s="91"/>
      <c r="C39" s="91"/>
      <c r="D39" s="91"/>
      <c r="E39" s="91"/>
      <c r="F39" s="91"/>
      <c r="G39" s="91"/>
      <c r="H39" s="91"/>
      <c r="I39">
        <f>EmpDetail!A34</f>
        <v>31</v>
      </c>
      <c r="J39" t="str">
        <f>EmpDetail!B34</f>
        <v>dtksMey eh.kk</v>
      </c>
      <c r="K39" t="str">
        <f>EmpDetail!C34</f>
        <v>अध्यापक ग्रेड III</v>
      </c>
      <c r="L39" t="str">
        <f>EmpDetail!D34</f>
        <v>राप्रावि बैरवा ढाणी सोन्दीफल</v>
      </c>
      <c r="M39" s="41">
        <f>EmpDetail!E34</f>
        <v>33055</v>
      </c>
      <c r="N39" s="41" t="str">
        <f>EmpDetail!J34</f>
        <v>L-10</v>
      </c>
      <c r="O39">
        <f>EmpDetail!K34</f>
        <v>38000</v>
      </c>
    </row>
    <row r="40" spans="2:15" ht="18">
      <c r="B40" s="91"/>
      <c r="C40" s="91"/>
      <c r="D40" s="91"/>
      <c r="E40" s="91"/>
      <c r="F40" s="91"/>
      <c r="G40" s="91"/>
      <c r="H40" s="91"/>
      <c r="I40">
        <f>EmpDetail!A35</f>
        <v>32</v>
      </c>
      <c r="J40" t="str">
        <f>EmpDetail!B35</f>
        <v>/kaut; xkSRre</v>
      </c>
      <c r="K40" t="str">
        <f>EmpDetail!C35</f>
        <v>अध्यापक ग्रेड III</v>
      </c>
      <c r="L40" t="str">
        <f>EmpDetail!D35</f>
        <v>राउप्रावि गोरधनपुरा</v>
      </c>
      <c r="M40" s="41">
        <f>EmpDetail!E35</f>
        <v>31649</v>
      </c>
      <c r="N40" s="41" t="str">
        <f>EmpDetail!J35</f>
        <v>L-10</v>
      </c>
      <c r="O40">
        <f>EmpDetail!K35</f>
        <v>34800</v>
      </c>
    </row>
    <row r="41" spans="2:15" ht="18">
      <c r="B41" s="91"/>
      <c r="C41" s="91"/>
      <c r="D41" s="91"/>
      <c r="E41" s="91"/>
      <c r="F41" s="91"/>
      <c r="G41" s="91"/>
      <c r="H41" s="91"/>
      <c r="I41">
        <f>EmpDetail!A36</f>
        <v>33</v>
      </c>
      <c r="J41" t="str">
        <f>EmpDetail!B36</f>
        <v>d`".kk xaxoky</v>
      </c>
      <c r="K41" t="str">
        <f>EmpDetail!C36</f>
        <v>अध्यापक ग्रेड III</v>
      </c>
      <c r="L41" t="str">
        <f>EmpDetail!D36</f>
        <v>राउप्रावि गोरधनपुरा</v>
      </c>
      <c r="M41" s="41">
        <f>EmpDetail!E36</f>
        <v>34870</v>
      </c>
      <c r="N41" s="41" t="str">
        <f>EmpDetail!J36</f>
        <v>L-10</v>
      </c>
      <c r="O41">
        <f>EmpDetail!K36</f>
        <v>33800</v>
      </c>
    </row>
    <row r="42" spans="2:15" ht="18">
      <c r="B42" s="91"/>
      <c r="C42" s="91"/>
      <c r="D42" s="91"/>
      <c r="E42" s="91"/>
      <c r="F42" s="91"/>
      <c r="G42" s="91"/>
      <c r="H42" s="91"/>
      <c r="I42">
        <f>EmpDetail!A37</f>
        <v>34</v>
      </c>
      <c r="J42" t="str">
        <f>EmpDetail!B37</f>
        <v>n'kjFk dqekj ;kno</v>
      </c>
      <c r="K42" t="str">
        <f>EmpDetail!C37</f>
        <v>अध्यापक ग्रेड III</v>
      </c>
      <c r="L42" t="str">
        <f>EmpDetail!D37</f>
        <v>राउप्रावि सोंदीफल</v>
      </c>
      <c r="M42" s="41">
        <f>EmpDetail!E37</f>
        <v>33239</v>
      </c>
      <c r="N42" s="41" t="str">
        <f>EmpDetail!J37</f>
        <v>L-10</v>
      </c>
      <c r="O42">
        <f>EmpDetail!K37</f>
        <v>23700</v>
      </c>
    </row>
    <row r="43" spans="2:15" ht="18">
      <c r="B43" s="91"/>
      <c r="C43" s="91"/>
      <c r="D43" s="91"/>
      <c r="E43" s="91"/>
      <c r="F43" s="91"/>
      <c r="G43" s="91"/>
      <c r="H43" s="91"/>
      <c r="I43">
        <f>EmpDetail!A38</f>
        <v>35</v>
      </c>
      <c r="J43" t="str">
        <f>EmpDetail!B38</f>
        <v>d`".k yky tkV</v>
      </c>
      <c r="K43" t="str">
        <f>EmpDetail!C38</f>
        <v>अध्यापक ग्रेड III</v>
      </c>
      <c r="L43" t="str">
        <f>EmpDetail!D38</f>
        <v>राउप्रावि सोंदीफल</v>
      </c>
      <c r="M43" s="41">
        <f>EmpDetail!E38</f>
        <v>33072</v>
      </c>
      <c r="N43" s="41" t="str">
        <f>EmpDetail!J38</f>
        <v>L-10</v>
      </c>
      <c r="O43">
        <f>EmpDetail!K38</f>
        <v>33800</v>
      </c>
    </row>
    <row r="44" spans="2:15" ht="18">
      <c r="B44" s="91"/>
      <c r="C44" s="91"/>
      <c r="D44" s="91"/>
      <c r="E44" s="91"/>
      <c r="F44" s="91"/>
      <c r="G44" s="91"/>
      <c r="H44" s="91"/>
      <c r="I44">
        <f>EmpDetail!A39</f>
        <v>36</v>
      </c>
      <c r="J44" t="str">
        <f>EmpDetail!B39</f>
        <v>nhisUnz dqekj iztkir</v>
      </c>
      <c r="K44" t="str">
        <f>EmpDetail!C39</f>
        <v>अध्यापक ग्रेड III</v>
      </c>
      <c r="L44" t="str">
        <f>EmpDetail!D39</f>
        <v>राउप्रावि सोंदीफल</v>
      </c>
      <c r="M44" s="41">
        <f>EmpDetail!E39</f>
        <v>34527</v>
      </c>
      <c r="N44" s="41" t="str">
        <f>EmpDetail!J39</f>
        <v>L-10</v>
      </c>
      <c r="O44">
        <f>EmpDetail!K39</f>
        <v>33800</v>
      </c>
    </row>
    <row r="45" spans="2:15" ht="18">
      <c r="B45" s="91"/>
      <c r="C45" s="91"/>
      <c r="D45" s="91"/>
      <c r="E45" s="91"/>
      <c r="F45" s="91"/>
      <c r="G45" s="91"/>
      <c r="H45" s="91"/>
      <c r="I45">
        <f>EmpDetail!A40</f>
        <v>37</v>
      </c>
      <c r="J45" t="str">
        <f>EmpDetail!B40</f>
        <v>uohu dqekj</v>
      </c>
      <c r="K45" t="str">
        <f>EmpDetail!C40</f>
        <v>अध्यापक ग्रेड III</v>
      </c>
      <c r="L45" t="str">
        <f>EmpDetail!D40</f>
        <v>राउप्रावि मोहिनी</v>
      </c>
      <c r="M45" s="41">
        <f>EmpDetail!E40</f>
        <v>34802</v>
      </c>
      <c r="N45" s="41" t="str">
        <f>EmpDetail!J40</f>
        <v>L-10</v>
      </c>
      <c r="O45">
        <f>EmpDetail!K40</f>
        <v>33800</v>
      </c>
    </row>
    <row r="46" spans="2:15" ht="18">
      <c r="B46" s="91"/>
      <c r="C46" s="91"/>
      <c r="D46" s="91"/>
      <c r="E46" s="91"/>
      <c r="F46" s="91"/>
      <c r="G46" s="91"/>
      <c r="H46" s="91"/>
      <c r="I46">
        <f>EmpDetail!A41</f>
        <v>38</v>
      </c>
      <c r="J46" t="str">
        <f>EmpDetail!B41</f>
        <v>ehrs'k dqekj 'kekZ</v>
      </c>
      <c r="K46" t="str">
        <f>EmpDetail!C41</f>
        <v>अध्यापक ग्रेड III</v>
      </c>
      <c r="L46" t="str">
        <f>EmpDetail!D41</f>
        <v>राउप्रावि मोहिनी</v>
      </c>
      <c r="M46" s="41">
        <f>EmpDetail!E41</f>
        <v>32733</v>
      </c>
      <c r="N46" s="41" t="str">
        <f>EmpDetail!J41</f>
        <v>L-10</v>
      </c>
      <c r="O46">
        <f>EmpDetail!K41</f>
        <v>34800</v>
      </c>
    </row>
    <row r="47" spans="2:15" ht="18">
      <c r="B47" s="91"/>
      <c r="C47" s="91"/>
      <c r="D47" s="91"/>
      <c r="E47" s="91"/>
      <c r="F47" s="91"/>
      <c r="G47" s="91"/>
      <c r="H47" s="91"/>
      <c r="I47">
        <f>EmpDetail!A42</f>
        <v>39</v>
      </c>
      <c r="J47" t="str">
        <f>EmpDetail!B42</f>
        <v>eUtw eh.kk</v>
      </c>
      <c r="K47" t="str">
        <f>EmpDetail!C42</f>
        <v>वरिष्ठ अध्यापक</v>
      </c>
      <c r="L47" t="str">
        <f>EmpDetail!D42</f>
        <v>राउप्रावि गोरधनपुरा</v>
      </c>
      <c r="M47" s="41">
        <f>EmpDetail!E42</f>
        <v>33244</v>
      </c>
      <c r="N47" s="41" t="str">
        <f>EmpDetail!J42</f>
        <v>L-10</v>
      </c>
      <c r="O47">
        <f>EmpDetail!K42</f>
        <v>33800</v>
      </c>
    </row>
    <row r="48" spans="2:15" ht="18">
      <c r="B48" s="91"/>
      <c r="C48" s="91"/>
      <c r="D48" s="91"/>
      <c r="E48" s="91"/>
      <c r="F48" s="91"/>
      <c r="G48" s="91"/>
      <c r="H48" s="91"/>
      <c r="I48">
        <f>EmpDetail!A43</f>
        <v>40</v>
      </c>
      <c r="J48" t="str">
        <f>EmpDetail!B43</f>
        <v>eatw pkS/kjh</v>
      </c>
      <c r="K48" t="str">
        <f>EmpDetail!C43</f>
        <v>वरिष्ठ अध्यापक</v>
      </c>
      <c r="L48" t="str">
        <f>EmpDetail!D43</f>
        <v>राउप्रावि सोंदीफल</v>
      </c>
      <c r="M48" s="41">
        <f>EmpDetail!E43</f>
        <v>33454</v>
      </c>
      <c r="N48" s="41" t="str">
        <f>EmpDetail!J43</f>
        <v>L-11</v>
      </c>
      <c r="O48">
        <f>EmpDetail!K43</f>
        <v>26500</v>
      </c>
    </row>
    <row r="49" spans="2:15" ht="18">
      <c r="B49" s="91"/>
      <c r="C49" s="91"/>
      <c r="D49" s="91"/>
      <c r="E49" s="91"/>
      <c r="F49" s="91"/>
      <c r="G49" s="91"/>
      <c r="H49" s="91"/>
      <c r="I49">
        <f>EmpDetail!A44</f>
        <v>41</v>
      </c>
      <c r="J49">
        <f>EmpDetail!B44</f>
        <v>0</v>
      </c>
      <c r="K49">
        <f>EmpDetail!C44</f>
        <v>0</v>
      </c>
      <c r="L49">
        <f>EmpDetail!D44</f>
        <v>0</v>
      </c>
      <c r="M49" s="41">
        <f>EmpDetail!E44</f>
        <v>0</v>
      </c>
      <c r="N49" s="41">
        <f>EmpDetail!J44</f>
        <v>0</v>
      </c>
      <c r="O49">
        <f>EmpDetail!K44</f>
        <v>0</v>
      </c>
    </row>
    <row r="50" spans="2:15" ht="18">
      <c r="B50" s="91"/>
      <c r="C50" s="91"/>
      <c r="D50" s="91"/>
      <c r="E50" s="91"/>
      <c r="F50" s="91"/>
      <c r="G50" s="91"/>
      <c r="H50" s="91"/>
      <c r="I50">
        <f>EmpDetail!A45</f>
        <v>42</v>
      </c>
      <c r="J50">
        <f>EmpDetail!B45</f>
        <v>0</v>
      </c>
      <c r="K50">
        <f>EmpDetail!C45</f>
        <v>0</v>
      </c>
      <c r="L50">
        <f>EmpDetail!D45</f>
        <v>0</v>
      </c>
      <c r="M50" s="41">
        <f>EmpDetail!E45</f>
        <v>0</v>
      </c>
      <c r="N50" s="41">
        <f>EmpDetail!J45</f>
        <v>0</v>
      </c>
      <c r="O50">
        <f>EmpDetail!K45</f>
        <v>0</v>
      </c>
    </row>
    <row r="51" spans="2:15" ht="18">
      <c r="B51" s="91"/>
      <c r="C51" s="91"/>
      <c r="D51" s="91"/>
      <c r="E51" s="91"/>
      <c r="F51" s="91"/>
      <c r="G51" s="91"/>
      <c r="H51" s="91"/>
      <c r="I51">
        <f>EmpDetail!A46</f>
        <v>43</v>
      </c>
      <c r="J51">
        <f>EmpDetail!B46</f>
        <v>0</v>
      </c>
      <c r="K51">
        <f>EmpDetail!C46</f>
        <v>0</v>
      </c>
      <c r="L51">
        <f>EmpDetail!D46</f>
        <v>0</v>
      </c>
      <c r="M51" s="41">
        <f>EmpDetail!E46</f>
        <v>0</v>
      </c>
      <c r="N51" s="41">
        <f>EmpDetail!J46</f>
        <v>0</v>
      </c>
      <c r="O51">
        <f>EmpDetail!K46</f>
        <v>0</v>
      </c>
    </row>
    <row r="52" spans="2:15" ht="18">
      <c r="B52" s="91"/>
      <c r="C52" s="91"/>
      <c r="D52" s="91"/>
      <c r="E52" s="91"/>
      <c r="F52" s="91"/>
      <c r="G52" s="91"/>
      <c r="H52" s="91"/>
      <c r="I52">
        <f>EmpDetail!A47</f>
        <v>44</v>
      </c>
      <c r="J52">
        <f>EmpDetail!B47</f>
        <v>0</v>
      </c>
      <c r="K52">
        <f>EmpDetail!C47</f>
        <v>0</v>
      </c>
      <c r="L52">
        <f>EmpDetail!D47</f>
        <v>0</v>
      </c>
      <c r="M52" s="41">
        <f>EmpDetail!E47</f>
        <v>0</v>
      </c>
      <c r="N52" s="41">
        <f>EmpDetail!J47</f>
        <v>0</v>
      </c>
      <c r="O52">
        <f>EmpDetail!K47</f>
        <v>0</v>
      </c>
    </row>
    <row r="53" spans="2:15" ht="18">
      <c r="B53" s="91"/>
      <c r="C53" s="91"/>
      <c r="D53" s="91"/>
      <c r="E53" s="91"/>
      <c r="F53" s="91"/>
      <c r="G53" s="91"/>
      <c r="H53" s="91"/>
      <c r="I53">
        <f>EmpDetail!A48</f>
        <v>45</v>
      </c>
      <c r="J53">
        <f>EmpDetail!B48</f>
        <v>0</v>
      </c>
      <c r="K53">
        <f>EmpDetail!C48</f>
        <v>0</v>
      </c>
      <c r="L53">
        <f>EmpDetail!D48</f>
        <v>0</v>
      </c>
      <c r="M53" s="41">
        <f>EmpDetail!E48</f>
        <v>0</v>
      </c>
      <c r="N53" s="41">
        <f>EmpDetail!J48</f>
        <v>0</v>
      </c>
      <c r="O53">
        <f>EmpDetail!K48</f>
        <v>0</v>
      </c>
    </row>
    <row r="54" spans="2:15" ht="18">
      <c r="B54" s="91"/>
      <c r="C54" s="91"/>
      <c r="D54" s="91"/>
      <c r="E54" s="91"/>
      <c r="F54" s="91"/>
      <c r="G54" s="91"/>
      <c r="H54" s="91"/>
      <c r="I54">
        <f>EmpDetail!A49</f>
        <v>46</v>
      </c>
      <c r="J54">
        <f>EmpDetail!B49</f>
        <v>0</v>
      </c>
      <c r="K54">
        <f>EmpDetail!C49</f>
        <v>0</v>
      </c>
      <c r="L54">
        <f>EmpDetail!D49</f>
        <v>0</v>
      </c>
      <c r="M54" s="41">
        <f>EmpDetail!E49</f>
        <v>0</v>
      </c>
      <c r="N54" s="41">
        <f>EmpDetail!J49</f>
        <v>0</v>
      </c>
      <c r="O54">
        <f>EmpDetail!K49</f>
        <v>0</v>
      </c>
    </row>
    <row r="55" spans="2:15" ht="18">
      <c r="B55" s="91"/>
      <c r="C55" s="91"/>
      <c r="D55" s="91"/>
      <c r="E55" s="91"/>
      <c r="F55" s="91"/>
      <c r="G55" s="91"/>
      <c r="H55" s="91"/>
      <c r="I55">
        <f>EmpDetail!A50</f>
        <v>47</v>
      </c>
      <c r="J55">
        <f>EmpDetail!B50</f>
        <v>0</v>
      </c>
      <c r="K55">
        <f>EmpDetail!C50</f>
        <v>0</v>
      </c>
      <c r="L55">
        <f>EmpDetail!D50</f>
        <v>0</v>
      </c>
      <c r="M55" s="41">
        <f>EmpDetail!E50</f>
        <v>0</v>
      </c>
      <c r="N55" s="41">
        <f>EmpDetail!J50</f>
        <v>0</v>
      </c>
      <c r="O55">
        <f>EmpDetail!K50</f>
        <v>0</v>
      </c>
    </row>
    <row r="56" spans="2:15" ht="18">
      <c r="B56" s="91"/>
      <c r="C56" s="91"/>
      <c r="D56" s="91"/>
      <c r="E56" s="91"/>
      <c r="F56" s="91"/>
      <c r="G56" s="91"/>
      <c r="H56" s="91"/>
      <c r="I56">
        <f>EmpDetail!A51</f>
        <v>48</v>
      </c>
      <c r="J56">
        <f>EmpDetail!B51</f>
        <v>0</v>
      </c>
      <c r="K56">
        <f>EmpDetail!C51</f>
        <v>0</v>
      </c>
      <c r="L56">
        <f>EmpDetail!D51</f>
        <v>0</v>
      </c>
      <c r="M56" s="41">
        <f>EmpDetail!E51</f>
        <v>0</v>
      </c>
      <c r="N56" s="41">
        <f>EmpDetail!J51</f>
        <v>0</v>
      </c>
      <c r="O56">
        <f>EmpDetail!K51</f>
        <v>0</v>
      </c>
    </row>
    <row r="57" spans="2:15" ht="18">
      <c r="B57" s="91"/>
      <c r="C57" s="91"/>
      <c r="D57" s="91"/>
      <c r="E57" s="91"/>
      <c r="F57" s="91"/>
      <c r="G57" s="91"/>
      <c r="H57" s="91"/>
      <c r="I57">
        <f>EmpDetail!A52</f>
        <v>49</v>
      </c>
      <c r="J57">
        <f>EmpDetail!B52</f>
        <v>0</v>
      </c>
      <c r="K57">
        <f>EmpDetail!C52</f>
        <v>0</v>
      </c>
      <c r="L57">
        <f>EmpDetail!D52</f>
        <v>0</v>
      </c>
      <c r="M57" s="41">
        <f>EmpDetail!E52</f>
        <v>0</v>
      </c>
      <c r="N57" s="41">
        <f>EmpDetail!J52</f>
        <v>0</v>
      </c>
      <c r="O57">
        <f>EmpDetail!K52</f>
        <v>0</v>
      </c>
    </row>
    <row r="58" spans="2:15" ht="18">
      <c r="B58" s="91"/>
      <c r="C58" s="91"/>
      <c r="D58" s="91"/>
      <c r="E58" s="91"/>
      <c r="F58" s="91"/>
      <c r="G58" s="91"/>
      <c r="H58" s="91"/>
      <c r="I58">
        <f>EmpDetail!A53</f>
        <v>50</v>
      </c>
      <c r="J58">
        <f>EmpDetail!B53</f>
        <v>0</v>
      </c>
      <c r="K58">
        <f>EmpDetail!C53</f>
        <v>0</v>
      </c>
      <c r="L58">
        <f>EmpDetail!D53</f>
        <v>0</v>
      </c>
      <c r="M58" s="41">
        <f>EmpDetail!E53</f>
        <v>0</v>
      </c>
      <c r="N58" s="41">
        <f>EmpDetail!J53</f>
        <v>0</v>
      </c>
      <c r="O58">
        <f>EmpDetail!K53</f>
        <v>0</v>
      </c>
    </row>
    <row r="59" spans="2:15" ht="18">
      <c r="B59" s="91"/>
      <c r="C59" s="91"/>
      <c r="D59" s="91"/>
      <c r="E59" s="91"/>
      <c r="F59" s="91"/>
      <c r="G59" s="91"/>
      <c r="H59" s="91"/>
      <c r="I59">
        <f>EmpDetail!A54</f>
        <v>51</v>
      </c>
      <c r="J59">
        <f>EmpDetail!B54</f>
        <v>0</v>
      </c>
      <c r="K59">
        <f>EmpDetail!C54</f>
        <v>0</v>
      </c>
      <c r="L59">
        <f>EmpDetail!D54</f>
        <v>0</v>
      </c>
      <c r="M59" s="41">
        <f>EmpDetail!E54</f>
        <v>0</v>
      </c>
      <c r="N59" s="41">
        <f>EmpDetail!J54</f>
        <v>0</v>
      </c>
      <c r="O59">
        <f>EmpDetail!K54</f>
        <v>0</v>
      </c>
    </row>
    <row r="60" spans="2:15" ht="18">
      <c r="B60" s="91"/>
      <c r="C60" s="91"/>
      <c r="D60" s="91"/>
      <c r="E60" s="91"/>
      <c r="F60" s="91"/>
      <c r="G60" s="91"/>
      <c r="H60" s="91"/>
      <c r="I60">
        <f>EmpDetail!A55</f>
        <v>52</v>
      </c>
      <c r="J60">
        <f>EmpDetail!B55</f>
        <v>0</v>
      </c>
      <c r="K60">
        <f>EmpDetail!C55</f>
        <v>0</v>
      </c>
      <c r="L60">
        <f>EmpDetail!D55</f>
        <v>0</v>
      </c>
      <c r="M60" s="41">
        <f>EmpDetail!E55</f>
        <v>0</v>
      </c>
      <c r="N60" s="41">
        <f>EmpDetail!J55</f>
        <v>0</v>
      </c>
      <c r="O60">
        <f>EmpDetail!K55</f>
        <v>0</v>
      </c>
    </row>
    <row r="61" spans="2:15" ht="18">
      <c r="B61" s="91"/>
      <c r="C61" s="91"/>
      <c r="D61" s="91"/>
      <c r="E61" s="91"/>
      <c r="F61" s="91"/>
      <c r="G61" s="91"/>
      <c r="H61" s="91"/>
      <c r="I61">
        <f>EmpDetail!A56</f>
        <v>53</v>
      </c>
      <c r="J61">
        <f>EmpDetail!B56</f>
        <v>0</v>
      </c>
      <c r="K61">
        <f>EmpDetail!C56</f>
        <v>0</v>
      </c>
      <c r="L61">
        <f>EmpDetail!D56</f>
        <v>0</v>
      </c>
      <c r="M61" s="41">
        <f>EmpDetail!E56</f>
        <v>0</v>
      </c>
      <c r="N61" s="41">
        <f>EmpDetail!J56</f>
        <v>0</v>
      </c>
      <c r="O61">
        <f>EmpDetail!K56</f>
        <v>0</v>
      </c>
    </row>
    <row r="62" spans="2:15" ht="18">
      <c r="B62" s="91"/>
      <c r="C62" s="91"/>
      <c r="D62" s="91"/>
      <c r="E62" s="91"/>
      <c r="F62" s="91"/>
      <c r="G62" s="91"/>
      <c r="H62" s="91"/>
      <c r="I62">
        <f>EmpDetail!A57</f>
        <v>54</v>
      </c>
      <c r="J62">
        <f>EmpDetail!B57</f>
        <v>0</v>
      </c>
      <c r="K62">
        <f>EmpDetail!C57</f>
        <v>0</v>
      </c>
      <c r="L62">
        <f>EmpDetail!D57</f>
        <v>0</v>
      </c>
      <c r="M62" s="41">
        <f>EmpDetail!E57</f>
        <v>0</v>
      </c>
      <c r="N62" s="41">
        <f>EmpDetail!J57</f>
        <v>0</v>
      </c>
      <c r="O62">
        <f>EmpDetail!K57</f>
        <v>0</v>
      </c>
    </row>
    <row r="63" spans="2:15" ht="18">
      <c r="B63" s="91"/>
      <c r="C63" s="91"/>
      <c r="D63" s="91"/>
      <c r="E63" s="91"/>
      <c r="F63" s="91"/>
      <c r="G63" s="91"/>
      <c r="H63" s="91"/>
      <c r="I63">
        <f>EmpDetail!A58</f>
        <v>55</v>
      </c>
      <c r="J63">
        <f>EmpDetail!B58</f>
        <v>0</v>
      </c>
      <c r="K63">
        <f>EmpDetail!C58</f>
        <v>0</v>
      </c>
      <c r="L63">
        <f>EmpDetail!D58</f>
        <v>0</v>
      </c>
      <c r="M63" s="41">
        <f>EmpDetail!E58</f>
        <v>0</v>
      </c>
      <c r="N63" s="41">
        <f>EmpDetail!J58</f>
        <v>0</v>
      </c>
      <c r="O63">
        <f>EmpDetail!K58</f>
        <v>0</v>
      </c>
    </row>
    <row r="64" spans="2:15" ht="18">
      <c r="B64" s="91"/>
      <c r="C64" s="91"/>
      <c r="D64" s="91"/>
      <c r="E64" s="91"/>
      <c r="F64" s="91"/>
      <c r="G64" s="91"/>
      <c r="H64" s="91"/>
      <c r="I64">
        <f>EmpDetail!A59</f>
        <v>56</v>
      </c>
      <c r="J64">
        <f>EmpDetail!B59</f>
        <v>0</v>
      </c>
      <c r="K64">
        <f>EmpDetail!C59</f>
        <v>0</v>
      </c>
      <c r="L64">
        <f>EmpDetail!D59</f>
        <v>0</v>
      </c>
      <c r="M64" s="41">
        <f>EmpDetail!E59</f>
        <v>0</v>
      </c>
      <c r="N64" s="41">
        <f>EmpDetail!J59</f>
        <v>0</v>
      </c>
      <c r="O64">
        <f>EmpDetail!K59</f>
        <v>0</v>
      </c>
    </row>
    <row r="65" spans="2:15" ht="18">
      <c r="B65" s="91"/>
      <c r="C65" s="91"/>
      <c r="D65" s="91"/>
      <c r="E65" s="91"/>
      <c r="F65" s="91"/>
      <c r="G65" s="91"/>
      <c r="H65" s="91"/>
      <c r="I65">
        <f>EmpDetail!A60</f>
        <v>57</v>
      </c>
      <c r="J65">
        <f>EmpDetail!B60</f>
        <v>0</v>
      </c>
      <c r="K65">
        <f>EmpDetail!C60</f>
        <v>0</v>
      </c>
      <c r="L65">
        <f>EmpDetail!D60</f>
        <v>0</v>
      </c>
      <c r="M65" s="41">
        <f>EmpDetail!E60</f>
        <v>0</v>
      </c>
      <c r="N65" s="41">
        <f>EmpDetail!J60</f>
        <v>0</v>
      </c>
      <c r="O65">
        <f>EmpDetail!K60</f>
        <v>0</v>
      </c>
    </row>
    <row r="66" spans="2:15" ht="18">
      <c r="B66" s="91"/>
      <c r="C66" s="91"/>
      <c r="D66" s="91"/>
      <c r="E66" s="91"/>
      <c r="F66" s="91"/>
      <c r="G66" s="91"/>
      <c r="H66" s="91"/>
      <c r="I66">
        <f>EmpDetail!A61</f>
        <v>58</v>
      </c>
      <c r="J66">
        <f>EmpDetail!B61</f>
        <v>0</v>
      </c>
      <c r="K66">
        <f>EmpDetail!C61</f>
        <v>0</v>
      </c>
      <c r="L66">
        <f>EmpDetail!D61</f>
        <v>0</v>
      </c>
      <c r="M66" s="41">
        <f>EmpDetail!E61</f>
        <v>0</v>
      </c>
      <c r="N66" s="41">
        <f>EmpDetail!J61</f>
        <v>0</v>
      </c>
      <c r="O66">
        <f>EmpDetail!K61</f>
        <v>0</v>
      </c>
    </row>
    <row r="67" spans="2:15" ht="18">
      <c r="B67" s="91"/>
      <c r="C67" s="91"/>
      <c r="D67" s="91"/>
      <c r="E67" s="91"/>
      <c r="F67" s="91"/>
      <c r="G67" s="91"/>
      <c r="H67" s="91"/>
      <c r="I67">
        <f>EmpDetail!A62</f>
        <v>59</v>
      </c>
      <c r="J67">
        <f>EmpDetail!B62</f>
        <v>0</v>
      </c>
      <c r="K67">
        <f>EmpDetail!C62</f>
        <v>0</v>
      </c>
      <c r="L67">
        <f>EmpDetail!D62</f>
        <v>0</v>
      </c>
      <c r="M67" s="41">
        <f>EmpDetail!E62</f>
        <v>0</v>
      </c>
      <c r="N67" s="41">
        <f>EmpDetail!J62</f>
        <v>0</v>
      </c>
      <c r="O67">
        <f>EmpDetail!K62</f>
        <v>0</v>
      </c>
    </row>
    <row r="68" spans="2:15" ht="18">
      <c r="B68" s="91"/>
      <c r="C68" s="91"/>
      <c r="D68" s="91"/>
      <c r="E68" s="91"/>
      <c r="F68" s="91"/>
      <c r="G68" s="91"/>
      <c r="H68" s="91"/>
      <c r="I68">
        <f>EmpDetail!A63</f>
        <v>60</v>
      </c>
      <c r="J68">
        <f>EmpDetail!B63</f>
        <v>0</v>
      </c>
      <c r="K68">
        <f>EmpDetail!C63</f>
        <v>0</v>
      </c>
      <c r="L68">
        <f>EmpDetail!D63</f>
        <v>0</v>
      </c>
      <c r="M68" s="41">
        <f>EmpDetail!E63</f>
        <v>0</v>
      </c>
      <c r="N68" s="41">
        <f>EmpDetail!J63</f>
        <v>0</v>
      </c>
      <c r="O68">
        <f>EmpDetail!K63</f>
        <v>0</v>
      </c>
    </row>
    <row r="69" spans="2:15" ht="18">
      <c r="B69" s="91"/>
      <c r="C69" s="91"/>
      <c r="D69" s="91"/>
      <c r="E69" s="91"/>
      <c r="F69" s="91"/>
      <c r="G69" s="91"/>
      <c r="H69" s="91"/>
      <c r="I69">
        <f>EmpDetail!A64</f>
        <v>61</v>
      </c>
      <c r="J69">
        <f>EmpDetail!B64</f>
        <v>0</v>
      </c>
      <c r="K69">
        <f>EmpDetail!C64</f>
        <v>0</v>
      </c>
      <c r="L69">
        <f>EmpDetail!D64</f>
        <v>0</v>
      </c>
      <c r="M69" s="41">
        <f>EmpDetail!E64</f>
        <v>0</v>
      </c>
      <c r="N69" s="41">
        <f>EmpDetail!J64</f>
        <v>0</v>
      </c>
      <c r="O69">
        <f>EmpDetail!K64</f>
        <v>0</v>
      </c>
    </row>
    <row r="70" spans="2:15" ht="18">
      <c r="B70" s="91"/>
      <c r="C70" s="91"/>
      <c r="D70" s="91"/>
      <c r="E70" s="91"/>
      <c r="F70" s="91"/>
      <c r="G70" s="91"/>
      <c r="H70" s="91"/>
      <c r="I70">
        <f>EmpDetail!A65</f>
        <v>62</v>
      </c>
      <c r="J70">
        <f>EmpDetail!B65</f>
        <v>0</v>
      </c>
      <c r="K70">
        <f>EmpDetail!C65</f>
        <v>0</v>
      </c>
      <c r="L70">
        <f>EmpDetail!D65</f>
        <v>0</v>
      </c>
      <c r="M70" s="41">
        <f>EmpDetail!E65</f>
        <v>0</v>
      </c>
      <c r="N70" s="41">
        <f>EmpDetail!J65</f>
        <v>0</v>
      </c>
      <c r="O70">
        <f>EmpDetail!K65</f>
        <v>0</v>
      </c>
    </row>
    <row r="71" spans="2:15" ht="18">
      <c r="B71" s="91"/>
      <c r="C71" s="91"/>
      <c r="D71" s="91"/>
      <c r="E71" s="91"/>
      <c r="F71" s="91"/>
      <c r="G71" s="91"/>
      <c r="H71" s="91"/>
      <c r="I71">
        <f>EmpDetail!A66</f>
        <v>63</v>
      </c>
      <c r="J71">
        <f>EmpDetail!B66</f>
        <v>0</v>
      </c>
      <c r="K71">
        <f>EmpDetail!C66</f>
        <v>0</v>
      </c>
      <c r="L71">
        <f>EmpDetail!D66</f>
        <v>0</v>
      </c>
      <c r="M71" s="41">
        <f>EmpDetail!E66</f>
        <v>0</v>
      </c>
      <c r="N71" s="41">
        <f>EmpDetail!J66</f>
        <v>0</v>
      </c>
      <c r="O71">
        <f>EmpDetail!K66</f>
        <v>0</v>
      </c>
    </row>
    <row r="72" spans="2:15" ht="18">
      <c r="B72" s="91"/>
      <c r="C72" s="91"/>
      <c r="D72" s="91"/>
      <c r="E72" s="91"/>
      <c r="F72" s="91"/>
      <c r="G72" s="91"/>
      <c r="H72" s="91"/>
      <c r="I72">
        <f>EmpDetail!A67</f>
        <v>64</v>
      </c>
      <c r="J72">
        <f>EmpDetail!B67</f>
        <v>0</v>
      </c>
      <c r="K72">
        <f>EmpDetail!C67</f>
        <v>0</v>
      </c>
      <c r="L72">
        <f>EmpDetail!D67</f>
        <v>0</v>
      </c>
      <c r="M72" s="41">
        <f>EmpDetail!E67</f>
        <v>0</v>
      </c>
      <c r="N72" s="41">
        <f>EmpDetail!J67</f>
        <v>0</v>
      </c>
      <c r="O72">
        <f>EmpDetail!K67</f>
        <v>0</v>
      </c>
    </row>
    <row r="73" spans="2:15" ht="18">
      <c r="B73" s="91"/>
      <c r="C73" s="91"/>
      <c r="D73" s="91"/>
      <c r="E73" s="91"/>
      <c r="F73" s="91"/>
      <c r="G73" s="91"/>
      <c r="H73" s="91"/>
      <c r="I73">
        <f>EmpDetail!A68</f>
        <v>65</v>
      </c>
      <c r="J73">
        <f>EmpDetail!B68</f>
        <v>0</v>
      </c>
      <c r="K73">
        <f>EmpDetail!C68</f>
        <v>0</v>
      </c>
      <c r="L73">
        <f>EmpDetail!D68</f>
        <v>0</v>
      </c>
      <c r="M73" s="41">
        <f>EmpDetail!E68</f>
        <v>0</v>
      </c>
      <c r="N73" s="41">
        <f>EmpDetail!J68</f>
        <v>0</v>
      </c>
      <c r="O73">
        <f>EmpDetail!K68</f>
        <v>0</v>
      </c>
    </row>
    <row r="74" spans="2:15" ht="18">
      <c r="B74" s="91"/>
      <c r="C74" s="91"/>
      <c r="D74" s="91"/>
      <c r="E74" s="91"/>
      <c r="F74" s="91"/>
      <c r="G74" s="91"/>
      <c r="H74" s="91"/>
      <c r="I74">
        <f>EmpDetail!A69</f>
        <v>66</v>
      </c>
      <c r="J74">
        <f>EmpDetail!B69</f>
        <v>0</v>
      </c>
      <c r="K74">
        <f>EmpDetail!C69</f>
        <v>0</v>
      </c>
      <c r="L74">
        <f>EmpDetail!D69</f>
        <v>0</v>
      </c>
      <c r="M74" s="41">
        <f>EmpDetail!E69</f>
        <v>0</v>
      </c>
      <c r="N74" s="41">
        <f>EmpDetail!J69</f>
        <v>0</v>
      </c>
      <c r="O74">
        <f>EmpDetail!K69</f>
        <v>0</v>
      </c>
    </row>
    <row r="75" spans="2:15" ht="18">
      <c r="B75" s="91"/>
      <c r="C75" s="91"/>
      <c r="D75" s="91"/>
      <c r="E75" s="91"/>
      <c r="F75" s="91"/>
      <c r="G75" s="91"/>
      <c r="H75" s="91"/>
      <c r="I75">
        <f>EmpDetail!A70</f>
        <v>67</v>
      </c>
      <c r="J75">
        <f>EmpDetail!B70</f>
        <v>0</v>
      </c>
      <c r="K75">
        <f>EmpDetail!C70</f>
        <v>0</v>
      </c>
      <c r="L75">
        <f>EmpDetail!D70</f>
        <v>0</v>
      </c>
      <c r="M75" s="41">
        <f>EmpDetail!E70</f>
        <v>0</v>
      </c>
      <c r="N75" s="41">
        <f>EmpDetail!J70</f>
        <v>0</v>
      </c>
      <c r="O75">
        <f>EmpDetail!K70</f>
        <v>0</v>
      </c>
    </row>
    <row r="76" spans="2:15" ht="18">
      <c r="B76" s="91"/>
      <c r="C76" s="91"/>
      <c r="D76" s="91"/>
      <c r="E76" s="91"/>
      <c r="F76" s="91"/>
      <c r="G76" s="91"/>
      <c r="H76" s="91"/>
      <c r="I76">
        <f>EmpDetail!A71</f>
        <v>68</v>
      </c>
      <c r="J76">
        <f>EmpDetail!B71</f>
        <v>0</v>
      </c>
      <c r="K76">
        <f>EmpDetail!C71</f>
        <v>0</v>
      </c>
      <c r="L76">
        <f>EmpDetail!D71</f>
        <v>0</v>
      </c>
      <c r="M76" s="41">
        <f>EmpDetail!E71</f>
        <v>0</v>
      </c>
      <c r="N76" s="41">
        <f>EmpDetail!J71</f>
        <v>0</v>
      </c>
      <c r="O76">
        <f>EmpDetail!K71</f>
        <v>0</v>
      </c>
    </row>
    <row r="77" spans="2:15" ht="18">
      <c r="B77" s="91"/>
      <c r="C77" s="91"/>
      <c r="D77" s="91"/>
      <c r="E77" s="91"/>
      <c r="F77" s="91"/>
      <c r="G77" s="91"/>
      <c r="H77" s="91"/>
      <c r="I77">
        <f>EmpDetail!A72</f>
        <v>69</v>
      </c>
      <c r="J77">
        <f>EmpDetail!B72</f>
        <v>0</v>
      </c>
      <c r="K77">
        <f>EmpDetail!C72</f>
        <v>0</v>
      </c>
      <c r="L77">
        <f>EmpDetail!D72</f>
        <v>0</v>
      </c>
      <c r="M77" s="41">
        <f>EmpDetail!E72</f>
        <v>0</v>
      </c>
      <c r="N77" s="41">
        <f>EmpDetail!J72</f>
        <v>0</v>
      </c>
      <c r="O77">
        <f>EmpDetail!K72</f>
        <v>0</v>
      </c>
    </row>
    <row r="78" spans="2:15" ht="18">
      <c r="B78" s="91"/>
      <c r="C78" s="91"/>
      <c r="D78" s="91"/>
      <c r="E78" s="91"/>
      <c r="F78" s="91"/>
      <c r="G78" s="91"/>
      <c r="H78" s="91"/>
      <c r="I78">
        <f>EmpDetail!A73</f>
        <v>70</v>
      </c>
      <c r="J78">
        <f>EmpDetail!B73</f>
        <v>0</v>
      </c>
      <c r="K78">
        <f>EmpDetail!C73</f>
        <v>0</v>
      </c>
      <c r="L78">
        <f>EmpDetail!D73</f>
        <v>0</v>
      </c>
      <c r="M78" s="41">
        <f>EmpDetail!E73</f>
        <v>0</v>
      </c>
      <c r="N78" s="41">
        <f>EmpDetail!J73</f>
        <v>0</v>
      </c>
      <c r="O78">
        <f>EmpDetail!K73</f>
        <v>0</v>
      </c>
    </row>
    <row r="79" spans="2:15" ht="18">
      <c r="B79" s="91"/>
      <c r="C79" s="91"/>
      <c r="D79" s="91"/>
      <c r="E79" s="91"/>
      <c r="F79" s="91"/>
      <c r="G79" s="91"/>
      <c r="H79" s="91"/>
      <c r="I79">
        <f>EmpDetail!A74</f>
        <v>71</v>
      </c>
      <c r="J79">
        <f>EmpDetail!B74</f>
        <v>0</v>
      </c>
      <c r="K79">
        <f>EmpDetail!C74</f>
        <v>0</v>
      </c>
      <c r="L79">
        <f>EmpDetail!D74</f>
        <v>0</v>
      </c>
      <c r="M79" s="41">
        <f>EmpDetail!E74</f>
        <v>0</v>
      </c>
      <c r="N79" s="41">
        <f>EmpDetail!J74</f>
        <v>0</v>
      </c>
      <c r="O79">
        <f>EmpDetail!K74</f>
        <v>0</v>
      </c>
    </row>
    <row r="80" spans="2:15" ht="18">
      <c r="B80" s="91"/>
      <c r="C80" s="91"/>
      <c r="D80" s="91"/>
      <c r="E80" s="91"/>
      <c r="F80" s="91"/>
      <c r="G80" s="91"/>
      <c r="H80" s="91"/>
      <c r="I80">
        <f>EmpDetail!A75</f>
        <v>72</v>
      </c>
      <c r="J80">
        <f>EmpDetail!B75</f>
        <v>0</v>
      </c>
      <c r="K80">
        <f>EmpDetail!C75</f>
        <v>0</v>
      </c>
      <c r="L80">
        <f>EmpDetail!D75</f>
        <v>0</v>
      </c>
      <c r="M80" s="41">
        <f>EmpDetail!E75</f>
        <v>0</v>
      </c>
      <c r="N80" s="41">
        <f>EmpDetail!J75</f>
        <v>0</v>
      </c>
      <c r="O80">
        <f>EmpDetail!K75</f>
        <v>0</v>
      </c>
    </row>
    <row r="81" spans="2:15" ht="18">
      <c r="B81" s="91"/>
      <c r="C81" s="91"/>
      <c r="D81" s="91"/>
      <c r="E81" s="91"/>
      <c r="F81" s="91"/>
      <c r="G81" s="91"/>
      <c r="H81" s="91"/>
      <c r="I81">
        <f>EmpDetail!A76</f>
        <v>73</v>
      </c>
      <c r="J81">
        <f>EmpDetail!B76</f>
        <v>0</v>
      </c>
      <c r="K81">
        <f>EmpDetail!C76</f>
        <v>0</v>
      </c>
      <c r="L81">
        <f>EmpDetail!D76</f>
        <v>0</v>
      </c>
      <c r="M81" s="41">
        <f>EmpDetail!E76</f>
        <v>0</v>
      </c>
      <c r="N81" s="41">
        <f>EmpDetail!J76</f>
        <v>0</v>
      </c>
      <c r="O81">
        <f>EmpDetail!K76</f>
        <v>0</v>
      </c>
    </row>
    <row r="82" spans="2:15" ht="18">
      <c r="B82" s="91"/>
      <c r="C82" s="91"/>
      <c r="D82" s="91"/>
      <c r="E82" s="91"/>
      <c r="F82" s="91"/>
      <c r="G82" s="91"/>
      <c r="H82" s="91"/>
      <c r="I82">
        <f>EmpDetail!A77</f>
        <v>74</v>
      </c>
      <c r="J82">
        <f>EmpDetail!B77</f>
        <v>0</v>
      </c>
      <c r="K82">
        <f>EmpDetail!C77</f>
        <v>0</v>
      </c>
      <c r="L82">
        <f>EmpDetail!D77</f>
        <v>0</v>
      </c>
      <c r="M82" s="41">
        <f>EmpDetail!E77</f>
        <v>0</v>
      </c>
      <c r="N82" s="41">
        <f>EmpDetail!J77</f>
        <v>0</v>
      </c>
      <c r="O82">
        <f>EmpDetail!K77</f>
        <v>0</v>
      </c>
    </row>
    <row r="83" spans="2:15" ht="18">
      <c r="B83" s="91"/>
      <c r="C83" s="91"/>
      <c r="D83" s="91"/>
      <c r="E83" s="91"/>
      <c r="F83" s="91"/>
      <c r="G83" s="91"/>
      <c r="H83" s="91"/>
      <c r="I83">
        <f>EmpDetail!A78</f>
        <v>75</v>
      </c>
      <c r="J83">
        <f>EmpDetail!B78</f>
        <v>0</v>
      </c>
      <c r="K83">
        <f>EmpDetail!C78</f>
        <v>0</v>
      </c>
      <c r="L83">
        <f>EmpDetail!D78</f>
        <v>0</v>
      </c>
      <c r="M83" s="41">
        <f>EmpDetail!E78</f>
        <v>0</v>
      </c>
      <c r="N83" s="41">
        <f>EmpDetail!J78</f>
        <v>0</v>
      </c>
      <c r="O83">
        <f>EmpDetail!K78</f>
        <v>0</v>
      </c>
    </row>
    <row r="84" spans="2:15" ht="18">
      <c r="B84" s="91"/>
      <c r="C84" s="91"/>
      <c r="D84" s="91"/>
      <c r="E84" s="91"/>
      <c r="F84" s="91"/>
      <c r="G84" s="91"/>
      <c r="H84" s="91"/>
      <c r="I84">
        <f>EmpDetail!A79</f>
        <v>76</v>
      </c>
      <c r="J84">
        <f>EmpDetail!B79</f>
        <v>0</v>
      </c>
      <c r="K84">
        <f>EmpDetail!C79</f>
        <v>0</v>
      </c>
      <c r="L84">
        <f>EmpDetail!D79</f>
        <v>0</v>
      </c>
      <c r="M84" s="41">
        <f>EmpDetail!E79</f>
        <v>0</v>
      </c>
      <c r="N84" s="41">
        <f>EmpDetail!J79</f>
        <v>0</v>
      </c>
      <c r="O84">
        <f>EmpDetail!K79</f>
        <v>0</v>
      </c>
    </row>
    <row r="85" spans="2:15" ht="18">
      <c r="B85" s="91"/>
      <c r="C85" s="91"/>
      <c r="D85" s="91"/>
      <c r="E85" s="91"/>
      <c r="F85" s="91"/>
      <c r="G85" s="91"/>
      <c r="H85" s="91"/>
      <c r="I85">
        <f>EmpDetail!A80</f>
        <v>77</v>
      </c>
      <c r="J85">
        <f>EmpDetail!B80</f>
        <v>0</v>
      </c>
      <c r="K85">
        <f>EmpDetail!C80</f>
        <v>0</v>
      </c>
      <c r="L85">
        <f>EmpDetail!D80</f>
        <v>0</v>
      </c>
      <c r="M85" s="41">
        <f>EmpDetail!E80</f>
        <v>0</v>
      </c>
      <c r="N85" s="41">
        <f>EmpDetail!J80</f>
        <v>0</v>
      </c>
      <c r="O85">
        <f>EmpDetail!K80</f>
        <v>0</v>
      </c>
    </row>
    <row r="86" spans="2:15" ht="18">
      <c r="B86" s="91"/>
      <c r="C86" s="91"/>
      <c r="D86" s="91"/>
      <c r="E86" s="91"/>
      <c r="F86" s="91"/>
      <c r="G86" s="91"/>
      <c r="H86" s="91"/>
      <c r="I86">
        <f>EmpDetail!A81</f>
        <v>78</v>
      </c>
      <c r="J86">
        <f>EmpDetail!B81</f>
        <v>0</v>
      </c>
      <c r="K86">
        <f>EmpDetail!C81</f>
        <v>0</v>
      </c>
      <c r="L86">
        <f>EmpDetail!D81</f>
        <v>0</v>
      </c>
      <c r="M86" s="41">
        <f>EmpDetail!E81</f>
        <v>0</v>
      </c>
      <c r="N86" s="41">
        <f>EmpDetail!J81</f>
        <v>0</v>
      </c>
      <c r="O86">
        <f>EmpDetail!K81</f>
        <v>0</v>
      </c>
    </row>
    <row r="87" spans="2:15" ht="18">
      <c r="B87" s="91"/>
      <c r="C87" s="91"/>
      <c r="D87" s="91"/>
      <c r="E87" s="91"/>
      <c r="F87" s="91"/>
      <c r="G87" s="91"/>
      <c r="H87" s="91"/>
      <c r="I87">
        <f>EmpDetail!A82</f>
        <v>79</v>
      </c>
      <c r="J87">
        <f>EmpDetail!B82</f>
        <v>0</v>
      </c>
      <c r="K87">
        <f>EmpDetail!C82</f>
        <v>0</v>
      </c>
      <c r="L87">
        <f>EmpDetail!D82</f>
        <v>0</v>
      </c>
      <c r="M87" s="41">
        <f>EmpDetail!E82</f>
        <v>0</v>
      </c>
      <c r="N87" s="41">
        <f>EmpDetail!J82</f>
        <v>0</v>
      </c>
      <c r="O87">
        <f>EmpDetail!K82</f>
        <v>0</v>
      </c>
    </row>
    <row r="88" spans="2:15" ht="18">
      <c r="B88" s="91"/>
      <c r="C88" s="91"/>
      <c r="D88" s="91"/>
      <c r="E88" s="91"/>
      <c r="F88" s="91"/>
      <c r="G88" s="91"/>
      <c r="H88" s="91"/>
      <c r="I88">
        <f>EmpDetail!A83</f>
        <v>80</v>
      </c>
      <c r="J88">
        <f>EmpDetail!B83</f>
        <v>0</v>
      </c>
      <c r="K88">
        <f>EmpDetail!C83</f>
        <v>0</v>
      </c>
      <c r="L88">
        <f>EmpDetail!D83</f>
        <v>0</v>
      </c>
      <c r="M88" s="41">
        <f>EmpDetail!E83</f>
        <v>0</v>
      </c>
      <c r="N88" s="41">
        <f>EmpDetail!J83</f>
        <v>0</v>
      </c>
      <c r="O88">
        <f>EmpDetail!K83</f>
        <v>0</v>
      </c>
    </row>
    <row r="89" spans="2:15" ht="18">
      <c r="B89" s="91"/>
      <c r="C89" s="91"/>
      <c r="D89" s="91"/>
      <c r="E89" s="91"/>
      <c r="F89" s="91"/>
      <c r="G89" s="91"/>
      <c r="H89" s="91"/>
      <c r="I89">
        <f>EmpDetail!A84</f>
        <v>81</v>
      </c>
      <c r="J89">
        <f>EmpDetail!B84</f>
        <v>0</v>
      </c>
      <c r="K89">
        <f>EmpDetail!C84</f>
        <v>0</v>
      </c>
      <c r="L89">
        <f>EmpDetail!D84</f>
        <v>0</v>
      </c>
      <c r="M89" s="41">
        <f>EmpDetail!E84</f>
        <v>0</v>
      </c>
      <c r="N89" s="41">
        <f>EmpDetail!J84</f>
        <v>0</v>
      </c>
      <c r="O89">
        <f>EmpDetail!K84</f>
        <v>0</v>
      </c>
    </row>
    <row r="90" spans="2:15" ht="18">
      <c r="B90" s="91"/>
      <c r="C90" s="91"/>
      <c r="D90" s="91"/>
      <c r="E90" s="91"/>
      <c r="F90" s="91"/>
      <c r="G90" s="91"/>
      <c r="H90" s="91"/>
      <c r="I90">
        <f>EmpDetail!A85</f>
        <v>82</v>
      </c>
      <c r="J90">
        <f>EmpDetail!B85</f>
        <v>0</v>
      </c>
      <c r="K90">
        <f>EmpDetail!C85</f>
        <v>0</v>
      </c>
      <c r="L90">
        <f>EmpDetail!D85</f>
        <v>0</v>
      </c>
      <c r="M90" s="41">
        <f>EmpDetail!E85</f>
        <v>0</v>
      </c>
      <c r="N90" s="41">
        <f>EmpDetail!J85</f>
        <v>0</v>
      </c>
      <c r="O90">
        <f>EmpDetail!K85</f>
        <v>0</v>
      </c>
    </row>
    <row r="91" spans="2:15" ht="18">
      <c r="B91" s="91"/>
      <c r="C91" s="91"/>
      <c r="D91" s="91"/>
      <c r="E91" s="91"/>
      <c r="F91" s="91"/>
      <c r="G91" s="91"/>
      <c r="H91" s="91"/>
      <c r="I91">
        <f>EmpDetail!A86</f>
        <v>83</v>
      </c>
      <c r="J91">
        <f>EmpDetail!B86</f>
        <v>0</v>
      </c>
      <c r="K91">
        <f>EmpDetail!C86</f>
        <v>0</v>
      </c>
      <c r="L91">
        <f>EmpDetail!D86</f>
        <v>0</v>
      </c>
      <c r="M91" s="41">
        <f>EmpDetail!E86</f>
        <v>0</v>
      </c>
      <c r="N91" s="41">
        <f>EmpDetail!J86</f>
        <v>0</v>
      </c>
      <c r="O91">
        <f>EmpDetail!K86</f>
        <v>0</v>
      </c>
    </row>
    <row r="92" spans="2:15" ht="18">
      <c r="B92" s="91"/>
      <c r="C92" s="91"/>
      <c r="D92" s="91"/>
      <c r="E92" s="91"/>
      <c r="F92" s="91"/>
      <c r="G92" s="91"/>
      <c r="H92" s="91"/>
      <c r="I92">
        <f>EmpDetail!A87</f>
        <v>84</v>
      </c>
      <c r="J92">
        <f>EmpDetail!B87</f>
        <v>0</v>
      </c>
      <c r="K92">
        <f>EmpDetail!C87</f>
        <v>0</v>
      </c>
      <c r="L92">
        <f>EmpDetail!D87</f>
        <v>0</v>
      </c>
      <c r="M92" s="41">
        <f>EmpDetail!E87</f>
        <v>0</v>
      </c>
      <c r="N92" s="41">
        <f>EmpDetail!J87</f>
        <v>0</v>
      </c>
      <c r="O92">
        <f>EmpDetail!K87</f>
        <v>0</v>
      </c>
    </row>
    <row r="93" spans="2:15" ht="18">
      <c r="B93" s="91"/>
      <c r="C93" s="91"/>
      <c r="D93" s="91"/>
      <c r="E93" s="91"/>
      <c r="F93" s="91"/>
      <c r="G93" s="91"/>
      <c r="H93" s="91"/>
      <c r="I93">
        <f>EmpDetail!A88</f>
        <v>85</v>
      </c>
      <c r="J93">
        <f>EmpDetail!B88</f>
        <v>0</v>
      </c>
      <c r="K93">
        <f>EmpDetail!C88</f>
        <v>0</v>
      </c>
      <c r="L93">
        <f>EmpDetail!D88</f>
        <v>0</v>
      </c>
      <c r="M93" s="41">
        <f>EmpDetail!E88</f>
        <v>0</v>
      </c>
      <c r="N93" s="41">
        <f>EmpDetail!J88</f>
        <v>0</v>
      </c>
      <c r="O93">
        <f>EmpDetail!K88</f>
        <v>0</v>
      </c>
    </row>
    <row r="94" spans="2:15" ht="18">
      <c r="B94" s="91"/>
      <c r="C94" s="91"/>
      <c r="D94" s="91"/>
      <c r="E94" s="91"/>
      <c r="F94" s="91"/>
      <c r="G94" s="91"/>
      <c r="H94" s="91"/>
      <c r="I94">
        <f>EmpDetail!A89</f>
        <v>86</v>
      </c>
      <c r="J94">
        <f>EmpDetail!B89</f>
        <v>0</v>
      </c>
      <c r="K94">
        <f>EmpDetail!C89</f>
        <v>0</v>
      </c>
      <c r="L94">
        <f>EmpDetail!D89</f>
        <v>0</v>
      </c>
      <c r="M94" s="41">
        <f>EmpDetail!E89</f>
        <v>0</v>
      </c>
      <c r="N94" s="41">
        <f>EmpDetail!J89</f>
        <v>0</v>
      </c>
      <c r="O94">
        <f>EmpDetail!K89</f>
        <v>0</v>
      </c>
    </row>
    <row r="95" spans="2:15" ht="18">
      <c r="B95" s="91"/>
      <c r="C95" s="91"/>
      <c r="D95" s="91"/>
      <c r="E95" s="91"/>
      <c r="F95" s="91"/>
      <c r="G95" s="91"/>
      <c r="H95" s="91"/>
      <c r="I95">
        <f>EmpDetail!A90</f>
        <v>87</v>
      </c>
      <c r="J95">
        <f>EmpDetail!B90</f>
        <v>0</v>
      </c>
      <c r="K95">
        <f>EmpDetail!C90</f>
        <v>0</v>
      </c>
      <c r="L95">
        <f>EmpDetail!D90</f>
        <v>0</v>
      </c>
      <c r="M95" s="41">
        <f>EmpDetail!E90</f>
        <v>0</v>
      </c>
      <c r="N95" s="41">
        <f>EmpDetail!J90</f>
        <v>0</v>
      </c>
      <c r="O95">
        <f>EmpDetail!K90</f>
        <v>0</v>
      </c>
    </row>
    <row r="96" spans="2:15" ht="18">
      <c r="B96" s="91"/>
      <c r="C96" s="91"/>
      <c r="D96" s="91"/>
      <c r="E96" s="91"/>
      <c r="F96" s="91"/>
      <c r="G96" s="91"/>
      <c r="H96" s="91"/>
      <c r="I96">
        <f>EmpDetail!A91</f>
        <v>88</v>
      </c>
      <c r="J96">
        <f>EmpDetail!B91</f>
        <v>0</v>
      </c>
      <c r="K96">
        <f>EmpDetail!C91</f>
        <v>0</v>
      </c>
      <c r="L96">
        <f>EmpDetail!D91</f>
        <v>0</v>
      </c>
      <c r="M96" s="41">
        <f>EmpDetail!E91</f>
        <v>0</v>
      </c>
      <c r="N96" s="41">
        <f>EmpDetail!J91</f>
        <v>0</v>
      </c>
      <c r="O96">
        <f>EmpDetail!K91</f>
        <v>0</v>
      </c>
    </row>
    <row r="97" spans="2:15" ht="18">
      <c r="B97" s="91"/>
      <c r="C97" s="91"/>
      <c r="D97" s="91"/>
      <c r="E97" s="91"/>
      <c r="F97" s="91"/>
      <c r="G97" s="91"/>
      <c r="H97" s="91"/>
      <c r="I97">
        <f>EmpDetail!A92</f>
        <v>89</v>
      </c>
      <c r="J97">
        <f>EmpDetail!B92</f>
        <v>0</v>
      </c>
      <c r="K97">
        <f>EmpDetail!C92</f>
        <v>0</v>
      </c>
      <c r="L97">
        <f>EmpDetail!D92</f>
        <v>0</v>
      </c>
      <c r="M97" s="41">
        <f>EmpDetail!E92</f>
        <v>0</v>
      </c>
      <c r="N97" s="41">
        <f>EmpDetail!J92</f>
        <v>0</v>
      </c>
      <c r="O97">
        <f>EmpDetail!K92</f>
        <v>0</v>
      </c>
    </row>
    <row r="98" spans="2:15" ht="18">
      <c r="B98" s="91"/>
      <c r="C98" s="91"/>
      <c r="D98" s="91"/>
      <c r="E98" s="91"/>
      <c r="F98" s="91"/>
      <c r="G98" s="91"/>
      <c r="H98" s="91"/>
      <c r="I98">
        <f>EmpDetail!A93</f>
        <v>90</v>
      </c>
      <c r="J98">
        <f>EmpDetail!B93</f>
        <v>0</v>
      </c>
      <c r="K98">
        <f>EmpDetail!C93</f>
        <v>0</v>
      </c>
      <c r="L98">
        <f>EmpDetail!D93</f>
        <v>0</v>
      </c>
      <c r="M98" s="41">
        <f>EmpDetail!E93</f>
        <v>0</v>
      </c>
      <c r="N98" s="41">
        <f>EmpDetail!J93</f>
        <v>0</v>
      </c>
      <c r="O98">
        <f>EmpDetail!K93</f>
        <v>0</v>
      </c>
    </row>
    <row r="99" spans="2:15" ht="18">
      <c r="B99" s="91"/>
      <c r="C99" s="91"/>
      <c r="D99" s="91"/>
      <c r="E99" s="91"/>
      <c r="F99" s="91"/>
      <c r="G99" s="91"/>
      <c r="H99" s="91"/>
      <c r="I99">
        <f>EmpDetail!A94</f>
        <v>91</v>
      </c>
      <c r="J99">
        <f>EmpDetail!B94</f>
        <v>0</v>
      </c>
      <c r="K99">
        <f>EmpDetail!C94</f>
        <v>0</v>
      </c>
      <c r="L99">
        <f>EmpDetail!D94</f>
        <v>0</v>
      </c>
      <c r="M99" s="41">
        <f>EmpDetail!E94</f>
        <v>0</v>
      </c>
      <c r="N99" s="41">
        <f>EmpDetail!J94</f>
        <v>0</v>
      </c>
      <c r="O99">
        <f>EmpDetail!K94</f>
        <v>0</v>
      </c>
    </row>
    <row r="100" spans="2:15" ht="18">
      <c r="B100" s="91"/>
      <c r="C100" s="91"/>
      <c r="D100" s="91"/>
      <c r="E100" s="91"/>
      <c r="F100" s="91"/>
      <c r="G100" s="91"/>
      <c r="H100" s="91"/>
      <c r="I100">
        <f>EmpDetail!A95</f>
        <v>92</v>
      </c>
      <c r="J100">
        <f>EmpDetail!B95</f>
        <v>0</v>
      </c>
      <c r="K100">
        <f>EmpDetail!C95</f>
        <v>0</v>
      </c>
      <c r="L100">
        <f>EmpDetail!D95</f>
        <v>0</v>
      </c>
      <c r="M100" s="41">
        <f>EmpDetail!E95</f>
        <v>0</v>
      </c>
      <c r="N100" s="41">
        <f>EmpDetail!J95</f>
        <v>0</v>
      </c>
      <c r="O100">
        <f>EmpDetail!K95</f>
        <v>0</v>
      </c>
    </row>
    <row r="101" spans="2:15" ht="18">
      <c r="B101" s="91"/>
      <c r="C101" s="91"/>
      <c r="D101" s="91"/>
      <c r="E101" s="91"/>
      <c r="F101" s="91"/>
      <c r="G101" s="91"/>
      <c r="H101" s="91"/>
      <c r="I101">
        <f>EmpDetail!A96</f>
        <v>93</v>
      </c>
      <c r="J101">
        <f>EmpDetail!B96</f>
        <v>0</v>
      </c>
      <c r="K101">
        <f>EmpDetail!C96</f>
        <v>0</v>
      </c>
      <c r="L101">
        <f>EmpDetail!D96</f>
        <v>0</v>
      </c>
      <c r="M101" s="41">
        <f>EmpDetail!E96</f>
        <v>0</v>
      </c>
      <c r="N101" s="41">
        <f>EmpDetail!J96</f>
        <v>0</v>
      </c>
      <c r="O101">
        <f>EmpDetail!K96</f>
        <v>0</v>
      </c>
    </row>
    <row r="102" spans="2:15" ht="18">
      <c r="B102" s="91"/>
      <c r="C102" s="91"/>
      <c r="D102" s="91"/>
      <c r="E102" s="91"/>
      <c r="F102" s="91"/>
      <c r="G102" s="91"/>
      <c r="H102" s="91"/>
      <c r="I102">
        <f>EmpDetail!A97</f>
        <v>94</v>
      </c>
      <c r="J102">
        <f>EmpDetail!B97</f>
        <v>0</v>
      </c>
      <c r="K102">
        <f>EmpDetail!C97</f>
        <v>0</v>
      </c>
      <c r="L102">
        <f>EmpDetail!D97</f>
        <v>0</v>
      </c>
      <c r="M102" s="41">
        <f>EmpDetail!E97</f>
        <v>0</v>
      </c>
      <c r="N102" s="41">
        <f>EmpDetail!J97</f>
        <v>0</v>
      </c>
      <c r="O102">
        <f>EmpDetail!K97</f>
        <v>0</v>
      </c>
    </row>
    <row r="103" spans="2:15" ht="18">
      <c r="B103" s="91"/>
      <c r="C103" s="91"/>
      <c r="D103" s="91"/>
      <c r="E103" s="91"/>
      <c r="F103" s="91"/>
      <c r="G103" s="91"/>
      <c r="H103" s="91"/>
      <c r="I103">
        <f>EmpDetail!A98</f>
        <v>95</v>
      </c>
      <c r="J103">
        <f>EmpDetail!B98</f>
        <v>0</v>
      </c>
      <c r="K103">
        <f>EmpDetail!C98</f>
        <v>0</v>
      </c>
      <c r="L103">
        <f>EmpDetail!D98</f>
        <v>0</v>
      </c>
      <c r="M103" s="41">
        <f>EmpDetail!E98</f>
        <v>0</v>
      </c>
      <c r="N103" s="41">
        <f>EmpDetail!J98</f>
        <v>0</v>
      </c>
      <c r="O103">
        <f>EmpDetail!K98</f>
        <v>0</v>
      </c>
    </row>
    <row r="104" spans="2:15" ht="18">
      <c r="B104" s="91"/>
      <c r="C104" s="91"/>
      <c r="D104" s="91"/>
      <c r="E104" s="91"/>
      <c r="F104" s="91"/>
      <c r="G104" s="91"/>
      <c r="H104" s="91"/>
      <c r="I104">
        <f>EmpDetail!A99</f>
        <v>96</v>
      </c>
      <c r="J104">
        <f>EmpDetail!B99</f>
        <v>0</v>
      </c>
      <c r="K104">
        <f>EmpDetail!C99</f>
        <v>0</v>
      </c>
      <c r="L104">
        <f>EmpDetail!D99</f>
        <v>0</v>
      </c>
      <c r="M104" s="41">
        <f>EmpDetail!E99</f>
        <v>0</v>
      </c>
      <c r="N104" s="41">
        <f>EmpDetail!J99</f>
        <v>0</v>
      </c>
      <c r="O104">
        <f>EmpDetail!K99</f>
        <v>0</v>
      </c>
    </row>
    <row r="105" spans="2:15" ht="18">
      <c r="B105" s="91"/>
      <c r="C105" s="91"/>
      <c r="D105" s="91"/>
      <c r="E105" s="91"/>
      <c r="F105" s="91"/>
      <c r="G105" s="91"/>
      <c r="H105" s="91"/>
      <c r="I105">
        <f>EmpDetail!A100</f>
        <v>97</v>
      </c>
      <c r="J105">
        <f>EmpDetail!B100</f>
        <v>0</v>
      </c>
      <c r="K105">
        <f>EmpDetail!C100</f>
        <v>0</v>
      </c>
      <c r="L105">
        <f>EmpDetail!D100</f>
        <v>0</v>
      </c>
      <c r="M105" s="41">
        <f>EmpDetail!E100</f>
        <v>0</v>
      </c>
      <c r="N105" s="41">
        <f>EmpDetail!J100</f>
        <v>0</v>
      </c>
      <c r="O105">
        <f>EmpDetail!K100</f>
        <v>0</v>
      </c>
    </row>
    <row r="106" spans="2:15" ht="18">
      <c r="B106" s="91"/>
      <c r="C106" s="91"/>
      <c r="D106" s="91"/>
      <c r="E106" s="91"/>
      <c r="F106" s="91"/>
      <c r="G106" s="91"/>
      <c r="H106" s="91"/>
      <c r="I106">
        <f>EmpDetail!A101</f>
        <v>98</v>
      </c>
      <c r="J106">
        <f>EmpDetail!B101</f>
        <v>0</v>
      </c>
      <c r="K106">
        <f>EmpDetail!C101</f>
        <v>0</v>
      </c>
      <c r="L106">
        <f>EmpDetail!D101</f>
        <v>0</v>
      </c>
      <c r="M106" s="41">
        <f>EmpDetail!E101</f>
        <v>0</v>
      </c>
      <c r="N106" s="41">
        <f>EmpDetail!J101</f>
        <v>0</v>
      </c>
      <c r="O106">
        <f>EmpDetail!K101</f>
        <v>0</v>
      </c>
    </row>
    <row r="107" spans="2:15" ht="18">
      <c r="B107" s="91"/>
      <c r="C107" s="91"/>
      <c r="D107" s="91"/>
      <c r="E107" s="91"/>
      <c r="F107" s="91"/>
      <c r="G107" s="91"/>
      <c r="H107" s="91"/>
      <c r="I107">
        <f>EmpDetail!A102</f>
        <v>99</v>
      </c>
      <c r="J107">
        <f>EmpDetail!B102</f>
        <v>0</v>
      </c>
      <c r="K107">
        <f>EmpDetail!C102</f>
        <v>0</v>
      </c>
      <c r="L107">
        <f>EmpDetail!D102</f>
        <v>0</v>
      </c>
      <c r="M107" s="41">
        <f>EmpDetail!E102</f>
        <v>0</v>
      </c>
      <c r="N107" s="41">
        <f>EmpDetail!J102</f>
        <v>0</v>
      </c>
      <c r="O107">
        <f>EmpDetail!K102</f>
        <v>0</v>
      </c>
    </row>
    <row r="108" spans="2:15" ht="18">
      <c r="B108" s="91"/>
      <c r="C108" s="91"/>
      <c r="D108" s="91"/>
      <c r="E108" s="91"/>
      <c r="F108" s="91"/>
      <c r="G108" s="91"/>
      <c r="H108" s="91"/>
      <c r="I108">
        <f>EmpDetail!A103</f>
        <v>100</v>
      </c>
      <c r="J108">
        <f>EmpDetail!B103</f>
        <v>0</v>
      </c>
      <c r="K108">
        <f>EmpDetail!C103</f>
        <v>0</v>
      </c>
      <c r="L108">
        <f>EmpDetail!D103</f>
        <v>0</v>
      </c>
      <c r="M108" s="41">
        <f>EmpDetail!E103</f>
        <v>0</v>
      </c>
      <c r="N108" s="41">
        <f>EmpDetail!J103</f>
        <v>0</v>
      </c>
      <c r="O108">
        <f>EmpDetail!K103</f>
        <v>0</v>
      </c>
    </row>
    <row r="109" spans="2:15" ht="18">
      <c r="B109" s="91"/>
      <c r="C109" s="91"/>
      <c r="D109" s="91"/>
      <c r="E109" s="91"/>
      <c r="F109" s="91"/>
      <c r="G109" s="91"/>
      <c r="H109" s="91"/>
      <c r="I109" s="91"/>
      <c r="J109" s="91"/>
      <c r="K109" s="91"/>
      <c r="L109" s="91"/>
      <c r="M109" s="91"/>
    </row>
  </sheetData>
  <sheetProtection password="87C9" sheet="1" objects="1" scenarios="1"/>
  <protectedRanges>
    <protectedRange sqref="H24" name="Range5"/>
    <protectedRange sqref="E9:E18" name="Range3"/>
    <protectedRange sqref="G9:H18" name="Range1"/>
    <protectedRange sqref="D20:H20" name="Range2"/>
    <protectedRange sqref="A9:A19" name="Range4"/>
  </protectedRanges>
  <mergeCells count="7">
    <mergeCell ref="D20:H20"/>
    <mergeCell ref="B2:H2"/>
    <mergeCell ref="B3:H3"/>
    <mergeCell ref="B4:H4"/>
    <mergeCell ref="B5:H5"/>
    <mergeCell ref="B6:H6"/>
    <mergeCell ref="B7:G7"/>
  </mergeCells>
  <dataValidations count="1">
    <dataValidation type="list" allowBlank="1" showInputMessage="1" showErrorMessage="1" sqref="E9:E18">
      <formula1>"पुरुष,महिला"</formula1>
    </dataValidation>
  </dataValidations>
  <pageMargins left="0.52" right="0.25" top="0.52" bottom="0.75" header="0.3" footer="0.3"/>
  <pageSetup paperSize="9" orientation="portrait" blackAndWhite="1" verticalDpi="0" r:id="rId1"/>
  <drawing r:id="rId2"/>
</worksheet>
</file>

<file path=xl/worksheets/sheet25.xml><?xml version="1.0" encoding="utf-8"?>
<worksheet xmlns="http://schemas.openxmlformats.org/spreadsheetml/2006/main" xmlns:r="http://schemas.openxmlformats.org/officeDocument/2006/relationships">
  <sheetPr codeName="Sheet25">
    <tabColor rgb="FF00B0F0"/>
  </sheetPr>
  <dimension ref="A1:N114"/>
  <sheetViews>
    <sheetView showGridLines="0" showRowColHeaders="0" workbookViewId="0">
      <selection activeCell="D17" sqref="D17"/>
    </sheetView>
  </sheetViews>
  <sheetFormatPr defaultRowHeight="14.4"/>
  <cols>
    <col min="2" max="2" width="14" customWidth="1"/>
    <col min="3" max="3" width="14.109375" customWidth="1"/>
    <col min="4" max="4" width="11.44140625" customWidth="1"/>
    <col min="5" max="5" width="13.44140625" customWidth="1"/>
    <col min="6" max="6" width="14.88671875" customWidth="1"/>
    <col min="7" max="7" width="15.44140625" customWidth="1"/>
    <col min="8" max="11" width="9.109375" hidden="1" customWidth="1"/>
    <col min="12" max="12" width="10.6640625" hidden="1" customWidth="1"/>
    <col min="13" max="14" width="9.109375" hidden="1" customWidth="1"/>
  </cols>
  <sheetData>
    <row r="1" spans="1:14" ht="27.75" customHeight="1">
      <c r="B1" s="1753" t="s">
        <v>584</v>
      </c>
      <c r="C1" s="1753"/>
      <c r="D1" s="1753"/>
      <c r="E1" s="1753"/>
      <c r="F1" s="1753"/>
      <c r="G1" s="278">
        <v>1</v>
      </c>
    </row>
    <row r="2" spans="1:14" ht="15.6">
      <c r="A2" s="1759" t="s">
        <v>568</v>
      </c>
      <c r="B2" s="1759"/>
      <c r="C2" s="1759"/>
      <c r="D2" s="1759"/>
      <c r="E2" s="1759"/>
      <c r="F2" s="1759"/>
      <c r="G2" s="1759"/>
    </row>
    <row r="3" spans="1:14" ht="18">
      <c r="A3" s="1760" t="s">
        <v>569</v>
      </c>
      <c r="B3" s="1760"/>
      <c r="C3" s="1760"/>
      <c r="D3" s="1760"/>
      <c r="E3" s="1760"/>
      <c r="F3" s="1760"/>
      <c r="G3" s="1760"/>
    </row>
    <row r="4" spans="1:14" ht="21">
      <c r="A4" s="1761" t="s">
        <v>570</v>
      </c>
      <c r="B4" s="1761"/>
      <c r="C4" s="1761"/>
      <c r="D4" s="1761"/>
      <c r="E4" s="1761"/>
      <c r="F4" s="1761"/>
      <c r="G4" s="1761"/>
    </row>
    <row r="5" spans="1:14" ht="25.2">
      <c r="A5" s="1762" t="str">
        <f>Master!G2&amp;Master!H2</f>
        <v>कार्यालय&amp;राजकीय उच्च माध्यमिक विद्यालय ]चौगाई]टोंक</v>
      </c>
      <c r="B5" s="1762"/>
      <c r="C5" s="1762"/>
      <c r="D5" s="1762"/>
      <c r="E5" s="1762"/>
      <c r="F5" s="1762"/>
      <c r="G5" s="1762"/>
    </row>
    <row r="6" spans="1:14" ht="21">
      <c r="A6" s="1763" t="s">
        <v>571</v>
      </c>
      <c r="B6" s="1763"/>
      <c r="C6" s="1763"/>
      <c r="D6" s="1763"/>
      <c r="E6" s="1763"/>
      <c r="F6" s="1763"/>
      <c r="G6" s="1763"/>
    </row>
    <row r="7" spans="1:14" ht="18">
      <c r="A7" s="228" t="s">
        <v>572</v>
      </c>
      <c r="B7" s="1757" t="str">
        <f>IF(ISNA(VLOOKUP($G1,$H$15:$N$1114,3,FALSE)),"",VLOOKUP($G1,$H$15:$N$114,3,FALSE))</f>
        <v>प्रधानाचार्य</v>
      </c>
      <c r="C7" s="1757"/>
      <c r="D7" s="272" t="s">
        <v>573</v>
      </c>
      <c r="E7" s="1757" t="str">
        <f>IF(ISNA(VLOOKUP($G1,$H$15:$N$1114,4,FALSE)),"",VLOOKUP($G1,$H$15:$N$114,4,FALSE))</f>
        <v>राउमावि चौगाई</v>
      </c>
      <c r="F7" s="1757"/>
      <c r="G7" s="1757"/>
    </row>
    <row r="8" spans="1:14" ht="18">
      <c r="A8" s="1632" t="s">
        <v>574</v>
      </c>
      <c r="B8" s="1632"/>
      <c r="C8" s="273">
        <f>G26</f>
        <v>43922</v>
      </c>
      <c r="D8" s="268" t="s">
        <v>575</v>
      </c>
      <c r="E8" s="279">
        <v>44286</v>
      </c>
      <c r="F8" s="1632" t="s">
        <v>576</v>
      </c>
      <c r="G8" s="1632"/>
    </row>
    <row r="9" spans="1:14" ht="18">
      <c r="A9" s="1632" t="s">
        <v>2692</v>
      </c>
      <c r="B9" s="1632"/>
      <c r="C9" s="1632"/>
      <c r="D9" s="1632"/>
      <c r="E9" s="1632"/>
      <c r="F9" s="1632"/>
      <c r="G9" s="1632"/>
    </row>
    <row r="10" spans="1:14" ht="18">
      <c r="A10" s="1751" t="s">
        <v>2695</v>
      </c>
      <c r="B10" s="1751"/>
      <c r="C10" s="1751"/>
      <c r="D10" s="1751"/>
      <c r="E10" s="1751"/>
      <c r="F10" s="1751"/>
      <c r="G10" s="1751"/>
    </row>
    <row r="11" spans="1:14">
      <c r="A11" s="3"/>
      <c r="B11" s="3"/>
      <c r="C11" s="3"/>
      <c r="D11" s="3"/>
      <c r="E11" s="3"/>
      <c r="F11" s="3"/>
      <c r="G11" s="3"/>
    </row>
    <row r="12" spans="1:14" ht="18.600000000000001" thickBot="1">
      <c r="A12" s="1751" t="s">
        <v>2694</v>
      </c>
      <c r="B12" s="1758"/>
      <c r="C12" s="1758"/>
      <c r="D12" s="1758"/>
      <c r="E12" s="1758"/>
      <c r="F12" s="1758"/>
      <c r="G12" s="1758"/>
      <c r="K12">
        <f ca="1">YEAR(L12)</f>
        <v>2021</v>
      </c>
      <c r="L12" s="271">
        <f ca="1">TODAY()</f>
        <v>44369</v>
      </c>
    </row>
    <row r="13" spans="1:14" ht="38.25" customHeight="1" thickBot="1">
      <c r="A13" s="1641" t="s">
        <v>335</v>
      </c>
      <c r="B13" s="1641" t="s">
        <v>26</v>
      </c>
      <c r="C13" s="1641"/>
      <c r="D13" s="1641" t="s">
        <v>577</v>
      </c>
      <c r="E13" s="1641" t="s">
        <v>2693</v>
      </c>
      <c r="F13" s="1641"/>
      <c r="G13" s="1641" t="s">
        <v>58</v>
      </c>
    </row>
    <row r="14" spans="1:14" ht="18.600000000000001" thickBot="1">
      <c r="A14" s="1641"/>
      <c r="B14" s="1291" t="s">
        <v>85</v>
      </c>
      <c r="C14" s="1291" t="s">
        <v>86</v>
      </c>
      <c r="D14" s="1641"/>
      <c r="E14" s="1291" t="s">
        <v>578</v>
      </c>
      <c r="F14" s="1291" t="s">
        <v>579</v>
      </c>
      <c r="G14" s="1641"/>
    </row>
    <row r="15" spans="1:14" ht="15" thickBot="1">
      <c r="A15" s="1327">
        <f>IF(B15="","",1)</f>
        <v>1</v>
      </c>
      <c r="B15" s="1369">
        <f>G26</f>
        <v>43922</v>
      </c>
      <c r="C15" s="1370">
        <v>44377</v>
      </c>
      <c r="D15" s="1333" t="s">
        <v>585</v>
      </c>
      <c r="E15" s="1371">
        <f>IF(D15="कार्यवाहक","",IF(ISNA(VLOOKUP($G1,$H$15:$N$1114,7,FALSE)),"",VLOOKUP($G1,$H$15:$N$114,7,FALSE)))</f>
        <v>95900</v>
      </c>
      <c r="F15" s="1372" t="str">
        <f>IF(D15="मूल","",IF(ISNA(VLOOKUP($G1,$H$15:$N$1114,7,FALSE)),"",VLOOKUP($G1,$H$15:$N$114,7,FALSE)))</f>
        <v/>
      </c>
      <c r="G15" s="1340" t="str">
        <f>IF(B15="","","fu;ekuqlkj HkRrs")</f>
        <v>fu;ekuqlkj HkRrs</v>
      </c>
      <c r="H15">
        <f>EmpDetail!A4</f>
        <v>1</v>
      </c>
      <c r="I15" t="str">
        <f>EmpDetail!B4</f>
        <v>fd'ku yky cSjok</v>
      </c>
      <c r="J15" t="str">
        <f>EmpDetail!C4</f>
        <v>प्रधानाचार्य</v>
      </c>
      <c r="K15" t="str">
        <f>EmpDetail!D4</f>
        <v>राउमावि चौगाई</v>
      </c>
      <c r="L15" s="41">
        <f>EmpDetail!I4</f>
        <v>0</v>
      </c>
      <c r="M15" t="str">
        <f>EmpDetail!J4</f>
        <v>L-16</v>
      </c>
      <c r="N15">
        <f>EmpDetail!K4</f>
        <v>95900</v>
      </c>
    </row>
    <row r="16" spans="1:14" ht="15" thickBot="1">
      <c r="A16" s="1327">
        <f>IF(B16="","",A15+1)</f>
        <v>2</v>
      </c>
      <c r="B16" s="1369">
        <f>C15+1</f>
        <v>44378</v>
      </c>
      <c r="C16" s="1370">
        <v>44286</v>
      </c>
      <c r="D16" s="1333" t="s">
        <v>585</v>
      </c>
      <c r="E16" s="1263">
        <v>98800</v>
      </c>
      <c r="F16" s="1263"/>
      <c r="G16" s="1340" t="str">
        <f t="shared" ref="G16:G20" si="0">IF(B16="","","fu;ekuqlkj HkRrs")</f>
        <v>fu;ekuqlkj HkRrs</v>
      </c>
      <c r="H16">
        <f>EmpDetail!A5</f>
        <v>2</v>
      </c>
      <c r="I16" t="str">
        <f>EmpDetail!B5</f>
        <v>iwj.k pUn y{kdkj</v>
      </c>
      <c r="J16" t="str">
        <f>EmpDetail!C5</f>
        <v>व्याख्याता</v>
      </c>
      <c r="K16" t="str">
        <f>EmpDetail!D5</f>
        <v>राउमावि चौगाई</v>
      </c>
      <c r="L16" s="41">
        <f>EmpDetail!I5</f>
        <v>0</v>
      </c>
      <c r="M16" t="str">
        <f>EmpDetail!J5</f>
        <v>L-12</v>
      </c>
      <c r="N16">
        <f>EmpDetail!K5</f>
        <v>56100</v>
      </c>
    </row>
    <row r="17" spans="1:14" ht="15" thickBot="1">
      <c r="A17" s="1327" t="str">
        <f t="shared" ref="A17:A20" si="1">IF(B17="","",A16+1)</f>
        <v/>
      </c>
      <c r="B17" s="1370"/>
      <c r="C17" s="1370"/>
      <c r="D17" s="1333"/>
      <c r="E17" s="1263"/>
      <c r="F17" s="1263"/>
      <c r="G17" s="1340" t="str">
        <f t="shared" si="0"/>
        <v/>
      </c>
      <c r="H17">
        <f>EmpDetail!A6</f>
        <v>3</v>
      </c>
      <c r="I17" t="str">
        <f>EmpDetail!B6</f>
        <v>jktsUnz dqekj tSu</v>
      </c>
      <c r="J17" t="str">
        <f>EmpDetail!C6</f>
        <v>व्याख्याता</v>
      </c>
      <c r="K17" t="str">
        <f>EmpDetail!D6</f>
        <v>राउमावि चौगाई</v>
      </c>
      <c r="L17" s="41">
        <f>EmpDetail!I6</f>
        <v>0</v>
      </c>
      <c r="M17" t="str">
        <f>EmpDetail!J6</f>
        <v>L-12</v>
      </c>
      <c r="N17">
        <f>EmpDetail!K6</f>
        <v>63100</v>
      </c>
    </row>
    <row r="18" spans="1:14" ht="15" thickBot="1">
      <c r="A18" s="1327" t="str">
        <f t="shared" si="1"/>
        <v/>
      </c>
      <c r="B18" s="1370"/>
      <c r="C18" s="1370"/>
      <c r="D18" s="1333"/>
      <c r="E18" s="1263"/>
      <c r="F18" s="1263"/>
      <c r="G18" s="1340" t="str">
        <f t="shared" si="0"/>
        <v/>
      </c>
      <c r="H18">
        <f>EmpDetail!A7</f>
        <v>4</v>
      </c>
      <c r="I18" t="str">
        <f>EmpDetail!B7</f>
        <v>fd'ku yky cSjok</v>
      </c>
      <c r="J18" t="str">
        <f>EmpDetail!C7</f>
        <v>व्याख्याता</v>
      </c>
      <c r="K18" t="str">
        <f>EmpDetail!D7</f>
        <v>राउमावि चौगाई</v>
      </c>
      <c r="L18" s="41">
        <f>EmpDetail!I7</f>
        <v>0</v>
      </c>
      <c r="M18" t="str">
        <f>EmpDetail!J7</f>
        <v>L-12</v>
      </c>
      <c r="N18">
        <f>EmpDetail!K7</f>
        <v>54500</v>
      </c>
    </row>
    <row r="19" spans="1:14" ht="15" thickBot="1">
      <c r="A19" s="1327" t="str">
        <f t="shared" si="1"/>
        <v/>
      </c>
      <c r="B19" s="1370"/>
      <c r="C19" s="1370"/>
      <c r="D19" s="1333"/>
      <c r="E19" s="1263"/>
      <c r="F19" s="1263"/>
      <c r="G19" s="1340" t="str">
        <f t="shared" si="0"/>
        <v/>
      </c>
      <c r="H19">
        <f>EmpDetail!A8</f>
        <v>5</v>
      </c>
      <c r="I19" t="str">
        <f>EmpDetail!B8</f>
        <v>lR;ukjk;.k 'kekZ</v>
      </c>
      <c r="J19" t="str">
        <f>EmpDetail!C8</f>
        <v>वरिष्ठ अध्यापक</v>
      </c>
      <c r="K19" t="str">
        <f>EmpDetail!D8</f>
        <v>राउमावि चौगाई</v>
      </c>
      <c r="L19" s="41">
        <f>EmpDetail!I8</f>
        <v>0</v>
      </c>
      <c r="M19" t="str">
        <f>EmpDetail!J8</f>
        <v>L-13</v>
      </c>
      <c r="N19">
        <f>EmpDetail!K8</f>
        <v>71300</v>
      </c>
    </row>
    <row r="20" spans="1:14" ht="15" thickBot="1">
      <c r="A20" s="1327" t="str">
        <f t="shared" si="1"/>
        <v/>
      </c>
      <c r="B20" s="1370"/>
      <c r="C20" s="1370"/>
      <c r="D20" s="1333"/>
      <c r="E20" s="1263"/>
      <c r="F20" s="1263"/>
      <c r="G20" s="1340" t="str">
        <f t="shared" si="0"/>
        <v/>
      </c>
      <c r="H20">
        <f>EmpDetail!A9</f>
        <v>6</v>
      </c>
      <c r="I20" t="str">
        <f>EmpDetail!B9</f>
        <v>iq"ik tSu</v>
      </c>
      <c r="J20" t="str">
        <f>EmpDetail!C9</f>
        <v>वरिष्ठ अध्यापक</v>
      </c>
      <c r="K20" t="str">
        <f>EmpDetail!D9</f>
        <v>राउमावि चौगाई</v>
      </c>
      <c r="L20" s="41">
        <f>EmpDetail!I9</f>
        <v>0</v>
      </c>
      <c r="M20" t="str">
        <f>EmpDetail!J9</f>
        <v>L-13</v>
      </c>
      <c r="N20">
        <f>EmpDetail!K9</f>
        <v>73400</v>
      </c>
    </row>
    <row r="21" spans="1:14">
      <c r="A21" s="3"/>
      <c r="B21" s="3"/>
      <c r="C21" s="3"/>
      <c r="D21" s="3"/>
      <c r="E21" s="3"/>
      <c r="F21" s="3"/>
      <c r="G21" s="3"/>
      <c r="H21">
        <f>EmpDetail!A10</f>
        <v>7</v>
      </c>
      <c r="I21" t="str">
        <f>EmpDetail!B10</f>
        <v>vk'kkjke eh.kk</v>
      </c>
      <c r="J21" t="str">
        <f>EmpDetail!C10</f>
        <v>वरिष्ठ अध्यापक</v>
      </c>
      <c r="K21" t="str">
        <f>EmpDetail!D10</f>
        <v>राउमावि चौगाई</v>
      </c>
      <c r="L21" s="41">
        <f>EmpDetail!I10</f>
        <v>0</v>
      </c>
      <c r="M21" t="str">
        <f>EmpDetail!J10</f>
        <v>L-11</v>
      </c>
      <c r="N21">
        <f>EmpDetail!K10</f>
        <v>52300</v>
      </c>
    </row>
    <row r="22" spans="1:14" ht="18">
      <c r="A22" s="1751" t="s">
        <v>580</v>
      </c>
      <c r="B22" s="1751"/>
      <c r="C22" s="1751"/>
      <c r="D22" s="1751"/>
      <c r="E22" s="1751"/>
      <c r="F22" s="1751"/>
      <c r="G22" s="1751"/>
      <c r="H22">
        <f>EmpDetail!A11</f>
        <v>8</v>
      </c>
      <c r="I22" t="str">
        <f>EmpDetail!B11</f>
        <v>t;iky flag</v>
      </c>
      <c r="J22" t="str">
        <f>EmpDetail!C11</f>
        <v>वरिष्ठ अध्यापक</v>
      </c>
      <c r="K22" t="str">
        <f>EmpDetail!D11</f>
        <v>राउमावि चौगाई</v>
      </c>
      <c r="L22" s="41">
        <f>EmpDetail!I11</f>
        <v>0</v>
      </c>
      <c r="M22" t="str">
        <f>EmpDetail!J11</f>
        <v>L-12</v>
      </c>
      <c r="N22">
        <f>EmpDetail!K11</f>
        <v>63100</v>
      </c>
    </row>
    <row r="23" spans="1:14" ht="18">
      <c r="A23" s="228" t="s">
        <v>279</v>
      </c>
      <c r="B23" s="1755" t="s">
        <v>2696</v>
      </c>
      <c r="C23" s="1755"/>
      <c r="D23" s="1755"/>
      <c r="E23" s="1755"/>
      <c r="F23" s="1755"/>
      <c r="G23" s="1755"/>
      <c r="H23">
        <f>EmpDetail!A12</f>
        <v>9</v>
      </c>
      <c r="I23" t="str">
        <f>EmpDetail!B12</f>
        <v>jkeizlkn jsxj</v>
      </c>
      <c r="J23" t="str">
        <f>EmpDetail!C12</f>
        <v>वरिष्ठ अध्यापक</v>
      </c>
      <c r="K23" t="str">
        <f>EmpDetail!D12</f>
        <v>राउमावि चौगाई</v>
      </c>
      <c r="L23" s="41">
        <f>EmpDetail!I12</f>
        <v>0</v>
      </c>
      <c r="M23" t="str">
        <f>EmpDetail!J12</f>
        <v>L-11</v>
      </c>
      <c r="N23">
        <f>EmpDetail!K12</f>
        <v>46500</v>
      </c>
    </row>
    <row r="24" spans="1:14">
      <c r="A24" s="28"/>
      <c r="B24" s="28"/>
      <c r="C24" s="28"/>
      <c r="D24" s="28"/>
      <c r="E24" s="28"/>
      <c r="F24" s="28"/>
      <c r="G24" s="28"/>
      <c r="H24">
        <f>EmpDetail!A13</f>
        <v>10</v>
      </c>
      <c r="I24" t="str">
        <f>EmpDetail!B13</f>
        <v>egsUnz dqekj tkV</v>
      </c>
      <c r="J24" t="str">
        <f>EmpDetail!C13</f>
        <v>शारीरिक शिक्षक</v>
      </c>
      <c r="K24" t="str">
        <f>EmpDetail!D13</f>
        <v>राउमावि चौगाई</v>
      </c>
      <c r="L24" s="41">
        <f>EmpDetail!I13</f>
        <v>0</v>
      </c>
      <c r="M24" t="str">
        <f>EmpDetail!J13</f>
        <v>L-12</v>
      </c>
      <c r="N24">
        <f>EmpDetail!K13</f>
        <v>61300</v>
      </c>
    </row>
    <row r="25" spans="1:14" ht="18">
      <c r="A25" s="268" t="s">
        <v>581</v>
      </c>
      <c r="B25" s="1756" t="str">
        <f>IF(ISNA(VLOOKUP($G1,$H$15:$N$1114,2,FALSE)),"",VLOOKUP($G1,$H$15:$N$114,2,FALSE))</f>
        <v>fd'ku yky cSjok</v>
      </c>
      <c r="C25" s="1756"/>
      <c r="D25" s="268" t="s">
        <v>226</v>
      </c>
      <c r="E25" s="280">
        <v>43922</v>
      </c>
      <c r="F25" s="268" t="s">
        <v>575</v>
      </c>
      <c r="G25" s="274">
        <f>E8</f>
        <v>44286</v>
      </c>
      <c r="H25">
        <f>EmpDetail!A14</f>
        <v>11</v>
      </c>
      <c r="I25" t="str">
        <f>EmpDetail!B14</f>
        <v>NksVw yky jsxj</v>
      </c>
      <c r="J25" t="str">
        <f>EmpDetail!C14</f>
        <v>अध्यापक ग्रेड III</v>
      </c>
      <c r="K25" t="str">
        <f>EmpDetail!D14</f>
        <v>राउमावि चौगाई</v>
      </c>
      <c r="L25" s="41">
        <f>EmpDetail!I14</f>
        <v>0</v>
      </c>
      <c r="M25" t="str">
        <f>EmpDetail!J14</f>
        <v>L-13</v>
      </c>
      <c r="N25">
        <f>EmpDetail!K14</f>
        <v>65200</v>
      </c>
    </row>
    <row r="26" spans="1:14" ht="18">
      <c r="A26" s="268" t="s">
        <v>582</v>
      </c>
      <c r="B26" s="1757" t="str">
        <f>IF(ISNA(VLOOKUP($G1,$H$15:$N$1114,3,FALSE)),"",VLOOKUP($G1,$H$15:$N$114,3,FALSE))</f>
        <v>प्रधानाचार्य</v>
      </c>
      <c r="C26" s="1757"/>
      <c r="D26" s="1632" t="s">
        <v>583</v>
      </c>
      <c r="E26" s="1632"/>
      <c r="F26" s="1632"/>
      <c r="G26" s="279">
        <v>43922</v>
      </c>
      <c r="H26">
        <f>EmpDetail!A15</f>
        <v>12</v>
      </c>
      <c r="I26" t="str">
        <f>EmpDetail!B15</f>
        <v>dUgS;k yky egkoj</v>
      </c>
      <c r="J26" t="str">
        <f>EmpDetail!C15</f>
        <v>अध्यापक ग्रेड III</v>
      </c>
      <c r="K26" t="str">
        <f>EmpDetail!D15</f>
        <v>राउमावि चौगाई</v>
      </c>
      <c r="L26" s="41">
        <f>EmpDetail!I15</f>
        <v>0</v>
      </c>
      <c r="M26" t="str">
        <f>EmpDetail!J15</f>
        <v>L-13</v>
      </c>
      <c r="N26">
        <f>EmpDetail!K15</f>
        <v>65200</v>
      </c>
    </row>
    <row r="27" spans="1:14" ht="18">
      <c r="A27" s="268" t="s">
        <v>575</v>
      </c>
      <c r="B27" s="273">
        <f>G25</f>
        <v>44286</v>
      </c>
      <c r="C27" s="1632" t="s">
        <v>2691</v>
      </c>
      <c r="D27" s="1632"/>
      <c r="E27" s="1632"/>
      <c r="F27" s="1632"/>
      <c r="G27" s="1632"/>
      <c r="H27">
        <f>EmpDetail!A16</f>
        <v>13</v>
      </c>
      <c r="I27" t="str">
        <f>EmpDetail!B16</f>
        <v>prqHkqZt tkV</v>
      </c>
      <c r="J27" t="str">
        <f>EmpDetail!C16</f>
        <v>अध्यापक ग्रेड III</v>
      </c>
      <c r="K27" t="str">
        <f>EmpDetail!D16</f>
        <v>राउमावि चौगाई</v>
      </c>
      <c r="L27" s="41">
        <f>EmpDetail!I16</f>
        <v>39631</v>
      </c>
      <c r="M27" t="str">
        <f>EmpDetail!J16</f>
        <v>L-11</v>
      </c>
      <c r="N27">
        <f>EmpDetail!K16</f>
        <v>52300</v>
      </c>
    </row>
    <row r="28" spans="1:14" ht="18">
      <c r="A28" s="1632" t="s">
        <v>2690</v>
      </c>
      <c r="B28" s="1632"/>
      <c r="C28" s="1632"/>
      <c r="D28" s="228"/>
      <c r="E28" s="228"/>
      <c r="F28" s="228"/>
      <c r="G28" s="228"/>
      <c r="H28">
        <f>EmpDetail!A17</f>
        <v>14</v>
      </c>
      <c r="I28" t="str">
        <f>EmpDetail!B17</f>
        <v>vklsQk [kku</v>
      </c>
      <c r="J28" t="str">
        <f>EmpDetail!C17</f>
        <v>अध्यापक ग्रेड III</v>
      </c>
      <c r="K28" t="str">
        <f>EmpDetail!D17</f>
        <v>राउमावि चौगाई</v>
      </c>
      <c r="L28" s="41">
        <f>EmpDetail!I17</f>
        <v>0</v>
      </c>
      <c r="M28" t="str">
        <f>EmpDetail!J17</f>
        <v>L-11</v>
      </c>
      <c r="N28">
        <f>EmpDetail!K17</f>
        <v>52300</v>
      </c>
    </row>
    <row r="29" spans="1:14">
      <c r="A29" s="28"/>
      <c r="B29" s="28"/>
      <c r="C29" s="28"/>
      <c r="D29" s="28"/>
      <c r="E29" s="28"/>
      <c r="F29" s="1754" t="str">
        <f>Master!B2</f>
        <v>प्रधानाचार्य</v>
      </c>
      <c r="G29" s="1754"/>
      <c r="H29">
        <f>EmpDetail!A18</f>
        <v>15</v>
      </c>
      <c r="I29" t="str">
        <f>EmpDetail!B18</f>
        <v>lq'khyk cSjok</v>
      </c>
      <c r="J29" t="str">
        <f>EmpDetail!C18</f>
        <v>कनिष्ठ सहायक</v>
      </c>
      <c r="K29" t="str">
        <f>EmpDetail!D18</f>
        <v>राउमावि चौगाई</v>
      </c>
      <c r="L29" s="41">
        <f>EmpDetail!I18</f>
        <v>0</v>
      </c>
      <c r="M29" t="str">
        <f>EmpDetail!J18</f>
        <v>L-5</v>
      </c>
      <c r="N29">
        <f>EmpDetail!K18</f>
        <v>14600</v>
      </c>
    </row>
    <row r="30" spans="1:14">
      <c r="A30" s="28"/>
      <c r="B30" s="28"/>
      <c r="C30" s="28"/>
      <c r="D30" s="28"/>
      <c r="E30" s="28"/>
      <c r="F30" s="1754" t="str">
        <f>Master!B3</f>
        <v xml:space="preserve">राजकीय उच्च माध्यमिक विद्यालय </v>
      </c>
      <c r="G30" s="1754"/>
      <c r="H30">
        <f>EmpDetail!A19</f>
        <v>16</v>
      </c>
      <c r="I30" t="str">
        <f>EmpDetail!B19</f>
        <v>txnh'k izlkn rsyh</v>
      </c>
      <c r="J30" t="str">
        <f>EmpDetail!C19</f>
        <v>सहायक कर्मचारी</v>
      </c>
      <c r="K30" t="str">
        <f>EmpDetail!D19</f>
        <v>राउमावि चौगाई</v>
      </c>
      <c r="L30" s="41">
        <f>EmpDetail!I19</f>
        <v>0</v>
      </c>
      <c r="M30" t="str">
        <f>EmpDetail!J19</f>
        <v>L-5</v>
      </c>
      <c r="N30">
        <f>EmpDetail!K19</f>
        <v>34700</v>
      </c>
    </row>
    <row r="31" spans="1:14">
      <c r="A31" s="28"/>
      <c r="B31" s="28"/>
      <c r="C31" s="28"/>
      <c r="D31" s="28"/>
      <c r="E31" s="28"/>
      <c r="F31" s="1754" t="str">
        <f>Master!B4</f>
        <v>चौगाई]टोंक</v>
      </c>
      <c r="G31" s="1754"/>
      <c r="H31">
        <f>EmpDetail!A20</f>
        <v>17</v>
      </c>
      <c r="I31" t="str">
        <f>EmpDetail!B20</f>
        <v>jfoUnz dqekj tSu</v>
      </c>
      <c r="J31" t="str">
        <f>EmpDetail!C20</f>
        <v>अध्यापक ग्रेड III</v>
      </c>
      <c r="K31" t="str">
        <f>EmpDetail!D20</f>
        <v>राउप्रावि मोहिनी</v>
      </c>
      <c r="L31" s="41">
        <f>EmpDetail!I20</f>
        <v>0</v>
      </c>
      <c r="M31" t="str">
        <f>EmpDetail!J20</f>
        <v>L-12</v>
      </c>
      <c r="N31">
        <f>EmpDetail!K20</f>
        <v>65200</v>
      </c>
    </row>
    <row r="32" spans="1:14" ht="18">
      <c r="A32" s="275" t="s">
        <v>283</v>
      </c>
      <c r="B32" s="11" t="str">
        <f>Master!H3&amp;Master!I3&amp;Master!J3&amp;Master!E3&amp;"/"</f>
        <v>राउमावि/चौगाई/संस्था/2021-22/</v>
      </c>
      <c r="C32" s="11"/>
      <c r="D32" s="28"/>
      <c r="E32" s="28"/>
      <c r="F32" s="276" t="s">
        <v>226</v>
      </c>
      <c r="G32" s="1463">
        <f ca="1">TODAY()</f>
        <v>44369</v>
      </c>
      <c r="H32">
        <f>EmpDetail!A21</f>
        <v>18</v>
      </c>
      <c r="I32" t="str">
        <f>EmpDetail!B21</f>
        <v xml:space="preserve"> ';ke lqUnj ckxkSM</v>
      </c>
      <c r="J32" t="str">
        <f>EmpDetail!C21</f>
        <v>अध्यापक ग्रेड III</v>
      </c>
      <c r="K32" t="str">
        <f>EmpDetail!D21</f>
        <v>राउप्रावि मोहिनी</v>
      </c>
      <c r="L32" s="41">
        <f>EmpDetail!I21</f>
        <v>0</v>
      </c>
      <c r="M32" t="str">
        <f>EmpDetail!J21</f>
        <v>L-10</v>
      </c>
      <c r="N32">
        <f>EmpDetail!K21</f>
        <v>40300</v>
      </c>
    </row>
    <row r="33" spans="1:14" ht="18">
      <c r="A33" s="228"/>
      <c r="B33" s="228" t="s">
        <v>220</v>
      </c>
      <c r="C33" s="28"/>
      <c r="D33" s="28"/>
      <c r="E33" s="28"/>
      <c r="F33" s="28"/>
      <c r="G33" s="28"/>
      <c r="H33">
        <f>EmpDetail!A22</f>
        <v>19</v>
      </c>
      <c r="I33" t="str">
        <f>EmpDetail!B22</f>
        <v>d`".kk 'kekZ</v>
      </c>
      <c r="J33" t="str">
        <f>EmpDetail!C22</f>
        <v>प्रबोधक</v>
      </c>
      <c r="K33" t="str">
        <f>EmpDetail!D22</f>
        <v>राउप्रावि मोहिनी</v>
      </c>
      <c r="L33" s="41">
        <f>EmpDetail!I22</f>
        <v>0</v>
      </c>
      <c r="M33" t="str">
        <f>EmpDetail!J22</f>
        <v>L-11</v>
      </c>
      <c r="N33">
        <f>EmpDetail!K22</f>
        <v>45100</v>
      </c>
    </row>
    <row r="34" spans="1:14" ht="18">
      <c r="A34" s="228">
        <v>1</v>
      </c>
      <c r="B34" s="1632" t="s">
        <v>267</v>
      </c>
      <c r="C34" s="1632"/>
      <c r="D34" s="277" t="str">
        <f>Master!H4</f>
        <v>पीपलू</v>
      </c>
      <c r="E34" s="28"/>
      <c r="F34" s="28"/>
      <c r="G34" s="28"/>
      <c r="H34">
        <f>EmpDetail!A23</f>
        <v>20</v>
      </c>
      <c r="I34" t="str">
        <f>EmpDetail!B23</f>
        <v>/keZsUnz pkS/kjh</v>
      </c>
      <c r="J34" t="str">
        <f>EmpDetail!C23</f>
        <v>अध्यापक ग्रेड III</v>
      </c>
      <c r="K34" t="str">
        <f>EmpDetail!D23</f>
        <v>राउप्रावि गोरधनपुरा</v>
      </c>
      <c r="L34" s="41">
        <f>EmpDetail!I23</f>
        <v>0</v>
      </c>
      <c r="M34" t="str">
        <f>EmpDetail!J23</f>
        <v>L-10</v>
      </c>
      <c r="N34">
        <f>EmpDetail!K23</f>
        <v>40300</v>
      </c>
    </row>
    <row r="35" spans="1:14" ht="18">
      <c r="A35" s="228">
        <v>2</v>
      </c>
      <c r="B35" s="228" t="s">
        <v>263</v>
      </c>
      <c r="C35" s="3"/>
      <c r="D35" s="3"/>
      <c r="E35" s="3"/>
      <c r="F35" s="3"/>
      <c r="G35" s="3"/>
      <c r="H35">
        <f>EmpDetail!A24</f>
        <v>21</v>
      </c>
      <c r="I35" t="str">
        <f>EmpDetail!B24</f>
        <v>izgykn ekyh</v>
      </c>
      <c r="J35" t="str">
        <f>EmpDetail!C24</f>
        <v>प्रबोधक</v>
      </c>
      <c r="K35" t="str">
        <f>EmpDetail!D24</f>
        <v>राउप्रावि गोरधनपुरा</v>
      </c>
      <c r="L35" s="41">
        <f>EmpDetail!I24</f>
        <v>0</v>
      </c>
      <c r="M35" t="str">
        <f>EmpDetail!J24</f>
        <v>L-11</v>
      </c>
      <c r="N35">
        <f>EmpDetail!K24</f>
        <v>46500</v>
      </c>
    </row>
    <row r="36" spans="1:14" ht="18">
      <c r="A36" s="228">
        <v>3</v>
      </c>
      <c r="B36" s="228" t="s">
        <v>476</v>
      </c>
      <c r="C36" s="3"/>
      <c r="D36" s="3"/>
      <c r="E36" s="3"/>
      <c r="F36" s="3"/>
      <c r="G36" s="3"/>
      <c r="H36">
        <f>EmpDetail!A25</f>
        <v>22</v>
      </c>
      <c r="I36" t="str">
        <f>EmpDetail!B25</f>
        <v>jken;ky xqtZj</v>
      </c>
      <c r="J36" t="str">
        <f>EmpDetail!C25</f>
        <v>प्रबोधक</v>
      </c>
      <c r="K36" t="str">
        <f>EmpDetail!D25</f>
        <v>राउप्रावि सोंदीफल</v>
      </c>
      <c r="L36" s="41">
        <f>EmpDetail!I25</f>
        <v>0</v>
      </c>
      <c r="M36" t="str">
        <f>EmpDetail!J25</f>
        <v>L-11</v>
      </c>
      <c r="N36">
        <f>EmpDetail!K25</f>
        <v>45100</v>
      </c>
    </row>
    <row r="37" spans="1:14" ht="15.6">
      <c r="A37" s="28"/>
      <c r="B37" s="26"/>
      <c r="C37" s="3"/>
      <c r="D37" s="3"/>
      <c r="E37" s="3"/>
      <c r="F37" s="1752" t="str">
        <f>F29</f>
        <v>प्रधानाचार्य</v>
      </c>
      <c r="G37" s="1752"/>
      <c r="H37">
        <f>EmpDetail!A26</f>
        <v>23</v>
      </c>
      <c r="I37" t="str">
        <f>EmpDetail!B26</f>
        <v>vkSeizdk'k tkV</v>
      </c>
      <c r="J37" t="str">
        <f>EmpDetail!C26</f>
        <v>अध्यापक ग्रेड III</v>
      </c>
      <c r="K37" t="str">
        <f>EmpDetail!D26</f>
        <v>राउप्रावि सोंदीफल</v>
      </c>
      <c r="L37" s="41">
        <f>EmpDetail!I26</f>
        <v>0</v>
      </c>
      <c r="M37" t="str">
        <f>EmpDetail!J26</f>
        <v>L-11</v>
      </c>
      <c r="N37">
        <f>EmpDetail!K26</f>
        <v>45100</v>
      </c>
    </row>
    <row r="38" spans="1:14">
      <c r="A38" s="3"/>
      <c r="B38" s="3"/>
      <c r="C38" s="3"/>
      <c r="D38" s="3"/>
      <c r="E38" s="3"/>
      <c r="F38" s="1752" t="str">
        <f>F30</f>
        <v xml:space="preserve">राजकीय उच्च माध्यमिक विद्यालय </v>
      </c>
      <c r="G38" s="1752"/>
      <c r="H38">
        <f>EmpDetail!A27</f>
        <v>24</v>
      </c>
      <c r="I38" t="str">
        <f>EmpDetail!B27</f>
        <v>vthr flag</v>
      </c>
      <c r="J38" t="str">
        <f>EmpDetail!C27</f>
        <v>अध्यापक ग्रेड III</v>
      </c>
      <c r="K38" t="str">
        <f>EmpDetail!D27</f>
        <v>राप्रावि जानकीवल्लभपुरा</v>
      </c>
      <c r="L38" s="41">
        <f>EmpDetail!I27</f>
        <v>0</v>
      </c>
      <c r="M38" t="str">
        <f>EmpDetail!J27</f>
        <v>L-10</v>
      </c>
      <c r="N38">
        <f>EmpDetail!K27</f>
        <v>40300</v>
      </c>
    </row>
    <row r="39" spans="1:14">
      <c r="A39" s="3"/>
      <c r="B39" s="3"/>
      <c r="C39" s="3"/>
      <c r="D39" s="3"/>
      <c r="E39" s="3"/>
      <c r="F39" s="1752" t="str">
        <f>F31</f>
        <v>चौगाई]टोंक</v>
      </c>
      <c r="G39" s="1752"/>
      <c r="H39">
        <f>EmpDetail!A28</f>
        <v>25</v>
      </c>
      <c r="I39" t="str">
        <f>EmpDetail!B28</f>
        <v>eq[rkj eha;k</v>
      </c>
      <c r="J39" t="str">
        <f>EmpDetail!C28</f>
        <v>प्रबोधक</v>
      </c>
      <c r="K39" t="str">
        <f>EmpDetail!D28</f>
        <v>राप्रावि जानकीवल्लभपुरा</v>
      </c>
      <c r="L39" s="41">
        <f>EmpDetail!I28</f>
        <v>0</v>
      </c>
      <c r="M39" t="str">
        <f>EmpDetail!J28</f>
        <v>L-11</v>
      </c>
      <c r="N39">
        <f>EmpDetail!K28</f>
        <v>45100</v>
      </c>
    </row>
    <row r="40" spans="1:14">
      <c r="H40">
        <f>EmpDetail!A29</f>
        <v>26</v>
      </c>
      <c r="I40" t="str">
        <f>EmpDetail!B29</f>
        <v xml:space="preserve">eks0 tehy </v>
      </c>
      <c r="J40" t="str">
        <f>EmpDetail!C29</f>
        <v>प्रबोधक</v>
      </c>
      <c r="K40" t="str">
        <f>EmpDetail!D29</f>
        <v>राप्रावि रसूलपुरा</v>
      </c>
      <c r="L40" s="41">
        <f>EmpDetail!I29</f>
        <v>0</v>
      </c>
      <c r="M40" t="str">
        <f>EmpDetail!J29</f>
        <v>L-11</v>
      </c>
      <c r="N40">
        <f>EmpDetail!K29</f>
        <v>45100</v>
      </c>
    </row>
    <row r="41" spans="1:14">
      <c r="H41">
        <f>EmpDetail!A30</f>
        <v>27</v>
      </c>
      <c r="I41" t="str">
        <f>EmpDetail!B30</f>
        <v>lkaojey tkV</v>
      </c>
      <c r="J41" t="str">
        <f>EmpDetail!C30</f>
        <v>अध्यापक ग्रेड III</v>
      </c>
      <c r="K41" t="str">
        <f>EmpDetail!D30</f>
        <v>राप्रावि रसूलपुरा</v>
      </c>
      <c r="L41" s="41">
        <f>EmpDetail!I30</f>
        <v>0</v>
      </c>
      <c r="M41" t="str">
        <f>EmpDetail!J30</f>
        <v>L-10</v>
      </c>
      <c r="N41">
        <f>EmpDetail!K30</f>
        <v>38000</v>
      </c>
    </row>
    <row r="42" spans="1:14">
      <c r="H42">
        <f>EmpDetail!A31</f>
        <v>28</v>
      </c>
      <c r="I42" t="str">
        <f>EmpDetail!B31</f>
        <v>pkS/kjh eksuk jkekorkj</v>
      </c>
      <c r="J42" t="str">
        <f>EmpDetail!C31</f>
        <v>अध्यापक ग्रेड III</v>
      </c>
      <c r="K42" t="str">
        <f>EmpDetail!D31</f>
        <v>राप्रावि मोहिनी ढाणी बाढ</v>
      </c>
      <c r="L42" s="41">
        <f>EmpDetail!I31</f>
        <v>0</v>
      </c>
      <c r="M42" t="str">
        <f>EmpDetail!J31</f>
        <v>L-10</v>
      </c>
      <c r="N42">
        <f>EmpDetail!K31</f>
        <v>38000</v>
      </c>
    </row>
    <row r="43" spans="1:14">
      <c r="H43">
        <f>EmpDetail!A32</f>
        <v>29</v>
      </c>
      <c r="I43" t="str">
        <f>EmpDetail!B32</f>
        <v>rkjkpUn tk;loky</v>
      </c>
      <c r="J43" t="str">
        <f>EmpDetail!C32</f>
        <v>प्रबोधक</v>
      </c>
      <c r="K43" t="str">
        <f>EmpDetail!D32</f>
        <v>राप्रावि मोहिनी ढाणी बाढ</v>
      </c>
      <c r="L43" s="41">
        <f>EmpDetail!I32</f>
        <v>0</v>
      </c>
      <c r="M43" t="str">
        <f>EmpDetail!J32</f>
        <v>L-11</v>
      </c>
      <c r="N43">
        <f>EmpDetail!K32</f>
        <v>41300</v>
      </c>
    </row>
    <row r="44" spans="1:14">
      <c r="H44">
        <f>EmpDetail!A33</f>
        <v>30</v>
      </c>
      <c r="I44" t="str">
        <f>EmpDetail!B33</f>
        <v>jketl ;kno</v>
      </c>
      <c r="J44" t="str">
        <f>EmpDetail!C33</f>
        <v>अध्यापक ग्रेड III</v>
      </c>
      <c r="K44" t="str">
        <f>EmpDetail!D33</f>
        <v>राप्रावि बैरवा ढाणी सोन्दीफल</v>
      </c>
      <c r="L44" s="41">
        <f>EmpDetail!I33</f>
        <v>0</v>
      </c>
      <c r="M44" t="str">
        <f>EmpDetail!J33</f>
        <v>L-12</v>
      </c>
      <c r="N44">
        <f>EmpDetail!K33</f>
        <v>63100</v>
      </c>
    </row>
    <row r="45" spans="1:14">
      <c r="H45">
        <f>EmpDetail!A34</f>
        <v>31</v>
      </c>
      <c r="I45" t="str">
        <f>EmpDetail!B34</f>
        <v>dtksMey eh.kk</v>
      </c>
      <c r="J45" t="str">
        <f>EmpDetail!C34</f>
        <v>अध्यापक ग्रेड III</v>
      </c>
      <c r="K45" t="str">
        <f>EmpDetail!D34</f>
        <v>राप्रावि बैरवा ढाणी सोन्दीफल</v>
      </c>
      <c r="L45" s="41">
        <f>EmpDetail!I34</f>
        <v>0</v>
      </c>
      <c r="M45" t="str">
        <f>EmpDetail!J34</f>
        <v>L-10</v>
      </c>
      <c r="N45">
        <f>EmpDetail!K34</f>
        <v>38000</v>
      </c>
    </row>
    <row r="46" spans="1:14">
      <c r="H46">
        <f>EmpDetail!A35</f>
        <v>32</v>
      </c>
      <c r="I46" t="str">
        <f>EmpDetail!B35</f>
        <v>/kaut; xkSRre</v>
      </c>
      <c r="J46" t="str">
        <f>EmpDetail!C35</f>
        <v>अध्यापक ग्रेड III</v>
      </c>
      <c r="K46" t="str">
        <f>EmpDetail!D35</f>
        <v>राउप्रावि गोरधनपुरा</v>
      </c>
      <c r="L46" s="41">
        <f>EmpDetail!I35</f>
        <v>43343</v>
      </c>
      <c r="M46" t="str">
        <f>EmpDetail!J35</f>
        <v>L-10</v>
      </c>
      <c r="N46">
        <f>EmpDetail!K35</f>
        <v>34800</v>
      </c>
    </row>
    <row r="47" spans="1:14">
      <c r="H47">
        <f>EmpDetail!A36</f>
        <v>33</v>
      </c>
      <c r="I47" t="str">
        <f>EmpDetail!B36</f>
        <v>d`".kk xaxoky</v>
      </c>
      <c r="J47" t="str">
        <f>EmpDetail!C36</f>
        <v>अध्यापक ग्रेड III</v>
      </c>
      <c r="K47" t="str">
        <f>EmpDetail!D36</f>
        <v>राउप्रावि गोरधनपुरा</v>
      </c>
      <c r="L47" s="41">
        <f>EmpDetail!I36</f>
        <v>43455</v>
      </c>
      <c r="M47" t="str">
        <f>EmpDetail!J36</f>
        <v>L-10</v>
      </c>
      <c r="N47">
        <f>EmpDetail!K36</f>
        <v>33800</v>
      </c>
    </row>
    <row r="48" spans="1:14">
      <c r="H48">
        <f>EmpDetail!A37</f>
        <v>34</v>
      </c>
      <c r="I48" t="str">
        <f>EmpDetail!B37</f>
        <v>n'kjFk dqekj ;kno</v>
      </c>
      <c r="J48" t="str">
        <f>EmpDetail!C37</f>
        <v>अध्यापक ग्रेड III</v>
      </c>
      <c r="K48" t="str">
        <f>EmpDetail!D37</f>
        <v>राउप्रावि सोंदीफल</v>
      </c>
      <c r="L48" s="41">
        <f>EmpDetail!I37</f>
        <v>43372</v>
      </c>
      <c r="M48" t="str">
        <f>EmpDetail!J37</f>
        <v>L-10</v>
      </c>
      <c r="N48">
        <f>EmpDetail!K37</f>
        <v>23700</v>
      </c>
    </row>
    <row r="49" spans="8:14">
      <c r="H49">
        <f>EmpDetail!A38</f>
        <v>35</v>
      </c>
      <c r="I49" t="str">
        <f>EmpDetail!B38</f>
        <v>d`".k yky tkV</v>
      </c>
      <c r="J49" t="str">
        <f>EmpDetail!C38</f>
        <v>अध्यापक ग्रेड III</v>
      </c>
      <c r="K49" t="str">
        <f>EmpDetail!D38</f>
        <v>राउप्रावि सोंदीफल</v>
      </c>
      <c r="L49" s="41">
        <f>EmpDetail!I38</f>
        <v>43375</v>
      </c>
      <c r="M49" t="str">
        <f>EmpDetail!J38</f>
        <v>L-10</v>
      </c>
      <c r="N49">
        <f>EmpDetail!K38</f>
        <v>33800</v>
      </c>
    </row>
    <row r="50" spans="8:14">
      <c r="H50">
        <f>EmpDetail!A39</f>
        <v>36</v>
      </c>
      <c r="I50" t="str">
        <f>EmpDetail!B39</f>
        <v>nhisUnz dqekj iztkir</v>
      </c>
      <c r="J50" t="str">
        <f>EmpDetail!C39</f>
        <v>अध्यापक ग्रेड III</v>
      </c>
      <c r="K50" t="str">
        <f>EmpDetail!D39</f>
        <v>राउप्रावि सोंदीफल</v>
      </c>
      <c r="L50" s="41">
        <f>EmpDetail!I39</f>
        <v>43532</v>
      </c>
      <c r="M50" t="str">
        <f>EmpDetail!J39</f>
        <v>L-10</v>
      </c>
      <c r="N50">
        <f>EmpDetail!K39</f>
        <v>33800</v>
      </c>
    </row>
    <row r="51" spans="8:14">
      <c r="H51">
        <f>EmpDetail!A40</f>
        <v>37</v>
      </c>
      <c r="I51" t="str">
        <f>EmpDetail!B40</f>
        <v>uohu dqekj</v>
      </c>
      <c r="J51" t="str">
        <f>EmpDetail!C40</f>
        <v>अध्यापक ग्रेड III</v>
      </c>
      <c r="K51" t="str">
        <f>EmpDetail!D40</f>
        <v>राउप्रावि मोहिनी</v>
      </c>
      <c r="L51" s="41">
        <f>EmpDetail!I40</f>
        <v>43533</v>
      </c>
      <c r="M51" t="str">
        <f>EmpDetail!J40</f>
        <v>L-10</v>
      </c>
      <c r="N51">
        <f>EmpDetail!K40</f>
        <v>33800</v>
      </c>
    </row>
    <row r="52" spans="8:14">
      <c r="H52">
        <f>EmpDetail!A41</f>
        <v>38</v>
      </c>
      <c r="I52" t="str">
        <f>EmpDetail!B41</f>
        <v>ehrs'k dqekj 'kekZ</v>
      </c>
      <c r="J52" t="str">
        <f>EmpDetail!C41</f>
        <v>अध्यापक ग्रेड III</v>
      </c>
      <c r="K52" t="str">
        <f>EmpDetail!D41</f>
        <v>राउप्रावि मोहिनी</v>
      </c>
      <c r="L52" s="41">
        <f>EmpDetail!I41</f>
        <v>43356</v>
      </c>
      <c r="M52" t="str">
        <f>EmpDetail!J41</f>
        <v>L-10</v>
      </c>
      <c r="N52">
        <f>EmpDetail!K41</f>
        <v>34800</v>
      </c>
    </row>
    <row r="53" spans="8:14">
      <c r="H53">
        <f>EmpDetail!A42</f>
        <v>39</v>
      </c>
      <c r="I53" t="str">
        <f>EmpDetail!B42</f>
        <v>eUtw eh.kk</v>
      </c>
      <c r="J53" t="str">
        <f>EmpDetail!C42</f>
        <v>वरिष्ठ अध्यापक</v>
      </c>
      <c r="K53" t="str">
        <f>EmpDetail!D42</f>
        <v>राउप्रावि गोरधनपुरा</v>
      </c>
      <c r="L53" s="41">
        <f>EmpDetail!I42</f>
        <v>44103</v>
      </c>
      <c r="M53" t="str">
        <f>EmpDetail!J42</f>
        <v>L-10</v>
      </c>
      <c r="N53">
        <f>EmpDetail!K42</f>
        <v>33800</v>
      </c>
    </row>
    <row r="54" spans="8:14">
      <c r="H54">
        <f>EmpDetail!A43</f>
        <v>40</v>
      </c>
      <c r="I54" t="str">
        <f>EmpDetail!B43</f>
        <v>eatw pkS/kjh</v>
      </c>
      <c r="J54" t="str">
        <f>EmpDetail!C43</f>
        <v>वरिष्ठ अध्यापक</v>
      </c>
      <c r="K54" t="str">
        <f>EmpDetail!D43</f>
        <v>राउप्रावि सोंदीफल</v>
      </c>
      <c r="L54" s="41">
        <f>EmpDetail!I43</f>
        <v>44103</v>
      </c>
      <c r="M54" t="str">
        <f>EmpDetail!J43</f>
        <v>L-11</v>
      </c>
      <c r="N54">
        <f>EmpDetail!K43</f>
        <v>26500</v>
      </c>
    </row>
    <row r="55" spans="8:14">
      <c r="H55">
        <f>EmpDetail!A44</f>
        <v>41</v>
      </c>
      <c r="I55">
        <f>EmpDetail!B44</f>
        <v>0</v>
      </c>
      <c r="J55">
        <f>EmpDetail!C44</f>
        <v>0</v>
      </c>
      <c r="K55">
        <f>EmpDetail!D44</f>
        <v>0</v>
      </c>
      <c r="L55" s="41">
        <f>EmpDetail!I44</f>
        <v>0</v>
      </c>
      <c r="M55">
        <f>EmpDetail!J44</f>
        <v>0</v>
      </c>
      <c r="N55">
        <f>EmpDetail!K44</f>
        <v>0</v>
      </c>
    </row>
    <row r="56" spans="8:14">
      <c r="H56">
        <f>EmpDetail!A45</f>
        <v>42</v>
      </c>
      <c r="I56">
        <f>EmpDetail!B45</f>
        <v>0</v>
      </c>
      <c r="J56">
        <f>EmpDetail!C45</f>
        <v>0</v>
      </c>
      <c r="K56">
        <f>EmpDetail!D45</f>
        <v>0</v>
      </c>
      <c r="L56" s="41">
        <f>EmpDetail!I45</f>
        <v>0</v>
      </c>
      <c r="M56">
        <f>EmpDetail!J45</f>
        <v>0</v>
      </c>
      <c r="N56">
        <f>EmpDetail!K45</f>
        <v>0</v>
      </c>
    </row>
    <row r="57" spans="8:14">
      <c r="H57">
        <f>EmpDetail!A46</f>
        <v>43</v>
      </c>
      <c r="I57">
        <f>EmpDetail!B46</f>
        <v>0</v>
      </c>
      <c r="J57">
        <f>EmpDetail!C46</f>
        <v>0</v>
      </c>
      <c r="K57">
        <f>EmpDetail!D46</f>
        <v>0</v>
      </c>
      <c r="L57" s="41">
        <f>EmpDetail!I46</f>
        <v>0</v>
      </c>
      <c r="M57">
        <f>EmpDetail!J46</f>
        <v>0</v>
      </c>
      <c r="N57">
        <f>EmpDetail!K46</f>
        <v>0</v>
      </c>
    </row>
    <row r="58" spans="8:14">
      <c r="H58">
        <f>EmpDetail!A47</f>
        <v>44</v>
      </c>
      <c r="I58">
        <f>EmpDetail!B47</f>
        <v>0</v>
      </c>
      <c r="J58">
        <f>EmpDetail!C47</f>
        <v>0</v>
      </c>
      <c r="K58">
        <f>EmpDetail!D47</f>
        <v>0</v>
      </c>
      <c r="L58" s="41">
        <f>EmpDetail!I47</f>
        <v>0</v>
      </c>
      <c r="M58">
        <f>EmpDetail!J47</f>
        <v>0</v>
      </c>
      <c r="N58">
        <f>EmpDetail!K47</f>
        <v>0</v>
      </c>
    </row>
    <row r="59" spans="8:14">
      <c r="H59">
        <f>EmpDetail!A48</f>
        <v>45</v>
      </c>
      <c r="I59">
        <f>EmpDetail!B48</f>
        <v>0</v>
      </c>
      <c r="J59">
        <f>EmpDetail!C48</f>
        <v>0</v>
      </c>
      <c r="K59">
        <f>EmpDetail!D48</f>
        <v>0</v>
      </c>
      <c r="L59" s="41">
        <f>EmpDetail!I48</f>
        <v>0</v>
      </c>
      <c r="M59">
        <f>EmpDetail!J48</f>
        <v>0</v>
      </c>
      <c r="N59">
        <f>EmpDetail!K48</f>
        <v>0</v>
      </c>
    </row>
    <row r="60" spans="8:14">
      <c r="H60">
        <f>EmpDetail!A49</f>
        <v>46</v>
      </c>
      <c r="I60">
        <f>EmpDetail!B49</f>
        <v>0</v>
      </c>
      <c r="J60">
        <f>EmpDetail!C49</f>
        <v>0</v>
      </c>
      <c r="K60">
        <f>EmpDetail!D49</f>
        <v>0</v>
      </c>
      <c r="L60" s="41">
        <f>EmpDetail!I49</f>
        <v>0</v>
      </c>
      <c r="M60">
        <f>EmpDetail!J49</f>
        <v>0</v>
      </c>
      <c r="N60">
        <f>EmpDetail!K49</f>
        <v>0</v>
      </c>
    </row>
    <row r="61" spans="8:14">
      <c r="H61">
        <f>EmpDetail!A50</f>
        <v>47</v>
      </c>
      <c r="I61">
        <f>EmpDetail!B50</f>
        <v>0</v>
      </c>
      <c r="J61">
        <f>EmpDetail!C50</f>
        <v>0</v>
      </c>
      <c r="K61">
        <f>EmpDetail!D50</f>
        <v>0</v>
      </c>
      <c r="L61" s="41">
        <f>EmpDetail!I50</f>
        <v>0</v>
      </c>
      <c r="M61">
        <f>EmpDetail!J50</f>
        <v>0</v>
      </c>
      <c r="N61">
        <f>EmpDetail!K50</f>
        <v>0</v>
      </c>
    </row>
    <row r="62" spans="8:14">
      <c r="H62">
        <f>EmpDetail!A51</f>
        <v>48</v>
      </c>
      <c r="I62">
        <f>EmpDetail!B51</f>
        <v>0</v>
      </c>
      <c r="J62">
        <f>EmpDetail!C51</f>
        <v>0</v>
      </c>
      <c r="K62">
        <f>EmpDetail!D51</f>
        <v>0</v>
      </c>
      <c r="L62" s="41">
        <f>EmpDetail!I51</f>
        <v>0</v>
      </c>
      <c r="M62">
        <f>EmpDetail!J51</f>
        <v>0</v>
      </c>
      <c r="N62">
        <f>EmpDetail!K51</f>
        <v>0</v>
      </c>
    </row>
    <row r="63" spans="8:14">
      <c r="H63">
        <f>EmpDetail!A52</f>
        <v>49</v>
      </c>
      <c r="I63">
        <f>EmpDetail!B52</f>
        <v>0</v>
      </c>
      <c r="J63">
        <f>EmpDetail!C52</f>
        <v>0</v>
      </c>
      <c r="K63">
        <f>EmpDetail!D52</f>
        <v>0</v>
      </c>
      <c r="L63" s="41">
        <f>EmpDetail!I52</f>
        <v>0</v>
      </c>
      <c r="M63">
        <f>EmpDetail!J52</f>
        <v>0</v>
      </c>
      <c r="N63">
        <f>EmpDetail!K52</f>
        <v>0</v>
      </c>
    </row>
    <row r="64" spans="8:14">
      <c r="H64">
        <f>EmpDetail!A53</f>
        <v>50</v>
      </c>
      <c r="I64">
        <f>EmpDetail!B53</f>
        <v>0</v>
      </c>
      <c r="J64">
        <f>EmpDetail!C53</f>
        <v>0</v>
      </c>
      <c r="K64">
        <f>EmpDetail!D53</f>
        <v>0</v>
      </c>
      <c r="L64" s="41">
        <f>EmpDetail!I53</f>
        <v>0</v>
      </c>
      <c r="M64">
        <f>EmpDetail!J53</f>
        <v>0</v>
      </c>
      <c r="N64">
        <f>EmpDetail!K53</f>
        <v>0</v>
      </c>
    </row>
    <row r="65" spans="8:14">
      <c r="H65">
        <f>EmpDetail!A54</f>
        <v>51</v>
      </c>
      <c r="I65">
        <f>EmpDetail!B54</f>
        <v>0</v>
      </c>
      <c r="J65">
        <f>EmpDetail!C54</f>
        <v>0</v>
      </c>
      <c r="K65">
        <f>EmpDetail!D54</f>
        <v>0</v>
      </c>
      <c r="L65" s="41">
        <f>EmpDetail!I54</f>
        <v>0</v>
      </c>
      <c r="M65">
        <f>EmpDetail!J54</f>
        <v>0</v>
      </c>
      <c r="N65">
        <f>EmpDetail!K54</f>
        <v>0</v>
      </c>
    </row>
    <row r="66" spans="8:14">
      <c r="H66">
        <f>EmpDetail!A55</f>
        <v>52</v>
      </c>
      <c r="I66">
        <f>EmpDetail!B55</f>
        <v>0</v>
      </c>
      <c r="J66">
        <f>EmpDetail!C55</f>
        <v>0</v>
      </c>
      <c r="K66">
        <f>EmpDetail!D55</f>
        <v>0</v>
      </c>
      <c r="L66" s="41">
        <f>EmpDetail!I55</f>
        <v>0</v>
      </c>
      <c r="M66">
        <f>EmpDetail!J55</f>
        <v>0</v>
      </c>
      <c r="N66">
        <f>EmpDetail!K55</f>
        <v>0</v>
      </c>
    </row>
    <row r="67" spans="8:14">
      <c r="H67">
        <f>EmpDetail!A56</f>
        <v>53</v>
      </c>
      <c r="I67">
        <f>EmpDetail!B56</f>
        <v>0</v>
      </c>
      <c r="J67">
        <f>EmpDetail!C56</f>
        <v>0</v>
      </c>
      <c r="K67">
        <f>EmpDetail!D56</f>
        <v>0</v>
      </c>
      <c r="L67" s="41">
        <f>EmpDetail!I56</f>
        <v>0</v>
      </c>
      <c r="M67">
        <f>EmpDetail!J56</f>
        <v>0</v>
      </c>
      <c r="N67">
        <f>EmpDetail!K56</f>
        <v>0</v>
      </c>
    </row>
    <row r="68" spans="8:14">
      <c r="H68">
        <f>EmpDetail!A57</f>
        <v>54</v>
      </c>
      <c r="I68">
        <f>EmpDetail!B57</f>
        <v>0</v>
      </c>
      <c r="J68">
        <f>EmpDetail!C57</f>
        <v>0</v>
      </c>
      <c r="K68">
        <f>EmpDetail!D57</f>
        <v>0</v>
      </c>
      <c r="L68" s="41">
        <f>EmpDetail!I57</f>
        <v>0</v>
      </c>
      <c r="M68">
        <f>EmpDetail!J57</f>
        <v>0</v>
      </c>
      <c r="N68">
        <f>EmpDetail!K57</f>
        <v>0</v>
      </c>
    </row>
    <row r="69" spans="8:14">
      <c r="H69">
        <f>EmpDetail!A58</f>
        <v>55</v>
      </c>
      <c r="I69">
        <f>EmpDetail!B58</f>
        <v>0</v>
      </c>
      <c r="J69">
        <f>EmpDetail!C58</f>
        <v>0</v>
      </c>
      <c r="K69">
        <f>EmpDetail!D58</f>
        <v>0</v>
      </c>
      <c r="L69" s="41">
        <f>EmpDetail!I58</f>
        <v>0</v>
      </c>
      <c r="M69">
        <f>EmpDetail!J58</f>
        <v>0</v>
      </c>
      <c r="N69">
        <f>EmpDetail!K58</f>
        <v>0</v>
      </c>
    </row>
    <row r="70" spans="8:14">
      <c r="H70">
        <f>EmpDetail!A59</f>
        <v>56</v>
      </c>
      <c r="I70">
        <f>EmpDetail!B59</f>
        <v>0</v>
      </c>
      <c r="J70">
        <f>EmpDetail!C59</f>
        <v>0</v>
      </c>
      <c r="K70">
        <f>EmpDetail!D59</f>
        <v>0</v>
      </c>
      <c r="L70" s="41">
        <f>EmpDetail!I59</f>
        <v>0</v>
      </c>
      <c r="M70">
        <f>EmpDetail!J59</f>
        <v>0</v>
      </c>
      <c r="N70">
        <f>EmpDetail!K59</f>
        <v>0</v>
      </c>
    </row>
    <row r="71" spans="8:14">
      <c r="H71">
        <f>EmpDetail!A60</f>
        <v>57</v>
      </c>
      <c r="I71">
        <f>EmpDetail!B60</f>
        <v>0</v>
      </c>
      <c r="J71">
        <f>EmpDetail!C60</f>
        <v>0</v>
      </c>
      <c r="K71">
        <f>EmpDetail!D60</f>
        <v>0</v>
      </c>
      <c r="L71" s="41">
        <f>EmpDetail!I60</f>
        <v>0</v>
      </c>
      <c r="M71">
        <f>EmpDetail!J60</f>
        <v>0</v>
      </c>
      <c r="N71">
        <f>EmpDetail!K60</f>
        <v>0</v>
      </c>
    </row>
    <row r="72" spans="8:14">
      <c r="H72">
        <f>EmpDetail!A61</f>
        <v>58</v>
      </c>
      <c r="I72">
        <f>EmpDetail!B61</f>
        <v>0</v>
      </c>
      <c r="J72">
        <f>EmpDetail!C61</f>
        <v>0</v>
      </c>
      <c r="K72">
        <f>EmpDetail!D61</f>
        <v>0</v>
      </c>
      <c r="L72" s="41">
        <f>EmpDetail!I61</f>
        <v>0</v>
      </c>
      <c r="M72">
        <f>EmpDetail!J61</f>
        <v>0</v>
      </c>
      <c r="N72">
        <f>EmpDetail!K61</f>
        <v>0</v>
      </c>
    </row>
    <row r="73" spans="8:14">
      <c r="H73">
        <f>EmpDetail!A62</f>
        <v>59</v>
      </c>
      <c r="I73">
        <f>EmpDetail!B62</f>
        <v>0</v>
      </c>
      <c r="J73">
        <f>EmpDetail!C62</f>
        <v>0</v>
      </c>
      <c r="K73">
        <f>EmpDetail!D62</f>
        <v>0</v>
      </c>
      <c r="L73" s="41">
        <f>EmpDetail!I62</f>
        <v>0</v>
      </c>
      <c r="M73">
        <f>EmpDetail!J62</f>
        <v>0</v>
      </c>
      <c r="N73">
        <f>EmpDetail!K62</f>
        <v>0</v>
      </c>
    </row>
    <row r="74" spans="8:14">
      <c r="H74">
        <f>EmpDetail!A63</f>
        <v>60</v>
      </c>
      <c r="I74">
        <f>EmpDetail!B63</f>
        <v>0</v>
      </c>
      <c r="J74">
        <f>EmpDetail!C63</f>
        <v>0</v>
      </c>
      <c r="K74">
        <f>EmpDetail!D63</f>
        <v>0</v>
      </c>
      <c r="L74" s="41">
        <f>EmpDetail!I63</f>
        <v>0</v>
      </c>
      <c r="M74">
        <f>EmpDetail!J63</f>
        <v>0</v>
      </c>
      <c r="N74">
        <f>EmpDetail!K63</f>
        <v>0</v>
      </c>
    </row>
    <row r="75" spans="8:14">
      <c r="H75">
        <f>EmpDetail!A64</f>
        <v>61</v>
      </c>
      <c r="I75">
        <f>EmpDetail!B64</f>
        <v>0</v>
      </c>
      <c r="J75">
        <f>EmpDetail!C64</f>
        <v>0</v>
      </c>
      <c r="K75">
        <f>EmpDetail!D64</f>
        <v>0</v>
      </c>
      <c r="L75" s="41">
        <f>EmpDetail!I64</f>
        <v>0</v>
      </c>
      <c r="M75">
        <f>EmpDetail!J64</f>
        <v>0</v>
      </c>
      <c r="N75">
        <f>EmpDetail!K64</f>
        <v>0</v>
      </c>
    </row>
    <row r="76" spans="8:14">
      <c r="H76">
        <f>EmpDetail!A65</f>
        <v>62</v>
      </c>
      <c r="I76">
        <f>EmpDetail!B65</f>
        <v>0</v>
      </c>
      <c r="J76">
        <f>EmpDetail!C65</f>
        <v>0</v>
      </c>
      <c r="K76">
        <f>EmpDetail!D65</f>
        <v>0</v>
      </c>
      <c r="L76" s="41">
        <f>EmpDetail!I65</f>
        <v>0</v>
      </c>
      <c r="M76">
        <f>EmpDetail!J65</f>
        <v>0</v>
      </c>
      <c r="N76">
        <f>EmpDetail!K65</f>
        <v>0</v>
      </c>
    </row>
    <row r="77" spans="8:14">
      <c r="H77">
        <f>EmpDetail!A66</f>
        <v>63</v>
      </c>
      <c r="I77">
        <f>EmpDetail!B66</f>
        <v>0</v>
      </c>
      <c r="J77">
        <f>EmpDetail!C66</f>
        <v>0</v>
      </c>
      <c r="K77">
        <f>EmpDetail!D66</f>
        <v>0</v>
      </c>
      <c r="L77" s="41">
        <f>EmpDetail!I66</f>
        <v>0</v>
      </c>
      <c r="M77">
        <f>EmpDetail!J66</f>
        <v>0</v>
      </c>
      <c r="N77">
        <f>EmpDetail!K66</f>
        <v>0</v>
      </c>
    </row>
    <row r="78" spans="8:14">
      <c r="H78">
        <f>EmpDetail!A67</f>
        <v>64</v>
      </c>
      <c r="I78">
        <f>EmpDetail!B67</f>
        <v>0</v>
      </c>
      <c r="J78">
        <f>EmpDetail!C67</f>
        <v>0</v>
      </c>
      <c r="K78">
        <f>EmpDetail!D67</f>
        <v>0</v>
      </c>
      <c r="L78" s="41">
        <f>EmpDetail!I67</f>
        <v>0</v>
      </c>
      <c r="M78">
        <f>EmpDetail!J67</f>
        <v>0</v>
      </c>
      <c r="N78">
        <f>EmpDetail!K67</f>
        <v>0</v>
      </c>
    </row>
    <row r="79" spans="8:14">
      <c r="H79">
        <f>EmpDetail!A68</f>
        <v>65</v>
      </c>
      <c r="I79">
        <f>EmpDetail!B68</f>
        <v>0</v>
      </c>
      <c r="J79">
        <f>EmpDetail!C68</f>
        <v>0</v>
      </c>
      <c r="K79">
        <f>EmpDetail!D68</f>
        <v>0</v>
      </c>
      <c r="L79" s="41">
        <f>EmpDetail!I68</f>
        <v>0</v>
      </c>
      <c r="M79">
        <f>EmpDetail!J68</f>
        <v>0</v>
      </c>
      <c r="N79">
        <f>EmpDetail!K68</f>
        <v>0</v>
      </c>
    </row>
    <row r="80" spans="8:14">
      <c r="H80">
        <f>EmpDetail!A69</f>
        <v>66</v>
      </c>
      <c r="I80">
        <f>EmpDetail!B69</f>
        <v>0</v>
      </c>
      <c r="J80">
        <f>EmpDetail!C69</f>
        <v>0</v>
      </c>
      <c r="K80">
        <f>EmpDetail!D69</f>
        <v>0</v>
      </c>
      <c r="L80" s="41">
        <f>EmpDetail!I69</f>
        <v>0</v>
      </c>
      <c r="M80">
        <f>EmpDetail!J69</f>
        <v>0</v>
      </c>
      <c r="N80">
        <f>EmpDetail!K69</f>
        <v>0</v>
      </c>
    </row>
    <row r="81" spans="8:14">
      <c r="H81">
        <f>EmpDetail!A70</f>
        <v>67</v>
      </c>
      <c r="I81">
        <f>EmpDetail!B70</f>
        <v>0</v>
      </c>
      <c r="J81">
        <f>EmpDetail!C70</f>
        <v>0</v>
      </c>
      <c r="K81">
        <f>EmpDetail!D70</f>
        <v>0</v>
      </c>
      <c r="L81" s="41">
        <f>EmpDetail!I70</f>
        <v>0</v>
      </c>
      <c r="M81">
        <f>EmpDetail!J70</f>
        <v>0</v>
      </c>
      <c r="N81">
        <f>EmpDetail!K70</f>
        <v>0</v>
      </c>
    </row>
    <row r="82" spans="8:14">
      <c r="H82">
        <f>EmpDetail!A71</f>
        <v>68</v>
      </c>
      <c r="I82">
        <f>EmpDetail!B71</f>
        <v>0</v>
      </c>
      <c r="J82">
        <f>EmpDetail!C71</f>
        <v>0</v>
      </c>
      <c r="K82">
        <f>EmpDetail!D71</f>
        <v>0</v>
      </c>
      <c r="L82" s="41">
        <f>EmpDetail!I71</f>
        <v>0</v>
      </c>
      <c r="M82">
        <f>EmpDetail!J71</f>
        <v>0</v>
      </c>
      <c r="N82">
        <f>EmpDetail!K71</f>
        <v>0</v>
      </c>
    </row>
    <row r="83" spans="8:14">
      <c r="H83">
        <f>EmpDetail!A72</f>
        <v>69</v>
      </c>
      <c r="I83">
        <f>EmpDetail!B72</f>
        <v>0</v>
      </c>
      <c r="J83">
        <f>EmpDetail!C72</f>
        <v>0</v>
      </c>
      <c r="K83">
        <f>EmpDetail!D72</f>
        <v>0</v>
      </c>
      <c r="L83" s="41">
        <f>EmpDetail!I72</f>
        <v>0</v>
      </c>
      <c r="M83">
        <f>EmpDetail!J72</f>
        <v>0</v>
      </c>
      <c r="N83">
        <f>EmpDetail!K72</f>
        <v>0</v>
      </c>
    </row>
    <row r="84" spans="8:14">
      <c r="H84">
        <f>EmpDetail!A73</f>
        <v>70</v>
      </c>
      <c r="I84">
        <f>EmpDetail!B73</f>
        <v>0</v>
      </c>
      <c r="J84">
        <f>EmpDetail!C73</f>
        <v>0</v>
      </c>
      <c r="K84">
        <f>EmpDetail!D73</f>
        <v>0</v>
      </c>
      <c r="L84" s="41">
        <f>EmpDetail!I73</f>
        <v>0</v>
      </c>
      <c r="M84">
        <f>EmpDetail!J73</f>
        <v>0</v>
      </c>
      <c r="N84">
        <f>EmpDetail!K73</f>
        <v>0</v>
      </c>
    </row>
    <row r="85" spans="8:14">
      <c r="H85">
        <f>EmpDetail!A74</f>
        <v>71</v>
      </c>
      <c r="I85">
        <f>EmpDetail!B74</f>
        <v>0</v>
      </c>
      <c r="J85">
        <f>EmpDetail!C74</f>
        <v>0</v>
      </c>
      <c r="K85">
        <f>EmpDetail!D74</f>
        <v>0</v>
      </c>
      <c r="L85" s="41">
        <f>EmpDetail!I74</f>
        <v>0</v>
      </c>
      <c r="M85">
        <f>EmpDetail!J74</f>
        <v>0</v>
      </c>
      <c r="N85">
        <f>EmpDetail!K74</f>
        <v>0</v>
      </c>
    </row>
    <row r="86" spans="8:14">
      <c r="H86">
        <f>EmpDetail!A75</f>
        <v>72</v>
      </c>
      <c r="I86">
        <f>EmpDetail!B75</f>
        <v>0</v>
      </c>
      <c r="J86">
        <f>EmpDetail!C75</f>
        <v>0</v>
      </c>
      <c r="K86">
        <f>EmpDetail!D75</f>
        <v>0</v>
      </c>
      <c r="L86" s="41">
        <f>EmpDetail!I75</f>
        <v>0</v>
      </c>
      <c r="M86">
        <f>EmpDetail!J75</f>
        <v>0</v>
      </c>
      <c r="N86">
        <f>EmpDetail!K75</f>
        <v>0</v>
      </c>
    </row>
    <row r="87" spans="8:14">
      <c r="H87">
        <f>EmpDetail!A76</f>
        <v>73</v>
      </c>
      <c r="I87">
        <f>EmpDetail!B76</f>
        <v>0</v>
      </c>
      <c r="J87">
        <f>EmpDetail!C76</f>
        <v>0</v>
      </c>
      <c r="K87">
        <f>EmpDetail!D76</f>
        <v>0</v>
      </c>
      <c r="L87" s="41">
        <f>EmpDetail!I76</f>
        <v>0</v>
      </c>
      <c r="M87">
        <f>EmpDetail!J76</f>
        <v>0</v>
      </c>
      <c r="N87">
        <f>EmpDetail!K76</f>
        <v>0</v>
      </c>
    </row>
    <row r="88" spans="8:14">
      <c r="H88">
        <f>EmpDetail!A77</f>
        <v>74</v>
      </c>
      <c r="I88">
        <f>EmpDetail!B77</f>
        <v>0</v>
      </c>
      <c r="J88">
        <f>EmpDetail!C77</f>
        <v>0</v>
      </c>
      <c r="K88">
        <f>EmpDetail!D77</f>
        <v>0</v>
      </c>
      <c r="L88" s="41">
        <f>EmpDetail!I77</f>
        <v>0</v>
      </c>
      <c r="M88">
        <f>EmpDetail!J77</f>
        <v>0</v>
      </c>
      <c r="N88">
        <f>EmpDetail!K77</f>
        <v>0</v>
      </c>
    </row>
    <row r="89" spans="8:14">
      <c r="H89">
        <f>EmpDetail!A78</f>
        <v>75</v>
      </c>
      <c r="I89">
        <f>EmpDetail!B78</f>
        <v>0</v>
      </c>
      <c r="J89">
        <f>EmpDetail!C78</f>
        <v>0</v>
      </c>
      <c r="K89">
        <f>EmpDetail!D78</f>
        <v>0</v>
      </c>
      <c r="L89" s="41">
        <f>EmpDetail!I78</f>
        <v>0</v>
      </c>
      <c r="M89">
        <f>EmpDetail!J78</f>
        <v>0</v>
      </c>
      <c r="N89">
        <f>EmpDetail!K78</f>
        <v>0</v>
      </c>
    </row>
    <row r="90" spans="8:14">
      <c r="H90">
        <f>EmpDetail!A79</f>
        <v>76</v>
      </c>
      <c r="I90">
        <f>EmpDetail!B79</f>
        <v>0</v>
      </c>
      <c r="J90">
        <f>EmpDetail!C79</f>
        <v>0</v>
      </c>
      <c r="K90">
        <f>EmpDetail!D79</f>
        <v>0</v>
      </c>
      <c r="L90" s="41">
        <f>EmpDetail!I79</f>
        <v>0</v>
      </c>
      <c r="M90">
        <f>EmpDetail!J79</f>
        <v>0</v>
      </c>
      <c r="N90">
        <f>EmpDetail!K79</f>
        <v>0</v>
      </c>
    </row>
    <row r="91" spans="8:14">
      <c r="H91">
        <f>EmpDetail!A80</f>
        <v>77</v>
      </c>
      <c r="I91">
        <f>EmpDetail!B80</f>
        <v>0</v>
      </c>
      <c r="J91">
        <f>EmpDetail!C80</f>
        <v>0</v>
      </c>
      <c r="K91">
        <f>EmpDetail!D80</f>
        <v>0</v>
      </c>
      <c r="L91" s="41">
        <f>EmpDetail!I80</f>
        <v>0</v>
      </c>
      <c r="M91">
        <f>EmpDetail!J80</f>
        <v>0</v>
      </c>
      <c r="N91">
        <f>EmpDetail!K80</f>
        <v>0</v>
      </c>
    </row>
    <row r="92" spans="8:14">
      <c r="H92">
        <f>EmpDetail!A81</f>
        <v>78</v>
      </c>
      <c r="I92">
        <f>EmpDetail!B81</f>
        <v>0</v>
      </c>
      <c r="J92">
        <f>EmpDetail!C81</f>
        <v>0</v>
      </c>
      <c r="K92">
        <f>EmpDetail!D81</f>
        <v>0</v>
      </c>
      <c r="L92" s="41">
        <f>EmpDetail!I81</f>
        <v>0</v>
      </c>
      <c r="M92">
        <f>EmpDetail!J81</f>
        <v>0</v>
      </c>
      <c r="N92">
        <f>EmpDetail!K81</f>
        <v>0</v>
      </c>
    </row>
    <row r="93" spans="8:14">
      <c r="H93">
        <f>EmpDetail!A82</f>
        <v>79</v>
      </c>
      <c r="I93">
        <f>EmpDetail!B82</f>
        <v>0</v>
      </c>
      <c r="J93">
        <f>EmpDetail!C82</f>
        <v>0</v>
      </c>
      <c r="K93">
        <f>EmpDetail!D82</f>
        <v>0</v>
      </c>
      <c r="L93" s="41">
        <f>EmpDetail!I82</f>
        <v>0</v>
      </c>
      <c r="M93">
        <f>EmpDetail!J82</f>
        <v>0</v>
      </c>
      <c r="N93">
        <f>EmpDetail!K82</f>
        <v>0</v>
      </c>
    </row>
    <row r="94" spans="8:14">
      <c r="H94">
        <f>EmpDetail!A83</f>
        <v>80</v>
      </c>
      <c r="I94">
        <f>EmpDetail!B83</f>
        <v>0</v>
      </c>
      <c r="J94">
        <f>EmpDetail!C83</f>
        <v>0</v>
      </c>
      <c r="K94">
        <f>EmpDetail!D83</f>
        <v>0</v>
      </c>
      <c r="L94" s="41">
        <f>EmpDetail!I83</f>
        <v>0</v>
      </c>
      <c r="M94">
        <f>EmpDetail!J83</f>
        <v>0</v>
      </c>
      <c r="N94">
        <f>EmpDetail!K83</f>
        <v>0</v>
      </c>
    </row>
    <row r="95" spans="8:14">
      <c r="H95">
        <f>EmpDetail!A84</f>
        <v>81</v>
      </c>
      <c r="I95">
        <f>EmpDetail!B84</f>
        <v>0</v>
      </c>
      <c r="J95">
        <f>EmpDetail!C84</f>
        <v>0</v>
      </c>
      <c r="K95">
        <f>EmpDetail!D84</f>
        <v>0</v>
      </c>
      <c r="L95" s="41">
        <f>EmpDetail!I84</f>
        <v>0</v>
      </c>
      <c r="M95">
        <f>EmpDetail!J84</f>
        <v>0</v>
      </c>
      <c r="N95">
        <f>EmpDetail!K84</f>
        <v>0</v>
      </c>
    </row>
    <row r="96" spans="8:14">
      <c r="H96">
        <f>EmpDetail!A85</f>
        <v>82</v>
      </c>
      <c r="I96">
        <f>EmpDetail!B85</f>
        <v>0</v>
      </c>
      <c r="J96">
        <f>EmpDetail!C85</f>
        <v>0</v>
      </c>
      <c r="K96">
        <f>EmpDetail!D85</f>
        <v>0</v>
      </c>
      <c r="L96" s="41">
        <f>EmpDetail!I85</f>
        <v>0</v>
      </c>
      <c r="M96">
        <f>EmpDetail!J85</f>
        <v>0</v>
      </c>
      <c r="N96">
        <f>EmpDetail!K85</f>
        <v>0</v>
      </c>
    </row>
    <row r="97" spans="8:14">
      <c r="H97">
        <f>EmpDetail!A86</f>
        <v>83</v>
      </c>
      <c r="I97">
        <f>EmpDetail!B86</f>
        <v>0</v>
      </c>
      <c r="J97">
        <f>EmpDetail!C86</f>
        <v>0</v>
      </c>
      <c r="K97">
        <f>EmpDetail!D86</f>
        <v>0</v>
      </c>
      <c r="L97" s="41">
        <f>EmpDetail!I86</f>
        <v>0</v>
      </c>
      <c r="M97">
        <f>EmpDetail!J86</f>
        <v>0</v>
      </c>
      <c r="N97">
        <f>EmpDetail!K86</f>
        <v>0</v>
      </c>
    </row>
    <row r="98" spans="8:14">
      <c r="H98">
        <f>EmpDetail!A87</f>
        <v>84</v>
      </c>
      <c r="I98">
        <f>EmpDetail!B87</f>
        <v>0</v>
      </c>
      <c r="J98">
        <f>EmpDetail!C87</f>
        <v>0</v>
      </c>
      <c r="K98">
        <f>EmpDetail!D87</f>
        <v>0</v>
      </c>
      <c r="L98" s="41">
        <f>EmpDetail!I87</f>
        <v>0</v>
      </c>
      <c r="M98">
        <f>EmpDetail!J87</f>
        <v>0</v>
      </c>
      <c r="N98">
        <f>EmpDetail!K87</f>
        <v>0</v>
      </c>
    </row>
    <row r="99" spans="8:14">
      <c r="H99">
        <f>EmpDetail!A88</f>
        <v>85</v>
      </c>
      <c r="I99">
        <f>EmpDetail!B88</f>
        <v>0</v>
      </c>
      <c r="J99">
        <f>EmpDetail!C88</f>
        <v>0</v>
      </c>
      <c r="K99">
        <f>EmpDetail!D88</f>
        <v>0</v>
      </c>
      <c r="L99" s="41">
        <f>EmpDetail!I88</f>
        <v>0</v>
      </c>
      <c r="M99">
        <f>EmpDetail!J88</f>
        <v>0</v>
      </c>
      <c r="N99">
        <f>EmpDetail!K88</f>
        <v>0</v>
      </c>
    </row>
    <row r="100" spans="8:14">
      <c r="H100">
        <f>EmpDetail!A89</f>
        <v>86</v>
      </c>
      <c r="I100">
        <f>EmpDetail!B89</f>
        <v>0</v>
      </c>
      <c r="J100">
        <f>EmpDetail!C89</f>
        <v>0</v>
      </c>
      <c r="K100">
        <f>EmpDetail!D89</f>
        <v>0</v>
      </c>
      <c r="L100" s="41">
        <f>EmpDetail!I89</f>
        <v>0</v>
      </c>
      <c r="M100">
        <f>EmpDetail!J89</f>
        <v>0</v>
      </c>
      <c r="N100">
        <f>EmpDetail!K89</f>
        <v>0</v>
      </c>
    </row>
    <row r="101" spans="8:14">
      <c r="H101">
        <f>EmpDetail!A90</f>
        <v>87</v>
      </c>
      <c r="I101">
        <f>EmpDetail!B90</f>
        <v>0</v>
      </c>
      <c r="J101">
        <f>EmpDetail!C90</f>
        <v>0</v>
      </c>
      <c r="K101">
        <f>EmpDetail!D90</f>
        <v>0</v>
      </c>
      <c r="L101" s="41">
        <f>EmpDetail!I90</f>
        <v>0</v>
      </c>
      <c r="M101">
        <f>EmpDetail!J90</f>
        <v>0</v>
      </c>
      <c r="N101">
        <f>EmpDetail!K90</f>
        <v>0</v>
      </c>
    </row>
    <row r="102" spans="8:14">
      <c r="H102">
        <f>EmpDetail!A91</f>
        <v>88</v>
      </c>
      <c r="I102">
        <f>EmpDetail!B91</f>
        <v>0</v>
      </c>
      <c r="J102">
        <f>EmpDetail!C91</f>
        <v>0</v>
      </c>
      <c r="K102">
        <f>EmpDetail!D91</f>
        <v>0</v>
      </c>
      <c r="L102" s="41">
        <f>EmpDetail!I91</f>
        <v>0</v>
      </c>
      <c r="M102">
        <f>EmpDetail!J91</f>
        <v>0</v>
      </c>
      <c r="N102">
        <f>EmpDetail!K91</f>
        <v>0</v>
      </c>
    </row>
    <row r="103" spans="8:14">
      <c r="H103">
        <f>EmpDetail!A92</f>
        <v>89</v>
      </c>
      <c r="I103">
        <f>EmpDetail!B92</f>
        <v>0</v>
      </c>
      <c r="J103">
        <f>EmpDetail!C92</f>
        <v>0</v>
      </c>
      <c r="K103">
        <f>EmpDetail!D92</f>
        <v>0</v>
      </c>
      <c r="L103" s="41">
        <f>EmpDetail!I92</f>
        <v>0</v>
      </c>
      <c r="M103">
        <f>EmpDetail!J92</f>
        <v>0</v>
      </c>
      <c r="N103">
        <f>EmpDetail!K92</f>
        <v>0</v>
      </c>
    </row>
    <row r="104" spans="8:14">
      <c r="H104">
        <f>EmpDetail!A93</f>
        <v>90</v>
      </c>
      <c r="I104">
        <f>EmpDetail!B93</f>
        <v>0</v>
      </c>
      <c r="J104">
        <f>EmpDetail!C93</f>
        <v>0</v>
      </c>
      <c r="K104">
        <f>EmpDetail!D93</f>
        <v>0</v>
      </c>
      <c r="L104" s="41">
        <f>EmpDetail!I93</f>
        <v>0</v>
      </c>
      <c r="M104">
        <f>EmpDetail!J93</f>
        <v>0</v>
      </c>
      <c r="N104">
        <f>EmpDetail!K93</f>
        <v>0</v>
      </c>
    </row>
    <row r="105" spans="8:14">
      <c r="H105">
        <f>EmpDetail!A94</f>
        <v>91</v>
      </c>
      <c r="I105">
        <f>EmpDetail!B94</f>
        <v>0</v>
      </c>
      <c r="J105">
        <f>EmpDetail!C94</f>
        <v>0</v>
      </c>
      <c r="K105">
        <f>EmpDetail!D94</f>
        <v>0</v>
      </c>
      <c r="L105" s="41">
        <f>EmpDetail!I94</f>
        <v>0</v>
      </c>
      <c r="M105">
        <f>EmpDetail!J94</f>
        <v>0</v>
      </c>
      <c r="N105">
        <f>EmpDetail!K94</f>
        <v>0</v>
      </c>
    </row>
    <row r="106" spans="8:14">
      <c r="H106">
        <f>EmpDetail!A95</f>
        <v>92</v>
      </c>
      <c r="I106">
        <f>EmpDetail!B95</f>
        <v>0</v>
      </c>
      <c r="J106">
        <f>EmpDetail!C95</f>
        <v>0</v>
      </c>
      <c r="K106">
        <f>EmpDetail!D95</f>
        <v>0</v>
      </c>
      <c r="L106" s="41">
        <f>EmpDetail!I95</f>
        <v>0</v>
      </c>
      <c r="M106">
        <f>EmpDetail!J95</f>
        <v>0</v>
      </c>
      <c r="N106">
        <f>EmpDetail!K95</f>
        <v>0</v>
      </c>
    </row>
    <row r="107" spans="8:14">
      <c r="H107">
        <f>EmpDetail!A96</f>
        <v>93</v>
      </c>
      <c r="I107">
        <f>EmpDetail!B96</f>
        <v>0</v>
      </c>
      <c r="J107">
        <f>EmpDetail!C96</f>
        <v>0</v>
      </c>
      <c r="K107">
        <f>EmpDetail!D96</f>
        <v>0</v>
      </c>
      <c r="L107" s="41">
        <f>EmpDetail!I96</f>
        <v>0</v>
      </c>
      <c r="M107">
        <f>EmpDetail!J96</f>
        <v>0</v>
      </c>
      <c r="N107">
        <f>EmpDetail!K96</f>
        <v>0</v>
      </c>
    </row>
    <row r="108" spans="8:14">
      <c r="H108">
        <f>EmpDetail!A97</f>
        <v>94</v>
      </c>
      <c r="I108">
        <f>EmpDetail!B97</f>
        <v>0</v>
      </c>
      <c r="J108">
        <f>EmpDetail!C97</f>
        <v>0</v>
      </c>
      <c r="K108">
        <f>EmpDetail!D97</f>
        <v>0</v>
      </c>
      <c r="L108" s="41">
        <f>EmpDetail!I97</f>
        <v>0</v>
      </c>
      <c r="M108">
        <f>EmpDetail!J97</f>
        <v>0</v>
      </c>
      <c r="N108">
        <f>EmpDetail!K97</f>
        <v>0</v>
      </c>
    </row>
    <row r="109" spans="8:14">
      <c r="H109">
        <f>EmpDetail!A98</f>
        <v>95</v>
      </c>
      <c r="I109">
        <f>EmpDetail!B98</f>
        <v>0</v>
      </c>
      <c r="J109">
        <f>EmpDetail!C98</f>
        <v>0</v>
      </c>
      <c r="K109">
        <f>EmpDetail!D98</f>
        <v>0</v>
      </c>
      <c r="L109" s="41">
        <f>EmpDetail!I98</f>
        <v>0</v>
      </c>
      <c r="M109">
        <f>EmpDetail!J98</f>
        <v>0</v>
      </c>
      <c r="N109">
        <f>EmpDetail!K98</f>
        <v>0</v>
      </c>
    </row>
    <row r="110" spans="8:14">
      <c r="H110">
        <f>EmpDetail!A99</f>
        <v>96</v>
      </c>
      <c r="I110">
        <f>EmpDetail!B99</f>
        <v>0</v>
      </c>
      <c r="J110">
        <f>EmpDetail!C99</f>
        <v>0</v>
      </c>
      <c r="K110">
        <f>EmpDetail!D99</f>
        <v>0</v>
      </c>
      <c r="L110" s="41">
        <f>EmpDetail!I99</f>
        <v>0</v>
      </c>
      <c r="M110">
        <f>EmpDetail!J99</f>
        <v>0</v>
      </c>
      <c r="N110">
        <f>EmpDetail!K99</f>
        <v>0</v>
      </c>
    </row>
    <row r="111" spans="8:14">
      <c r="H111">
        <f>EmpDetail!A100</f>
        <v>97</v>
      </c>
      <c r="I111">
        <f>EmpDetail!B100</f>
        <v>0</v>
      </c>
      <c r="J111">
        <f>EmpDetail!C100</f>
        <v>0</v>
      </c>
      <c r="K111">
        <f>EmpDetail!D100</f>
        <v>0</v>
      </c>
      <c r="L111" s="41">
        <f>EmpDetail!I100</f>
        <v>0</v>
      </c>
      <c r="M111">
        <f>EmpDetail!J100</f>
        <v>0</v>
      </c>
      <c r="N111">
        <f>EmpDetail!K100</f>
        <v>0</v>
      </c>
    </row>
    <row r="112" spans="8:14">
      <c r="H112">
        <f>EmpDetail!A101</f>
        <v>98</v>
      </c>
      <c r="I112">
        <f>EmpDetail!B101</f>
        <v>0</v>
      </c>
      <c r="J112">
        <f>EmpDetail!C101</f>
        <v>0</v>
      </c>
      <c r="K112">
        <f>EmpDetail!D101</f>
        <v>0</v>
      </c>
      <c r="L112" s="41">
        <f>EmpDetail!I101</f>
        <v>0</v>
      </c>
      <c r="M112">
        <f>EmpDetail!J101</f>
        <v>0</v>
      </c>
      <c r="N112">
        <f>EmpDetail!K101</f>
        <v>0</v>
      </c>
    </row>
    <row r="113" spans="8:14">
      <c r="H113">
        <f>EmpDetail!A102</f>
        <v>99</v>
      </c>
      <c r="I113">
        <f>EmpDetail!B102</f>
        <v>0</v>
      </c>
      <c r="J113">
        <f>EmpDetail!C102</f>
        <v>0</v>
      </c>
      <c r="K113">
        <f>EmpDetail!D102</f>
        <v>0</v>
      </c>
      <c r="L113" s="41">
        <f>EmpDetail!I102</f>
        <v>0</v>
      </c>
      <c r="M113">
        <f>EmpDetail!J102</f>
        <v>0</v>
      </c>
      <c r="N113">
        <f>EmpDetail!K102</f>
        <v>0</v>
      </c>
    </row>
    <row r="114" spans="8:14">
      <c r="H114">
        <f>EmpDetail!A103</f>
        <v>100</v>
      </c>
      <c r="I114">
        <f>EmpDetail!B103</f>
        <v>0</v>
      </c>
      <c r="J114">
        <f>EmpDetail!C103</f>
        <v>0</v>
      </c>
      <c r="K114">
        <f>EmpDetail!D103</f>
        <v>0</v>
      </c>
      <c r="L114" s="41">
        <f>EmpDetail!I103</f>
        <v>0</v>
      </c>
      <c r="M114">
        <f>EmpDetail!J103</f>
        <v>0</v>
      </c>
      <c r="N114">
        <f>EmpDetail!K103</f>
        <v>0</v>
      </c>
    </row>
  </sheetData>
  <sheetProtection password="87C9" sheet="1" objects="1" scenarios="1"/>
  <protectedRanges>
    <protectedRange sqref="G32" name="Range11"/>
    <protectedRange sqref="B17:F20" name="Range9"/>
    <protectedRange sqref="C15:D16" name="Range7"/>
    <protectedRange sqref="B23:G23" name="Range5"/>
    <protectedRange sqref="G1" name="Range1"/>
    <protectedRange sqref="E8" name="Range2"/>
    <protectedRange sqref="G26" name="Range6"/>
    <protectedRange sqref="E16:F16" name="Range8"/>
    <protectedRange sqref="E25" name="Range10"/>
  </protectedRanges>
  <mergeCells count="32">
    <mergeCell ref="A13:A14"/>
    <mergeCell ref="E13:F13"/>
    <mergeCell ref="G13:G14"/>
    <mergeCell ref="A2:G2"/>
    <mergeCell ref="A3:G3"/>
    <mergeCell ref="A4:G4"/>
    <mergeCell ref="A5:G5"/>
    <mergeCell ref="A6:G6"/>
    <mergeCell ref="B7:C7"/>
    <mergeCell ref="E7:G7"/>
    <mergeCell ref="B1:F1"/>
    <mergeCell ref="F29:G29"/>
    <mergeCell ref="F30:G30"/>
    <mergeCell ref="F31:G31"/>
    <mergeCell ref="A22:G22"/>
    <mergeCell ref="B23:G23"/>
    <mergeCell ref="B25:C25"/>
    <mergeCell ref="B26:C26"/>
    <mergeCell ref="D26:F26"/>
    <mergeCell ref="A8:B8"/>
    <mergeCell ref="F8:G8"/>
    <mergeCell ref="A9:G9"/>
    <mergeCell ref="A10:G10"/>
    <mergeCell ref="A12:G12"/>
    <mergeCell ref="B13:C13"/>
    <mergeCell ref="D13:D14"/>
    <mergeCell ref="F37:G37"/>
    <mergeCell ref="F38:G38"/>
    <mergeCell ref="F39:G39"/>
    <mergeCell ref="B34:C34"/>
    <mergeCell ref="C27:G27"/>
    <mergeCell ref="A28:C28"/>
  </mergeCells>
  <dataValidations count="1">
    <dataValidation type="list" allowBlank="1" showInputMessage="1" showErrorMessage="1" sqref="D15:D20">
      <formula1>"मूल,कार्यवाहक"</formula1>
    </dataValidation>
  </dataValidations>
  <pageMargins left="0.37" right="0.19" top="0.75" bottom="0.75" header="0.3" footer="0.3"/>
  <pageSetup paperSize="9" orientation="portrait" blackAndWhite="1" verticalDpi="0" r:id="rId1"/>
  <drawing r:id="rId2"/>
  <legacyDrawing r:id="rId3"/>
</worksheet>
</file>

<file path=xl/worksheets/sheet26.xml><?xml version="1.0" encoding="utf-8"?>
<worksheet xmlns="http://schemas.openxmlformats.org/spreadsheetml/2006/main" xmlns:r="http://schemas.openxmlformats.org/officeDocument/2006/relationships">
  <sheetPr codeName="Sheet26">
    <tabColor rgb="FF00B0F0"/>
  </sheetPr>
  <dimension ref="A1:P103"/>
  <sheetViews>
    <sheetView showGridLines="0" showRowColHeaders="0" workbookViewId="0">
      <selection activeCell="E12" sqref="E12"/>
    </sheetView>
  </sheetViews>
  <sheetFormatPr defaultRowHeight="14.4"/>
  <cols>
    <col min="1" max="1" width="9" customWidth="1"/>
    <col min="2" max="2" width="16.44140625" customWidth="1"/>
    <col min="3" max="3" width="18.6640625" customWidth="1"/>
    <col min="4" max="4" width="13.5546875" customWidth="1"/>
    <col min="5" max="5" width="14" customWidth="1"/>
    <col min="6" max="6" width="15.88671875" customWidth="1"/>
    <col min="7" max="11" width="9.109375" hidden="1" customWidth="1"/>
    <col min="12" max="12" width="4.5546875" hidden="1" customWidth="1"/>
    <col min="13" max="13" width="17.6640625" customWidth="1"/>
    <col min="14" max="14" width="21.109375" customWidth="1"/>
    <col min="15" max="15" width="22.88671875" customWidth="1"/>
  </cols>
  <sheetData>
    <row r="1" spans="1:16" ht="24.75" customHeight="1">
      <c r="B1" s="1767" t="s">
        <v>607</v>
      </c>
      <c r="C1" s="1767"/>
      <c r="D1" s="1767"/>
      <c r="E1" s="1767"/>
      <c r="F1" s="326">
        <v>11</v>
      </c>
      <c r="M1" s="1771" t="s">
        <v>626</v>
      </c>
      <c r="N1" s="1768" t="s">
        <v>625</v>
      </c>
      <c r="O1" s="1764" t="s">
        <v>627</v>
      </c>
      <c r="P1" s="305"/>
    </row>
    <row r="2" spans="1:16" ht="35.25" customHeight="1">
      <c r="A2" s="1775" t="str">
        <f>Master!G2&amp;Master!H2</f>
        <v>कार्यालय&amp;राजकीय उच्च माध्यमिक विद्यालय ]चौगाई]टोंक</v>
      </c>
      <c r="B2" s="1775"/>
      <c r="C2" s="1775"/>
      <c r="D2" s="1775"/>
      <c r="E2" s="1775"/>
      <c r="F2" s="1775"/>
      <c r="M2" s="1772"/>
      <c r="N2" s="1769"/>
      <c r="O2" s="1764"/>
    </row>
    <row r="3" spans="1:16" ht="16.2" thickBot="1">
      <c r="A3" s="301" t="s">
        <v>283</v>
      </c>
      <c r="B3" s="302" t="str">
        <f>Master!H3&amp;Master!I3&amp;Master!J3&amp;Master!E3&amp;"/"</f>
        <v>राउमावि/चौगाई/संस्था/2021-22/</v>
      </c>
      <c r="C3" s="3"/>
      <c r="D3" s="3"/>
      <c r="E3" s="47" t="s">
        <v>226</v>
      </c>
      <c r="F3" s="303">
        <f ca="1">TODAY()</f>
        <v>44369</v>
      </c>
      <c r="M3" s="1773"/>
      <c r="N3" s="1770"/>
      <c r="O3" s="1765"/>
    </row>
    <row r="4" spans="1:16" ht="21">
      <c r="A4" s="1776" t="s">
        <v>599</v>
      </c>
      <c r="B4" s="1776"/>
      <c r="C4" s="1776"/>
      <c r="D4" s="1776"/>
      <c r="E4" s="1776"/>
      <c r="F4" s="1776"/>
      <c r="G4">
        <f>EmpDetail!A4</f>
        <v>1</v>
      </c>
      <c r="H4" t="str">
        <f>EmpDetail!B4</f>
        <v>fd'ku yky cSjok</v>
      </c>
      <c r="I4" t="str">
        <f>EmpDetail!C4</f>
        <v>प्रधानाचार्य</v>
      </c>
      <c r="J4" t="str">
        <f>EmpDetail!D4</f>
        <v>राउमावि चौगाई</v>
      </c>
      <c r="K4">
        <f>EmpDetail!I4</f>
        <v>0</v>
      </c>
      <c r="M4" s="341" t="s">
        <v>616</v>
      </c>
      <c r="N4" s="342" t="s">
        <v>613</v>
      </c>
      <c r="O4" s="343" t="s">
        <v>628</v>
      </c>
    </row>
    <row r="5" spans="1:16" ht="18">
      <c r="A5" s="228"/>
      <c r="B5" s="1632"/>
      <c r="C5" s="1632"/>
      <c r="D5" s="228"/>
      <c r="E5" s="228"/>
      <c r="F5" s="228"/>
      <c r="G5">
        <f>EmpDetail!A5</f>
        <v>2</v>
      </c>
      <c r="H5" t="str">
        <f>EmpDetail!B5</f>
        <v>iwj.k pUn y{kdkj</v>
      </c>
      <c r="I5" t="str">
        <f>EmpDetail!C5</f>
        <v>व्याख्याता</v>
      </c>
      <c r="J5" t="str">
        <f>EmpDetail!D5</f>
        <v>राउमावि चौगाई</v>
      </c>
      <c r="K5">
        <f>EmpDetail!I5</f>
        <v>0</v>
      </c>
      <c r="M5" s="341" t="s">
        <v>831</v>
      </c>
      <c r="N5" s="342" t="s">
        <v>614</v>
      </c>
      <c r="O5" s="343" t="s">
        <v>629</v>
      </c>
    </row>
    <row r="6" spans="1:16" ht="18">
      <c r="A6" s="228"/>
      <c r="B6" s="1777" t="s">
        <v>600</v>
      </c>
      <c r="C6" s="1777"/>
      <c r="D6" s="1777"/>
      <c r="E6" s="1632" t="str">
        <f>IF(ISNA(VLOOKUP($F1,$G$4:$K$103,2,FALSE)),"",VLOOKUP($F1,$G$4:$K$103,2,FALSE))</f>
        <v>NksVw yky jsxj</v>
      </c>
      <c r="F6" s="1632"/>
      <c r="G6">
        <f>EmpDetail!A6</f>
        <v>3</v>
      </c>
      <c r="H6" t="str">
        <f>EmpDetail!B6</f>
        <v>jktsUnz dqekj tSu</v>
      </c>
      <c r="I6" t="str">
        <f>EmpDetail!C6</f>
        <v>व्याख्याता</v>
      </c>
      <c r="J6" t="str">
        <f>EmpDetail!D6</f>
        <v>राउमावि चौगाई</v>
      </c>
      <c r="K6">
        <f>EmpDetail!I6</f>
        <v>0</v>
      </c>
      <c r="M6" s="341" t="s">
        <v>876</v>
      </c>
      <c r="N6" s="342" t="s">
        <v>615</v>
      </c>
      <c r="O6" s="343" t="s">
        <v>630</v>
      </c>
    </row>
    <row r="7" spans="1:16" ht="18">
      <c r="A7" s="275" t="s">
        <v>572</v>
      </c>
      <c r="B7" s="33" t="str">
        <f>IF(ISNA(VLOOKUP($F1,$G$4:$K$103,3,FALSE)),"",VLOOKUP($F1,$G$4:$K$103,3,FALSE))</f>
        <v>अध्यापक ग्रेड III</v>
      </c>
      <c r="C7" s="270" t="s">
        <v>573</v>
      </c>
      <c r="D7" s="1766" t="str">
        <f>IF(ISNA(VLOOKUP($F1,$G$4:$K$103,4,FALSE)),"",VLOOKUP($F1,$G$4:$K$103,4,FALSE))</f>
        <v>राउमावि चौगाई</v>
      </c>
      <c r="E7" s="1766"/>
      <c r="F7" s="272" t="s">
        <v>603</v>
      </c>
      <c r="G7">
        <f>EmpDetail!A7</f>
        <v>4</v>
      </c>
      <c r="H7" t="str">
        <f>EmpDetail!B7</f>
        <v>fd'ku yky cSjok</v>
      </c>
      <c r="I7" t="str">
        <f>EmpDetail!C7</f>
        <v>व्याख्याता</v>
      </c>
      <c r="J7" t="str">
        <f>EmpDetail!D7</f>
        <v>राउमावि चौगाई</v>
      </c>
      <c r="K7">
        <f>EmpDetail!I7</f>
        <v>0</v>
      </c>
      <c r="M7" s="341" t="s">
        <v>2428</v>
      </c>
      <c r="N7" s="342" t="s">
        <v>93</v>
      </c>
      <c r="O7" s="343" t="s">
        <v>631</v>
      </c>
    </row>
    <row r="8" spans="1:16" ht="18">
      <c r="A8" s="1632" t="s">
        <v>601</v>
      </c>
      <c r="B8" s="1632"/>
      <c r="C8" s="274">
        <f>IF(ISNA(VLOOKUP($F1,$G$4:$K$103,5,FALSE)),"",VLOOKUP($F1,$G$4:$K$103,5,FALSE))</f>
        <v>0</v>
      </c>
      <c r="D8" s="270" t="s">
        <v>575</v>
      </c>
      <c r="E8" s="280">
        <v>44266</v>
      </c>
      <c r="F8" s="228" t="s">
        <v>602</v>
      </c>
      <c r="G8">
        <f>EmpDetail!A8</f>
        <v>5</v>
      </c>
      <c r="H8" t="str">
        <f>EmpDetail!B8</f>
        <v>lR;ukjk;.k 'kekZ</v>
      </c>
      <c r="I8" t="str">
        <f>EmpDetail!C8</f>
        <v>वरिष्ठ अध्यापक</v>
      </c>
      <c r="J8" t="str">
        <f>EmpDetail!D8</f>
        <v>राउमावि चौगाई</v>
      </c>
      <c r="K8">
        <f>EmpDetail!I8</f>
        <v>0</v>
      </c>
      <c r="M8" s="341"/>
      <c r="N8" s="342" t="s">
        <v>453</v>
      </c>
      <c r="O8" s="343" t="s">
        <v>632</v>
      </c>
    </row>
    <row r="9" spans="1:16" ht="18">
      <c r="A9" s="1632" t="s">
        <v>604</v>
      </c>
      <c r="B9" s="1632"/>
      <c r="C9" s="1755" t="s">
        <v>605</v>
      </c>
      <c r="D9" s="1755"/>
      <c r="E9" s="1755"/>
      <c r="F9" s="1755"/>
      <c r="G9">
        <f>EmpDetail!A9</f>
        <v>6</v>
      </c>
      <c r="H9" t="str">
        <f>EmpDetail!B9</f>
        <v>iq"ik tSu</v>
      </c>
      <c r="I9" t="str">
        <f>EmpDetail!C9</f>
        <v>वरिष्ठ अध्यापक</v>
      </c>
      <c r="J9" t="str">
        <f>EmpDetail!D9</f>
        <v>राउमावि चौगाई</v>
      </c>
      <c r="K9">
        <f>EmpDetail!I9</f>
        <v>0</v>
      </c>
      <c r="M9" s="341"/>
      <c r="N9" s="342" t="s">
        <v>875</v>
      </c>
      <c r="O9" s="343" t="s">
        <v>633</v>
      </c>
    </row>
    <row r="10" spans="1:16" ht="18">
      <c r="A10" s="1632" t="s">
        <v>606</v>
      </c>
      <c r="B10" s="1632"/>
      <c r="C10" s="1774" t="s">
        <v>641</v>
      </c>
      <c r="D10" s="1774"/>
      <c r="E10" s="228" t="s">
        <v>226</v>
      </c>
      <c r="F10" s="280">
        <v>44265</v>
      </c>
      <c r="G10">
        <f>EmpDetail!A10</f>
        <v>7</v>
      </c>
      <c r="H10" t="str">
        <f>EmpDetail!B10</f>
        <v>vk'kkjke eh.kk</v>
      </c>
      <c r="I10" t="str">
        <f>EmpDetail!C10</f>
        <v>वरिष्ठ अध्यापक</v>
      </c>
      <c r="J10" t="str">
        <f>EmpDetail!D10</f>
        <v>राउमावि चौगाई</v>
      </c>
      <c r="K10">
        <f>EmpDetail!I10</f>
        <v>0</v>
      </c>
      <c r="M10" s="341"/>
      <c r="N10" s="342" t="s">
        <v>2429</v>
      </c>
      <c r="O10" s="343" t="s">
        <v>634</v>
      </c>
    </row>
    <row r="11" spans="1:16" ht="18">
      <c r="A11" s="1632" t="s">
        <v>608</v>
      </c>
      <c r="B11" s="1632"/>
      <c r="C11" s="304" t="s">
        <v>614</v>
      </c>
      <c r="D11" s="228" t="s">
        <v>609</v>
      </c>
      <c r="E11" s="304" t="s">
        <v>876</v>
      </c>
      <c r="F11" s="228" t="s">
        <v>610</v>
      </c>
      <c r="G11">
        <f>EmpDetail!A11</f>
        <v>8</v>
      </c>
      <c r="H11" t="str">
        <f>EmpDetail!B11</f>
        <v>t;iky flag</v>
      </c>
      <c r="I11" t="str">
        <f>EmpDetail!C11</f>
        <v>वरिष्ठ अध्यापक</v>
      </c>
      <c r="J11" t="str">
        <f>EmpDetail!D11</f>
        <v>राउमावि चौगाई</v>
      </c>
      <c r="K11">
        <f>EmpDetail!I11</f>
        <v>0</v>
      </c>
      <c r="M11" s="341"/>
      <c r="N11" s="342"/>
      <c r="O11" s="343" t="s">
        <v>635</v>
      </c>
    </row>
    <row r="12" spans="1:16" ht="18">
      <c r="A12" s="1632" t="s">
        <v>611</v>
      </c>
      <c r="B12" s="1632"/>
      <c r="C12" s="273">
        <f>E8</f>
        <v>44266</v>
      </c>
      <c r="D12" s="270" t="s">
        <v>612</v>
      </c>
      <c r="E12" s="304" t="s">
        <v>384</v>
      </c>
      <c r="F12" s="228" t="str">
        <f>IF(E11=M4,M14,N14)</f>
        <v>dk;ZeqDr fd;k</v>
      </c>
      <c r="G12">
        <f>EmpDetail!A12</f>
        <v>9</v>
      </c>
      <c r="H12" t="str">
        <f>EmpDetail!B12</f>
        <v>jkeizlkn jsxj</v>
      </c>
      <c r="I12" t="str">
        <f>EmpDetail!C12</f>
        <v>वरिष्ठ अध्यापक</v>
      </c>
      <c r="J12" t="str">
        <f>EmpDetail!D12</f>
        <v>राउमावि चौगाई</v>
      </c>
      <c r="K12">
        <f>EmpDetail!I12</f>
        <v>0</v>
      </c>
      <c r="M12" s="341"/>
      <c r="N12" s="344"/>
      <c r="O12" s="343" t="s">
        <v>636</v>
      </c>
    </row>
    <row r="13" spans="1:16" ht="18">
      <c r="A13" s="1632" t="s">
        <v>618</v>
      </c>
      <c r="B13" s="1632"/>
      <c r="C13" s="280">
        <v>44266</v>
      </c>
      <c r="D13" s="1632" t="s">
        <v>619</v>
      </c>
      <c r="E13" s="1632"/>
      <c r="F13" s="1632"/>
      <c r="G13">
        <f>EmpDetail!A13</f>
        <v>10</v>
      </c>
      <c r="H13" t="str">
        <f>EmpDetail!B13</f>
        <v>egsUnz dqekj tkV</v>
      </c>
      <c r="I13" t="str">
        <f>EmpDetail!C13</f>
        <v>शारीरिक शिक्षक</v>
      </c>
      <c r="J13" t="str">
        <f>EmpDetail!D13</f>
        <v>राउमावि चौगाई</v>
      </c>
      <c r="K13">
        <f>EmpDetail!I13</f>
        <v>0</v>
      </c>
      <c r="M13" s="55"/>
      <c r="N13" s="55"/>
      <c r="O13" s="343" t="s">
        <v>637</v>
      </c>
    </row>
    <row r="14" spans="1:16" ht="18.600000000000001" thickBot="1">
      <c r="A14" s="1632"/>
      <c r="B14" s="1632"/>
      <c r="C14" s="1632"/>
      <c r="D14" s="1632"/>
      <c r="E14" s="1632"/>
      <c r="F14" s="1632"/>
      <c r="G14">
        <f>EmpDetail!A14</f>
        <v>11</v>
      </c>
      <c r="H14" t="str">
        <f>EmpDetail!B14</f>
        <v>NksVw yky jsxj</v>
      </c>
      <c r="I14" t="str">
        <f>EmpDetail!C14</f>
        <v>अध्यापक ग्रेड III</v>
      </c>
      <c r="J14" t="str">
        <f>EmpDetail!D14</f>
        <v>राउमावि चौगाई</v>
      </c>
      <c r="K14">
        <f>EmpDetail!I14</f>
        <v>0</v>
      </c>
      <c r="M14" s="1015" t="s">
        <v>2430</v>
      </c>
      <c r="N14" s="1015" t="s">
        <v>617</v>
      </c>
      <c r="O14" s="343" t="s">
        <v>638</v>
      </c>
    </row>
    <row r="15" spans="1:16" ht="36.6" thickBot="1">
      <c r="A15" s="1244" t="s">
        <v>335</v>
      </c>
      <c r="B15" s="1244" t="s">
        <v>620</v>
      </c>
      <c r="C15" s="1244" t="s">
        <v>621</v>
      </c>
      <c r="D15" s="1338" t="s">
        <v>622</v>
      </c>
      <c r="E15" s="1244" t="s">
        <v>281</v>
      </c>
      <c r="F15" s="1244" t="s">
        <v>623</v>
      </c>
      <c r="G15">
        <f>EmpDetail!A15</f>
        <v>12</v>
      </c>
      <c r="H15" t="str">
        <f>EmpDetail!B15</f>
        <v>dUgS;k yky egkoj</v>
      </c>
      <c r="I15" t="str">
        <f>EmpDetail!C15</f>
        <v>अध्यापक ग्रेड III</v>
      </c>
      <c r="J15" t="str">
        <f>EmpDetail!D15</f>
        <v>राउमावि चौगाई</v>
      </c>
      <c r="K15">
        <f>EmpDetail!I15</f>
        <v>0</v>
      </c>
      <c r="M15" s="55"/>
      <c r="N15" s="55"/>
      <c r="O15" s="343" t="s">
        <v>639</v>
      </c>
    </row>
    <row r="16" spans="1:16" ht="15" thickBot="1">
      <c r="A16" s="1327">
        <f>IF(B16="","",1)</f>
        <v>1</v>
      </c>
      <c r="B16" s="1339" t="s">
        <v>632</v>
      </c>
      <c r="C16" s="1340" t="str">
        <f>IF(B16="","",$E$6)</f>
        <v>NksVw yky jsxj</v>
      </c>
      <c r="D16" s="1333" t="s">
        <v>624</v>
      </c>
      <c r="E16" s="1339"/>
      <c r="F16" s="1340"/>
      <c r="G16">
        <f>EmpDetail!A16</f>
        <v>13</v>
      </c>
      <c r="H16" t="str">
        <f>EmpDetail!B16</f>
        <v>prqHkqZt tkV</v>
      </c>
      <c r="I16" t="str">
        <f>EmpDetail!C16</f>
        <v>अध्यापक ग्रेड III</v>
      </c>
      <c r="J16" t="str">
        <f>EmpDetail!D16</f>
        <v>राउमावि चौगाई</v>
      </c>
      <c r="K16">
        <f>EmpDetail!I16</f>
        <v>39631</v>
      </c>
      <c r="M16" s="55"/>
      <c r="N16" s="55"/>
      <c r="O16" s="343" t="s">
        <v>640</v>
      </c>
    </row>
    <row r="17" spans="1:15" ht="15" thickBot="1">
      <c r="A17" s="1327">
        <f>IF(B17="","",A16+1)</f>
        <v>2</v>
      </c>
      <c r="B17" s="1339" t="s">
        <v>637</v>
      </c>
      <c r="C17" s="1340" t="str">
        <f t="shared" ref="C17:C30" si="0">IF(B17="","",$E$6)</f>
        <v>NksVw yky jsxj</v>
      </c>
      <c r="D17" s="1333" t="s">
        <v>624</v>
      </c>
      <c r="E17" s="1339"/>
      <c r="F17" s="1340"/>
      <c r="G17">
        <f>EmpDetail!A17</f>
        <v>14</v>
      </c>
      <c r="H17" t="str">
        <f>EmpDetail!B17</f>
        <v>vklsQk [kku</v>
      </c>
      <c r="I17" t="str">
        <f>EmpDetail!C17</f>
        <v>अध्यापक ग्रेड III</v>
      </c>
      <c r="J17" t="str">
        <f>EmpDetail!D17</f>
        <v>राउमावि चौगाई</v>
      </c>
      <c r="K17">
        <f>EmpDetail!I17</f>
        <v>0</v>
      </c>
      <c r="M17" s="55"/>
      <c r="N17" s="55"/>
      <c r="O17" s="343"/>
    </row>
    <row r="18" spans="1:15" ht="15" thickBot="1">
      <c r="A18" s="1327" t="str">
        <f t="shared" ref="A18:A30" si="1">IF(B18="","",A17+1)</f>
        <v/>
      </c>
      <c r="B18" s="1339"/>
      <c r="C18" s="1340" t="str">
        <f t="shared" si="0"/>
        <v/>
      </c>
      <c r="D18" s="1333"/>
      <c r="E18" s="1339"/>
      <c r="F18" s="1340"/>
      <c r="G18">
        <f>EmpDetail!A18</f>
        <v>15</v>
      </c>
      <c r="H18" t="str">
        <f>EmpDetail!B18</f>
        <v>lq'khyk cSjok</v>
      </c>
      <c r="I18" t="str">
        <f>EmpDetail!C18</f>
        <v>कनिष्ठ सहायक</v>
      </c>
      <c r="J18" t="str">
        <f>EmpDetail!D18</f>
        <v>राउमावि चौगाई</v>
      </c>
      <c r="K18">
        <f>EmpDetail!I18</f>
        <v>0</v>
      </c>
      <c r="M18" s="55"/>
      <c r="N18" s="55"/>
      <c r="O18" s="343"/>
    </row>
    <row r="19" spans="1:15" ht="15" thickBot="1">
      <c r="A19" s="1327" t="str">
        <f t="shared" si="1"/>
        <v/>
      </c>
      <c r="B19" s="1339"/>
      <c r="C19" s="1340" t="str">
        <f t="shared" si="0"/>
        <v/>
      </c>
      <c r="D19" s="1333"/>
      <c r="E19" s="1339"/>
      <c r="F19" s="1340"/>
      <c r="G19">
        <f>EmpDetail!A19</f>
        <v>16</v>
      </c>
      <c r="H19" t="str">
        <f>EmpDetail!B19</f>
        <v>txnh'k izlkn rsyh</v>
      </c>
      <c r="I19" t="str">
        <f>EmpDetail!C19</f>
        <v>सहायक कर्मचारी</v>
      </c>
      <c r="J19" t="str">
        <f>EmpDetail!D19</f>
        <v>राउमावि चौगाई</v>
      </c>
      <c r="K19">
        <f>EmpDetail!I19</f>
        <v>0</v>
      </c>
      <c r="M19" s="55"/>
      <c r="N19" s="55"/>
      <c r="O19" s="343"/>
    </row>
    <row r="20" spans="1:15" ht="15" thickBot="1">
      <c r="A20" s="1327" t="str">
        <f t="shared" si="1"/>
        <v/>
      </c>
      <c r="B20" s="1339"/>
      <c r="C20" s="1340" t="str">
        <f t="shared" si="0"/>
        <v/>
      </c>
      <c r="D20" s="1333"/>
      <c r="E20" s="1339"/>
      <c r="F20" s="1340"/>
      <c r="G20">
        <f>EmpDetail!A20</f>
        <v>17</v>
      </c>
      <c r="H20" t="str">
        <f>EmpDetail!B20</f>
        <v>jfoUnz dqekj tSu</v>
      </c>
      <c r="I20" t="str">
        <f>EmpDetail!C20</f>
        <v>अध्यापक ग्रेड III</v>
      </c>
      <c r="J20" t="str">
        <f>EmpDetail!D20</f>
        <v>राउप्रावि मोहिनी</v>
      </c>
      <c r="K20">
        <f>EmpDetail!I20</f>
        <v>0</v>
      </c>
      <c r="M20" s="55"/>
      <c r="N20" s="55"/>
      <c r="O20" s="343"/>
    </row>
    <row r="21" spans="1:15" ht="15" thickBot="1">
      <c r="A21" s="1327" t="str">
        <f t="shared" si="1"/>
        <v/>
      </c>
      <c r="B21" s="1339"/>
      <c r="C21" s="1340" t="str">
        <f t="shared" si="0"/>
        <v/>
      </c>
      <c r="D21" s="1333"/>
      <c r="E21" s="1339"/>
      <c r="F21" s="1340"/>
      <c r="G21">
        <f>EmpDetail!A21</f>
        <v>18</v>
      </c>
      <c r="H21" t="str">
        <f>EmpDetail!B21</f>
        <v xml:space="preserve"> ';ke lqUnj ckxkSM</v>
      </c>
      <c r="I21" t="str">
        <f>EmpDetail!C21</f>
        <v>अध्यापक ग्रेड III</v>
      </c>
      <c r="J21" t="str">
        <f>EmpDetail!D21</f>
        <v>राउप्रावि मोहिनी</v>
      </c>
      <c r="K21">
        <f>EmpDetail!I21</f>
        <v>0</v>
      </c>
      <c r="M21" s="55"/>
      <c r="N21" s="55"/>
      <c r="O21" s="343"/>
    </row>
    <row r="22" spans="1:15" ht="15" thickBot="1">
      <c r="A22" s="1327" t="str">
        <f t="shared" si="1"/>
        <v/>
      </c>
      <c r="B22" s="1339"/>
      <c r="C22" s="1340" t="str">
        <f t="shared" si="0"/>
        <v/>
      </c>
      <c r="D22" s="1333"/>
      <c r="E22" s="1339"/>
      <c r="F22" s="1340"/>
      <c r="G22">
        <f>EmpDetail!A22</f>
        <v>19</v>
      </c>
      <c r="H22" t="str">
        <f>EmpDetail!B22</f>
        <v>d`".kk 'kekZ</v>
      </c>
      <c r="I22" t="str">
        <f>EmpDetail!C22</f>
        <v>प्रबोधक</v>
      </c>
      <c r="J22" t="str">
        <f>EmpDetail!D22</f>
        <v>राउप्रावि मोहिनी</v>
      </c>
      <c r="K22">
        <f>EmpDetail!I22</f>
        <v>0</v>
      </c>
      <c r="M22" s="55"/>
      <c r="N22" s="55"/>
      <c r="O22" s="343"/>
    </row>
    <row r="23" spans="1:15" ht="15" thickBot="1">
      <c r="A23" s="1327" t="str">
        <f t="shared" si="1"/>
        <v/>
      </c>
      <c r="B23" s="1339"/>
      <c r="C23" s="1340" t="str">
        <f t="shared" si="0"/>
        <v/>
      </c>
      <c r="D23" s="1333"/>
      <c r="E23" s="1339"/>
      <c r="F23" s="1340"/>
      <c r="G23">
        <f>EmpDetail!A23</f>
        <v>20</v>
      </c>
      <c r="H23" t="str">
        <f>EmpDetail!B23</f>
        <v>/keZsUnz pkS/kjh</v>
      </c>
      <c r="I23" t="str">
        <f>EmpDetail!C23</f>
        <v>अध्यापक ग्रेड III</v>
      </c>
      <c r="J23" t="str">
        <f>EmpDetail!D23</f>
        <v>राउप्रावि गोरधनपुरा</v>
      </c>
      <c r="K23">
        <f>EmpDetail!I23</f>
        <v>0</v>
      </c>
      <c r="M23" s="55"/>
      <c r="N23" s="55"/>
      <c r="O23" s="343"/>
    </row>
    <row r="24" spans="1:15" ht="15" thickBot="1">
      <c r="A24" s="1327" t="str">
        <f t="shared" si="1"/>
        <v/>
      </c>
      <c r="B24" s="1339"/>
      <c r="C24" s="1340" t="str">
        <f t="shared" si="0"/>
        <v/>
      </c>
      <c r="D24" s="1333"/>
      <c r="E24" s="1339"/>
      <c r="F24" s="1340"/>
      <c r="G24">
        <f>EmpDetail!A24</f>
        <v>21</v>
      </c>
      <c r="H24" t="str">
        <f>EmpDetail!B24</f>
        <v>izgykn ekyh</v>
      </c>
      <c r="I24" t="str">
        <f>EmpDetail!C24</f>
        <v>प्रबोधक</v>
      </c>
      <c r="J24" t="str">
        <f>EmpDetail!D24</f>
        <v>राउप्रावि गोरधनपुरा</v>
      </c>
      <c r="K24">
        <f>EmpDetail!I24</f>
        <v>0</v>
      </c>
      <c r="M24" s="55"/>
      <c r="N24" s="55"/>
      <c r="O24" s="343"/>
    </row>
    <row r="25" spans="1:15" ht="15" thickBot="1">
      <c r="A25" s="1327" t="str">
        <f t="shared" si="1"/>
        <v/>
      </c>
      <c r="B25" s="1339"/>
      <c r="C25" s="1340" t="str">
        <f t="shared" si="0"/>
        <v/>
      </c>
      <c r="D25" s="1333"/>
      <c r="E25" s="1339"/>
      <c r="F25" s="1340"/>
      <c r="G25">
        <f>EmpDetail!A25</f>
        <v>22</v>
      </c>
      <c r="H25" t="str">
        <f>EmpDetail!B25</f>
        <v>jken;ky xqtZj</v>
      </c>
      <c r="I25" t="str">
        <f>EmpDetail!C25</f>
        <v>प्रबोधक</v>
      </c>
      <c r="J25" t="str">
        <f>EmpDetail!D25</f>
        <v>राउप्रावि सोंदीफल</v>
      </c>
      <c r="K25">
        <f>EmpDetail!I25</f>
        <v>0</v>
      </c>
      <c r="M25" s="55"/>
      <c r="N25" s="55"/>
      <c r="O25" s="343"/>
    </row>
    <row r="26" spans="1:15" ht="15" thickBot="1">
      <c r="A26" s="1327" t="str">
        <f t="shared" si="1"/>
        <v/>
      </c>
      <c r="B26" s="1339"/>
      <c r="C26" s="1340" t="str">
        <f t="shared" si="0"/>
        <v/>
      </c>
      <c r="D26" s="1333"/>
      <c r="E26" s="1339"/>
      <c r="F26" s="1340"/>
      <c r="G26">
        <f>EmpDetail!A26</f>
        <v>23</v>
      </c>
      <c r="H26" t="str">
        <f>EmpDetail!B26</f>
        <v>vkSeizdk'k tkV</v>
      </c>
      <c r="I26" t="str">
        <f>EmpDetail!C26</f>
        <v>अध्यापक ग्रेड III</v>
      </c>
      <c r="J26" t="str">
        <f>EmpDetail!D26</f>
        <v>राउप्रावि सोंदीफल</v>
      </c>
      <c r="K26">
        <f>EmpDetail!I26</f>
        <v>0</v>
      </c>
      <c r="M26" s="55"/>
      <c r="N26" s="55"/>
      <c r="O26" s="343"/>
    </row>
    <row r="27" spans="1:15" ht="15" thickBot="1">
      <c r="A27" s="1327" t="str">
        <f t="shared" si="1"/>
        <v/>
      </c>
      <c r="B27" s="1339"/>
      <c r="C27" s="1340" t="str">
        <f t="shared" si="0"/>
        <v/>
      </c>
      <c r="D27" s="1333"/>
      <c r="E27" s="1339"/>
      <c r="F27" s="1340"/>
      <c r="G27">
        <f>EmpDetail!A27</f>
        <v>24</v>
      </c>
      <c r="H27" t="str">
        <f>EmpDetail!B27</f>
        <v>vthr flag</v>
      </c>
      <c r="I27" t="str">
        <f>EmpDetail!C27</f>
        <v>अध्यापक ग्रेड III</v>
      </c>
      <c r="J27" t="str">
        <f>EmpDetail!D27</f>
        <v>राप्रावि जानकीवल्लभपुरा</v>
      </c>
      <c r="K27">
        <f>EmpDetail!I27</f>
        <v>0</v>
      </c>
      <c r="M27" s="55"/>
      <c r="N27" s="55"/>
      <c r="O27" s="343"/>
    </row>
    <row r="28" spans="1:15" ht="15" thickBot="1">
      <c r="A28" s="1327" t="str">
        <f t="shared" si="1"/>
        <v/>
      </c>
      <c r="B28" s="1339"/>
      <c r="C28" s="1340" t="str">
        <f t="shared" si="0"/>
        <v/>
      </c>
      <c r="D28" s="1333"/>
      <c r="E28" s="1339"/>
      <c r="F28" s="1340"/>
      <c r="G28">
        <f>EmpDetail!A28</f>
        <v>25</v>
      </c>
      <c r="H28" t="str">
        <f>EmpDetail!B28</f>
        <v>eq[rkj eha;k</v>
      </c>
      <c r="I28" t="str">
        <f>EmpDetail!C28</f>
        <v>प्रबोधक</v>
      </c>
      <c r="J28" t="str">
        <f>EmpDetail!D28</f>
        <v>राप्रावि जानकीवल्लभपुरा</v>
      </c>
      <c r="K28">
        <f>EmpDetail!I28</f>
        <v>0</v>
      </c>
      <c r="M28" s="55"/>
      <c r="N28" s="55"/>
      <c r="O28" s="343"/>
    </row>
    <row r="29" spans="1:15" ht="15" thickBot="1">
      <c r="A29" s="1327" t="str">
        <f t="shared" si="1"/>
        <v/>
      </c>
      <c r="B29" s="1339"/>
      <c r="C29" s="1340" t="str">
        <f t="shared" si="0"/>
        <v/>
      </c>
      <c r="D29" s="1333"/>
      <c r="E29" s="1339"/>
      <c r="F29" s="1340"/>
      <c r="G29">
        <f>EmpDetail!A29</f>
        <v>26</v>
      </c>
      <c r="H29" t="str">
        <f>EmpDetail!B29</f>
        <v xml:space="preserve">eks0 tehy </v>
      </c>
      <c r="I29" t="str">
        <f>EmpDetail!C29</f>
        <v>प्रबोधक</v>
      </c>
      <c r="J29" t="str">
        <f>EmpDetail!D29</f>
        <v>राप्रावि रसूलपुरा</v>
      </c>
      <c r="K29">
        <f>EmpDetail!I29</f>
        <v>0</v>
      </c>
      <c r="M29" s="55"/>
      <c r="N29" s="55"/>
      <c r="O29" s="343"/>
    </row>
    <row r="30" spans="1:15" ht="15" thickBot="1">
      <c r="A30" s="1327" t="str">
        <f t="shared" si="1"/>
        <v/>
      </c>
      <c r="B30" s="1339"/>
      <c r="C30" s="1340" t="str">
        <f t="shared" si="0"/>
        <v/>
      </c>
      <c r="D30" s="1333"/>
      <c r="E30" s="1339"/>
      <c r="F30" s="1340"/>
      <c r="G30">
        <f>EmpDetail!A30</f>
        <v>27</v>
      </c>
      <c r="H30" t="str">
        <f>EmpDetail!B30</f>
        <v>lkaojey tkV</v>
      </c>
      <c r="I30" t="str">
        <f>EmpDetail!C30</f>
        <v>अध्यापक ग्रेड III</v>
      </c>
      <c r="J30" t="str">
        <f>EmpDetail!D30</f>
        <v>राप्रावि रसूलपुरा</v>
      </c>
      <c r="K30">
        <f>EmpDetail!I30</f>
        <v>0</v>
      </c>
      <c r="M30" s="55"/>
      <c r="N30" s="55"/>
      <c r="O30" s="343"/>
    </row>
    <row r="31" spans="1:15">
      <c r="A31" s="3"/>
      <c r="B31" s="3"/>
      <c r="C31" s="3"/>
      <c r="D31" s="3"/>
      <c r="E31" s="3"/>
      <c r="F31" s="3"/>
      <c r="G31">
        <f>EmpDetail!A31</f>
        <v>28</v>
      </c>
      <c r="H31" t="str">
        <f>EmpDetail!B31</f>
        <v>pkS/kjh eksuk jkekorkj</v>
      </c>
      <c r="I31" t="str">
        <f>EmpDetail!C31</f>
        <v>अध्यापक ग्रेड III</v>
      </c>
      <c r="J31" t="str">
        <f>EmpDetail!D31</f>
        <v>राप्रावि मोहिनी ढाणी बाढ</v>
      </c>
      <c r="K31">
        <f>EmpDetail!I31</f>
        <v>0</v>
      </c>
    </row>
    <row r="32" spans="1:15">
      <c r="A32" s="3"/>
      <c r="B32" s="3"/>
      <c r="C32" s="3"/>
      <c r="D32" s="3"/>
      <c r="E32" s="1766" t="str">
        <f>Master!B2</f>
        <v>प्रधानाचार्य</v>
      </c>
      <c r="F32" s="1766"/>
      <c r="G32">
        <f>EmpDetail!A32</f>
        <v>29</v>
      </c>
      <c r="H32" t="str">
        <f>EmpDetail!B32</f>
        <v>rkjkpUn tk;loky</v>
      </c>
      <c r="I32" t="str">
        <f>EmpDetail!C32</f>
        <v>प्रबोधक</v>
      </c>
      <c r="J32" t="str">
        <f>EmpDetail!D32</f>
        <v>राप्रावि मोहिनी ढाणी बाढ</v>
      </c>
      <c r="K32">
        <f>EmpDetail!I32</f>
        <v>0</v>
      </c>
    </row>
    <row r="33" spans="1:11">
      <c r="A33" s="3"/>
      <c r="B33" s="3"/>
      <c r="C33" s="3"/>
      <c r="D33" s="3"/>
      <c r="E33" s="1766" t="str">
        <f>Master!B3</f>
        <v xml:space="preserve">राजकीय उच्च माध्यमिक विद्यालय </v>
      </c>
      <c r="F33" s="1766"/>
      <c r="G33">
        <f>EmpDetail!A33</f>
        <v>30</v>
      </c>
      <c r="H33" t="str">
        <f>EmpDetail!B33</f>
        <v>jketl ;kno</v>
      </c>
      <c r="I33" t="str">
        <f>EmpDetail!C33</f>
        <v>अध्यापक ग्रेड III</v>
      </c>
      <c r="J33" t="str">
        <f>EmpDetail!D33</f>
        <v>राप्रावि बैरवा ढाणी सोन्दीफल</v>
      </c>
      <c r="K33">
        <f>EmpDetail!I33</f>
        <v>0</v>
      </c>
    </row>
    <row r="34" spans="1:11">
      <c r="A34" s="3"/>
      <c r="B34" s="3"/>
      <c r="C34" s="3"/>
      <c r="D34" s="3"/>
      <c r="E34" s="1766" t="str">
        <f>Master!B4</f>
        <v>चौगाई]टोंक</v>
      </c>
      <c r="F34" s="1766"/>
      <c r="G34">
        <f>EmpDetail!A34</f>
        <v>31</v>
      </c>
      <c r="H34" t="str">
        <f>EmpDetail!B34</f>
        <v>dtksMey eh.kk</v>
      </c>
      <c r="I34" t="str">
        <f>EmpDetail!C34</f>
        <v>अध्यापक ग्रेड III</v>
      </c>
      <c r="J34" t="str">
        <f>EmpDetail!D34</f>
        <v>राप्रावि बैरवा ढाणी सोन्दीफल</v>
      </c>
      <c r="K34">
        <f>EmpDetail!I34</f>
        <v>0</v>
      </c>
    </row>
    <row r="35" spans="1:11">
      <c r="A35" s="3"/>
      <c r="B35" s="3"/>
      <c r="C35" s="3"/>
      <c r="D35" s="3"/>
      <c r="E35" s="3"/>
      <c r="F35" s="3"/>
      <c r="G35">
        <f>EmpDetail!A35</f>
        <v>32</v>
      </c>
      <c r="H35" t="str">
        <f>EmpDetail!B35</f>
        <v>/kaut; xkSRre</v>
      </c>
      <c r="I35" t="str">
        <f>EmpDetail!C35</f>
        <v>अध्यापक ग्रेड III</v>
      </c>
      <c r="J35" t="str">
        <f>EmpDetail!D35</f>
        <v>राउप्रावि गोरधनपुरा</v>
      </c>
      <c r="K35">
        <f>EmpDetail!I35</f>
        <v>43343</v>
      </c>
    </row>
    <row r="36" spans="1:11">
      <c r="G36">
        <f>EmpDetail!A36</f>
        <v>33</v>
      </c>
      <c r="H36" t="str">
        <f>EmpDetail!B36</f>
        <v>d`".kk xaxoky</v>
      </c>
      <c r="I36" t="str">
        <f>EmpDetail!C36</f>
        <v>अध्यापक ग्रेड III</v>
      </c>
      <c r="J36" t="str">
        <f>EmpDetail!D36</f>
        <v>राउप्रावि गोरधनपुरा</v>
      </c>
      <c r="K36">
        <f>EmpDetail!I36</f>
        <v>43455</v>
      </c>
    </row>
    <row r="37" spans="1:11">
      <c r="G37">
        <f>EmpDetail!A37</f>
        <v>34</v>
      </c>
      <c r="H37" t="str">
        <f>EmpDetail!B37</f>
        <v>n'kjFk dqekj ;kno</v>
      </c>
      <c r="I37" t="str">
        <f>EmpDetail!C37</f>
        <v>अध्यापक ग्रेड III</v>
      </c>
      <c r="J37" t="str">
        <f>EmpDetail!D37</f>
        <v>राउप्रावि सोंदीफल</v>
      </c>
      <c r="K37">
        <f>EmpDetail!I37</f>
        <v>43372</v>
      </c>
    </row>
    <row r="38" spans="1:11">
      <c r="G38">
        <f>EmpDetail!A38</f>
        <v>35</v>
      </c>
      <c r="H38" t="str">
        <f>EmpDetail!B38</f>
        <v>d`".k yky tkV</v>
      </c>
      <c r="I38" t="str">
        <f>EmpDetail!C38</f>
        <v>अध्यापक ग्रेड III</v>
      </c>
      <c r="J38" t="str">
        <f>EmpDetail!D38</f>
        <v>राउप्रावि सोंदीफल</v>
      </c>
      <c r="K38">
        <f>EmpDetail!I38</f>
        <v>43375</v>
      </c>
    </row>
    <row r="39" spans="1:11">
      <c r="G39">
        <f>EmpDetail!A39</f>
        <v>36</v>
      </c>
      <c r="H39" t="str">
        <f>EmpDetail!B39</f>
        <v>nhisUnz dqekj iztkir</v>
      </c>
      <c r="I39" t="str">
        <f>EmpDetail!C39</f>
        <v>अध्यापक ग्रेड III</v>
      </c>
      <c r="J39" t="str">
        <f>EmpDetail!D39</f>
        <v>राउप्रावि सोंदीफल</v>
      </c>
      <c r="K39">
        <f>EmpDetail!I39</f>
        <v>43532</v>
      </c>
    </row>
    <row r="40" spans="1:11">
      <c r="G40">
        <f>EmpDetail!A40</f>
        <v>37</v>
      </c>
      <c r="H40" t="str">
        <f>EmpDetail!B40</f>
        <v>uohu dqekj</v>
      </c>
      <c r="I40" t="str">
        <f>EmpDetail!C40</f>
        <v>अध्यापक ग्रेड III</v>
      </c>
      <c r="J40" t="str">
        <f>EmpDetail!D40</f>
        <v>राउप्रावि मोहिनी</v>
      </c>
      <c r="K40">
        <f>EmpDetail!I40</f>
        <v>43533</v>
      </c>
    </row>
    <row r="41" spans="1:11">
      <c r="G41">
        <f>EmpDetail!A41</f>
        <v>38</v>
      </c>
      <c r="H41" t="str">
        <f>EmpDetail!B41</f>
        <v>ehrs'k dqekj 'kekZ</v>
      </c>
      <c r="I41" t="str">
        <f>EmpDetail!C41</f>
        <v>अध्यापक ग्रेड III</v>
      </c>
      <c r="J41" t="str">
        <f>EmpDetail!D41</f>
        <v>राउप्रावि मोहिनी</v>
      </c>
      <c r="K41">
        <f>EmpDetail!I41</f>
        <v>43356</v>
      </c>
    </row>
    <row r="42" spans="1:11">
      <c r="G42">
        <f>EmpDetail!A42</f>
        <v>39</v>
      </c>
      <c r="H42" t="str">
        <f>EmpDetail!B42</f>
        <v>eUtw eh.kk</v>
      </c>
      <c r="I42" t="str">
        <f>EmpDetail!C42</f>
        <v>वरिष्ठ अध्यापक</v>
      </c>
      <c r="J42" t="str">
        <f>EmpDetail!D42</f>
        <v>राउप्रावि गोरधनपुरा</v>
      </c>
      <c r="K42">
        <f>EmpDetail!I42</f>
        <v>44103</v>
      </c>
    </row>
    <row r="43" spans="1:11">
      <c r="G43">
        <f>EmpDetail!A43</f>
        <v>40</v>
      </c>
      <c r="H43" t="str">
        <f>EmpDetail!B43</f>
        <v>eatw pkS/kjh</v>
      </c>
      <c r="I43" t="str">
        <f>EmpDetail!C43</f>
        <v>वरिष्ठ अध्यापक</v>
      </c>
      <c r="J43" t="str">
        <f>EmpDetail!D43</f>
        <v>राउप्रावि सोंदीफल</v>
      </c>
      <c r="K43">
        <f>EmpDetail!I43</f>
        <v>44103</v>
      </c>
    </row>
    <row r="44" spans="1:11">
      <c r="G44">
        <f>EmpDetail!A44</f>
        <v>41</v>
      </c>
      <c r="H44">
        <f>EmpDetail!B44</f>
        <v>0</v>
      </c>
      <c r="I44">
        <f>EmpDetail!C44</f>
        <v>0</v>
      </c>
      <c r="J44">
        <f>EmpDetail!D44</f>
        <v>0</v>
      </c>
      <c r="K44">
        <f>EmpDetail!I44</f>
        <v>0</v>
      </c>
    </row>
    <row r="45" spans="1:11">
      <c r="G45">
        <f>EmpDetail!A45</f>
        <v>42</v>
      </c>
      <c r="H45">
        <f>EmpDetail!B45</f>
        <v>0</v>
      </c>
      <c r="I45">
        <f>EmpDetail!C45</f>
        <v>0</v>
      </c>
      <c r="J45">
        <f>EmpDetail!D45</f>
        <v>0</v>
      </c>
      <c r="K45">
        <f>EmpDetail!I45</f>
        <v>0</v>
      </c>
    </row>
    <row r="46" spans="1:11">
      <c r="G46">
        <f>EmpDetail!A46</f>
        <v>43</v>
      </c>
      <c r="H46">
        <f>EmpDetail!B46</f>
        <v>0</v>
      </c>
      <c r="I46">
        <f>EmpDetail!C46</f>
        <v>0</v>
      </c>
      <c r="J46">
        <f>EmpDetail!D46</f>
        <v>0</v>
      </c>
      <c r="K46">
        <f>EmpDetail!I46</f>
        <v>0</v>
      </c>
    </row>
    <row r="47" spans="1:11">
      <c r="G47">
        <f>EmpDetail!A47</f>
        <v>44</v>
      </c>
      <c r="H47">
        <f>EmpDetail!B47</f>
        <v>0</v>
      </c>
      <c r="I47">
        <f>EmpDetail!C47</f>
        <v>0</v>
      </c>
      <c r="J47">
        <f>EmpDetail!D47</f>
        <v>0</v>
      </c>
      <c r="K47">
        <f>EmpDetail!I47</f>
        <v>0</v>
      </c>
    </row>
    <row r="48" spans="1:11">
      <c r="G48">
        <f>EmpDetail!A48</f>
        <v>45</v>
      </c>
      <c r="H48">
        <f>EmpDetail!B48</f>
        <v>0</v>
      </c>
      <c r="I48">
        <f>EmpDetail!C48</f>
        <v>0</v>
      </c>
      <c r="J48">
        <f>EmpDetail!D48</f>
        <v>0</v>
      </c>
      <c r="K48">
        <f>EmpDetail!I48</f>
        <v>0</v>
      </c>
    </row>
    <row r="49" spans="7:11">
      <c r="G49">
        <f>EmpDetail!A49</f>
        <v>46</v>
      </c>
      <c r="H49">
        <f>EmpDetail!B49</f>
        <v>0</v>
      </c>
      <c r="I49">
        <f>EmpDetail!C49</f>
        <v>0</v>
      </c>
      <c r="J49">
        <f>EmpDetail!D49</f>
        <v>0</v>
      </c>
      <c r="K49">
        <f>EmpDetail!I49</f>
        <v>0</v>
      </c>
    </row>
    <row r="50" spans="7:11">
      <c r="G50">
        <f>EmpDetail!A50</f>
        <v>47</v>
      </c>
      <c r="H50">
        <f>EmpDetail!B50</f>
        <v>0</v>
      </c>
      <c r="I50">
        <f>EmpDetail!C50</f>
        <v>0</v>
      </c>
      <c r="J50">
        <f>EmpDetail!D50</f>
        <v>0</v>
      </c>
      <c r="K50">
        <f>EmpDetail!I50</f>
        <v>0</v>
      </c>
    </row>
    <row r="51" spans="7:11">
      <c r="G51">
        <f>EmpDetail!A51</f>
        <v>48</v>
      </c>
      <c r="H51">
        <f>EmpDetail!B51</f>
        <v>0</v>
      </c>
      <c r="I51">
        <f>EmpDetail!C51</f>
        <v>0</v>
      </c>
      <c r="J51">
        <f>EmpDetail!D51</f>
        <v>0</v>
      </c>
      <c r="K51">
        <f>EmpDetail!I51</f>
        <v>0</v>
      </c>
    </row>
    <row r="52" spans="7:11">
      <c r="G52">
        <f>EmpDetail!A52</f>
        <v>49</v>
      </c>
      <c r="H52">
        <f>EmpDetail!B52</f>
        <v>0</v>
      </c>
      <c r="I52">
        <f>EmpDetail!C52</f>
        <v>0</v>
      </c>
      <c r="J52">
        <f>EmpDetail!D52</f>
        <v>0</v>
      </c>
      <c r="K52">
        <f>EmpDetail!I52</f>
        <v>0</v>
      </c>
    </row>
    <row r="53" spans="7:11">
      <c r="G53">
        <f>EmpDetail!A53</f>
        <v>50</v>
      </c>
      <c r="H53">
        <f>EmpDetail!B53</f>
        <v>0</v>
      </c>
      <c r="I53">
        <f>EmpDetail!C53</f>
        <v>0</v>
      </c>
      <c r="J53">
        <f>EmpDetail!D53</f>
        <v>0</v>
      </c>
      <c r="K53">
        <f>EmpDetail!I53</f>
        <v>0</v>
      </c>
    </row>
    <row r="54" spans="7:11">
      <c r="G54">
        <f>EmpDetail!A54</f>
        <v>51</v>
      </c>
      <c r="H54">
        <f>EmpDetail!B54</f>
        <v>0</v>
      </c>
      <c r="I54">
        <f>EmpDetail!C54</f>
        <v>0</v>
      </c>
      <c r="J54">
        <f>EmpDetail!D54</f>
        <v>0</v>
      </c>
      <c r="K54">
        <f>EmpDetail!I54</f>
        <v>0</v>
      </c>
    </row>
    <row r="55" spans="7:11">
      <c r="G55">
        <f>EmpDetail!A55</f>
        <v>52</v>
      </c>
      <c r="H55">
        <f>EmpDetail!B55</f>
        <v>0</v>
      </c>
      <c r="I55">
        <f>EmpDetail!C55</f>
        <v>0</v>
      </c>
      <c r="J55">
        <f>EmpDetail!D55</f>
        <v>0</v>
      </c>
      <c r="K55">
        <f>EmpDetail!I55</f>
        <v>0</v>
      </c>
    </row>
    <row r="56" spans="7:11">
      <c r="G56">
        <f>EmpDetail!A56</f>
        <v>53</v>
      </c>
      <c r="H56">
        <f>EmpDetail!B56</f>
        <v>0</v>
      </c>
      <c r="I56">
        <f>EmpDetail!C56</f>
        <v>0</v>
      </c>
      <c r="J56">
        <f>EmpDetail!D56</f>
        <v>0</v>
      </c>
      <c r="K56">
        <f>EmpDetail!I56</f>
        <v>0</v>
      </c>
    </row>
    <row r="57" spans="7:11">
      <c r="G57">
        <f>EmpDetail!A57</f>
        <v>54</v>
      </c>
      <c r="H57">
        <f>EmpDetail!B57</f>
        <v>0</v>
      </c>
      <c r="I57">
        <f>EmpDetail!C57</f>
        <v>0</v>
      </c>
      <c r="J57">
        <f>EmpDetail!D57</f>
        <v>0</v>
      </c>
      <c r="K57">
        <f>EmpDetail!I57</f>
        <v>0</v>
      </c>
    </row>
    <row r="58" spans="7:11">
      <c r="G58">
        <f>EmpDetail!A58</f>
        <v>55</v>
      </c>
      <c r="H58">
        <f>EmpDetail!B58</f>
        <v>0</v>
      </c>
      <c r="I58">
        <f>EmpDetail!C58</f>
        <v>0</v>
      </c>
      <c r="J58">
        <f>EmpDetail!D58</f>
        <v>0</v>
      </c>
      <c r="K58">
        <f>EmpDetail!I58</f>
        <v>0</v>
      </c>
    </row>
    <row r="59" spans="7:11">
      <c r="G59">
        <f>EmpDetail!A59</f>
        <v>56</v>
      </c>
      <c r="H59">
        <f>EmpDetail!B59</f>
        <v>0</v>
      </c>
      <c r="I59">
        <f>EmpDetail!C59</f>
        <v>0</v>
      </c>
      <c r="J59">
        <f>EmpDetail!D59</f>
        <v>0</v>
      </c>
      <c r="K59">
        <f>EmpDetail!I59</f>
        <v>0</v>
      </c>
    </row>
    <row r="60" spans="7:11">
      <c r="G60">
        <f>EmpDetail!A60</f>
        <v>57</v>
      </c>
      <c r="H60">
        <f>EmpDetail!B60</f>
        <v>0</v>
      </c>
      <c r="I60">
        <f>EmpDetail!C60</f>
        <v>0</v>
      </c>
      <c r="J60">
        <f>EmpDetail!D60</f>
        <v>0</v>
      </c>
      <c r="K60">
        <f>EmpDetail!I60</f>
        <v>0</v>
      </c>
    </row>
    <row r="61" spans="7:11">
      <c r="G61">
        <f>EmpDetail!A61</f>
        <v>58</v>
      </c>
      <c r="H61">
        <f>EmpDetail!B61</f>
        <v>0</v>
      </c>
      <c r="I61">
        <f>EmpDetail!C61</f>
        <v>0</v>
      </c>
      <c r="J61">
        <f>EmpDetail!D61</f>
        <v>0</v>
      </c>
      <c r="K61">
        <f>EmpDetail!I61</f>
        <v>0</v>
      </c>
    </row>
    <row r="62" spans="7:11">
      <c r="G62">
        <f>EmpDetail!A62</f>
        <v>59</v>
      </c>
      <c r="H62">
        <f>EmpDetail!B62</f>
        <v>0</v>
      </c>
      <c r="I62">
        <f>EmpDetail!C62</f>
        <v>0</v>
      </c>
      <c r="J62">
        <f>EmpDetail!D62</f>
        <v>0</v>
      </c>
      <c r="K62">
        <f>EmpDetail!I62</f>
        <v>0</v>
      </c>
    </row>
    <row r="63" spans="7:11">
      <c r="G63">
        <f>EmpDetail!A63</f>
        <v>60</v>
      </c>
      <c r="H63">
        <f>EmpDetail!B63</f>
        <v>0</v>
      </c>
      <c r="I63">
        <f>EmpDetail!C63</f>
        <v>0</v>
      </c>
      <c r="J63">
        <f>EmpDetail!D63</f>
        <v>0</v>
      </c>
      <c r="K63">
        <f>EmpDetail!I63</f>
        <v>0</v>
      </c>
    </row>
    <row r="64" spans="7:11">
      <c r="G64">
        <f>EmpDetail!A64</f>
        <v>61</v>
      </c>
      <c r="H64">
        <f>EmpDetail!B64</f>
        <v>0</v>
      </c>
      <c r="I64">
        <f>EmpDetail!C64</f>
        <v>0</v>
      </c>
      <c r="J64">
        <f>EmpDetail!D64</f>
        <v>0</v>
      </c>
      <c r="K64">
        <f>EmpDetail!I64</f>
        <v>0</v>
      </c>
    </row>
    <row r="65" spans="7:11">
      <c r="G65">
        <f>EmpDetail!A65</f>
        <v>62</v>
      </c>
      <c r="H65">
        <f>EmpDetail!B65</f>
        <v>0</v>
      </c>
      <c r="I65">
        <f>EmpDetail!C65</f>
        <v>0</v>
      </c>
      <c r="J65">
        <f>EmpDetail!D65</f>
        <v>0</v>
      </c>
      <c r="K65">
        <f>EmpDetail!I65</f>
        <v>0</v>
      </c>
    </row>
    <row r="66" spans="7:11">
      <c r="G66">
        <f>EmpDetail!A66</f>
        <v>63</v>
      </c>
      <c r="H66">
        <f>EmpDetail!B66</f>
        <v>0</v>
      </c>
      <c r="I66">
        <f>EmpDetail!C66</f>
        <v>0</v>
      </c>
      <c r="J66">
        <f>EmpDetail!D66</f>
        <v>0</v>
      </c>
      <c r="K66">
        <f>EmpDetail!I66</f>
        <v>0</v>
      </c>
    </row>
    <row r="67" spans="7:11">
      <c r="G67">
        <f>EmpDetail!A67</f>
        <v>64</v>
      </c>
      <c r="H67">
        <f>EmpDetail!B67</f>
        <v>0</v>
      </c>
      <c r="I67">
        <f>EmpDetail!C67</f>
        <v>0</v>
      </c>
      <c r="J67">
        <f>EmpDetail!D67</f>
        <v>0</v>
      </c>
      <c r="K67">
        <f>EmpDetail!I67</f>
        <v>0</v>
      </c>
    </row>
    <row r="68" spans="7:11">
      <c r="G68">
        <f>EmpDetail!A68</f>
        <v>65</v>
      </c>
      <c r="H68">
        <f>EmpDetail!B68</f>
        <v>0</v>
      </c>
      <c r="I68">
        <f>EmpDetail!C68</f>
        <v>0</v>
      </c>
      <c r="J68">
        <f>EmpDetail!D68</f>
        <v>0</v>
      </c>
      <c r="K68">
        <f>EmpDetail!I68</f>
        <v>0</v>
      </c>
    </row>
    <row r="69" spans="7:11">
      <c r="G69">
        <f>EmpDetail!A69</f>
        <v>66</v>
      </c>
      <c r="H69">
        <f>EmpDetail!B69</f>
        <v>0</v>
      </c>
      <c r="I69">
        <f>EmpDetail!C69</f>
        <v>0</v>
      </c>
      <c r="J69">
        <f>EmpDetail!D69</f>
        <v>0</v>
      </c>
      <c r="K69">
        <f>EmpDetail!I69</f>
        <v>0</v>
      </c>
    </row>
    <row r="70" spans="7:11">
      <c r="G70">
        <f>EmpDetail!A70</f>
        <v>67</v>
      </c>
      <c r="H70">
        <f>EmpDetail!B70</f>
        <v>0</v>
      </c>
      <c r="I70">
        <f>EmpDetail!C70</f>
        <v>0</v>
      </c>
      <c r="J70">
        <f>EmpDetail!D70</f>
        <v>0</v>
      </c>
      <c r="K70">
        <f>EmpDetail!I70</f>
        <v>0</v>
      </c>
    </row>
    <row r="71" spans="7:11">
      <c r="G71">
        <f>EmpDetail!A71</f>
        <v>68</v>
      </c>
      <c r="H71">
        <f>EmpDetail!B71</f>
        <v>0</v>
      </c>
      <c r="I71">
        <f>EmpDetail!C71</f>
        <v>0</v>
      </c>
      <c r="J71">
        <f>EmpDetail!D71</f>
        <v>0</v>
      </c>
      <c r="K71">
        <f>EmpDetail!I71</f>
        <v>0</v>
      </c>
    </row>
    <row r="72" spans="7:11">
      <c r="G72">
        <f>EmpDetail!A72</f>
        <v>69</v>
      </c>
      <c r="H72">
        <f>EmpDetail!B72</f>
        <v>0</v>
      </c>
      <c r="I72">
        <f>EmpDetail!C72</f>
        <v>0</v>
      </c>
      <c r="J72">
        <f>EmpDetail!D72</f>
        <v>0</v>
      </c>
      <c r="K72">
        <f>EmpDetail!I72</f>
        <v>0</v>
      </c>
    </row>
    <row r="73" spans="7:11">
      <c r="G73">
        <f>EmpDetail!A73</f>
        <v>70</v>
      </c>
      <c r="H73">
        <f>EmpDetail!B73</f>
        <v>0</v>
      </c>
      <c r="I73">
        <f>EmpDetail!C73</f>
        <v>0</v>
      </c>
      <c r="J73">
        <f>EmpDetail!D73</f>
        <v>0</v>
      </c>
      <c r="K73">
        <f>EmpDetail!I73</f>
        <v>0</v>
      </c>
    </row>
    <row r="74" spans="7:11">
      <c r="G74">
        <f>EmpDetail!A74</f>
        <v>71</v>
      </c>
      <c r="H74">
        <f>EmpDetail!B74</f>
        <v>0</v>
      </c>
      <c r="I74">
        <f>EmpDetail!C74</f>
        <v>0</v>
      </c>
      <c r="J74">
        <f>EmpDetail!D74</f>
        <v>0</v>
      </c>
      <c r="K74">
        <f>EmpDetail!I74</f>
        <v>0</v>
      </c>
    </row>
    <row r="75" spans="7:11">
      <c r="G75">
        <f>EmpDetail!A75</f>
        <v>72</v>
      </c>
      <c r="H75">
        <f>EmpDetail!B75</f>
        <v>0</v>
      </c>
      <c r="I75">
        <f>EmpDetail!C75</f>
        <v>0</v>
      </c>
      <c r="J75">
        <f>EmpDetail!D75</f>
        <v>0</v>
      </c>
      <c r="K75">
        <f>EmpDetail!I75</f>
        <v>0</v>
      </c>
    </row>
    <row r="76" spans="7:11">
      <c r="G76">
        <f>EmpDetail!A76</f>
        <v>73</v>
      </c>
      <c r="H76">
        <f>EmpDetail!B76</f>
        <v>0</v>
      </c>
      <c r="I76">
        <f>EmpDetail!C76</f>
        <v>0</v>
      </c>
      <c r="J76">
        <f>EmpDetail!D76</f>
        <v>0</v>
      </c>
      <c r="K76">
        <f>EmpDetail!I76</f>
        <v>0</v>
      </c>
    </row>
    <row r="77" spans="7:11">
      <c r="G77">
        <f>EmpDetail!A77</f>
        <v>74</v>
      </c>
      <c r="H77">
        <f>EmpDetail!B77</f>
        <v>0</v>
      </c>
      <c r="I77">
        <f>EmpDetail!C77</f>
        <v>0</v>
      </c>
      <c r="J77">
        <f>EmpDetail!D77</f>
        <v>0</v>
      </c>
      <c r="K77">
        <f>EmpDetail!I77</f>
        <v>0</v>
      </c>
    </row>
    <row r="78" spans="7:11">
      <c r="G78">
        <f>EmpDetail!A78</f>
        <v>75</v>
      </c>
      <c r="H78">
        <f>EmpDetail!B78</f>
        <v>0</v>
      </c>
      <c r="I78">
        <f>EmpDetail!C78</f>
        <v>0</v>
      </c>
      <c r="J78">
        <f>EmpDetail!D78</f>
        <v>0</v>
      </c>
      <c r="K78">
        <f>EmpDetail!I78</f>
        <v>0</v>
      </c>
    </row>
    <row r="79" spans="7:11">
      <c r="G79">
        <f>EmpDetail!A79</f>
        <v>76</v>
      </c>
      <c r="H79">
        <f>EmpDetail!B79</f>
        <v>0</v>
      </c>
      <c r="I79">
        <f>EmpDetail!C79</f>
        <v>0</v>
      </c>
      <c r="J79">
        <f>EmpDetail!D79</f>
        <v>0</v>
      </c>
      <c r="K79">
        <f>EmpDetail!I79</f>
        <v>0</v>
      </c>
    </row>
    <row r="80" spans="7:11">
      <c r="G80">
        <f>EmpDetail!A80</f>
        <v>77</v>
      </c>
      <c r="H80">
        <f>EmpDetail!B80</f>
        <v>0</v>
      </c>
      <c r="I80">
        <f>EmpDetail!C80</f>
        <v>0</v>
      </c>
      <c r="J80">
        <f>EmpDetail!D80</f>
        <v>0</v>
      </c>
      <c r="K80">
        <f>EmpDetail!I80</f>
        <v>0</v>
      </c>
    </row>
    <row r="81" spans="7:11">
      <c r="G81">
        <f>EmpDetail!A81</f>
        <v>78</v>
      </c>
      <c r="H81">
        <f>EmpDetail!B81</f>
        <v>0</v>
      </c>
      <c r="I81">
        <f>EmpDetail!C81</f>
        <v>0</v>
      </c>
      <c r="J81">
        <f>EmpDetail!D81</f>
        <v>0</v>
      </c>
      <c r="K81">
        <f>EmpDetail!I81</f>
        <v>0</v>
      </c>
    </row>
    <row r="82" spans="7:11">
      <c r="G82">
        <f>EmpDetail!A82</f>
        <v>79</v>
      </c>
      <c r="H82">
        <f>EmpDetail!B82</f>
        <v>0</v>
      </c>
      <c r="I82">
        <f>EmpDetail!C82</f>
        <v>0</v>
      </c>
      <c r="J82">
        <f>EmpDetail!D82</f>
        <v>0</v>
      </c>
      <c r="K82">
        <f>EmpDetail!I82</f>
        <v>0</v>
      </c>
    </row>
    <row r="83" spans="7:11">
      <c r="G83">
        <f>EmpDetail!A83</f>
        <v>80</v>
      </c>
      <c r="H83">
        <f>EmpDetail!B83</f>
        <v>0</v>
      </c>
      <c r="I83">
        <f>EmpDetail!C83</f>
        <v>0</v>
      </c>
      <c r="J83">
        <f>EmpDetail!D83</f>
        <v>0</v>
      </c>
      <c r="K83">
        <f>EmpDetail!I83</f>
        <v>0</v>
      </c>
    </row>
    <row r="84" spans="7:11">
      <c r="G84">
        <f>EmpDetail!A84</f>
        <v>81</v>
      </c>
      <c r="H84">
        <f>EmpDetail!B84</f>
        <v>0</v>
      </c>
      <c r="I84">
        <f>EmpDetail!C84</f>
        <v>0</v>
      </c>
      <c r="J84">
        <f>EmpDetail!D84</f>
        <v>0</v>
      </c>
      <c r="K84">
        <f>EmpDetail!I84</f>
        <v>0</v>
      </c>
    </row>
    <row r="85" spans="7:11">
      <c r="G85">
        <f>EmpDetail!A85</f>
        <v>82</v>
      </c>
      <c r="H85">
        <f>EmpDetail!B85</f>
        <v>0</v>
      </c>
      <c r="I85">
        <f>EmpDetail!C85</f>
        <v>0</v>
      </c>
      <c r="J85">
        <f>EmpDetail!D85</f>
        <v>0</v>
      </c>
      <c r="K85">
        <f>EmpDetail!I85</f>
        <v>0</v>
      </c>
    </row>
    <row r="86" spans="7:11">
      <c r="G86">
        <f>EmpDetail!A86</f>
        <v>83</v>
      </c>
      <c r="H86">
        <f>EmpDetail!B86</f>
        <v>0</v>
      </c>
      <c r="I86">
        <f>EmpDetail!C86</f>
        <v>0</v>
      </c>
      <c r="J86">
        <f>EmpDetail!D86</f>
        <v>0</v>
      </c>
      <c r="K86">
        <f>EmpDetail!I86</f>
        <v>0</v>
      </c>
    </row>
    <row r="87" spans="7:11">
      <c r="G87">
        <f>EmpDetail!A87</f>
        <v>84</v>
      </c>
      <c r="H87">
        <f>EmpDetail!B87</f>
        <v>0</v>
      </c>
      <c r="I87">
        <f>EmpDetail!C87</f>
        <v>0</v>
      </c>
      <c r="J87">
        <f>EmpDetail!D87</f>
        <v>0</v>
      </c>
      <c r="K87">
        <f>EmpDetail!I87</f>
        <v>0</v>
      </c>
    </row>
    <row r="88" spans="7:11">
      <c r="G88">
        <f>EmpDetail!A88</f>
        <v>85</v>
      </c>
      <c r="H88">
        <f>EmpDetail!B88</f>
        <v>0</v>
      </c>
      <c r="I88">
        <f>EmpDetail!C88</f>
        <v>0</v>
      </c>
      <c r="J88">
        <f>EmpDetail!D88</f>
        <v>0</v>
      </c>
      <c r="K88">
        <f>EmpDetail!I88</f>
        <v>0</v>
      </c>
    </row>
    <row r="89" spans="7:11">
      <c r="G89">
        <f>EmpDetail!A89</f>
        <v>86</v>
      </c>
      <c r="H89">
        <f>EmpDetail!B89</f>
        <v>0</v>
      </c>
      <c r="I89">
        <f>EmpDetail!C89</f>
        <v>0</v>
      </c>
      <c r="J89">
        <f>EmpDetail!D89</f>
        <v>0</v>
      </c>
      <c r="K89">
        <f>EmpDetail!I89</f>
        <v>0</v>
      </c>
    </row>
    <row r="90" spans="7:11">
      <c r="G90">
        <f>EmpDetail!A90</f>
        <v>87</v>
      </c>
      <c r="H90">
        <f>EmpDetail!B90</f>
        <v>0</v>
      </c>
      <c r="I90">
        <f>EmpDetail!C90</f>
        <v>0</v>
      </c>
      <c r="J90">
        <f>EmpDetail!D90</f>
        <v>0</v>
      </c>
      <c r="K90">
        <f>EmpDetail!I90</f>
        <v>0</v>
      </c>
    </row>
    <row r="91" spans="7:11">
      <c r="G91">
        <f>EmpDetail!A91</f>
        <v>88</v>
      </c>
      <c r="H91">
        <f>EmpDetail!B91</f>
        <v>0</v>
      </c>
      <c r="I91">
        <f>EmpDetail!C91</f>
        <v>0</v>
      </c>
      <c r="J91">
        <f>EmpDetail!D91</f>
        <v>0</v>
      </c>
      <c r="K91">
        <f>EmpDetail!I91</f>
        <v>0</v>
      </c>
    </row>
    <row r="92" spans="7:11">
      <c r="G92">
        <f>EmpDetail!A92</f>
        <v>89</v>
      </c>
      <c r="H92">
        <f>EmpDetail!B92</f>
        <v>0</v>
      </c>
      <c r="I92">
        <f>EmpDetail!C92</f>
        <v>0</v>
      </c>
      <c r="J92">
        <f>EmpDetail!D92</f>
        <v>0</v>
      </c>
      <c r="K92">
        <f>EmpDetail!I92</f>
        <v>0</v>
      </c>
    </row>
    <row r="93" spans="7:11">
      <c r="G93">
        <f>EmpDetail!A93</f>
        <v>90</v>
      </c>
      <c r="H93">
        <f>EmpDetail!B93</f>
        <v>0</v>
      </c>
      <c r="I93">
        <f>EmpDetail!C93</f>
        <v>0</v>
      </c>
      <c r="J93">
        <f>EmpDetail!D93</f>
        <v>0</v>
      </c>
      <c r="K93">
        <f>EmpDetail!I93</f>
        <v>0</v>
      </c>
    </row>
    <row r="94" spans="7:11">
      <c r="G94">
        <f>EmpDetail!A94</f>
        <v>91</v>
      </c>
      <c r="H94">
        <f>EmpDetail!B94</f>
        <v>0</v>
      </c>
      <c r="I94">
        <f>EmpDetail!C94</f>
        <v>0</v>
      </c>
      <c r="J94">
        <f>EmpDetail!D94</f>
        <v>0</v>
      </c>
      <c r="K94">
        <f>EmpDetail!I94</f>
        <v>0</v>
      </c>
    </row>
    <row r="95" spans="7:11">
      <c r="G95">
        <f>EmpDetail!A95</f>
        <v>92</v>
      </c>
      <c r="H95">
        <f>EmpDetail!B95</f>
        <v>0</v>
      </c>
      <c r="I95">
        <f>EmpDetail!C95</f>
        <v>0</v>
      </c>
      <c r="J95">
        <f>EmpDetail!D95</f>
        <v>0</v>
      </c>
      <c r="K95">
        <f>EmpDetail!I95</f>
        <v>0</v>
      </c>
    </row>
    <row r="96" spans="7:11">
      <c r="G96">
        <f>EmpDetail!A96</f>
        <v>93</v>
      </c>
      <c r="H96">
        <f>EmpDetail!B96</f>
        <v>0</v>
      </c>
      <c r="I96">
        <f>EmpDetail!C96</f>
        <v>0</v>
      </c>
      <c r="J96">
        <f>EmpDetail!D96</f>
        <v>0</v>
      </c>
      <c r="K96">
        <f>EmpDetail!I96</f>
        <v>0</v>
      </c>
    </row>
    <row r="97" spans="7:11">
      <c r="G97">
        <f>EmpDetail!A97</f>
        <v>94</v>
      </c>
      <c r="H97">
        <f>EmpDetail!B97</f>
        <v>0</v>
      </c>
      <c r="I97">
        <f>EmpDetail!C97</f>
        <v>0</v>
      </c>
      <c r="J97">
        <f>EmpDetail!D97</f>
        <v>0</v>
      </c>
      <c r="K97">
        <f>EmpDetail!I97</f>
        <v>0</v>
      </c>
    </row>
    <row r="98" spans="7:11">
      <c r="G98">
        <f>EmpDetail!A98</f>
        <v>95</v>
      </c>
      <c r="H98">
        <f>EmpDetail!B98</f>
        <v>0</v>
      </c>
      <c r="I98">
        <f>EmpDetail!C98</f>
        <v>0</v>
      </c>
      <c r="J98">
        <f>EmpDetail!D98</f>
        <v>0</v>
      </c>
      <c r="K98">
        <f>EmpDetail!I98</f>
        <v>0</v>
      </c>
    </row>
    <row r="99" spans="7:11">
      <c r="G99">
        <f>EmpDetail!A99</f>
        <v>96</v>
      </c>
      <c r="H99">
        <f>EmpDetail!B99</f>
        <v>0</v>
      </c>
      <c r="I99">
        <f>EmpDetail!C99</f>
        <v>0</v>
      </c>
      <c r="J99">
        <f>EmpDetail!D99</f>
        <v>0</v>
      </c>
      <c r="K99">
        <f>EmpDetail!I99</f>
        <v>0</v>
      </c>
    </row>
    <row r="100" spans="7:11">
      <c r="G100">
        <f>EmpDetail!A100</f>
        <v>97</v>
      </c>
      <c r="H100">
        <f>EmpDetail!B100</f>
        <v>0</v>
      </c>
      <c r="I100">
        <f>EmpDetail!C100</f>
        <v>0</v>
      </c>
      <c r="J100">
        <f>EmpDetail!D100</f>
        <v>0</v>
      </c>
      <c r="K100">
        <f>EmpDetail!I100</f>
        <v>0</v>
      </c>
    </row>
    <row r="101" spans="7:11">
      <c r="G101">
        <f>EmpDetail!A101</f>
        <v>98</v>
      </c>
      <c r="H101">
        <f>EmpDetail!B101</f>
        <v>0</v>
      </c>
      <c r="I101">
        <f>EmpDetail!C101</f>
        <v>0</v>
      </c>
      <c r="J101">
        <f>EmpDetail!D101</f>
        <v>0</v>
      </c>
      <c r="K101">
        <f>EmpDetail!I101</f>
        <v>0</v>
      </c>
    </row>
    <row r="102" spans="7:11">
      <c r="G102">
        <f>EmpDetail!A102</f>
        <v>99</v>
      </c>
      <c r="H102">
        <f>EmpDetail!B102</f>
        <v>0</v>
      </c>
      <c r="I102">
        <f>EmpDetail!C102</f>
        <v>0</v>
      </c>
      <c r="J102">
        <f>EmpDetail!D102</f>
        <v>0</v>
      </c>
      <c r="K102">
        <f>EmpDetail!I102</f>
        <v>0</v>
      </c>
    </row>
    <row r="103" spans="7:11">
      <c r="G103">
        <f>EmpDetail!A103</f>
        <v>100</v>
      </c>
      <c r="H103">
        <f>EmpDetail!B103</f>
        <v>0</v>
      </c>
      <c r="I103">
        <f>EmpDetail!C103</f>
        <v>0</v>
      </c>
      <c r="J103">
        <f>EmpDetail!D103</f>
        <v>0</v>
      </c>
      <c r="K103">
        <f>EmpDetail!I103</f>
        <v>0</v>
      </c>
    </row>
  </sheetData>
  <sheetProtection password="87C9" sheet="1" objects="1" scenarios="1"/>
  <protectedRanges>
    <protectedRange sqref="F1" name="Range14"/>
    <protectedRange sqref="M4:N12" name="Range12"/>
    <protectedRange sqref="B16:B30" name="Range10"/>
    <protectedRange sqref="E12" name="Range8"/>
    <protectedRange sqref="C11" name="Range6"/>
    <protectedRange sqref="C10:D10" name="Range4"/>
    <protectedRange sqref="E8" name="Range2"/>
    <protectedRange sqref="F3" name="Range1"/>
    <protectedRange sqref="C9:F9" name="Range3"/>
    <protectedRange sqref="F10" name="Range5"/>
    <protectedRange sqref="E11" name="Range7"/>
    <protectedRange sqref="C13" name="Range9"/>
    <protectedRange sqref="D16:E30" name="Range11"/>
    <protectedRange sqref="O4:O30" name="Range13"/>
  </protectedRanges>
  <mergeCells count="23">
    <mergeCell ref="A10:B10"/>
    <mergeCell ref="C10:D10"/>
    <mergeCell ref="A2:F2"/>
    <mergeCell ref="A4:F4"/>
    <mergeCell ref="B5:C5"/>
    <mergeCell ref="B6:D6"/>
    <mergeCell ref="E6:F6"/>
    <mergeCell ref="A14:F14"/>
    <mergeCell ref="O1:O3"/>
    <mergeCell ref="E32:F32"/>
    <mergeCell ref="E33:F33"/>
    <mergeCell ref="E34:F34"/>
    <mergeCell ref="B1:E1"/>
    <mergeCell ref="A11:B11"/>
    <mergeCell ref="A12:B12"/>
    <mergeCell ref="N1:N3"/>
    <mergeCell ref="M1:M3"/>
    <mergeCell ref="A13:B13"/>
    <mergeCell ref="D13:F13"/>
    <mergeCell ref="D7:E7"/>
    <mergeCell ref="A8:B8"/>
    <mergeCell ref="A9:B9"/>
    <mergeCell ref="C9:F9"/>
  </mergeCells>
  <dataValidations count="5">
    <dataValidation type="list" allowBlank="1" showInputMessage="1" showErrorMessage="1" sqref="C11">
      <formula1>$N$4:$N$12</formula1>
    </dataValidation>
    <dataValidation type="list" allowBlank="1" showInputMessage="1" showErrorMessage="1" sqref="E12">
      <formula1>"मध्यान्ह पूर्व,मध्यान्ह पश्चात"</formula1>
    </dataValidation>
    <dataValidation type="list" allowBlank="1" showInputMessage="1" showErrorMessage="1" sqref="E11">
      <formula1>$M$4:$M$12</formula1>
    </dataValidation>
    <dataValidation type="list" allowBlank="1" showInputMessage="1" showErrorMessage="1" sqref="D16:D30">
      <formula1>"देयता,अदेयता"</formula1>
    </dataValidation>
    <dataValidation type="list" allowBlank="1" showInputMessage="1" showErrorMessage="1" sqref="B16:B30">
      <formula1>$O$4:$O$30</formula1>
    </dataValidation>
  </dataValidations>
  <pageMargins left="0.54" right="0.23" top="0.75" bottom="0.75" header="0.3" footer="0.3"/>
  <pageSetup paperSize="9" orientation="portrait" blackAndWhite="1" verticalDpi="0" r:id="rId1"/>
  <drawing r:id="rId2"/>
</worksheet>
</file>

<file path=xl/worksheets/sheet27.xml><?xml version="1.0" encoding="utf-8"?>
<worksheet xmlns="http://schemas.openxmlformats.org/spreadsheetml/2006/main" xmlns:r="http://schemas.openxmlformats.org/officeDocument/2006/relationships">
  <sheetPr codeName="Sheet27">
    <tabColor rgb="FF00B0F0"/>
  </sheetPr>
  <dimension ref="A1:R104"/>
  <sheetViews>
    <sheetView showGridLines="0" showRowColHeaders="0" workbookViewId="0">
      <selection activeCell="I9" sqref="I9:J9"/>
    </sheetView>
  </sheetViews>
  <sheetFormatPr defaultRowHeight="14.4"/>
  <cols>
    <col min="1" max="1" width="5.88671875" customWidth="1"/>
    <col min="2" max="2" width="8.88671875" customWidth="1"/>
    <col min="3" max="3" width="7.44140625" customWidth="1"/>
    <col min="9" max="9" width="8.6640625" customWidth="1"/>
    <col min="10" max="11" width="9.88671875" customWidth="1"/>
    <col min="12" max="12" width="9.5546875" customWidth="1"/>
    <col min="14" max="18" width="0" hidden="1" customWidth="1"/>
  </cols>
  <sheetData>
    <row r="1" spans="1:18" ht="24" customHeight="1" thickBot="1">
      <c r="A1" s="1802"/>
      <c r="B1" s="1802"/>
      <c r="C1" s="3"/>
      <c r="D1" s="3"/>
      <c r="E1" s="3"/>
      <c r="F1" s="3"/>
      <c r="G1" s="3"/>
      <c r="H1" s="1803" t="s">
        <v>607</v>
      </c>
      <c r="I1" s="1804"/>
      <c r="J1" s="1804"/>
      <c r="K1" s="1804"/>
      <c r="L1" s="1805"/>
      <c r="M1" s="1021">
        <v>8</v>
      </c>
    </row>
    <row r="2" spans="1:18" ht="21.6" thickBot="1">
      <c r="A2" s="1800" t="s">
        <v>698</v>
      </c>
      <c r="B2" s="1800"/>
      <c r="C2" s="1809" t="s">
        <v>695</v>
      </c>
      <c r="D2" s="1809"/>
      <c r="E2" s="1809"/>
      <c r="F2" s="1809"/>
      <c r="G2" s="1809"/>
      <c r="H2" s="1809"/>
      <c r="I2" s="1809"/>
      <c r="J2" s="1809"/>
      <c r="K2" s="1800" t="s">
        <v>696</v>
      </c>
      <c r="L2" s="1800"/>
      <c r="M2" s="1800"/>
    </row>
    <row r="3" spans="1:18" ht="18.600000000000001" thickBot="1">
      <c r="A3" s="1800" t="s">
        <v>699</v>
      </c>
      <c r="B3" s="1800"/>
      <c r="C3" s="1810" t="s">
        <v>569</v>
      </c>
      <c r="D3" s="1810"/>
      <c r="E3" s="1810"/>
      <c r="F3" s="1810"/>
      <c r="G3" s="1810"/>
      <c r="H3" s="1810"/>
      <c r="I3" s="1810"/>
      <c r="J3" s="1810"/>
      <c r="K3" s="1800" t="s">
        <v>697</v>
      </c>
      <c r="L3" s="1800"/>
      <c r="M3" s="1800"/>
    </row>
    <row r="4" spans="1:18">
      <c r="A4" s="1800" t="s">
        <v>700</v>
      </c>
      <c r="B4" s="1800"/>
      <c r="C4" s="1801" t="s">
        <v>704</v>
      </c>
      <c r="D4" s="1801"/>
      <c r="E4" s="1801"/>
      <c r="F4" s="1801"/>
      <c r="G4" s="1801"/>
      <c r="H4" s="1801"/>
      <c r="I4" s="1800" t="s">
        <v>672</v>
      </c>
      <c r="J4" s="1800"/>
      <c r="K4" s="1800" t="s">
        <v>703</v>
      </c>
      <c r="L4" s="1800"/>
      <c r="M4" s="1800"/>
    </row>
    <row r="5" spans="1:18" ht="18.600000000000001" thickBot="1">
      <c r="A5" s="1798" t="str">
        <f>Master!G2&amp;Master!H2</f>
        <v>कार्यालय&amp;राजकीय उच्च माध्यमिक विद्यालय ]चौगाई]टोंक</v>
      </c>
      <c r="B5" s="1798"/>
      <c r="C5" s="1798"/>
      <c r="D5" s="1798"/>
      <c r="E5" s="1798"/>
      <c r="F5" s="1798"/>
      <c r="G5" s="1798"/>
      <c r="H5" s="1798"/>
      <c r="I5" s="1632" t="s">
        <v>702</v>
      </c>
      <c r="J5" s="1632"/>
      <c r="K5" s="1755" t="s">
        <v>687</v>
      </c>
      <c r="L5" s="1755"/>
      <c r="M5" s="1755"/>
      <c r="N5">
        <f>EmpDetail!A4</f>
        <v>1</v>
      </c>
      <c r="O5" t="str">
        <f>EmpDetail!B4</f>
        <v>fd'ku yky cSjok</v>
      </c>
      <c r="P5" t="str">
        <f>EmpDetail!C4</f>
        <v>प्रधानाचार्य</v>
      </c>
      <c r="Q5" t="str">
        <f>EmpDetail!D4</f>
        <v>राउमावि चौगाई</v>
      </c>
      <c r="R5">
        <f>EmpDetail!K4</f>
        <v>95900</v>
      </c>
    </row>
    <row r="6" spans="1:18" ht="18">
      <c r="A6" s="1800" t="s">
        <v>701</v>
      </c>
      <c r="B6" s="1800"/>
      <c r="C6" s="1800"/>
      <c r="D6" s="1800"/>
      <c r="E6" s="1811" t="s">
        <v>705</v>
      </c>
      <c r="F6" s="1811"/>
      <c r="G6" s="1811"/>
      <c r="H6" s="1811"/>
      <c r="I6" s="1175"/>
      <c r="J6" s="1175" t="s">
        <v>100</v>
      </c>
      <c r="K6" s="1175"/>
      <c r="L6" s="1800"/>
      <c r="M6" s="1800"/>
      <c r="N6">
        <f>EmpDetail!A5</f>
        <v>2</v>
      </c>
      <c r="O6" t="str">
        <f>EmpDetail!B5</f>
        <v>iwj.k pUn y{kdkj</v>
      </c>
      <c r="P6" t="str">
        <f>EmpDetail!C5</f>
        <v>व्याख्याता</v>
      </c>
      <c r="Q6" t="str">
        <f>EmpDetail!D5</f>
        <v>राउमावि चौगाई</v>
      </c>
      <c r="R6">
        <f>EmpDetail!K5</f>
        <v>56100</v>
      </c>
    </row>
    <row r="7" spans="1:18" ht="16.2" thickBot="1">
      <c r="A7" s="1614" t="s">
        <v>706</v>
      </c>
      <c r="B7" s="1614"/>
      <c r="C7" s="1614"/>
      <c r="D7" s="1614"/>
      <c r="E7" s="1812" t="s">
        <v>707</v>
      </c>
      <c r="F7" s="1812"/>
      <c r="G7" s="1812"/>
      <c r="H7" s="1812"/>
      <c r="I7" s="1242"/>
      <c r="J7" s="1240" t="s">
        <v>283</v>
      </c>
      <c r="K7" s="1813" t="str">
        <f>Master!H3&amp;Master!I3&amp;Master!J3&amp;Master!E3&amp;"/"</f>
        <v>राउमावि/चौगाई/संस्था/2021-22/</v>
      </c>
      <c r="L7" s="1813"/>
      <c r="M7" s="1813"/>
      <c r="N7">
        <f>EmpDetail!A6</f>
        <v>3</v>
      </c>
      <c r="O7" t="str">
        <f>EmpDetail!B6</f>
        <v>jktsUnz dqekj tSu</v>
      </c>
      <c r="P7" t="str">
        <f>EmpDetail!C6</f>
        <v>व्याख्याता</v>
      </c>
      <c r="Q7" t="str">
        <f>EmpDetail!D6</f>
        <v>राउमावि चौगाई</v>
      </c>
      <c r="R7">
        <f>EmpDetail!K6</f>
        <v>63100</v>
      </c>
    </row>
    <row r="8" spans="1:18">
      <c r="A8" s="1175"/>
      <c r="B8" s="1175"/>
      <c r="C8" s="1175"/>
      <c r="D8" s="1175"/>
      <c r="E8" s="1175"/>
      <c r="F8" s="1175"/>
      <c r="G8" s="1175"/>
      <c r="H8" s="1175"/>
      <c r="I8" s="1175"/>
      <c r="J8" s="1175"/>
      <c r="K8" s="1175"/>
      <c r="L8" s="1175"/>
      <c r="M8" s="1175"/>
      <c r="N8">
        <f>EmpDetail!A7</f>
        <v>4</v>
      </c>
      <c r="O8" t="str">
        <f>EmpDetail!B7</f>
        <v>fd'ku yky cSjok</v>
      </c>
      <c r="P8" t="str">
        <f>EmpDetail!C7</f>
        <v>व्याख्याता</v>
      </c>
      <c r="Q8" t="str">
        <f>EmpDetail!D7</f>
        <v>राउमावि चौगाई</v>
      </c>
      <c r="R8">
        <f>EmpDetail!K7</f>
        <v>54500</v>
      </c>
    </row>
    <row r="9" spans="1:18">
      <c r="A9" s="885">
        <v>1</v>
      </c>
      <c r="B9" s="1799" t="s">
        <v>708</v>
      </c>
      <c r="C9" s="1799"/>
      <c r="D9" s="1799"/>
      <c r="E9" s="1799"/>
      <c r="F9" s="1799"/>
      <c r="G9" s="1799"/>
      <c r="H9" s="1799"/>
      <c r="I9" s="1799" t="s">
        <v>709</v>
      </c>
      <c r="J9" s="1799"/>
      <c r="K9" s="1799"/>
      <c r="L9" s="1799"/>
      <c r="M9" s="1799"/>
      <c r="N9">
        <f>EmpDetail!A8</f>
        <v>5</v>
      </c>
      <c r="O9" t="str">
        <f>EmpDetail!B8</f>
        <v>lR;ukjk;.k 'kekZ</v>
      </c>
      <c r="P9" t="str">
        <f>EmpDetail!C8</f>
        <v>वरिष्ठ अध्यापक</v>
      </c>
      <c r="Q9" t="str">
        <f>EmpDetail!D8</f>
        <v>राउमावि चौगाई</v>
      </c>
      <c r="R9">
        <f>EmpDetail!K8</f>
        <v>71300</v>
      </c>
    </row>
    <row r="10" spans="1:18" ht="15.6">
      <c r="A10" s="3"/>
      <c r="B10" s="1795" t="s">
        <v>710</v>
      </c>
      <c r="C10" s="1795"/>
      <c r="D10" s="1795"/>
      <c r="E10" s="1795"/>
      <c r="F10" s="1798" t="str">
        <f>IF(ISNA(VLOOKUP($M1,$N$5:$R$104,2,FALSE)),"",VLOOKUP($M1,$N$5:$R$105,2,FALSE))</f>
        <v>t;iky flag</v>
      </c>
      <c r="G10" s="1798"/>
      <c r="H10" s="1754" t="str">
        <f>IF(ISNA(VLOOKUP($M1,$N$5:$R$104,3,FALSE)),"",VLOOKUP($M1,$N$5:$R$105,3,FALSE))</f>
        <v>वरिष्ठ अध्यापक</v>
      </c>
      <c r="I10" s="1754"/>
      <c r="J10" s="281" t="s">
        <v>702</v>
      </c>
      <c r="K10" s="1798" t="str">
        <f>K5</f>
        <v>ek/;fed f'k{kk</v>
      </c>
      <c r="L10" s="1798"/>
      <c r="M10" s="1798"/>
      <c r="N10">
        <f>EmpDetail!A9</f>
        <v>6</v>
      </c>
      <c r="O10" t="str">
        <f>EmpDetail!B9</f>
        <v>iq"ik tSu</v>
      </c>
      <c r="P10" t="str">
        <f>EmpDetail!C9</f>
        <v>वरिष्ठ अध्यापक</v>
      </c>
      <c r="Q10" t="str">
        <f>EmpDetail!D9</f>
        <v>राउमावि चौगाई</v>
      </c>
      <c r="R10">
        <f>EmpDetail!K9</f>
        <v>73400</v>
      </c>
    </row>
    <row r="11" spans="1:18">
      <c r="A11" s="3"/>
      <c r="B11" s="3" t="s">
        <v>711</v>
      </c>
      <c r="C11" s="1752"/>
      <c r="D11" s="1752"/>
      <c r="E11" s="1789" t="s">
        <v>712</v>
      </c>
      <c r="F11" s="1789"/>
      <c r="G11" s="1789"/>
      <c r="H11" s="1789"/>
      <c r="I11" s="1789"/>
      <c r="J11" s="3" t="s">
        <v>713</v>
      </c>
      <c r="K11" s="1789"/>
      <c r="L11" s="1789"/>
      <c r="M11" s="1789"/>
      <c r="N11">
        <f>EmpDetail!A10</f>
        <v>7</v>
      </c>
      <c r="O11" t="str">
        <f>EmpDetail!B10</f>
        <v>vk'kkjke eh.kk</v>
      </c>
      <c r="P11" t="str">
        <f>EmpDetail!C10</f>
        <v>वरिष्ठ अध्यापक</v>
      </c>
      <c r="Q11" t="str">
        <f>EmpDetail!D10</f>
        <v>राउमावि चौगाई</v>
      </c>
      <c r="R11">
        <f>EmpDetail!K10</f>
        <v>52300</v>
      </c>
    </row>
    <row r="12" spans="1:18" ht="15.6">
      <c r="A12" s="3"/>
      <c r="B12" s="26" t="s">
        <v>714</v>
      </c>
      <c r="C12" s="1790" t="s">
        <v>453</v>
      </c>
      <c r="D12" s="1790"/>
      <c r="E12" s="1795" t="s">
        <v>715</v>
      </c>
      <c r="F12" s="1795"/>
      <c r="G12" s="1796" t="str">
        <f>IF(ISNA(VLOOKUP($M1,$N$5:$R$104,4,FALSE)),"",VLOOKUP($M1,$N$5:$R$105,4,FALSE))</f>
        <v>राउमावि चौगाई</v>
      </c>
      <c r="H12" s="1796"/>
      <c r="I12" s="1796"/>
      <c r="J12" s="322" t="s">
        <v>575</v>
      </c>
      <c r="K12" s="1797" t="s">
        <v>716</v>
      </c>
      <c r="L12" s="1797"/>
      <c r="M12" s="327" t="s">
        <v>717</v>
      </c>
      <c r="N12">
        <f>EmpDetail!A11</f>
        <v>8</v>
      </c>
      <c r="O12" t="str">
        <f>EmpDetail!B11</f>
        <v>t;iky flag</v>
      </c>
      <c r="P12" t="str">
        <f>EmpDetail!C11</f>
        <v>वरिष्ठ अध्यापक</v>
      </c>
      <c r="Q12" t="str">
        <f>EmpDetail!D11</f>
        <v>राउमावि चौगाई</v>
      </c>
      <c r="R12">
        <f>EmpDetail!K11</f>
        <v>63100</v>
      </c>
    </row>
    <row r="13" spans="1:18">
      <c r="A13" s="3">
        <v>2</v>
      </c>
      <c r="B13" s="1789" t="s">
        <v>718</v>
      </c>
      <c r="C13" s="1789"/>
      <c r="D13" s="1789"/>
      <c r="E13" s="1789"/>
      <c r="F13" s="1789"/>
      <c r="G13" s="1789"/>
      <c r="H13" s="1789"/>
      <c r="I13" s="1789"/>
      <c r="J13" s="1789" t="s">
        <v>719</v>
      </c>
      <c r="K13" s="1789"/>
      <c r="L13" s="1789"/>
      <c r="M13" s="1789"/>
      <c r="N13">
        <f>EmpDetail!A12</f>
        <v>9</v>
      </c>
      <c r="O13" t="str">
        <f>EmpDetail!B12</f>
        <v>jkeizlkn jsxj</v>
      </c>
      <c r="P13" t="str">
        <f>EmpDetail!C12</f>
        <v>वरिष्ठ अध्यापक</v>
      </c>
      <c r="Q13" t="str">
        <f>EmpDetail!D12</f>
        <v>राउमावि चौगाई</v>
      </c>
      <c r="R13">
        <f>EmpDetail!K12</f>
        <v>46500</v>
      </c>
    </row>
    <row r="14" spans="1:18" ht="15.6">
      <c r="A14" s="3"/>
      <c r="B14" s="1795" t="s">
        <v>720</v>
      </c>
      <c r="C14" s="1795"/>
      <c r="D14" s="1795"/>
      <c r="E14" s="1792">
        <v>44286</v>
      </c>
      <c r="F14" s="1792"/>
      <c r="G14" s="1792"/>
      <c r="H14" s="1792"/>
      <c r="I14" s="1792"/>
      <c r="J14" s="1795" t="s">
        <v>721</v>
      </c>
      <c r="K14" s="1795"/>
      <c r="L14" s="1795"/>
      <c r="M14" s="1795"/>
      <c r="N14">
        <f>EmpDetail!A13</f>
        <v>10</v>
      </c>
      <c r="O14" t="str">
        <f>EmpDetail!B13</f>
        <v>egsUnz dqekj tkV</v>
      </c>
      <c r="P14" t="str">
        <f>EmpDetail!C13</f>
        <v>शारीरिक शिक्षक</v>
      </c>
      <c r="Q14" t="str">
        <f>EmpDetail!D13</f>
        <v>राउमावि चौगाई</v>
      </c>
      <c r="R14">
        <f>EmpDetail!K13</f>
        <v>61300</v>
      </c>
    </row>
    <row r="15" spans="1:18">
      <c r="A15" s="3"/>
      <c r="B15" s="3"/>
      <c r="C15" s="1789" t="s">
        <v>730</v>
      </c>
      <c r="D15" s="1789"/>
      <c r="E15" s="1789"/>
      <c r="F15" s="1789"/>
      <c r="G15" s="1789"/>
      <c r="H15" s="3"/>
      <c r="I15" s="1789" t="s">
        <v>731</v>
      </c>
      <c r="J15" s="1789"/>
      <c r="K15" s="3"/>
      <c r="L15" s="1789" t="s">
        <v>732</v>
      </c>
      <c r="M15" s="1789"/>
      <c r="N15">
        <f>EmpDetail!A14</f>
        <v>11</v>
      </c>
      <c r="O15" t="str">
        <f>EmpDetail!B14</f>
        <v>NksVw yky jsxj</v>
      </c>
      <c r="P15" t="str">
        <f>EmpDetail!C14</f>
        <v>अध्यापक ग्रेड III</v>
      </c>
      <c r="Q15" t="str">
        <f>EmpDetail!D14</f>
        <v>राउमावि चौगाई</v>
      </c>
      <c r="R15">
        <f>EmpDetail!K14</f>
        <v>65200</v>
      </c>
    </row>
    <row r="16" spans="1:18">
      <c r="A16" s="3"/>
      <c r="B16" s="3"/>
      <c r="C16" s="323" t="s">
        <v>722</v>
      </c>
      <c r="D16" s="1793" t="s">
        <v>726</v>
      </c>
      <c r="E16" s="1793"/>
      <c r="F16" s="28" t="s">
        <v>8</v>
      </c>
      <c r="G16" s="3"/>
      <c r="H16" s="3"/>
      <c r="I16" s="3"/>
      <c r="J16" s="323">
        <f>IF(ISNA(VLOOKUP($M1,$N$5:$R$104,5,FALSE)),"",VLOOKUP($M1,$N$5:$R$105,5,FALSE))</f>
        <v>63100</v>
      </c>
      <c r="K16" s="3"/>
      <c r="L16" s="1786" t="s">
        <v>733</v>
      </c>
      <c r="M16" s="1786"/>
      <c r="N16">
        <f>EmpDetail!A15</f>
        <v>12</v>
      </c>
      <c r="O16" t="str">
        <f>EmpDetail!B15</f>
        <v>dUgS;k yky egkoj</v>
      </c>
      <c r="P16" t="str">
        <f>EmpDetail!C15</f>
        <v>अध्यापक ग्रेड III</v>
      </c>
      <c r="Q16" t="str">
        <f>EmpDetail!D15</f>
        <v>राउमावि चौगाई</v>
      </c>
      <c r="R16">
        <f>EmpDetail!K15</f>
        <v>65200</v>
      </c>
    </row>
    <row r="17" spans="1:18">
      <c r="A17" s="3"/>
      <c r="B17" s="3"/>
      <c r="C17" s="323" t="s">
        <v>723</v>
      </c>
      <c r="D17" s="1793" t="s">
        <v>727</v>
      </c>
      <c r="E17" s="1793"/>
      <c r="F17" s="28" t="s">
        <v>734</v>
      </c>
      <c r="G17" s="3"/>
      <c r="H17" s="3"/>
      <c r="I17" s="3"/>
      <c r="J17" s="324">
        <v>0</v>
      </c>
      <c r="K17" s="3"/>
      <c r="L17" s="1794">
        <f>SUM(J16:J24)</f>
        <v>78875</v>
      </c>
      <c r="M17" s="1794"/>
      <c r="N17">
        <f>EmpDetail!A16</f>
        <v>13</v>
      </c>
      <c r="O17" t="str">
        <f>EmpDetail!B16</f>
        <v>prqHkqZt tkV</v>
      </c>
      <c r="P17" t="str">
        <f>EmpDetail!C16</f>
        <v>अध्यापक ग्रेड III</v>
      </c>
      <c r="Q17" t="str">
        <f>EmpDetail!D16</f>
        <v>राउमावि चौगाई</v>
      </c>
      <c r="R17">
        <f>EmpDetail!K16</f>
        <v>52300</v>
      </c>
    </row>
    <row r="18" spans="1:18">
      <c r="A18" s="3"/>
      <c r="B18" s="3"/>
      <c r="C18" s="323" t="s">
        <v>724</v>
      </c>
      <c r="D18" s="1793" t="s">
        <v>728</v>
      </c>
      <c r="E18" s="1793"/>
      <c r="F18" s="28" t="s">
        <v>735</v>
      </c>
      <c r="G18" s="3"/>
      <c r="H18" s="3"/>
      <c r="I18" s="3"/>
      <c r="J18" s="324">
        <v>0</v>
      </c>
      <c r="K18" s="3"/>
      <c r="L18" s="3"/>
      <c r="M18" s="3"/>
      <c r="N18">
        <f>EmpDetail!A17</f>
        <v>14</v>
      </c>
      <c r="O18" t="str">
        <f>EmpDetail!B17</f>
        <v>vklsQk [kku</v>
      </c>
      <c r="P18" t="str">
        <f>EmpDetail!C17</f>
        <v>अध्यापक ग्रेड III</v>
      </c>
      <c r="Q18" t="str">
        <f>EmpDetail!D17</f>
        <v>राउमावि चौगाई</v>
      </c>
      <c r="R18">
        <f>EmpDetail!K17</f>
        <v>52300</v>
      </c>
    </row>
    <row r="19" spans="1:18">
      <c r="A19" s="3"/>
      <c r="B19" s="3"/>
      <c r="C19" s="323" t="s">
        <v>725</v>
      </c>
      <c r="D19" s="1793" t="s">
        <v>729</v>
      </c>
      <c r="E19" s="1793"/>
      <c r="F19" s="28" t="s">
        <v>736</v>
      </c>
      <c r="G19" s="3"/>
      <c r="H19" s="330">
        <v>17</v>
      </c>
      <c r="I19" s="3"/>
      <c r="J19" s="323">
        <f>ROUNDUP(J16*H19%,0)</f>
        <v>10727</v>
      </c>
      <c r="K19" s="3"/>
      <c r="L19" s="3"/>
      <c r="M19" s="3"/>
      <c r="N19">
        <f>EmpDetail!A18</f>
        <v>15</v>
      </c>
      <c r="O19" t="str">
        <f>EmpDetail!B18</f>
        <v>lq'khyk cSjok</v>
      </c>
      <c r="P19" t="str">
        <f>EmpDetail!C18</f>
        <v>कनिष्ठ सहायक</v>
      </c>
      <c r="Q19" t="str">
        <f>EmpDetail!D18</f>
        <v>राउमावि चौगाई</v>
      </c>
      <c r="R19">
        <f>EmpDetail!K18</f>
        <v>14600</v>
      </c>
    </row>
    <row r="20" spans="1:18">
      <c r="A20" s="3"/>
      <c r="B20" s="3"/>
      <c r="C20" s="3"/>
      <c r="D20" s="323" t="s">
        <v>737</v>
      </c>
      <c r="E20" s="1793" t="s">
        <v>742</v>
      </c>
      <c r="F20" s="1793"/>
      <c r="G20" s="1793"/>
      <c r="H20" s="330">
        <v>8</v>
      </c>
      <c r="I20" s="3"/>
      <c r="J20" s="323">
        <f>ROUNDUP(J16*H20%,0)</f>
        <v>5048</v>
      </c>
      <c r="K20" s="3"/>
      <c r="L20" s="3"/>
      <c r="M20" s="3"/>
      <c r="N20">
        <f>EmpDetail!A19</f>
        <v>16</v>
      </c>
      <c r="O20" t="str">
        <f>EmpDetail!B19</f>
        <v>txnh'k izlkn rsyh</v>
      </c>
      <c r="P20" t="str">
        <f>EmpDetail!C19</f>
        <v>सहायक कर्मचारी</v>
      </c>
      <c r="Q20" t="str">
        <f>EmpDetail!D19</f>
        <v>राउमावि चौगाई</v>
      </c>
      <c r="R20">
        <f>EmpDetail!K19</f>
        <v>34700</v>
      </c>
    </row>
    <row r="21" spans="1:18">
      <c r="A21" s="3"/>
      <c r="B21" s="3"/>
      <c r="C21" s="3"/>
      <c r="D21" s="323" t="s">
        <v>738</v>
      </c>
      <c r="E21" s="1793" t="s">
        <v>743</v>
      </c>
      <c r="F21" s="1793"/>
      <c r="G21" s="1793"/>
      <c r="H21" s="3"/>
      <c r="I21" s="3"/>
      <c r="J21" s="324">
        <v>0</v>
      </c>
      <c r="K21" s="3"/>
      <c r="L21" s="3"/>
      <c r="M21" s="3"/>
      <c r="N21">
        <f>EmpDetail!A20</f>
        <v>17</v>
      </c>
      <c r="O21" t="str">
        <f>EmpDetail!B20</f>
        <v>jfoUnz dqekj tSu</v>
      </c>
      <c r="P21" t="str">
        <f>EmpDetail!C20</f>
        <v>अध्यापक ग्रेड III</v>
      </c>
      <c r="Q21" t="str">
        <f>EmpDetail!D20</f>
        <v>राउप्रावि मोहिनी</v>
      </c>
      <c r="R21">
        <f>EmpDetail!K20</f>
        <v>65200</v>
      </c>
    </row>
    <row r="22" spans="1:18">
      <c r="A22" s="3"/>
      <c r="B22" s="3"/>
      <c r="C22" s="3"/>
      <c r="D22" s="323" t="s">
        <v>740</v>
      </c>
      <c r="E22" s="1793" t="s">
        <v>744</v>
      </c>
      <c r="F22" s="1793"/>
      <c r="G22" s="1793"/>
      <c r="H22" s="3"/>
      <c r="I22" s="3"/>
      <c r="J22" s="324">
        <v>0</v>
      </c>
      <c r="K22" s="3"/>
      <c r="L22" s="3"/>
      <c r="M22" s="3"/>
      <c r="N22">
        <f>EmpDetail!A21</f>
        <v>18</v>
      </c>
      <c r="O22" t="str">
        <f>EmpDetail!B21</f>
        <v xml:space="preserve"> ';ke lqUnj ckxkSM</v>
      </c>
      <c r="P22" t="str">
        <f>EmpDetail!C21</f>
        <v>अध्यापक ग्रेड III</v>
      </c>
      <c r="Q22" t="str">
        <f>EmpDetail!D21</f>
        <v>राउप्रावि मोहिनी</v>
      </c>
      <c r="R22">
        <f>EmpDetail!K21</f>
        <v>40300</v>
      </c>
    </row>
    <row r="23" spans="1:18">
      <c r="A23" s="3"/>
      <c r="B23" s="3"/>
      <c r="C23" s="3"/>
      <c r="D23" s="323" t="s">
        <v>739</v>
      </c>
      <c r="E23" s="1793" t="s">
        <v>745</v>
      </c>
      <c r="F23" s="1793"/>
      <c r="G23" s="1793"/>
      <c r="H23" s="3"/>
      <c r="I23" s="3"/>
      <c r="J23" s="324">
        <v>0</v>
      </c>
      <c r="K23" s="3"/>
      <c r="L23" s="3"/>
      <c r="M23" s="3"/>
      <c r="N23">
        <f>EmpDetail!A22</f>
        <v>19</v>
      </c>
      <c r="O23" t="str">
        <f>EmpDetail!B22</f>
        <v>d`".kk 'kekZ</v>
      </c>
      <c r="P23" t="str">
        <f>EmpDetail!C22</f>
        <v>प्रबोधक</v>
      </c>
      <c r="Q23" t="str">
        <f>EmpDetail!D22</f>
        <v>राउप्रावि मोहिनी</v>
      </c>
      <c r="R23">
        <f>EmpDetail!K22</f>
        <v>45100</v>
      </c>
    </row>
    <row r="24" spans="1:18">
      <c r="A24" s="3"/>
      <c r="B24" s="3"/>
      <c r="C24" s="3"/>
      <c r="D24" s="323" t="s">
        <v>741</v>
      </c>
      <c r="E24" s="1793" t="s">
        <v>746</v>
      </c>
      <c r="F24" s="1793"/>
      <c r="G24" s="1793"/>
      <c r="H24" s="3"/>
      <c r="I24" s="3"/>
      <c r="J24" s="324">
        <v>0</v>
      </c>
      <c r="K24" s="3"/>
      <c r="L24" s="3"/>
      <c r="M24" s="3"/>
      <c r="N24">
        <f>EmpDetail!A23</f>
        <v>20</v>
      </c>
      <c r="O24" t="str">
        <f>EmpDetail!B23</f>
        <v>/keZsUnz pkS/kjh</v>
      </c>
      <c r="P24" t="str">
        <f>EmpDetail!C23</f>
        <v>अध्यापक ग्रेड III</v>
      </c>
      <c r="Q24" t="str">
        <f>EmpDetail!D23</f>
        <v>राउप्रावि गोरधनपुरा</v>
      </c>
      <c r="R24">
        <f>EmpDetail!K23</f>
        <v>40300</v>
      </c>
    </row>
    <row r="25" spans="1:18">
      <c r="A25" s="3"/>
      <c r="B25" s="3"/>
      <c r="C25" s="3"/>
      <c r="D25" s="3"/>
      <c r="E25" s="3"/>
      <c r="F25" s="1789" t="s">
        <v>747</v>
      </c>
      <c r="G25" s="1789"/>
      <c r="H25" s="1789"/>
      <c r="I25" s="1789"/>
      <c r="J25" s="3"/>
      <c r="K25" s="3"/>
      <c r="L25" s="3"/>
      <c r="M25" s="3"/>
      <c r="N25">
        <f>EmpDetail!A24</f>
        <v>21</v>
      </c>
      <c r="O25" t="str">
        <f>EmpDetail!B24</f>
        <v>izgykn ekyh</v>
      </c>
      <c r="P25" t="str">
        <f>EmpDetail!C24</f>
        <v>प्रबोधक</v>
      </c>
      <c r="Q25" t="str">
        <f>EmpDetail!D24</f>
        <v>राउप्रावि गोरधनपुरा</v>
      </c>
      <c r="R25">
        <f>EmpDetail!K24</f>
        <v>46500</v>
      </c>
    </row>
    <row r="26" spans="1:18">
      <c r="A26" s="3"/>
      <c r="B26" s="3"/>
      <c r="C26" s="3"/>
      <c r="D26" s="3"/>
      <c r="E26" s="3"/>
      <c r="F26" s="3"/>
      <c r="G26" s="3"/>
      <c r="H26" s="3"/>
      <c r="I26" s="3"/>
      <c r="J26" s="3"/>
      <c r="K26" s="3"/>
      <c r="L26" s="3"/>
      <c r="M26" s="3"/>
      <c r="N26">
        <f>EmpDetail!A25</f>
        <v>22</v>
      </c>
      <c r="O26" t="str">
        <f>EmpDetail!B25</f>
        <v>jken;ky xqtZj</v>
      </c>
      <c r="P26" t="str">
        <f>EmpDetail!C25</f>
        <v>प्रबोधक</v>
      </c>
      <c r="Q26" t="str">
        <f>EmpDetail!D25</f>
        <v>राउप्रावि सोंदीफल</v>
      </c>
      <c r="R26">
        <f>EmpDetail!K25</f>
        <v>45100</v>
      </c>
    </row>
    <row r="27" spans="1:18">
      <c r="A27" s="3">
        <v>3</v>
      </c>
      <c r="B27" s="3" t="s">
        <v>748</v>
      </c>
      <c r="C27" s="3"/>
      <c r="D27" s="3"/>
      <c r="E27" s="3"/>
      <c r="F27" s="1789"/>
      <c r="G27" s="1789"/>
      <c r="H27" s="1789"/>
      <c r="I27" s="1789"/>
      <c r="J27" s="1789" t="s">
        <v>749</v>
      </c>
      <c r="K27" s="1789"/>
      <c r="L27" s="1789"/>
      <c r="M27" s="1789"/>
      <c r="N27">
        <f>EmpDetail!A26</f>
        <v>23</v>
      </c>
      <c r="O27" t="str">
        <f>EmpDetail!B26</f>
        <v>vkSeizdk'k tkV</v>
      </c>
      <c r="P27" t="str">
        <f>EmpDetail!C26</f>
        <v>अध्यापक ग्रेड III</v>
      </c>
      <c r="Q27" t="str">
        <f>EmpDetail!D26</f>
        <v>राउप्रावि सोंदीफल</v>
      </c>
      <c r="R27">
        <f>EmpDetail!K26</f>
        <v>45100</v>
      </c>
    </row>
    <row r="28" spans="1:18">
      <c r="A28" s="3"/>
      <c r="B28" s="1786" t="s">
        <v>750</v>
      </c>
      <c r="C28" s="1786"/>
      <c r="D28" s="1786"/>
      <c r="E28" s="1754" t="str">
        <f>IF(ISNA(VLOOKUP($M1,$N$5:$R$104,4,FALSE)),"",VLOOKUP($M1,$N$5:$R$105,4,FALSE))</f>
        <v>राउमावि चौगाई</v>
      </c>
      <c r="F28" s="1754"/>
      <c r="G28" s="1754"/>
      <c r="H28" s="1754"/>
      <c r="I28" s="1754"/>
      <c r="J28" s="1786" t="s">
        <v>751</v>
      </c>
      <c r="K28" s="1786"/>
      <c r="L28" s="1792">
        <v>44286</v>
      </c>
      <c r="M28" s="1792"/>
      <c r="N28">
        <f>EmpDetail!A27</f>
        <v>24</v>
      </c>
      <c r="O28" t="str">
        <f>EmpDetail!B27</f>
        <v>vthr flag</v>
      </c>
      <c r="P28" t="str">
        <f>EmpDetail!C27</f>
        <v>अध्यापक ग्रेड III</v>
      </c>
      <c r="Q28" t="str">
        <f>EmpDetail!D27</f>
        <v>राप्रावि जानकीवल्लभपुरा</v>
      </c>
      <c r="R28">
        <f>EmpDetail!K27</f>
        <v>40300</v>
      </c>
    </row>
    <row r="29" spans="1:18">
      <c r="A29" s="3"/>
      <c r="B29" s="49" t="s">
        <v>612</v>
      </c>
      <c r="C29" s="1791" t="s">
        <v>384</v>
      </c>
      <c r="D29" s="1791"/>
      <c r="E29" s="28" t="s">
        <v>752</v>
      </c>
      <c r="F29" s="3"/>
      <c r="G29" s="3"/>
      <c r="H29" s="3"/>
      <c r="I29" s="3"/>
      <c r="J29" s="3"/>
      <c r="K29" s="3"/>
      <c r="L29" s="3"/>
      <c r="M29" s="3"/>
      <c r="N29">
        <f>EmpDetail!A28</f>
        <v>25</v>
      </c>
      <c r="O29" t="str">
        <f>EmpDetail!B28</f>
        <v>eq[rkj eha;k</v>
      </c>
      <c r="P29" t="str">
        <f>EmpDetail!C28</f>
        <v>प्रबोधक</v>
      </c>
      <c r="Q29" t="str">
        <f>EmpDetail!D28</f>
        <v>राप्रावि जानकीवल्लभपुरा</v>
      </c>
      <c r="R29">
        <f>EmpDetail!K28</f>
        <v>45100</v>
      </c>
    </row>
    <row r="30" spans="1:18">
      <c r="A30" s="3">
        <v>4</v>
      </c>
      <c r="B30" s="3" t="s">
        <v>753</v>
      </c>
      <c r="C30" s="3"/>
      <c r="D30" s="3"/>
      <c r="E30" s="3"/>
      <c r="F30" s="3"/>
      <c r="G30" s="3"/>
      <c r="H30" s="3"/>
      <c r="I30" s="3"/>
      <c r="J30" s="3"/>
      <c r="K30" s="3"/>
      <c r="L30" s="3"/>
      <c r="M30" s="3"/>
      <c r="N30">
        <f>EmpDetail!A29</f>
        <v>26</v>
      </c>
      <c r="O30" t="str">
        <f>EmpDetail!B29</f>
        <v xml:space="preserve">eks0 tehy </v>
      </c>
      <c r="P30" t="str">
        <f>EmpDetail!C29</f>
        <v>प्रबोधक</v>
      </c>
      <c r="Q30" t="str">
        <f>EmpDetail!D29</f>
        <v>राप्रावि रसूलपुरा</v>
      </c>
      <c r="R30">
        <f>EmpDetail!K29</f>
        <v>45100</v>
      </c>
    </row>
    <row r="31" spans="1:18">
      <c r="A31" s="3"/>
      <c r="B31" s="28" t="s">
        <v>754</v>
      </c>
      <c r="C31" s="3"/>
      <c r="D31" s="3"/>
      <c r="E31" s="3"/>
      <c r="F31" s="3"/>
      <c r="G31" s="3"/>
      <c r="H31" s="3"/>
      <c r="I31" s="3"/>
      <c r="J31" s="3"/>
      <c r="K31" s="3"/>
      <c r="L31" s="3"/>
      <c r="M31" s="3"/>
      <c r="N31">
        <f>EmpDetail!A30</f>
        <v>27</v>
      </c>
      <c r="O31" t="str">
        <f>EmpDetail!B30</f>
        <v>lkaojey tkV</v>
      </c>
      <c r="P31" t="str">
        <f>EmpDetail!C30</f>
        <v>अध्यापक ग्रेड III</v>
      </c>
      <c r="Q31" t="str">
        <f>EmpDetail!D30</f>
        <v>राप्रावि रसूलपुरा</v>
      </c>
      <c r="R31">
        <f>EmpDetail!K30</f>
        <v>38000</v>
      </c>
    </row>
    <row r="32" spans="1:18">
      <c r="A32" s="3">
        <v>5</v>
      </c>
      <c r="B32" s="3" t="s">
        <v>755</v>
      </c>
      <c r="C32" s="3"/>
      <c r="D32" s="3"/>
      <c r="E32" s="3"/>
      <c r="F32" s="3"/>
      <c r="G32" s="28" t="s">
        <v>756</v>
      </c>
      <c r="H32" s="3"/>
      <c r="I32" s="3"/>
      <c r="J32" s="3"/>
      <c r="K32" s="3"/>
      <c r="L32" s="3"/>
      <c r="M32" s="3"/>
      <c r="N32">
        <f>EmpDetail!A31</f>
        <v>28</v>
      </c>
      <c r="O32" t="str">
        <f>EmpDetail!B31</f>
        <v>pkS/kjh eksuk jkekorkj</v>
      </c>
      <c r="P32" t="str">
        <f>EmpDetail!C31</f>
        <v>अध्यापक ग्रेड III</v>
      </c>
      <c r="Q32" t="str">
        <f>EmpDetail!D31</f>
        <v>राप्रावि मोहिनी ढाणी बाढ</v>
      </c>
      <c r="R32">
        <f>EmpDetail!K31</f>
        <v>38000</v>
      </c>
    </row>
    <row r="33" spans="1:18">
      <c r="A33" s="3"/>
      <c r="B33" s="3" t="s">
        <v>757</v>
      </c>
      <c r="C33" s="3"/>
      <c r="D33" s="3"/>
      <c r="E33" s="3"/>
      <c r="F33" s="3"/>
      <c r="G33" s="28" t="s">
        <v>758</v>
      </c>
      <c r="H33" s="3"/>
      <c r="I33" s="3"/>
      <c r="J33" s="3"/>
      <c r="K33" s="3"/>
      <c r="L33" s="3"/>
      <c r="M33" s="3"/>
      <c r="N33">
        <f>EmpDetail!A32</f>
        <v>29</v>
      </c>
      <c r="O33" t="str">
        <f>EmpDetail!B32</f>
        <v>rkjkpUn tk;loky</v>
      </c>
      <c r="P33" t="str">
        <f>EmpDetail!C32</f>
        <v>प्रबोधक</v>
      </c>
      <c r="Q33" t="str">
        <f>EmpDetail!D32</f>
        <v>राप्रावि मोहिनी ढाणी बाढ</v>
      </c>
      <c r="R33">
        <f>EmpDetail!K32</f>
        <v>41300</v>
      </c>
    </row>
    <row r="34" spans="1:18">
      <c r="A34" s="3"/>
      <c r="B34" s="1789" t="s">
        <v>766</v>
      </c>
      <c r="C34" s="1789"/>
      <c r="D34" s="1789"/>
      <c r="E34" s="1789"/>
      <c r="F34" s="1789"/>
      <c r="G34" s="1789"/>
      <c r="H34" s="1789"/>
      <c r="I34" s="1789" t="s">
        <v>767</v>
      </c>
      <c r="J34" s="1789"/>
      <c r="K34" s="3"/>
      <c r="L34" s="1789" t="s">
        <v>768</v>
      </c>
      <c r="M34" s="1789"/>
      <c r="N34">
        <f>EmpDetail!A33</f>
        <v>30</v>
      </c>
      <c r="O34" t="str">
        <f>EmpDetail!B33</f>
        <v>jketl ;kno</v>
      </c>
      <c r="P34" t="str">
        <f>EmpDetail!C33</f>
        <v>अध्यापक ग्रेड III</v>
      </c>
      <c r="Q34" t="str">
        <f>EmpDetail!D33</f>
        <v>राप्रावि बैरवा ढाणी सोन्दीफल</v>
      </c>
      <c r="R34">
        <f>EmpDetail!K33</f>
        <v>63100</v>
      </c>
    </row>
    <row r="35" spans="1:18">
      <c r="A35" s="3"/>
      <c r="B35" s="3" t="s">
        <v>759</v>
      </c>
      <c r="C35" s="1789" t="s">
        <v>762</v>
      </c>
      <c r="D35" s="1789"/>
      <c r="E35" s="1789"/>
      <c r="F35" s="323" t="s">
        <v>713</v>
      </c>
      <c r="G35" s="1789" t="s">
        <v>763</v>
      </c>
      <c r="H35" s="1789"/>
      <c r="I35" s="3" t="s">
        <v>760</v>
      </c>
      <c r="J35" s="328" t="s">
        <v>764</v>
      </c>
      <c r="K35" s="328" t="s">
        <v>761</v>
      </c>
      <c r="L35" s="1789" t="s">
        <v>765</v>
      </c>
      <c r="M35" s="1789"/>
      <c r="N35">
        <f>EmpDetail!A34</f>
        <v>31</v>
      </c>
      <c r="O35" t="str">
        <f>EmpDetail!B34</f>
        <v>dtksMey eh.kk</v>
      </c>
      <c r="P35" t="str">
        <f>EmpDetail!C34</f>
        <v>अध्यापक ग्रेड III</v>
      </c>
      <c r="Q35" t="str">
        <f>EmpDetail!D34</f>
        <v>राप्रावि बैरवा ढाणी सोन्दीफल</v>
      </c>
      <c r="R35">
        <f>EmpDetail!K34</f>
        <v>38000</v>
      </c>
    </row>
    <row r="36" spans="1:18">
      <c r="A36" s="3"/>
      <c r="B36" s="28" t="s">
        <v>426</v>
      </c>
      <c r="C36" s="1787"/>
      <c r="D36" s="1787"/>
      <c r="E36" s="1787"/>
      <c r="F36" s="28" t="s">
        <v>427</v>
      </c>
      <c r="G36" s="1787"/>
      <c r="H36" s="1787"/>
      <c r="I36" s="28" t="s">
        <v>769</v>
      </c>
      <c r="J36" s="331"/>
      <c r="K36" s="28" t="s">
        <v>770</v>
      </c>
      <c r="L36" s="1788"/>
      <c r="M36" s="1788"/>
      <c r="N36">
        <f>EmpDetail!A35</f>
        <v>32</v>
      </c>
      <c r="O36" t="str">
        <f>EmpDetail!B35</f>
        <v>/kaut; xkSRre</v>
      </c>
      <c r="P36" t="str">
        <f>EmpDetail!C35</f>
        <v>अध्यापक ग्रेड III</v>
      </c>
      <c r="Q36" t="str">
        <f>EmpDetail!D35</f>
        <v>राउप्रावि गोरधनपुरा</v>
      </c>
      <c r="R36">
        <f>EmpDetail!K35</f>
        <v>34800</v>
      </c>
    </row>
    <row r="37" spans="1:18">
      <c r="A37" s="3"/>
      <c r="B37" s="3"/>
      <c r="C37" s="1789"/>
      <c r="D37" s="1789"/>
      <c r="E37" s="1789"/>
      <c r="F37" s="3"/>
      <c r="G37" s="3"/>
      <c r="H37" s="3"/>
      <c r="I37" s="3"/>
      <c r="J37" s="3"/>
      <c r="K37" s="3"/>
      <c r="L37" s="3"/>
      <c r="M37" s="3"/>
      <c r="N37">
        <f>EmpDetail!A36</f>
        <v>33</v>
      </c>
      <c r="O37" t="str">
        <f>EmpDetail!B36</f>
        <v>d`".kk xaxoky</v>
      </c>
      <c r="P37" t="str">
        <f>EmpDetail!C36</f>
        <v>अध्यापक ग्रेड III</v>
      </c>
      <c r="Q37" t="str">
        <f>EmpDetail!D36</f>
        <v>राउप्रावि गोरधनपुरा</v>
      </c>
      <c r="R37">
        <f>EmpDetail!K36</f>
        <v>33800</v>
      </c>
    </row>
    <row r="38" spans="1:18">
      <c r="A38" s="3">
        <v>6</v>
      </c>
      <c r="B38" s="3" t="s">
        <v>771</v>
      </c>
      <c r="C38" s="3"/>
      <c r="D38" s="3"/>
      <c r="E38" s="3"/>
      <c r="F38" s="3"/>
      <c r="G38" s="28" t="s">
        <v>772</v>
      </c>
      <c r="H38" s="3"/>
      <c r="I38" s="3"/>
      <c r="J38" s="3"/>
      <c r="K38" s="3"/>
      <c r="L38" s="3"/>
      <c r="M38" s="3"/>
      <c r="N38">
        <f>EmpDetail!A37</f>
        <v>34</v>
      </c>
      <c r="O38" t="str">
        <f>EmpDetail!B37</f>
        <v>n'kjFk dqekj ;kno</v>
      </c>
      <c r="P38" t="str">
        <f>EmpDetail!C37</f>
        <v>अध्यापक ग्रेड III</v>
      </c>
      <c r="Q38" t="str">
        <f>EmpDetail!D37</f>
        <v>राउप्रावि सोंदीफल</v>
      </c>
      <c r="R38">
        <f>EmpDetail!K37</f>
        <v>23700</v>
      </c>
    </row>
    <row r="39" spans="1:18">
      <c r="A39" s="3"/>
      <c r="B39" s="1790"/>
      <c r="C39" s="1790"/>
      <c r="D39" s="1790"/>
      <c r="E39" s="1790"/>
      <c r="F39" s="1790"/>
      <c r="G39" s="1790"/>
      <c r="H39" s="1790"/>
      <c r="I39" s="1790"/>
      <c r="J39" s="1790"/>
      <c r="K39" s="1790"/>
      <c r="L39" s="1790"/>
      <c r="M39" s="1790"/>
      <c r="N39">
        <f>EmpDetail!A38</f>
        <v>35</v>
      </c>
      <c r="O39" t="str">
        <f>EmpDetail!B38</f>
        <v>d`".k yky tkV</v>
      </c>
      <c r="P39" t="str">
        <f>EmpDetail!C38</f>
        <v>अध्यापक ग्रेड III</v>
      </c>
      <c r="Q39" t="str">
        <f>EmpDetail!D38</f>
        <v>राउप्रावि सोंदीफल</v>
      </c>
      <c r="R39">
        <f>EmpDetail!K38</f>
        <v>33800</v>
      </c>
    </row>
    <row r="40" spans="1:18">
      <c r="A40" s="3">
        <v>7</v>
      </c>
      <c r="B40" s="3" t="s">
        <v>773</v>
      </c>
      <c r="C40" s="3"/>
      <c r="D40" s="3"/>
      <c r="E40" s="3"/>
      <c r="F40" s="1789" t="s">
        <v>765</v>
      </c>
      <c r="G40" s="1789"/>
      <c r="H40" s="3" t="s">
        <v>774</v>
      </c>
      <c r="I40" s="3"/>
      <c r="J40" s="3"/>
      <c r="K40" s="3"/>
      <c r="L40" s="3"/>
      <c r="M40" s="3"/>
      <c r="N40">
        <f>EmpDetail!A39</f>
        <v>36</v>
      </c>
      <c r="O40" t="str">
        <f>EmpDetail!B39</f>
        <v>nhisUnz dqekj iztkir</v>
      </c>
      <c r="P40" t="str">
        <f>EmpDetail!C39</f>
        <v>अध्यापक ग्रेड III</v>
      </c>
      <c r="Q40" t="str">
        <f>EmpDetail!D39</f>
        <v>राउप्रावि सोंदीफल</v>
      </c>
      <c r="R40">
        <f>EmpDetail!K39</f>
        <v>33800</v>
      </c>
    </row>
    <row r="41" spans="1:18">
      <c r="A41" s="3"/>
      <c r="B41" s="1786" t="s">
        <v>775</v>
      </c>
      <c r="C41" s="1786"/>
      <c r="D41" s="1786"/>
      <c r="E41" s="1786"/>
      <c r="F41" s="1786"/>
      <c r="G41" s="331">
        <v>0</v>
      </c>
      <c r="H41" s="28" t="s">
        <v>776</v>
      </c>
      <c r="I41" s="3"/>
      <c r="J41" s="3"/>
      <c r="K41" s="3"/>
      <c r="L41" s="3"/>
      <c r="M41" s="3"/>
      <c r="N41">
        <f>EmpDetail!A40</f>
        <v>37</v>
      </c>
      <c r="O41" t="str">
        <f>EmpDetail!B40</f>
        <v>uohu dqekj</v>
      </c>
      <c r="P41" t="str">
        <f>EmpDetail!C40</f>
        <v>अध्यापक ग्रेड III</v>
      </c>
      <c r="Q41" t="str">
        <f>EmpDetail!D40</f>
        <v>राउप्रावि मोहिनी</v>
      </c>
      <c r="R41">
        <f>EmpDetail!K40</f>
        <v>33800</v>
      </c>
    </row>
    <row r="42" spans="1:18">
      <c r="A42" s="3">
        <v>8</v>
      </c>
      <c r="B42" s="3" t="s">
        <v>777</v>
      </c>
      <c r="C42" s="3"/>
      <c r="D42" s="3"/>
      <c r="E42" s="3"/>
      <c r="F42" s="3"/>
      <c r="G42" s="3"/>
      <c r="H42" s="3"/>
      <c r="I42" s="3"/>
      <c r="J42" s="3"/>
      <c r="K42" s="3"/>
      <c r="L42" s="3"/>
      <c r="M42" s="3"/>
      <c r="N42">
        <f>EmpDetail!A41</f>
        <v>38</v>
      </c>
      <c r="O42" t="str">
        <f>EmpDetail!B41</f>
        <v>ehrs'k dqekj 'kekZ</v>
      </c>
      <c r="P42" t="str">
        <f>EmpDetail!C41</f>
        <v>अध्यापक ग्रेड III</v>
      </c>
      <c r="Q42" t="str">
        <f>EmpDetail!D41</f>
        <v>राउप्रावि मोहिनी</v>
      </c>
      <c r="R42">
        <f>EmpDetail!K41</f>
        <v>34800</v>
      </c>
    </row>
    <row r="43" spans="1:18" ht="15" thickBot="1">
      <c r="A43" s="3"/>
      <c r="B43" s="28" t="s">
        <v>778</v>
      </c>
      <c r="C43" s="3"/>
      <c r="D43" s="3"/>
      <c r="E43" s="3"/>
      <c r="F43" s="3"/>
      <c r="G43" s="3"/>
      <c r="H43" s="3"/>
      <c r="I43" s="3"/>
      <c r="J43" s="3"/>
      <c r="K43" s="3"/>
      <c r="L43" s="3"/>
      <c r="M43" s="3"/>
      <c r="N43">
        <f>EmpDetail!A42</f>
        <v>39</v>
      </c>
      <c r="O43" t="str">
        <f>EmpDetail!B42</f>
        <v>eUtw eh.kk</v>
      </c>
      <c r="P43" t="str">
        <f>EmpDetail!C42</f>
        <v>वरिष्ठ अध्यापक</v>
      </c>
      <c r="Q43" t="str">
        <f>EmpDetail!D42</f>
        <v>राउप्रावि गोरधनपुरा</v>
      </c>
      <c r="R43">
        <f>EmpDetail!K42</f>
        <v>33800</v>
      </c>
    </row>
    <row r="44" spans="1:18" ht="30" customHeight="1" thickBot="1">
      <c r="A44" s="1784" t="s">
        <v>780</v>
      </c>
      <c r="B44" s="1784"/>
      <c r="C44" s="1784"/>
      <c r="D44" s="1784"/>
      <c r="E44" s="1784"/>
      <c r="F44" s="1784" t="s">
        <v>779</v>
      </c>
      <c r="G44" s="1784"/>
      <c r="H44" s="1784"/>
      <c r="I44" s="1784" t="s">
        <v>781</v>
      </c>
      <c r="J44" s="1784"/>
      <c r="K44" s="1784"/>
      <c r="L44" s="1784" t="s">
        <v>782</v>
      </c>
      <c r="M44" s="1784"/>
      <c r="N44">
        <f>EmpDetail!A43</f>
        <v>40</v>
      </c>
      <c r="O44" t="str">
        <f>EmpDetail!B43</f>
        <v>eatw pkS/kjh</v>
      </c>
      <c r="P44" t="str">
        <f>EmpDetail!C43</f>
        <v>वरिष्ठ अध्यापक</v>
      </c>
      <c r="Q44" t="str">
        <f>EmpDetail!D43</f>
        <v>राउप्रावि सोंदीफल</v>
      </c>
      <c r="R44">
        <f>EmpDetail!K43</f>
        <v>26500</v>
      </c>
    </row>
    <row r="45" spans="1:18" ht="15" thickBot="1">
      <c r="A45" s="1785">
        <v>1</v>
      </c>
      <c r="B45" s="1785"/>
      <c r="C45" s="1785"/>
      <c r="D45" s="1785"/>
      <c r="E45" s="1785"/>
      <c r="F45" s="1785">
        <v>2</v>
      </c>
      <c r="G45" s="1785"/>
      <c r="H45" s="1785"/>
      <c r="I45" s="1785">
        <v>3</v>
      </c>
      <c r="J45" s="1785"/>
      <c r="K45" s="1785"/>
      <c r="L45" s="1785">
        <v>4</v>
      </c>
      <c r="M45" s="1785"/>
      <c r="N45">
        <f>EmpDetail!A44</f>
        <v>41</v>
      </c>
      <c r="O45">
        <f>EmpDetail!B44</f>
        <v>0</v>
      </c>
      <c r="P45">
        <f>EmpDetail!C44</f>
        <v>0</v>
      </c>
      <c r="Q45">
        <f>EmpDetail!D44</f>
        <v>0</v>
      </c>
      <c r="R45">
        <f>EmpDetail!K44</f>
        <v>0</v>
      </c>
    </row>
    <row r="46" spans="1:18" ht="15" thickBot="1">
      <c r="A46" s="1783" t="s">
        <v>783</v>
      </c>
      <c r="B46" s="1783"/>
      <c r="C46" s="1783"/>
      <c r="D46" s="1783"/>
      <c r="E46" s="1783"/>
      <c r="F46" s="1782">
        <v>110011864700</v>
      </c>
      <c r="G46" s="1782"/>
      <c r="H46" s="1782"/>
      <c r="I46" s="1783">
        <v>6543</v>
      </c>
      <c r="J46" s="1783"/>
      <c r="K46" s="1783"/>
      <c r="L46" s="1780">
        <f>IF(A46="","",E$14)</f>
        <v>44286</v>
      </c>
      <c r="M46" s="1780"/>
      <c r="N46">
        <f>EmpDetail!A45</f>
        <v>42</v>
      </c>
      <c r="O46">
        <f>EmpDetail!B45</f>
        <v>0</v>
      </c>
      <c r="P46">
        <f>EmpDetail!C45</f>
        <v>0</v>
      </c>
      <c r="Q46">
        <f>EmpDetail!D45</f>
        <v>0</v>
      </c>
      <c r="R46">
        <f>EmpDetail!K45</f>
        <v>0</v>
      </c>
    </row>
    <row r="47" spans="1:18" ht="15" thickBot="1">
      <c r="A47" s="1783" t="s">
        <v>784</v>
      </c>
      <c r="B47" s="1783"/>
      <c r="C47" s="1783"/>
      <c r="D47" s="1783"/>
      <c r="E47" s="1783"/>
      <c r="F47" s="1782" t="s">
        <v>785</v>
      </c>
      <c r="G47" s="1782"/>
      <c r="H47" s="1782"/>
      <c r="I47" s="1783">
        <v>5000</v>
      </c>
      <c r="J47" s="1783"/>
      <c r="K47" s="1783"/>
      <c r="L47" s="1780">
        <f t="shared" ref="L47:L54" si="0">IF(A47="","",E$14)</f>
        <v>44286</v>
      </c>
      <c r="M47" s="1780"/>
      <c r="N47">
        <f>EmpDetail!A46</f>
        <v>43</v>
      </c>
      <c r="O47">
        <f>EmpDetail!B46</f>
        <v>0</v>
      </c>
      <c r="P47">
        <f>EmpDetail!C46</f>
        <v>0</v>
      </c>
      <c r="Q47">
        <f>EmpDetail!D46</f>
        <v>0</v>
      </c>
      <c r="R47">
        <f>EmpDetail!K46</f>
        <v>0</v>
      </c>
    </row>
    <row r="48" spans="1:18" ht="15" thickBot="1">
      <c r="A48" s="1783" t="s">
        <v>2700</v>
      </c>
      <c r="B48" s="1783"/>
      <c r="C48" s="1783"/>
      <c r="D48" s="1783"/>
      <c r="E48" s="1783"/>
      <c r="F48" s="1782"/>
      <c r="G48" s="1782"/>
      <c r="H48" s="1782"/>
      <c r="I48" s="1783"/>
      <c r="J48" s="1783"/>
      <c r="K48" s="1783"/>
      <c r="L48" s="1780">
        <f t="shared" si="0"/>
        <v>44286</v>
      </c>
      <c r="M48" s="1780"/>
      <c r="N48">
        <f>EmpDetail!A47</f>
        <v>44</v>
      </c>
      <c r="O48">
        <f>EmpDetail!B47</f>
        <v>0</v>
      </c>
      <c r="P48">
        <f>EmpDetail!C47</f>
        <v>0</v>
      </c>
      <c r="Q48">
        <f>EmpDetail!D47</f>
        <v>0</v>
      </c>
      <c r="R48">
        <f>EmpDetail!K47</f>
        <v>0</v>
      </c>
    </row>
    <row r="49" spans="1:18" ht="15" thickBot="1">
      <c r="A49" s="1783"/>
      <c r="B49" s="1783"/>
      <c r="C49" s="1783"/>
      <c r="D49" s="1783"/>
      <c r="E49" s="1783"/>
      <c r="F49" s="1782"/>
      <c r="G49" s="1782"/>
      <c r="H49" s="1782"/>
      <c r="I49" s="1783"/>
      <c r="J49" s="1783"/>
      <c r="K49" s="1783"/>
      <c r="L49" s="1780" t="str">
        <f t="shared" si="0"/>
        <v/>
      </c>
      <c r="M49" s="1780"/>
      <c r="N49">
        <f>EmpDetail!A48</f>
        <v>45</v>
      </c>
      <c r="O49">
        <f>EmpDetail!B48</f>
        <v>0</v>
      </c>
      <c r="P49">
        <f>EmpDetail!C48</f>
        <v>0</v>
      </c>
      <c r="Q49">
        <f>EmpDetail!D48</f>
        <v>0</v>
      </c>
      <c r="R49">
        <f>EmpDetail!K48</f>
        <v>0</v>
      </c>
    </row>
    <row r="50" spans="1:18" ht="15" thickBot="1">
      <c r="A50" s="1783"/>
      <c r="B50" s="1783"/>
      <c r="C50" s="1783"/>
      <c r="D50" s="1783"/>
      <c r="E50" s="1783"/>
      <c r="F50" s="1782"/>
      <c r="G50" s="1782"/>
      <c r="H50" s="1782"/>
      <c r="I50" s="1783"/>
      <c r="J50" s="1783"/>
      <c r="K50" s="1783"/>
      <c r="L50" s="1780" t="str">
        <f t="shared" si="0"/>
        <v/>
      </c>
      <c r="M50" s="1780"/>
      <c r="N50">
        <f>EmpDetail!A49</f>
        <v>46</v>
      </c>
      <c r="O50">
        <f>EmpDetail!B49</f>
        <v>0</v>
      </c>
      <c r="P50">
        <f>EmpDetail!C49</f>
        <v>0</v>
      </c>
      <c r="Q50">
        <f>EmpDetail!D49</f>
        <v>0</v>
      </c>
      <c r="R50">
        <f>EmpDetail!K49</f>
        <v>0</v>
      </c>
    </row>
    <row r="51" spans="1:18" ht="15" thickBot="1">
      <c r="A51" s="1783"/>
      <c r="B51" s="1783"/>
      <c r="C51" s="1783"/>
      <c r="D51" s="1783"/>
      <c r="E51" s="1783"/>
      <c r="F51" s="1782"/>
      <c r="G51" s="1782"/>
      <c r="H51" s="1782"/>
      <c r="I51" s="1783"/>
      <c r="J51" s="1783"/>
      <c r="K51" s="1783"/>
      <c r="L51" s="1780" t="str">
        <f t="shared" si="0"/>
        <v/>
      </c>
      <c r="M51" s="1780"/>
      <c r="N51">
        <f>EmpDetail!A50</f>
        <v>47</v>
      </c>
      <c r="O51">
        <f>EmpDetail!B50</f>
        <v>0</v>
      </c>
      <c r="P51">
        <f>EmpDetail!C50</f>
        <v>0</v>
      </c>
      <c r="Q51">
        <f>EmpDetail!D50</f>
        <v>0</v>
      </c>
      <c r="R51">
        <f>EmpDetail!K50</f>
        <v>0</v>
      </c>
    </row>
    <row r="52" spans="1:18" ht="15" thickBot="1">
      <c r="A52" s="1783"/>
      <c r="B52" s="1783"/>
      <c r="C52" s="1783"/>
      <c r="D52" s="1783"/>
      <c r="E52" s="1783"/>
      <c r="F52" s="1782"/>
      <c r="G52" s="1782"/>
      <c r="H52" s="1782"/>
      <c r="I52" s="1783"/>
      <c r="J52" s="1783"/>
      <c r="K52" s="1783"/>
      <c r="L52" s="1780" t="str">
        <f t="shared" si="0"/>
        <v/>
      </c>
      <c r="M52" s="1780"/>
      <c r="N52">
        <f>EmpDetail!A51</f>
        <v>48</v>
      </c>
      <c r="O52">
        <f>EmpDetail!B51</f>
        <v>0</v>
      </c>
      <c r="P52">
        <f>EmpDetail!C51</f>
        <v>0</v>
      </c>
      <c r="Q52">
        <f>EmpDetail!D51</f>
        <v>0</v>
      </c>
      <c r="R52">
        <f>EmpDetail!K51</f>
        <v>0</v>
      </c>
    </row>
    <row r="53" spans="1:18" ht="15" thickBot="1">
      <c r="A53" s="1783"/>
      <c r="B53" s="1783"/>
      <c r="C53" s="1783"/>
      <c r="D53" s="1783"/>
      <c r="E53" s="1783"/>
      <c r="F53" s="1782"/>
      <c r="G53" s="1782"/>
      <c r="H53" s="1782"/>
      <c r="I53" s="1783"/>
      <c r="J53" s="1783"/>
      <c r="K53" s="1783"/>
      <c r="L53" s="1780" t="str">
        <f t="shared" si="0"/>
        <v/>
      </c>
      <c r="M53" s="1780"/>
      <c r="N53">
        <f>EmpDetail!A52</f>
        <v>49</v>
      </c>
      <c r="O53">
        <f>EmpDetail!B52</f>
        <v>0</v>
      </c>
      <c r="P53">
        <f>EmpDetail!C52</f>
        <v>0</v>
      </c>
      <c r="Q53">
        <f>EmpDetail!D52</f>
        <v>0</v>
      </c>
      <c r="R53">
        <f>EmpDetail!K52</f>
        <v>0</v>
      </c>
    </row>
    <row r="54" spans="1:18" ht="15" thickBot="1">
      <c r="A54" s="1783"/>
      <c r="B54" s="1783"/>
      <c r="C54" s="1783"/>
      <c r="D54" s="1783"/>
      <c r="E54" s="1783"/>
      <c r="F54" s="1782"/>
      <c r="G54" s="1782"/>
      <c r="H54" s="1782"/>
      <c r="I54" s="1783"/>
      <c r="J54" s="1783"/>
      <c r="K54" s="1783"/>
      <c r="L54" s="1780" t="str">
        <f t="shared" si="0"/>
        <v/>
      </c>
      <c r="M54" s="1780"/>
      <c r="N54">
        <f>EmpDetail!A53</f>
        <v>50</v>
      </c>
      <c r="O54">
        <f>EmpDetail!B53</f>
        <v>0</v>
      </c>
      <c r="P54">
        <f>EmpDetail!C53</f>
        <v>0</v>
      </c>
      <c r="Q54">
        <f>EmpDetail!D53</f>
        <v>0</v>
      </c>
      <c r="R54">
        <f>EmpDetail!K53</f>
        <v>0</v>
      </c>
    </row>
    <row r="55" spans="1:18">
      <c r="A55" s="3">
        <v>9</v>
      </c>
      <c r="B55" s="3" t="s">
        <v>786</v>
      </c>
      <c r="C55" s="3"/>
      <c r="D55" s="3"/>
      <c r="E55" s="3"/>
      <c r="F55" s="3"/>
      <c r="G55" s="3"/>
      <c r="H55" s="3"/>
      <c r="I55" s="3"/>
      <c r="J55" s="3"/>
      <c r="K55" s="3"/>
      <c r="L55" s="3"/>
      <c r="M55" s="3"/>
      <c r="N55">
        <f>EmpDetail!A54</f>
        <v>51</v>
      </c>
      <c r="O55">
        <f>EmpDetail!B54</f>
        <v>0</v>
      </c>
      <c r="P55">
        <f>EmpDetail!C54</f>
        <v>0</v>
      </c>
      <c r="Q55">
        <f>EmpDetail!D54</f>
        <v>0</v>
      </c>
      <c r="R55">
        <f>EmpDetail!K54</f>
        <v>0</v>
      </c>
    </row>
    <row r="56" spans="1:18">
      <c r="A56" s="3"/>
      <c r="B56" s="28" t="s">
        <v>787</v>
      </c>
      <c r="C56" s="3"/>
      <c r="D56" s="3"/>
      <c r="E56" s="3"/>
      <c r="F56" s="3"/>
      <c r="G56" s="3"/>
      <c r="H56" s="3"/>
      <c r="I56" s="3"/>
      <c r="J56" s="3"/>
      <c r="K56" s="3"/>
      <c r="L56" s="3"/>
      <c r="M56" s="3"/>
      <c r="N56">
        <f>EmpDetail!A55</f>
        <v>52</v>
      </c>
      <c r="O56">
        <f>EmpDetail!B55</f>
        <v>0</v>
      </c>
      <c r="P56">
        <f>EmpDetail!C55</f>
        <v>0</v>
      </c>
      <c r="Q56">
        <f>EmpDetail!D55</f>
        <v>0</v>
      </c>
      <c r="R56">
        <f>EmpDetail!K55</f>
        <v>0</v>
      </c>
    </row>
    <row r="57" spans="1:18">
      <c r="A57" s="3"/>
      <c r="B57" s="3" t="s">
        <v>788</v>
      </c>
      <c r="C57" s="3"/>
      <c r="D57" s="3"/>
      <c r="E57" s="3"/>
      <c r="F57" s="3"/>
      <c r="G57" s="3"/>
      <c r="H57" s="3"/>
      <c r="I57" s="3"/>
      <c r="J57" s="3"/>
      <c r="K57" s="1781" t="str">
        <f>Master!B2</f>
        <v>प्रधानाचार्य</v>
      </c>
      <c r="L57" s="1781"/>
      <c r="M57" s="1781"/>
      <c r="N57">
        <f>EmpDetail!A56</f>
        <v>53</v>
      </c>
      <c r="O57">
        <f>EmpDetail!B56</f>
        <v>0</v>
      </c>
      <c r="P57">
        <f>EmpDetail!C56</f>
        <v>0</v>
      </c>
      <c r="Q57">
        <f>EmpDetail!D56</f>
        <v>0</v>
      </c>
      <c r="R57">
        <f>EmpDetail!K56</f>
        <v>0</v>
      </c>
    </row>
    <row r="58" spans="1:18">
      <c r="A58" s="3"/>
      <c r="B58" s="28" t="s">
        <v>226</v>
      </c>
      <c r="C58" s="1778">
        <f>L28</f>
        <v>44286</v>
      </c>
      <c r="D58" s="1779"/>
      <c r="E58" s="3"/>
      <c r="F58" s="3"/>
      <c r="G58" s="3"/>
      <c r="H58" s="3"/>
      <c r="I58" s="3"/>
      <c r="J58" s="3"/>
      <c r="K58" s="1781" t="str">
        <f>Master!B3</f>
        <v xml:space="preserve">राजकीय उच्च माध्यमिक विद्यालय </v>
      </c>
      <c r="L58" s="1781"/>
      <c r="M58" s="1781"/>
      <c r="N58">
        <f>EmpDetail!A57</f>
        <v>54</v>
      </c>
      <c r="O58">
        <f>EmpDetail!B57</f>
        <v>0</v>
      </c>
      <c r="P58">
        <f>EmpDetail!C57</f>
        <v>0</v>
      </c>
      <c r="Q58">
        <f>EmpDetail!D57</f>
        <v>0</v>
      </c>
      <c r="R58">
        <f>EmpDetail!K57</f>
        <v>0</v>
      </c>
    </row>
    <row r="59" spans="1:18">
      <c r="A59" s="3"/>
      <c r="B59" s="3"/>
      <c r="C59" s="3"/>
      <c r="D59" s="3"/>
      <c r="E59" s="3"/>
      <c r="F59" s="3"/>
      <c r="G59" s="3"/>
      <c r="H59" s="3"/>
      <c r="I59" s="3"/>
      <c r="J59" s="3"/>
      <c r="K59" s="1781" t="str">
        <f>Master!B4</f>
        <v>चौगाई]टोंक</v>
      </c>
      <c r="L59" s="1781"/>
      <c r="M59" s="1781"/>
      <c r="N59">
        <f>EmpDetail!A58</f>
        <v>55</v>
      </c>
      <c r="O59">
        <f>EmpDetail!B58</f>
        <v>0</v>
      </c>
      <c r="P59">
        <f>EmpDetail!C58</f>
        <v>0</v>
      </c>
      <c r="Q59">
        <f>EmpDetail!D58</f>
        <v>0</v>
      </c>
      <c r="R59">
        <f>EmpDetail!K58</f>
        <v>0</v>
      </c>
    </row>
    <row r="60" spans="1:18" ht="54" customHeight="1" thickBot="1">
      <c r="A60" s="1789"/>
      <c r="B60" s="1789"/>
      <c r="C60" s="1789"/>
      <c r="D60" s="1789"/>
      <c r="E60" s="1789"/>
      <c r="F60" s="1789"/>
      <c r="G60" s="1789"/>
      <c r="H60" s="1789"/>
      <c r="I60" s="1789"/>
      <c r="J60" s="1789"/>
      <c r="K60" s="1789"/>
      <c r="L60" s="1789"/>
      <c r="M60" s="1789"/>
      <c r="N60">
        <f>EmpDetail!A59</f>
        <v>56</v>
      </c>
      <c r="O60">
        <f>EmpDetail!B59</f>
        <v>0</v>
      </c>
      <c r="P60">
        <f>EmpDetail!C59</f>
        <v>0</v>
      </c>
      <c r="Q60">
        <f>EmpDetail!D59</f>
        <v>0</v>
      </c>
      <c r="R60">
        <f>EmpDetail!K59</f>
        <v>0</v>
      </c>
    </row>
    <row r="61" spans="1:18" ht="39" customHeight="1" thickBot="1">
      <c r="A61" s="1806" t="s">
        <v>789</v>
      </c>
      <c r="B61" s="1806"/>
      <c r="C61" s="1806"/>
      <c r="D61" s="1806"/>
      <c r="E61" s="1806"/>
      <c r="F61" s="1806"/>
      <c r="G61" s="1806"/>
      <c r="H61" s="1806"/>
      <c r="I61" s="1806"/>
      <c r="J61" s="1806"/>
      <c r="K61" s="1806"/>
      <c r="L61" s="1806"/>
      <c r="M61" s="1806"/>
      <c r="N61">
        <f>EmpDetail!A60</f>
        <v>57</v>
      </c>
      <c r="O61">
        <f>EmpDetail!B60</f>
        <v>0</v>
      </c>
      <c r="P61">
        <f>EmpDetail!C60</f>
        <v>0</v>
      </c>
      <c r="Q61">
        <f>EmpDetail!D60</f>
        <v>0</v>
      </c>
      <c r="R61">
        <f>EmpDetail!K60</f>
        <v>0</v>
      </c>
    </row>
    <row r="62" spans="1:18" ht="29.25" customHeight="1" thickBot="1">
      <c r="A62" s="1807" t="s">
        <v>707</v>
      </c>
      <c r="B62" s="1807"/>
      <c r="C62" s="1807"/>
      <c r="D62" s="1807"/>
      <c r="E62" s="1807"/>
      <c r="F62" s="1807"/>
      <c r="G62" s="1807"/>
      <c r="H62" s="1807"/>
      <c r="I62" s="1807"/>
      <c r="J62" s="1807"/>
      <c r="K62" s="1807"/>
      <c r="L62" s="1807"/>
      <c r="M62" s="1807"/>
      <c r="N62">
        <f>EmpDetail!A61</f>
        <v>58</v>
      </c>
      <c r="O62">
        <f>EmpDetail!B61</f>
        <v>0</v>
      </c>
      <c r="P62">
        <f>EmpDetail!C61</f>
        <v>0</v>
      </c>
      <c r="Q62">
        <f>EmpDetail!D61</f>
        <v>0</v>
      </c>
      <c r="R62">
        <f>EmpDetail!K61</f>
        <v>0</v>
      </c>
    </row>
    <row r="63" spans="1:18" ht="15" thickBot="1">
      <c r="A63" s="1808" t="s">
        <v>790</v>
      </c>
      <c r="B63" s="1808"/>
      <c r="C63" s="1808"/>
      <c r="D63" s="1808"/>
      <c r="E63" s="1808"/>
      <c r="F63" s="1808"/>
      <c r="G63" s="1808"/>
      <c r="H63" s="1808"/>
      <c r="I63" s="1808"/>
      <c r="J63" s="1808"/>
      <c r="K63" s="1808"/>
      <c r="L63" s="1808"/>
      <c r="M63" s="1808"/>
      <c r="N63">
        <f>EmpDetail!A62</f>
        <v>59</v>
      </c>
      <c r="O63">
        <f>EmpDetail!B62</f>
        <v>0</v>
      </c>
      <c r="P63">
        <f>EmpDetail!C62</f>
        <v>0</v>
      </c>
      <c r="Q63">
        <f>EmpDetail!D62</f>
        <v>0</v>
      </c>
      <c r="R63">
        <f>EmpDetail!K62</f>
        <v>0</v>
      </c>
    </row>
    <row r="64" spans="1:18" ht="15" thickBot="1">
      <c r="A64" s="1800" t="s">
        <v>791</v>
      </c>
      <c r="B64" s="1800"/>
      <c r="C64" s="1800"/>
      <c r="D64" s="1800"/>
      <c r="E64" s="1800"/>
      <c r="F64" s="1800"/>
      <c r="G64" s="1800"/>
      <c r="H64" s="1800"/>
      <c r="I64" s="1800"/>
      <c r="J64" s="1800"/>
      <c r="K64" s="1800"/>
      <c r="L64" s="1800"/>
      <c r="M64" s="1800"/>
      <c r="N64">
        <f>EmpDetail!A63</f>
        <v>60</v>
      </c>
      <c r="O64">
        <f>EmpDetail!B63</f>
        <v>0</v>
      </c>
      <c r="P64">
        <f>EmpDetail!C63</f>
        <v>0</v>
      </c>
      <c r="Q64">
        <f>EmpDetail!D63</f>
        <v>0</v>
      </c>
      <c r="R64">
        <f>EmpDetail!K63</f>
        <v>0</v>
      </c>
    </row>
    <row r="65" spans="1:18" ht="15" thickBot="1">
      <c r="A65" s="1373" t="s">
        <v>100</v>
      </c>
      <c r="B65" s="1785" t="s">
        <v>792</v>
      </c>
      <c r="C65" s="1785"/>
      <c r="D65" s="1785"/>
      <c r="E65" s="1785" t="s">
        <v>793</v>
      </c>
      <c r="F65" s="1785"/>
      <c r="G65" s="1785"/>
      <c r="H65" s="1785" t="s">
        <v>795</v>
      </c>
      <c r="I65" s="1785"/>
      <c r="J65" s="1785" t="s">
        <v>796</v>
      </c>
      <c r="K65" s="1785"/>
      <c r="L65" s="1785" t="s">
        <v>797</v>
      </c>
      <c r="M65" s="1785"/>
      <c r="N65">
        <f>EmpDetail!A64</f>
        <v>61</v>
      </c>
      <c r="O65">
        <f>EmpDetail!B64</f>
        <v>0</v>
      </c>
      <c r="P65">
        <f>EmpDetail!C64</f>
        <v>0</v>
      </c>
      <c r="Q65">
        <f>EmpDetail!D64</f>
        <v>0</v>
      </c>
      <c r="R65">
        <f>EmpDetail!K64</f>
        <v>0</v>
      </c>
    </row>
    <row r="66" spans="1:18" ht="15" thickBot="1">
      <c r="A66" s="1359" t="s">
        <v>794</v>
      </c>
      <c r="B66" s="1814" t="s">
        <v>798</v>
      </c>
      <c r="C66" s="1814"/>
      <c r="D66" s="1814"/>
      <c r="E66" s="1814" t="s">
        <v>799</v>
      </c>
      <c r="F66" s="1814"/>
      <c r="G66" s="1814"/>
      <c r="H66" s="1814" t="s">
        <v>800</v>
      </c>
      <c r="I66" s="1814"/>
      <c r="J66" s="1814" t="s">
        <v>801</v>
      </c>
      <c r="K66" s="1814"/>
      <c r="L66" s="1814" t="s">
        <v>802</v>
      </c>
      <c r="M66" s="1814"/>
      <c r="N66">
        <f>EmpDetail!A65</f>
        <v>62</v>
      </c>
      <c r="O66">
        <f>EmpDetail!B65</f>
        <v>0</v>
      </c>
      <c r="P66">
        <f>EmpDetail!C65</f>
        <v>0</v>
      </c>
      <c r="Q66">
        <f>EmpDetail!D65</f>
        <v>0</v>
      </c>
      <c r="R66">
        <f>EmpDetail!K65</f>
        <v>0</v>
      </c>
    </row>
    <row r="67" spans="1:18" ht="15" thickBot="1">
      <c r="A67" s="1373" t="s">
        <v>722</v>
      </c>
      <c r="B67" s="1815"/>
      <c r="C67" s="1815"/>
      <c r="D67" s="1815"/>
      <c r="E67" s="1815"/>
      <c r="F67" s="1815"/>
      <c r="G67" s="1815"/>
      <c r="H67" s="1815"/>
      <c r="I67" s="1815"/>
      <c r="J67" s="1815"/>
      <c r="K67" s="1815"/>
      <c r="L67" s="1815"/>
      <c r="M67" s="1815"/>
      <c r="N67">
        <f>EmpDetail!A66</f>
        <v>63</v>
      </c>
      <c r="O67">
        <f>EmpDetail!B66</f>
        <v>0</v>
      </c>
      <c r="P67">
        <f>EmpDetail!C66</f>
        <v>0</v>
      </c>
      <c r="Q67">
        <f>EmpDetail!D66</f>
        <v>0</v>
      </c>
      <c r="R67">
        <f>EmpDetail!K66</f>
        <v>0</v>
      </c>
    </row>
    <row r="68" spans="1:18" ht="15" thickBot="1">
      <c r="A68" s="1373" t="s">
        <v>723</v>
      </c>
      <c r="B68" s="1815"/>
      <c r="C68" s="1815"/>
      <c r="D68" s="1815"/>
      <c r="E68" s="1815"/>
      <c r="F68" s="1815"/>
      <c r="G68" s="1815"/>
      <c r="H68" s="1815"/>
      <c r="I68" s="1815"/>
      <c r="J68" s="1815"/>
      <c r="K68" s="1815"/>
      <c r="L68" s="1815"/>
      <c r="M68" s="1815"/>
      <c r="N68">
        <f>EmpDetail!A67</f>
        <v>64</v>
      </c>
      <c r="O68">
        <f>EmpDetail!B67</f>
        <v>0</v>
      </c>
      <c r="P68">
        <f>EmpDetail!C67</f>
        <v>0</v>
      </c>
      <c r="Q68">
        <f>EmpDetail!D67</f>
        <v>0</v>
      </c>
      <c r="R68">
        <f>EmpDetail!K67</f>
        <v>0</v>
      </c>
    </row>
    <row r="69" spans="1:18" ht="15" thickBot="1">
      <c r="A69" s="1373" t="s">
        <v>724</v>
      </c>
      <c r="B69" s="1815"/>
      <c r="C69" s="1815"/>
      <c r="D69" s="1815"/>
      <c r="E69" s="1815"/>
      <c r="F69" s="1815"/>
      <c r="G69" s="1815"/>
      <c r="H69" s="1815"/>
      <c r="I69" s="1815"/>
      <c r="J69" s="1815"/>
      <c r="K69" s="1815"/>
      <c r="L69" s="1815"/>
      <c r="M69" s="1815"/>
      <c r="N69">
        <f>EmpDetail!A68</f>
        <v>65</v>
      </c>
      <c r="O69">
        <f>EmpDetail!B68</f>
        <v>0</v>
      </c>
      <c r="P69">
        <f>EmpDetail!C68</f>
        <v>0</v>
      </c>
      <c r="Q69">
        <f>EmpDetail!D68</f>
        <v>0</v>
      </c>
      <c r="R69">
        <f>EmpDetail!K68</f>
        <v>0</v>
      </c>
    </row>
    <row r="70" spans="1:18" ht="15" thickBot="1">
      <c r="A70" s="1373" t="s">
        <v>725</v>
      </c>
      <c r="B70" s="1815"/>
      <c r="C70" s="1815"/>
      <c r="D70" s="1815"/>
      <c r="E70" s="1815"/>
      <c r="F70" s="1815"/>
      <c r="G70" s="1815"/>
      <c r="H70" s="1815"/>
      <c r="I70" s="1815"/>
      <c r="J70" s="1815"/>
      <c r="K70" s="1815"/>
      <c r="L70" s="1815"/>
      <c r="M70" s="1815"/>
      <c r="N70">
        <f>EmpDetail!A69</f>
        <v>66</v>
      </c>
      <c r="O70">
        <f>EmpDetail!B69</f>
        <v>0</v>
      </c>
      <c r="P70">
        <f>EmpDetail!C69</f>
        <v>0</v>
      </c>
      <c r="Q70">
        <f>EmpDetail!D69</f>
        <v>0</v>
      </c>
      <c r="R70">
        <f>EmpDetail!K69</f>
        <v>0</v>
      </c>
    </row>
    <row r="71" spans="1:18" ht="42.75" customHeight="1" thickBot="1">
      <c r="A71" s="1799"/>
      <c r="B71" s="1799"/>
      <c r="C71" s="1799"/>
      <c r="D71" s="1799"/>
      <c r="E71" s="1799"/>
      <c r="F71" s="1799"/>
      <c r="G71" s="1799"/>
      <c r="H71" s="1799"/>
      <c r="I71" s="1799"/>
      <c r="J71" s="1799"/>
      <c r="K71" s="1799"/>
      <c r="L71" s="1799"/>
      <c r="M71" s="1799"/>
      <c r="N71">
        <f>EmpDetail!A70</f>
        <v>67</v>
      </c>
      <c r="O71">
        <f>EmpDetail!B70</f>
        <v>0</v>
      </c>
      <c r="P71">
        <f>EmpDetail!C70</f>
        <v>0</v>
      </c>
      <c r="Q71">
        <f>EmpDetail!D70</f>
        <v>0</v>
      </c>
      <c r="R71">
        <f>EmpDetail!K70</f>
        <v>0</v>
      </c>
    </row>
    <row r="72" spans="1:18" ht="33" customHeight="1" thickBot="1">
      <c r="A72" s="1785" t="s">
        <v>803</v>
      </c>
      <c r="B72" s="1785"/>
      <c r="C72" s="1785"/>
      <c r="D72" s="1785"/>
      <c r="E72" s="1785"/>
      <c r="F72" s="1785"/>
      <c r="G72" s="1785"/>
      <c r="H72" s="1785"/>
      <c r="I72" s="1785"/>
      <c r="J72" s="1785"/>
      <c r="K72" s="1785"/>
      <c r="L72" s="1785"/>
      <c r="M72" s="1785"/>
      <c r="N72">
        <f>EmpDetail!A71</f>
        <v>68</v>
      </c>
      <c r="O72">
        <f>EmpDetail!B71</f>
        <v>0</v>
      </c>
      <c r="P72">
        <f>EmpDetail!C71</f>
        <v>0</v>
      </c>
      <c r="Q72">
        <f>EmpDetail!D71</f>
        <v>0</v>
      </c>
      <c r="R72">
        <f>EmpDetail!K71</f>
        <v>0</v>
      </c>
    </row>
    <row r="73" spans="1:18" ht="15" thickBot="1">
      <c r="A73" s="1785"/>
      <c r="B73" s="1785"/>
      <c r="C73" s="1785"/>
      <c r="D73" s="1785"/>
      <c r="E73" s="1785"/>
      <c r="F73" s="1785"/>
      <c r="G73" s="1785"/>
      <c r="H73" s="1785"/>
      <c r="I73" s="1785"/>
      <c r="J73" s="1785"/>
      <c r="K73" s="1785"/>
      <c r="L73" s="1785"/>
      <c r="M73" s="1785"/>
      <c r="N73">
        <f>EmpDetail!A72</f>
        <v>69</v>
      </c>
      <c r="O73">
        <f>EmpDetail!B72</f>
        <v>0</v>
      </c>
      <c r="P73">
        <f>EmpDetail!C72</f>
        <v>0</v>
      </c>
      <c r="Q73">
        <f>EmpDetail!D72</f>
        <v>0</v>
      </c>
      <c r="R73">
        <f>EmpDetail!K72</f>
        <v>0</v>
      </c>
    </row>
    <row r="74" spans="1:18" ht="15" thickBot="1">
      <c r="A74" s="1785" t="s">
        <v>804</v>
      </c>
      <c r="B74" s="1785"/>
      <c r="C74" s="1785"/>
      <c r="D74" s="1785"/>
      <c r="E74" s="1785"/>
      <c r="F74" s="1785"/>
      <c r="G74" s="1785"/>
      <c r="H74" s="1785"/>
      <c r="I74" s="1785"/>
      <c r="J74" s="1785"/>
      <c r="K74" s="1785"/>
      <c r="L74" s="1785"/>
      <c r="M74" s="1785"/>
      <c r="N74">
        <f>EmpDetail!A73</f>
        <v>70</v>
      </c>
      <c r="O74">
        <f>EmpDetail!B73</f>
        <v>0</v>
      </c>
      <c r="P74">
        <f>EmpDetail!C73</f>
        <v>0</v>
      </c>
      <c r="Q74">
        <f>EmpDetail!D73</f>
        <v>0</v>
      </c>
      <c r="R74">
        <f>EmpDetail!K73</f>
        <v>0</v>
      </c>
    </row>
    <row r="75" spans="1:18" ht="15" thickBot="1">
      <c r="A75" s="1814" t="s">
        <v>805</v>
      </c>
      <c r="B75" s="1814"/>
      <c r="C75" s="1814"/>
      <c r="D75" s="1814"/>
      <c r="E75" s="1814"/>
      <c r="F75" s="1814"/>
      <c r="G75" s="1814"/>
      <c r="H75" s="1814"/>
      <c r="I75" s="1814"/>
      <c r="J75" s="1814"/>
      <c r="K75" s="1814"/>
      <c r="L75" s="1814"/>
      <c r="M75" s="1814"/>
      <c r="N75">
        <f>EmpDetail!A74</f>
        <v>71</v>
      </c>
      <c r="O75">
        <f>EmpDetail!B74</f>
        <v>0</v>
      </c>
      <c r="P75">
        <f>EmpDetail!C74</f>
        <v>0</v>
      </c>
      <c r="Q75">
        <f>EmpDetail!D74</f>
        <v>0</v>
      </c>
      <c r="R75">
        <f>EmpDetail!K74</f>
        <v>0</v>
      </c>
    </row>
    <row r="76" spans="1:18" ht="15" thickBot="1">
      <c r="A76" s="1815"/>
      <c r="B76" s="1815"/>
      <c r="C76" s="1815"/>
      <c r="D76" s="1815"/>
      <c r="E76" s="1815"/>
      <c r="F76" s="1815"/>
      <c r="G76" s="1815"/>
      <c r="H76" s="1815"/>
      <c r="I76" s="1815"/>
      <c r="J76" s="1815"/>
      <c r="K76" s="1815"/>
      <c r="L76" s="1815"/>
      <c r="M76" s="1815"/>
      <c r="N76">
        <f>EmpDetail!A75</f>
        <v>72</v>
      </c>
      <c r="O76">
        <f>EmpDetail!B75</f>
        <v>0</v>
      </c>
      <c r="P76">
        <f>EmpDetail!C75</f>
        <v>0</v>
      </c>
      <c r="Q76">
        <f>EmpDetail!D75</f>
        <v>0</v>
      </c>
      <c r="R76">
        <f>EmpDetail!K75</f>
        <v>0</v>
      </c>
    </row>
    <row r="77" spans="1:18" ht="15" thickBot="1">
      <c r="A77" s="1815"/>
      <c r="B77" s="1815"/>
      <c r="C77" s="1815"/>
      <c r="D77" s="1815"/>
      <c r="E77" s="1815"/>
      <c r="F77" s="1815"/>
      <c r="G77" s="1815"/>
      <c r="H77" s="1815"/>
      <c r="I77" s="1815"/>
      <c r="J77" s="1815"/>
      <c r="K77" s="1815"/>
      <c r="L77" s="1815"/>
      <c r="M77" s="1815"/>
      <c r="N77">
        <f>EmpDetail!A76</f>
        <v>73</v>
      </c>
      <c r="O77">
        <f>EmpDetail!B76</f>
        <v>0</v>
      </c>
      <c r="P77">
        <f>EmpDetail!C76</f>
        <v>0</v>
      </c>
      <c r="Q77">
        <f>EmpDetail!D76</f>
        <v>0</v>
      </c>
      <c r="R77">
        <f>EmpDetail!K76</f>
        <v>0</v>
      </c>
    </row>
    <row r="78" spans="1:18" ht="15" thickBot="1">
      <c r="A78" s="1815"/>
      <c r="B78" s="1815"/>
      <c r="C78" s="1815"/>
      <c r="D78" s="1815"/>
      <c r="E78" s="1815"/>
      <c r="F78" s="1815"/>
      <c r="G78" s="1815"/>
      <c r="H78" s="1815"/>
      <c r="I78" s="1815"/>
      <c r="J78" s="1815"/>
      <c r="K78" s="1815"/>
      <c r="L78" s="1815"/>
      <c r="M78" s="1815"/>
      <c r="N78">
        <f>EmpDetail!A77</f>
        <v>74</v>
      </c>
      <c r="O78">
        <f>EmpDetail!B77</f>
        <v>0</v>
      </c>
      <c r="P78">
        <f>EmpDetail!C77</f>
        <v>0</v>
      </c>
      <c r="Q78">
        <f>EmpDetail!D77</f>
        <v>0</v>
      </c>
      <c r="R78">
        <f>EmpDetail!K77</f>
        <v>0</v>
      </c>
    </row>
    <row r="79" spans="1:18" ht="15" thickBot="1">
      <c r="A79" s="1816"/>
      <c r="B79" s="1816"/>
      <c r="C79" s="1816"/>
      <c r="D79" s="1816"/>
      <c r="E79" s="1816"/>
      <c r="F79" s="1816"/>
      <c r="G79" s="1816"/>
      <c r="H79" s="1816"/>
      <c r="I79" s="1816"/>
      <c r="J79" s="1816"/>
      <c r="K79" s="1816"/>
      <c r="L79" s="1816"/>
      <c r="M79" s="1816"/>
      <c r="N79">
        <f>EmpDetail!A78</f>
        <v>75</v>
      </c>
      <c r="O79">
        <f>EmpDetail!B78</f>
        <v>0</v>
      </c>
      <c r="P79">
        <f>EmpDetail!C78</f>
        <v>0</v>
      </c>
      <c r="Q79">
        <f>EmpDetail!D78</f>
        <v>0</v>
      </c>
      <c r="R79">
        <f>EmpDetail!K78</f>
        <v>0</v>
      </c>
    </row>
    <row r="80" spans="1:18" ht="30.75" customHeight="1" thickBot="1">
      <c r="A80" s="1785" t="s">
        <v>806</v>
      </c>
      <c r="B80" s="1785"/>
      <c r="C80" s="1785"/>
      <c r="D80" s="1785"/>
      <c r="E80" s="1785"/>
      <c r="F80" s="1785"/>
      <c r="G80" s="1785"/>
      <c r="H80" s="1785"/>
      <c r="I80" s="1785"/>
      <c r="J80" s="1785"/>
      <c r="K80" s="1785"/>
      <c r="L80" s="1785"/>
      <c r="M80" s="1785"/>
      <c r="N80">
        <f>EmpDetail!A79</f>
        <v>76</v>
      </c>
      <c r="O80">
        <f>EmpDetail!B79</f>
        <v>0</v>
      </c>
      <c r="P80">
        <f>EmpDetail!C79</f>
        <v>0</v>
      </c>
      <c r="Q80">
        <f>EmpDetail!D79</f>
        <v>0</v>
      </c>
      <c r="R80">
        <f>EmpDetail!K79</f>
        <v>0</v>
      </c>
    </row>
    <row r="81" spans="1:18" ht="15" thickBot="1">
      <c r="A81" s="1789"/>
      <c r="B81" s="1789"/>
      <c r="C81" s="1789"/>
      <c r="D81" s="1789"/>
      <c r="E81" s="1789"/>
      <c r="F81" s="1789"/>
      <c r="G81" s="1789"/>
      <c r="H81" s="1789"/>
      <c r="I81" s="1789"/>
      <c r="J81" s="1789"/>
      <c r="K81" s="1789"/>
      <c r="L81" s="1789"/>
      <c r="M81" s="1789"/>
      <c r="N81">
        <f>EmpDetail!A80</f>
        <v>77</v>
      </c>
      <c r="O81">
        <f>EmpDetail!B80</f>
        <v>0</v>
      </c>
      <c r="P81">
        <f>EmpDetail!C80</f>
        <v>0</v>
      </c>
      <c r="Q81">
        <f>EmpDetail!D80</f>
        <v>0</v>
      </c>
      <c r="R81">
        <f>EmpDetail!K80</f>
        <v>0</v>
      </c>
    </row>
    <row r="82" spans="1:18">
      <c r="A82" s="1817" t="s">
        <v>807</v>
      </c>
      <c r="B82" s="1817"/>
      <c r="C82" s="1817"/>
      <c r="D82" s="1374" t="s">
        <v>808</v>
      </c>
      <c r="E82" s="1817" t="s">
        <v>809</v>
      </c>
      <c r="F82" s="1817"/>
      <c r="G82" s="1817" t="s">
        <v>810</v>
      </c>
      <c r="H82" s="1817"/>
      <c r="I82" s="1817" t="s">
        <v>811</v>
      </c>
      <c r="J82" s="1817"/>
      <c r="K82" s="1817" t="s">
        <v>812</v>
      </c>
      <c r="L82" s="1817"/>
      <c r="M82" s="1374" t="s">
        <v>678</v>
      </c>
      <c r="N82">
        <f>EmpDetail!A81</f>
        <v>78</v>
      </c>
      <c r="O82">
        <f>EmpDetail!B81</f>
        <v>0</v>
      </c>
      <c r="P82">
        <f>EmpDetail!C81</f>
        <v>0</v>
      </c>
      <c r="Q82">
        <f>EmpDetail!D81</f>
        <v>0</v>
      </c>
      <c r="R82">
        <f>EmpDetail!K81</f>
        <v>0</v>
      </c>
    </row>
    <row r="83" spans="1:18" ht="15" thickBot="1">
      <c r="A83" s="1818" t="s">
        <v>813</v>
      </c>
      <c r="B83" s="1818"/>
      <c r="C83" s="1818"/>
      <c r="D83" s="1375" t="s">
        <v>276</v>
      </c>
      <c r="E83" s="1818" t="s">
        <v>814</v>
      </c>
      <c r="F83" s="1818"/>
      <c r="G83" s="1818" t="s">
        <v>815</v>
      </c>
      <c r="H83" s="1818"/>
      <c r="I83" s="1818" t="s">
        <v>816</v>
      </c>
      <c r="J83" s="1818"/>
      <c r="K83" s="1819" t="s">
        <v>817</v>
      </c>
      <c r="L83" s="1819"/>
      <c r="M83" s="1375" t="s">
        <v>281</v>
      </c>
      <c r="N83">
        <f>EmpDetail!A82</f>
        <v>79</v>
      </c>
      <c r="O83">
        <f>EmpDetail!B82</f>
        <v>0</v>
      </c>
      <c r="P83">
        <f>EmpDetail!C82</f>
        <v>0</v>
      </c>
      <c r="Q83">
        <f>EmpDetail!D82</f>
        <v>0</v>
      </c>
      <c r="R83">
        <f>EmpDetail!K82</f>
        <v>0</v>
      </c>
    </row>
    <row r="84" spans="1:18" ht="15" thickBot="1">
      <c r="A84" s="1821">
        <v>43922</v>
      </c>
      <c r="B84" s="1815"/>
      <c r="C84" s="1815"/>
      <c r="D84" s="1263"/>
      <c r="E84" s="1783"/>
      <c r="F84" s="1783"/>
      <c r="G84" s="1783"/>
      <c r="H84" s="1783"/>
      <c r="I84" s="1783"/>
      <c r="J84" s="1783"/>
      <c r="K84" s="1783">
        <v>500</v>
      </c>
      <c r="L84" s="1783"/>
      <c r="M84" s="1264"/>
      <c r="N84">
        <f>EmpDetail!A83</f>
        <v>80</v>
      </c>
      <c r="O84">
        <f>EmpDetail!B83</f>
        <v>0</v>
      </c>
      <c r="P84">
        <f>EmpDetail!C83</f>
        <v>0</v>
      </c>
      <c r="Q84">
        <f>EmpDetail!D83</f>
        <v>0</v>
      </c>
      <c r="R84">
        <f>EmpDetail!K83</f>
        <v>0</v>
      </c>
    </row>
    <row r="85" spans="1:18" ht="15" thickBot="1">
      <c r="A85" s="1821">
        <v>43952</v>
      </c>
      <c r="B85" s="1815"/>
      <c r="C85" s="1815"/>
      <c r="D85" s="1263"/>
      <c r="E85" s="1783"/>
      <c r="F85" s="1783"/>
      <c r="G85" s="1783"/>
      <c r="H85" s="1783"/>
      <c r="I85" s="1783"/>
      <c r="J85" s="1783"/>
      <c r="K85" s="1783">
        <v>500</v>
      </c>
      <c r="L85" s="1783"/>
      <c r="M85" s="1264"/>
      <c r="N85">
        <f>EmpDetail!A84</f>
        <v>81</v>
      </c>
      <c r="O85">
        <f>EmpDetail!B84</f>
        <v>0</v>
      </c>
      <c r="P85">
        <f>EmpDetail!C84</f>
        <v>0</v>
      </c>
      <c r="Q85">
        <f>EmpDetail!D84</f>
        <v>0</v>
      </c>
      <c r="R85">
        <f>EmpDetail!K84</f>
        <v>0</v>
      </c>
    </row>
    <row r="86" spans="1:18" ht="15" thickBot="1">
      <c r="A86" s="1821">
        <v>43983</v>
      </c>
      <c r="B86" s="1815"/>
      <c r="C86" s="1815"/>
      <c r="D86" s="1263"/>
      <c r="E86" s="1783"/>
      <c r="F86" s="1783"/>
      <c r="G86" s="1783"/>
      <c r="H86" s="1783"/>
      <c r="I86" s="1783"/>
      <c r="J86" s="1783"/>
      <c r="K86" s="1783">
        <v>500</v>
      </c>
      <c r="L86" s="1783"/>
      <c r="M86" s="1264"/>
      <c r="N86">
        <f>EmpDetail!A85</f>
        <v>82</v>
      </c>
      <c r="O86">
        <f>EmpDetail!B85</f>
        <v>0</v>
      </c>
      <c r="P86">
        <f>EmpDetail!C85</f>
        <v>0</v>
      </c>
      <c r="Q86">
        <f>EmpDetail!D85</f>
        <v>0</v>
      </c>
      <c r="R86">
        <f>EmpDetail!K85</f>
        <v>0</v>
      </c>
    </row>
    <row r="87" spans="1:18" ht="15" thickBot="1">
      <c r="A87" s="1821">
        <v>44013</v>
      </c>
      <c r="B87" s="1815"/>
      <c r="C87" s="1815"/>
      <c r="D87" s="1263"/>
      <c r="E87" s="1783"/>
      <c r="F87" s="1783"/>
      <c r="G87" s="1783"/>
      <c r="H87" s="1783"/>
      <c r="I87" s="1783"/>
      <c r="J87" s="1783"/>
      <c r="K87" s="1783">
        <v>500</v>
      </c>
      <c r="L87" s="1783"/>
      <c r="M87" s="1264"/>
      <c r="N87">
        <f>EmpDetail!A86</f>
        <v>83</v>
      </c>
      <c r="O87">
        <f>EmpDetail!B86</f>
        <v>0</v>
      </c>
      <c r="P87">
        <f>EmpDetail!C86</f>
        <v>0</v>
      </c>
      <c r="Q87">
        <f>EmpDetail!D86</f>
        <v>0</v>
      </c>
      <c r="R87">
        <f>EmpDetail!K86</f>
        <v>0</v>
      </c>
    </row>
    <row r="88" spans="1:18" ht="15" thickBot="1">
      <c r="A88" s="1821">
        <v>44044</v>
      </c>
      <c r="B88" s="1815"/>
      <c r="C88" s="1815"/>
      <c r="D88" s="1263"/>
      <c r="E88" s="1783"/>
      <c r="F88" s="1783"/>
      <c r="G88" s="1783"/>
      <c r="H88" s="1783"/>
      <c r="I88" s="1783"/>
      <c r="J88" s="1783"/>
      <c r="K88" s="1783">
        <v>500</v>
      </c>
      <c r="L88" s="1783"/>
      <c r="M88" s="1264"/>
      <c r="N88">
        <f>EmpDetail!A87</f>
        <v>84</v>
      </c>
      <c r="O88">
        <f>EmpDetail!B87</f>
        <v>0</v>
      </c>
      <c r="P88">
        <f>EmpDetail!C87</f>
        <v>0</v>
      </c>
      <c r="Q88">
        <f>EmpDetail!D87</f>
        <v>0</v>
      </c>
      <c r="R88">
        <f>EmpDetail!K87</f>
        <v>0</v>
      </c>
    </row>
    <row r="89" spans="1:18" ht="15" thickBot="1">
      <c r="A89" s="1821">
        <v>44075</v>
      </c>
      <c r="B89" s="1815"/>
      <c r="C89" s="1815"/>
      <c r="D89" s="1263"/>
      <c r="E89" s="1783"/>
      <c r="F89" s="1783"/>
      <c r="G89" s="1783"/>
      <c r="H89" s="1783"/>
      <c r="I89" s="1783"/>
      <c r="J89" s="1783"/>
      <c r="K89" s="1783">
        <v>500</v>
      </c>
      <c r="L89" s="1783"/>
      <c r="M89" s="1264"/>
      <c r="N89">
        <f>EmpDetail!A88</f>
        <v>85</v>
      </c>
      <c r="O89">
        <f>EmpDetail!B88</f>
        <v>0</v>
      </c>
      <c r="P89">
        <f>EmpDetail!C88</f>
        <v>0</v>
      </c>
      <c r="Q89">
        <f>EmpDetail!D88</f>
        <v>0</v>
      </c>
      <c r="R89">
        <f>EmpDetail!K88</f>
        <v>0</v>
      </c>
    </row>
    <row r="90" spans="1:18" ht="15" thickBot="1">
      <c r="A90" s="1821">
        <v>44105</v>
      </c>
      <c r="B90" s="1815"/>
      <c r="C90" s="1815"/>
      <c r="D90" s="1263"/>
      <c r="E90" s="1783"/>
      <c r="F90" s="1783"/>
      <c r="G90" s="1783"/>
      <c r="H90" s="1783"/>
      <c r="I90" s="1783"/>
      <c r="J90" s="1783"/>
      <c r="K90" s="1783">
        <v>500</v>
      </c>
      <c r="L90" s="1783"/>
      <c r="M90" s="1264"/>
      <c r="N90">
        <f>EmpDetail!A89</f>
        <v>86</v>
      </c>
      <c r="O90">
        <f>EmpDetail!B89</f>
        <v>0</v>
      </c>
      <c r="P90">
        <f>EmpDetail!C89</f>
        <v>0</v>
      </c>
      <c r="Q90">
        <f>EmpDetail!D89</f>
        <v>0</v>
      </c>
      <c r="R90">
        <f>EmpDetail!K89</f>
        <v>0</v>
      </c>
    </row>
    <row r="91" spans="1:18" ht="15" thickBot="1">
      <c r="A91" s="1821">
        <v>44136</v>
      </c>
      <c r="B91" s="1815"/>
      <c r="C91" s="1815"/>
      <c r="D91" s="1263"/>
      <c r="E91" s="1783"/>
      <c r="F91" s="1783"/>
      <c r="G91" s="1783"/>
      <c r="H91" s="1783"/>
      <c r="I91" s="1783"/>
      <c r="J91" s="1783"/>
      <c r="K91" s="1783">
        <v>500</v>
      </c>
      <c r="L91" s="1783"/>
      <c r="M91" s="1264"/>
      <c r="N91">
        <f>EmpDetail!A90</f>
        <v>87</v>
      </c>
      <c r="O91">
        <f>EmpDetail!B90</f>
        <v>0</v>
      </c>
      <c r="P91">
        <f>EmpDetail!C90</f>
        <v>0</v>
      </c>
      <c r="Q91">
        <f>EmpDetail!D90</f>
        <v>0</v>
      </c>
      <c r="R91">
        <f>EmpDetail!K90</f>
        <v>0</v>
      </c>
    </row>
    <row r="92" spans="1:18" ht="15" thickBot="1">
      <c r="A92" s="1821">
        <v>44166</v>
      </c>
      <c r="B92" s="1815"/>
      <c r="C92" s="1815"/>
      <c r="D92" s="1263"/>
      <c r="E92" s="1783"/>
      <c r="F92" s="1783"/>
      <c r="G92" s="1783"/>
      <c r="H92" s="1783"/>
      <c r="I92" s="1783"/>
      <c r="J92" s="1783"/>
      <c r="K92" s="1783">
        <v>500</v>
      </c>
      <c r="L92" s="1783"/>
      <c r="M92" s="1264"/>
      <c r="N92">
        <f>EmpDetail!A91</f>
        <v>88</v>
      </c>
      <c r="O92">
        <f>EmpDetail!B91</f>
        <v>0</v>
      </c>
      <c r="P92">
        <f>EmpDetail!C91</f>
        <v>0</v>
      </c>
      <c r="Q92">
        <f>EmpDetail!D91</f>
        <v>0</v>
      </c>
      <c r="R92">
        <f>EmpDetail!K91</f>
        <v>0</v>
      </c>
    </row>
    <row r="93" spans="1:18" ht="15" thickBot="1">
      <c r="A93" s="1821">
        <v>44197</v>
      </c>
      <c r="B93" s="1815"/>
      <c r="C93" s="1815"/>
      <c r="D93" s="1263"/>
      <c r="E93" s="1783"/>
      <c r="F93" s="1783"/>
      <c r="G93" s="1783"/>
      <c r="H93" s="1783"/>
      <c r="I93" s="1783"/>
      <c r="J93" s="1783"/>
      <c r="K93" s="1783">
        <v>500</v>
      </c>
      <c r="L93" s="1783"/>
      <c r="M93" s="1264"/>
      <c r="N93">
        <f>EmpDetail!A92</f>
        <v>89</v>
      </c>
      <c r="O93">
        <f>EmpDetail!B92</f>
        <v>0</v>
      </c>
      <c r="P93">
        <f>EmpDetail!C92</f>
        <v>0</v>
      </c>
      <c r="Q93">
        <f>EmpDetail!D92</f>
        <v>0</v>
      </c>
      <c r="R93">
        <f>EmpDetail!K92</f>
        <v>0</v>
      </c>
    </row>
    <row r="94" spans="1:18" ht="15" thickBot="1">
      <c r="A94" s="1821">
        <v>44228</v>
      </c>
      <c r="B94" s="1815"/>
      <c r="C94" s="1815"/>
      <c r="D94" s="1263"/>
      <c r="E94" s="1783"/>
      <c r="F94" s="1783"/>
      <c r="G94" s="1783"/>
      <c r="H94" s="1783"/>
      <c r="I94" s="1783"/>
      <c r="J94" s="1783"/>
      <c r="K94" s="1783">
        <v>500</v>
      </c>
      <c r="L94" s="1783"/>
      <c r="M94" s="1264"/>
      <c r="N94">
        <f>EmpDetail!A93</f>
        <v>90</v>
      </c>
      <c r="O94">
        <f>EmpDetail!B93</f>
        <v>0</v>
      </c>
      <c r="P94">
        <f>EmpDetail!C93</f>
        <v>0</v>
      </c>
      <c r="Q94">
        <f>EmpDetail!D93</f>
        <v>0</v>
      </c>
      <c r="R94">
        <f>EmpDetail!K93</f>
        <v>0</v>
      </c>
    </row>
    <row r="95" spans="1:18" ht="15" thickBot="1">
      <c r="A95" s="1821">
        <v>44256</v>
      </c>
      <c r="B95" s="1815"/>
      <c r="C95" s="1815"/>
      <c r="D95" s="1263"/>
      <c r="E95" s="1783"/>
      <c r="F95" s="1783"/>
      <c r="G95" s="1783"/>
      <c r="H95" s="1783"/>
      <c r="I95" s="1783"/>
      <c r="J95" s="1783"/>
      <c r="K95" s="1783">
        <v>500</v>
      </c>
      <c r="L95" s="1783"/>
      <c r="M95" s="1264"/>
      <c r="N95">
        <f>EmpDetail!A94</f>
        <v>91</v>
      </c>
      <c r="O95">
        <f>EmpDetail!B94</f>
        <v>0</v>
      </c>
      <c r="P95">
        <f>EmpDetail!C94</f>
        <v>0</v>
      </c>
      <c r="Q95">
        <f>EmpDetail!D94</f>
        <v>0</v>
      </c>
      <c r="R95">
        <f>EmpDetail!K94</f>
        <v>0</v>
      </c>
    </row>
    <row r="96" spans="1:18" ht="15" thickBot="1">
      <c r="A96" s="1785" t="s">
        <v>689</v>
      </c>
      <c r="B96" s="1785"/>
      <c r="C96" s="1785"/>
      <c r="D96" s="1371"/>
      <c r="E96" s="1820"/>
      <c r="F96" s="1820"/>
      <c r="G96" s="1820"/>
      <c r="H96" s="1820"/>
      <c r="I96" s="1820"/>
      <c r="J96" s="1820"/>
      <c r="K96" s="1820">
        <f>SUM(K84:K95)</f>
        <v>6000</v>
      </c>
      <c r="L96" s="1820"/>
      <c r="M96" s="1371"/>
      <c r="N96">
        <f>EmpDetail!A95</f>
        <v>92</v>
      </c>
      <c r="O96">
        <f>EmpDetail!B95</f>
        <v>0</v>
      </c>
      <c r="P96">
        <f>EmpDetail!C95</f>
        <v>0</v>
      </c>
      <c r="Q96">
        <f>EmpDetail!D95</f>
        <v>0</v>
      </c>
      <c r="R96">
        <f>EmpDetail!K95</f>
        <v>0</v>
      </c>
    </row>
    <row r="97" spans="1:18">
      <c r="A97" s="3"/>
      <c r="B97" s="3"/>
      <c r="C97" s="3"/>
      <c r="D97" s="3"/>
      <c r="E97" s="3"/>
      <c r="F97" s="3"/>
      <c r="G97" s="3"/>
      <c r="H97" s="3"/>
      <c r="I97" s="3"/>
      <c r="J97" s="3"/>
      <c r="K97" s="3"/>
      <c r="L97" s="3"/>
      <c r="M97" s="3"/>
      <c r="N97">
        <f>EmpDetail!A96</f>
        <v>93</v>
      </c>
      <c r="O97">
        <f>EmpDetail!B96</f>
        <v>0</v>
      </c>
      <c r="P97">
        <f>EmpDetail!C96</f>
        <v>0</v>
      </c>
      <c r="Q97">
        <f>EmpDetail!D96</f>
        <v>0</v>
      </c>
      <c r="R97">
        <f>EmpDetail!K96</f>
        <v>0</v>
      </c>
    </row>
    <row r="98" spans="1:18">
      <c r="A98" s="1789" t="s">
        <v>788</v>
      </c>
      <c r="B98" s="1789"/>
      <c r="C98" s="3"/>
      <c r="D98" s="3"/>
      <c r="E98" s="3"/>
      <c r="F98" s="3"/>
      <c r="G98" s="3"/>
      <c r="H98" s="3"/>
      <c r="I98" s="3"/>
      <c r="J98" s="3"/>
      <c r="K98" s="1781" t="str">
        <f>Master!B2</f>
        <v>प्रधानाचार्य</v>
      </c>
      <c r="L98" s="1781"/>
      <c r="M98" s="1781"/>
      <c r="N98">
        <f>EmpDetail!A97</f>
        <v>94</v>
      </c>
      <c r="O98">
        <f>EmpDetail!B97</f>
        <v>0</v>
      </c>
      <c r="P98">
        <f>EmpDetail!C97</f>
        <v>0</v>
      </c>
      <c r="Q98">
        <f>EmpDetail!D97</f>
        <v>0</v>
      </c>
      <c r="R98">
        <f>EmpDetail!K97</f>
        <v>0</v>
      </c>
    </row>
    <row r="99" spans="1:18">
      <c r="A99" s="1786" t="s">
        <v>226</v>
      </c>
      <c r="B99" s="1786"/>
      <c r="C99" s="1792">
        <f>C58</f>
        <v>44286</v>
      </c>
      <c r="D99" s="1792"/>
      <c r="E99" s="3"/>
      <c r="F99" s="3"/>
      <c r="G99" s="3"/>
      <c r="H99" s="3"/>
      <c r="I99" s="3"/>
      <c r="J99" s="3"/>
      <c r="K99" s="1781" t="str">
        <f>Master!B3</f>
        <v xml:space="preserve">राजकीय उच्च माध्यमिक विद्यालय </v>
      </c>
      <c r="L99" s="1781"/>
      <c r="M99" s="1781"/>
      <c r="N99">
        <f>EmpDetail!A98</f>
        <v>95</v>
      </c>
      <c r="O99">
        <f>EmpDetail!B98</f>
        <v>0</v>
      </c>
      <c r="P99">
        <f>EmpDetail!C98</f>
        <v>0</v>
      </c>
      <c r="Q99">
        <f>EmpDetail!D98</f>
        <v>0</v>
      </c>
      <c r="R99">
        <f>EmpDetail!K98</f>
        <v>0</v>
      </c>
    </row>
    <row r="100" spans="1:18">
      <c r="A100" s="3"/>
      <c r="B100" s="3"/>
      <c r="C100" s="3"/>
      <c r="D100" s="3"/>
      <c r="E100" s="3"/>
      <c r="F100" s="3"/>
      <c r="G100" s="3"/>
      <c r="H100" s="3"/>
      <c r="I100" s="3"/>
      <c r="J100" s="3"/>
      <c r="K100" s="1781" t="str">
        <f>Master!B4</f>
        <v>चौगाई]टोंक</v>
      </c>
      <c r="L100" s="1781"/>
      <c r="M100" s="1781"/>
      <c r="N100">
        <f>EmpDetail!A99</f>
        <v>96</v>
      </c>
      <c r="O100">
        <f>EmpDetail!B99</f>
        <v>0</v>
      </c>
      <c r="P100">
        <f>EmpDetail!C99</f>
        <v>0</v>
      </c>
      <c r="Q100">
        <f>EmpDetail!D99</f>
        <v>0</v>
      </c>
      <c r="R100">
        <f>EmpDetail!K99</f>
        <v>0</v>
      </c>
    </row>
    <row r="101" spans="1:18">
      <c r="N101">
        <f>EmpDetail!A100</f>
        <v>97</v>
      </c>
      <c r="O101">
        <f>EmpDetail!B100</f>
        <v>0</v>
      </c>
      <c r="P101">
        <f>EmpDetail!C100</f>
        <v>0</v>
      </c>
      <c r="Q101">
        <f>EmpDetail!D100</f>
        <v>0</v>
      </c>
      <c r="R101">
        <f>EmpDetail!K100</f>
        <v>0</v>
      </c>
    </row>
    <row r="102" spans="1:18">
      <c r="N102">
        <f>EmpDetail!A101</f>
        <v>98</v>
      </c>
      <c r="O102">
        <f>EmpDetail!B101</f>
        <v>0</v>
      </c>
      <c r="P102">
        <f>EmpDetail!C101</f>
        <v>0</v>
      </c>
      <c r="Q102">
        <f>EmpDetail!D101</f>
        <v>0</v>
      </c>
      <c r="R102">
        <f>EmpDetail!K101</f>
        <v>0</v>
      </c>
    </row>
    <row r="103" spans="1:18">
      <c r="N103">
        <f>EmpDetail!A102</f>
        <v>99</v>
      </c>
      <c r="O103">
        <f>EmpDetail!B102</f>
        <v>0</v>
      </c>
      <c r="P103">
        <f>EmpDetail!C102</f>
        <v>0</v>
      </c>
      <c r="Q103">
        <f>EmpDetail!D102</f>
        <v>0</v>
      </c>
      <c r="R103">
        <f>EmpDetail!K102</f>
        <v>0</v>
      </c>
    </row>
    <row r="104" spans="1:18">
      <c r="N104">
        <f>EmpDetail!A103</f>
        <v>100</v>
      </c>
      <c r="O104">
        <f>EmpDetail!B103</f>
        <v>0</v>
      </c>
      <c r="P104">
        <f>EmpDetail!C103</f>
        <v>0</v>
      </c>
      <c r="Q104">
        <f>EmpDetail!D103</f>
        <v>0</v>
      </c>
      <c r="R104">
        <f>EmpDetail!K103</f>
        <v>0</v>
      </c>
    </row>
  </sheetData>
  <sheetProtection password="87C9" sheet="1" objects="1" scenarios="1"/>
  <protectedRanges>
    <protectedRange sqref="C99:D99" name="Range22"/>
    <protectedRange sqref="A76:M79" name="Range20"/>
    <protectedRange sqref="C58:D58" name="Range18"/>
    <protectedRange sqref="G41" name="Range16"/>
    <protectedRange sqref="L36:M36" name="Range14"/>
    <protectedRange sqref="G36:H36" name="Range12"/>
    <protectedRange sqref="C29:D29" name="Range10"/>
    <protectedRange sqref="J21:J24" name="Range8"/>
    <protectedRange sqref="J17:J18" name="Range6"/>
    <protectedRange sqref="K12:L12" name="Range4"/>
    <protectedRange sqref="K5:M5" name="Range2"/>
    <protectedRange sqref="M1" name="Range1"/>
    <protectedRange sqref="C12:D12" name="Range3"/>
    <protectedRange sqref="E14:I14" name="Range5"/>
    <protectedRange sqref="H19:H20" name="Range7"/>
    <protectedRange sqref="L28:M28" name="Range9"/>
    <protectedRange sqref="C36:E36" name="Range11"/>
    <protectedRange sqref="J36" name="Range13"/>
    <protectedRange sqref="B39:M39" name="Range15"/>
    <protectedRange sqref="A46:K54" name="Range17"/>
    <protectedRange sqref="B67:M70" name="Range19"/>
    <protectedRange sqref="A84:M95" name="Range21"/>
  </protectedRanges>
  <mergeCells count="256">
    <mergeCell ref="K98:M98"/>
    <mergeCell ref="K99:M99"/>
    <mergeCell ref="K100:M100"/>
    <mergeCell ref="A98:B98"/>
    <mergeCell ref="A99:B99"/>
    <mergeCell ref="C99:D99"/>
    <mergeCell ref="I93:J93"/>
    <mergeCell ref="I94:J94"/>
    <mergeCell ref="I95:J95"/>
    <mergeCell ref="K93:L93"/>
    <mergeCell ref="K94:L94"/>
    <mergeCell ref="K95:L95"/>
    <mergeCell ref="G96:H96"/>
    <mergeCell ref="I96:J96"/>
    <mergeCell ref="K96:L96"/>
    <mergeCell ref="G93:H93"/>
    <mergeCell ref="G94:H94"/>
    <mergeCell ref="G95:H95"/>
    <mergeCell ref="A93:C93"/>
    <mergeCell ref="A94:C94"/>
    <mergeCell ref="A95:C95"/>
    <mergeCell ref="A96:C96"/>
    <mergeCell ref="E93:F93"/>
    <mergeCell ref="E94:F94"/>
    <mergeCell ref="K84:L84"/>
    <mergeCell ref="K85:L85"/>
    <mergeCell ref="K86:L86"/>
    <mergeCell ref="K87:L87"/>
    <mergeCell ref="K88:L88"/>
    <mergeCell ref="K89:L89"/>
    <mergeCell ref="K90:L90"/>
    <mergeCell ref="K91:L91"/>
    <mergeCell ref="K92:L92"/>
    <mergeCell ref="G84:H84"/>
    <mergeCell ref="G85:H85"/>
    <mergeCell ref="G86:H86"/>
    <mergeCell ref="G87:H87"/>
    <mergeCell ref="G88:H88"/>
    <mergeCell ref="G89:H89"/>
    <mergeCell ref="G90:H90"/>
    <mergeCell ref="G91:H91"/>
    <mergeCell ref="G92:H92"/>
    <mergeCell ref="I84:J84"/>
    <mergeCell ref="I85:J85"/>
    <mergeCell ref="I86:J86"/>
    <mergeCell ref="I87:J87"/>
    <mergeCell ref="I88:J88"/>
    <mergeCell ref="I89:J89"/>
    <mergeCell ref="I90:J90"/>
    <mergeCell ref="I91:J91"/>
    <mergeCell ref="I92:J92"/>
    <mergeCell ref="E95:F95"/>
    <mergeCell ref="E96:F96"/>
    <mergeCell ref="A84:C84"/>
    <mergeCell ref="A85:C85"/>
    <mergeCell ref="A86:C86"/>
    <mergeCell ref="A87:C87"/>
    <mergeCell ref="A88:C88"/>
    <mergeCell ref="A89:C89"/>
    <mergeCell ref="A90:C90"/>
    <mergeCell ref="A91:C91"/>
    <mergeCell ref="A92:C92"/>
    <mergeCell ref="E84:F84"/>
    <mergeCell ref="E85:F85"/>
    <mergeCell ref="E86:F86"/>
    <mergeCell ref="E87:F87"/>
    <mergeCell ref="E88:F88"/>
    <mergeCell ref="E89:F89"/>
    <mergeCell ref="E90:F90"/>
    <mergeCell ref="E91:F91"/>
    <mergeCell ref="E92:F92"/>
    <mergeCell ref="A81:M81"/>
    <mergeCell ref="A82:C82"/>
    <mergeCell ref="E82:F82"/>
    <mergeCell ref="G82:H82"/>
    <mergeCell ref="I82:J82"/>
    <mergeCell ref="K82:L82"/>
    <mergeCell ref="A83:C83"/>
    <mergeCell ref="E83:F83"/>
    <mergeCell ref="G83:H83"/>
    <mergeCell ref="I83:J83"/>
    <mergeCell ref="K83:L83"/>
    <mergeCell ref="A72:M72"/>
    <mergeCell ref="A73:M73"/>
    <mergeCell ref="A74:M74"/>
    <mergeCell ref="A75:M75"/>
    <mergeCell ref="A76:M76"/>
    <mergeCell ref="A77:M77"/>
    <mergeCell ref="A78:M78"/>
    <mergeCell ref="A79:M79"/>
    <mergeCell ref="A80:M80"/>
    <mergeCell ref="J67:K67"/>
    <mergeCell ref="J68:K68"/>
    <mergeCell ref="J69:K69"/>
    <mergeCell ref="J70:K70"/>
    <mergeCell ref="L67:M67"/>
    <mergeCell ref="L68:M68"/>
    <mergeCell ref="L69:M69"/>
    <mergeCell ref="L70:M70"/>
    <mergeCell ref="A71:M71"/>
    <mergeCell ref="B67:D67"/>
    <mergeCell ref="B68:D68"/>
    <mergeCell ref="B69:D69"/>
    <mergeCell ref="B70:D70"/>
    <mergeCell ref="E67:G67"/>
    <mergeCell ref="E68:G68"/>
    <mergeCell ref="E69:G69"/>
    <mergeCell ref="E70:G70"/>
    <mergeCell ref="H70:I70"/>
    <mergeCell ref="H69:I69"/>
    <mergeCell ref="H68:I68"/>
    <mergeCell ref="H67:I67"/>
    <mergeCell ref="B65:D65"/>
    <mergeCell ref="B66:D66"/>
    <mergeCell ref="E65:G65"/>
    <mergeCell ref="E66:G66"/>
    <mergeCell ref="H65:I65"/>
    <mergeCell ref="H66:I66"/>
    <mergeCell ref="J65:K65"/>
    <mergeCell ref="L65:M65"/>
    <mergeCell ref="J66:K66"/>
    <mergeCell ref="L66:M66"/>
    <mergeCell ref="A1:B1"/>
    <mergeCell ref="H1:L1"/>
    <mergeCell ref="F10:G10"/>
    <mergeCell ref="H10:I10"/>
    <mergeCell ref="A60:M60"/>
    <mergeCell ref="A61:M61"/>
    <mergeCell ref="A62:M62"/>
    <mergeCell ref="A63:M63"/>
    <mergeCell ref="A64:M64"/>
    <mergeCell ref="A2:B2"/>
    <mergeCell ref="A3:B3"/>
    <mergeCell ref="A4:B4"/>
    <mergeCell ref="A6:B6"/>
    <mergeCell ref="K2:M2"/>
    <mergeCell ref="K3:M3"/>
    <mergeCell ref="C2:J2"/>
    <mergeCell ref="C3:J3"/>
    <mergeCell ref="E6:H6"/>
    <mergeCell ref="C7:D7"/>
    <mergeCell ref="E7:H7"/>
    <mergeCell ref="K7:M7"/>
    <mergeCell ref="B9:E9"/>
    <mergeCell ref="I9:J9"/>
    <mergeCell ref="F9:H9"/>
    <mergeCell ref="K9:M9"/>
    <mergeCell ref="A7:B7"/>
    <mergeCell ref="I4:J4"/>
    <mergeCell ref="K4:M4"/>
    <mergeCell ref="I5:J5"/>
    <mergeCell ref="K5:M5"/>
    <mergeCell ref="A5:H5"/>
    <mergeCell ref="C4:H4"/>
    <mergeCell ref="C6:D6"/>
    <mergeCell ref="L6:M6"/>
    <mergeCell ref="C12:D12"/>
    <mergeCell ref="E12:F12"/>
    <mergeCell ref="G12:I12"/>
    <mergeCell ref="K12:L12"/>
    <mergeCell ref="B13:D13"/>
    <mergeCell ref="J13:M13"/>
    <mergeCell ref="E13:I13"/>
    <mergeCell ref="B10:E10"/>
    <mergeCell ref="K10:M10"/>
    <mergeCell ref="C11:D11"/>
    <mergeCell ref="E11:F11"/>
    <mergeCell ref="G11:I11"/>
    <mergeCell ref="K11:M11"/>
    <mergeCell ref="D19:E19"/>
    <mergeCell ref="C15:G15"/>
    <mergeCell ref="I15:J15"/>
    <mergeCell ref="L15:M15"/>
    <mergeCell ref="L16:M16"/>
    <mergeCell ref="L17:M17"/>
    <mergeCell ref="B14:D14"/>
    <mergeCell ref="E14:I14"/>
    <mergeCell ref="J14:M14"/>
    <mergeCell ref="D16:E16"/>
    <mergeCell ref="D17:E17"/>
    <mergeCell ref="D18:E18"/>
    <mergeCell ref="J27:K27"/>
    <mergeCell ref="F27:I27"/>
    <mergeCell ref="L27:M27"/>
    <mergeCell ref="B28:D28"/>
    <mergeCell ref="E28:I28"/>
    <mergeCell ref="J28:K28"/>
    <mergeCell ref="L28:M28"/>
    <mergeCell ref="E20:G20"/>
    <mergeCell ref="E21:G21"/>
    <mergeCell ref="E22:G22"/>
    <mergeCell ref="E23:G23"/>
    <mergeCell ref="E24:G24"/>
    <mergeCell ref="F25:I25"/>
    <mergeCell ref="B41:F41"/>
    <mergeCell ref="C36:E36"/>
    <mergeCell ref="G36:H36"/>
    <mergeCell ref="L36:M36"/>
    <mergeCell ref="C37:E37"/>
    <mergeCell ref="B39:M39"/>
    <mergeCell ref="F40:G40"/>
    <mergeCell ref="C29:D29"/>
    <mergeCell ref="C35:E35"/>
    <mergeCell ref="G35:H35"/>
    <mergeCell ref="L35:M35"/>
    <mergeCell ref="L34:M34"/>
    <mergeCell ref="B34:H34"/>
    <mergeCell ref="I34:J34"/>
    <mergeCell ref="A44:E44"/>
    <mergeCell ref="F44:H44"/>
    <mergeCell ref="I44:K44"/>
    <mergeCell ref="L44:M44"/>
    <mergeCell ref="A45:E45"/>
    <mergeCell ref="F45:H45"/>
    <mergeCell ref="I45:K45"/>
    <mergeCell ref="L45:M45"/>
    <mergeCell ref="A46:E46"/>
    <mergeCell ref="A54:E54"/>
    <mergeCell ref="F46:H46"/>
    <mergeCell ref="F47:H47"/>
    <mergeCell ref="F48:H48"/>
    <mergeCell ref="F49:H49"/>
    <mergeCell ref="F50:H50"/>
    <mergeCell ref="F51:H51"/>
    <mergeCell ref="F52:H52"/>
    <mergeCell ref="F53:H53"/>
    <mergeCell ref="A47:E47"/>
    <mergeCell ref="A48:E48"/>
    <mergeCell ref="A49:E49"/>
    <mergeCell ref="A50:E50"/>
    <mergeCell ref="A51:E51"/>
    <mergeCell ref="A52:E52"/>
    <mergeCell ref="C58:D58"/>
    <mergeCell ref="L48:M48"/>
    <mergeCell ref="L47:M47"/>
    <mergeCell ref="L46:M46"/>
    <mergeCell ref="K57:M57"/>
    <mergeCell ref="K58:M58"/>
    <mergeCell ref="K59:M59"/>
    <mergeCell ref="L54:M54"/>
    <mergeCell ref="L53:M53"/>
    <mergeCell ref="L52:M52"/>
    <mergeCell ref="L51:M51"/>
    <mergeCell ref="L50:M50"/>
    <mergeCell ref="L49:M49"/>
    <mergeCell ref="F54:H54"/>
    <mergeCell ref="I46:K46"/>
    <mergeCell ref="I47:K47"/>
    <mergeCell ref="I48:K48"/>
    <mergeCell ref="I49:K49"/>
    <mergeCell ref="I50:K50"/>
    <mergeCell ref="I51:K51"/>
    <mergeCell ref="I52:K52"/>
    <mergeCell ref="I53:K53"/>
    <mergeCell ref="I54:K54"/>
    <mergeCell ref="A53:E53"/>
  </mergeCells>
  <dataValidations count="3">
    <dataValidation type="list" allowBlank="1" showInputMessage="1" showErrorMessage="1" sqref="C12:D12">
      <formula1>"स्थानांतरण,पदौन्नति,उच्च पद पर नियुक्ति,सेवानिवृत्ति,मृत्यु"</formula1>
    </dataValidation>
    <dataValidation type="list" allowBlank="1" showInputMessage="1" showErrorMessage="1" sqref="C29:D29">
      <formula1>"मध्यान्ह पूर्व,मध्यान्ह पश्चात"</formula1>
    </dataValidation>
    <dataValidation type="list" allowBlank="1" showInputMessage="1" showErrorMessage="1" sqref="A46:E54">
      <formula1>"GPF/Ec.Pen.fund,State Insurance,R P M F,Income Tax, Life Insurance,State Insurance Loan,State Insurance Loan Interest,GPF Loan,HBA Old,GIS,Hitkari Nidhi,Other"</formula1>
    </dataValidation>
  </dataValidations>
  <pageMargins left="0.19" right="0.17" top="0.17" bottom="0.28999999999999998" header="0.17" footer="0.2"/>
  <pageSetup paperSize="9" scale="85" orientation="portrait" blackAndWhite="1" verticalDpi="0" r:id="rId1"/>
  <drawing r:id="rId2"/>
  <legacyDrawing r:id="rId3"/>
</worksheet>
</file>

<file path=xl/worksheets/sheet28.xml><?xml version="1.0" encoding="utf-8"?>
<worksheet xmlns="http://schemas.openxmlformats.org/spreadsheetml/2006/main" xmlns:r="http://schemas.openxmlformats.org/officeDocument/2006/relationships">
  <sheetPr codeName="Sheet28">
    <tabColor rgb="FF00B0F0"/>
  </sheetPr>
  <dimension ref="A1:M104"/>
  <sheetViews>
    <sheetView showGridLines="0" showRowColHeaders="0" workbookViewId="0">
      <selection activeCell="I6" sqref="I6"/>
    </sheetView>
  </sheetViews>
  <sheetFormatPr defaultRowHeight="14.4"/>
  <cols>
    <col min="6" max="6" width="10.5546875" customWidth="1"/>
    <col min="7" max="7" width="11.109375" customWidth="1"/>
    <col min="9" max="9" width="13.5546875" customWidth="1"/>
    <col min="10" max="13" width="0" hidden="1" customWidth="1"/>
  </cols>
  <sheetData>
    <row r="1" spans="1:13" ht="23.25" customHeight="1">
      <c r="D1" s="1822" t="s">
        <v>607</v>
      </c>
      <c r="E1" s="1822"/>
      <c r="F1" s="1822"/>
      <c r="G1" s="1822"/>
      <c r="H1" s="1822"/>
      <c r="I1" s="317">
        <v>4</v>
      </c>
    </row>
    <row r="2" spans="1:13" ht="22.8">
      <c r="A2" s="1749" t="str">
        <f>Master!G2&amp;Master!H2</f>
        <v>कार्यालय&amp;राजकीय उच्च माध्यमिक विद्यालय ]चौगाई]टोंक</v>
      </c>
      <c r="B2" s="1749"/>
      <c r="C2" s="1749"/>
      <c r="D2" s="1749"/>
      <c r="E2" s="1749"/>
      <c r="F2" s="1749"/>
      <c r="G2" s="1749"/>
      <c r="H2" s="1749"/>
      <c r="I2" s="1749"/>
    </row>
    <row r="3" spans="1:13" ht="15.6">
      <c r="A3" s="320" t="s">
        <v>283</v>
      </c>
      <c r="B3" s="318" t="str">
        <f>Master!H3&amp;Master!I3&amp;Master!J3&amp;Master!E3&amp;"/"</f>
        <v>राउमावि/चौगाई/संस्था/2021-22/</v>
      </c>
      <c r="C3" s="319"/>
      <c r="D3" s="319"/>
      <c r="E3" s="319"/>
      <c r="F3" s="319"/>
      <c r="G3" s="319"/>
      <c r="H3" s="320" t="s">
        <v>226</v>
      </c>
      <c r="I3" s="321">
        <f ca="1">TODAY()</f>
        <v>44369</v>
      </c>
    </row>
    <row r="4" spans="1:13" ht="13.5" customHeight="1">
      <c r="A4" s="228"/>
      <c r="B4" s="228"/>
      <c r="C4" s="228"/>
      <c r="D4" s="228"/>
      <c r="E4" s="228"/>
      <c r="F4" s="228"/>
      <c r="G4" s="228"/>
      <c r="H4" s="228"/>
      <c r="I4" s="228"/>
    </row>
    <row r="5" spans="1:13" ht="18">
      <c r="A5" s="228" t="s">
        <v>642</v>
      </c>
      <c r="B5" s="228"/>
      <c r="C5" s="228"/>
      <c r="D5" s="228"/>
      <c r="E5" s="228"/>
      <c r="F5" s="228"/>
      <c r="G5" s="228"/>
      <c r="H5" s="228"/>
      <c r="I5" s="228"/>
      <c r="J5">
        <f>EmpDetail!A4</f>
        <v>1</v>
      </c>
      <c r="K5" t="str">
        <f>EmpDetail!B4</f>
        <v>fd'ku yky cSjok</v>
      </c>
      <c r="L5" t="str">
        <f>EmpDetail!C4</f>
        <v>प्रधानाचार्य</v>
      </c>
      <c r="M5" t="str">
        <f>EmpDetail!D4</f>
        <v>राउमावि चौगाई</v>
      </c>
    </row>
    <row r="6" spans="1:13" ht="18">
      <c r="A6" s="228"/>
      <c r="B6" s="1755" t="s">
        <v>643</v>
      </c>
      <c r="C6" s="1755"/>
      <c r="D6" s="1755"/>
      <c r="E6" s="1755"/>
      <c r="F6" s="228"/>
      <c r="G6" s="228"/>
      <c r="H6" s="228"/>
      <c r="I6" s="228"/>
      <c r="J6">
        <f>EmpDetail!A5</f>
        <v>2</v>
      </c>
      <c r="K6" t="str">
        <f>EmpDetail!B5</f>
        <v>iwj.k pUn y{kdkj</v>
      </c>
      <c r="L6" t="str">
        <f>EmpDetail!C5</f>
        <v>व्याख्याता</v>
      </c>
      <c r="M6" t="str">
        <f>EmpDetail!D5</f>
        <v>राउमावि चौगाई</v>
      </c>
    </row>
    <row r="7" spans="1:13" ht="18">
      <c r="A7" s="228"/>
      <c r="B7" s="1755" t="s">
        <v>644</v>
      </c>
      <c r="C7" s="1755"/>
      <c r="D7" s="1755"/>
      <c r="E7" s="1755"/>
      <c r="F7" s="228"/>
      <c r="G7" s="228"/>
      <c r="H7" s="228"/>
      <c r="I7" s="228"/>
      <c r="J7">
        <f>EmpDetail!A6</f>
        <v>3</v>
      </c>
      <c r="K7" t="str">
        <f>EmpDetail!B6</f>
        <v>jktsUnz dqekj tSu</v>
      </c>
      <c r="L7" t="str">
        <f>EmpDetail!C6</f>
        <v>व्याख्याता</v>
      </c>
      <c r="M7" t="str">
        <f>EmpDetail!D6</f>
        <v>राउमावि चौगाई</v>
      </c>
    </row>
    <row r="8" spans="1:13" ht="18">
      <c r="A8" s="228"/>
      <c r="B8" s="1755" t="s">
        <v>2699</v>
      </c>
      <c r="C8" s="1755"/>
      <c r="D8" s="1755"/>
      <c r="E8" s="1755"/>
      <c r="F8" s="228"/>
      <c r="G8" s="228"/>
      <c r="H8" s="228"/>
      <c r="I8" s="228"/>
      <c r="J8">
        <f>EmpDetail!A7</f>
        <v>4</v>
      </c>
      <c r="K8" t="str">
        <f>EmpDetail!B7</f>
        <v>fd'ku yky cSjok</v>
      </c>
      <c r="L8" t="str">
        <f>EmpDetail!C7</f>
        <v>व्याख्याता</v>
      </c>
      <c r="M8" t="str">
        <f>EmpDetail!D7</f>
        <v>राउमावि चौगाई</v>
      </c>
    </row>
    <row r="9" spans="1:13" ht="12.75" customHeight="1">
      <c r="A9" s="228"/>
      <c r="B9" s="228"/>
      <c r="C9" s="228"/>
      <c r="D9" s="228"/>
      <c r="E9" s="228"/>
      <c r="F9" s="228"/>
      <c r="G9" s="228"/>
      <c r="H9" s="228"/>
      <c r="I9" s="228"/>
      <c r="J9">
        <f>EmpDetail!A8</f>
        <v>5</v>
      </c>
      <c r="K9" t="str">
        <f>EmpDetail!B8</f>
        <v>lR;ukjk;.k 'kekZ</v>
      </c>
      <c r="L9" t="str">
        <f>EmpDetail!C8</f>
        <v>वरिष्ठ अध्यापक</v>
      </c>
      <c r="M9" t="str">
        <f>EmpDetail!D8</f>
        <v>राउमावि चौगाई</v>
      </c>
    </row>
    <row r="10" spans="1:13" ht="18">
      <c r="A10" s="228" t="s">
        <v>646</v>
      </c>
      <c r="B10" s="1632" t="s">
        <v>647</v>
      </c>
      <c r="C10" s="1632"/>
      <c r="D10" s="1632"/>
      <c r="E10" s="1632"/>
      <c r="F10" s="1632"/>
      <c r="G10" s="1632"/>
      <c r="H10" s="1632"/>
      <c r="I10" s="1632"/>
      <c r="J10">
        <f>EmpDetail!A9</f>
        <v>6</v>
      </c>
      <c r="K10" t="str">
        <f>EmpDetail!B9</f>
        <v>iq"ik tSu</v>
      </c>
      <c r="L10" t="str">
        <f>EmpDetail!C9</f>
        <v>वरिष्ठ अध्यापक</v>
      </c>
      <c r="M10" t="str">
        <f>EmpDetail!D9</f>
        <v>राउमावि चौगाई</v>
      </c>
    </row>
    <row r="11" spans="1:13" ht="18">
      <c r="A11" s="228"/>
      <c r="B11" s="1751" t="s">
        <v>648</v>
      </c>
      <c r="C11" s="1751"/>
      <c r="D11" s="1751"/>
      <c r="E11" s="1751"/>
      <c r="F11" s="1751"/>
      <c r="G11" s="1751"/>
      <c r="H11" s="1751"/>
      <c r="I11" s="1751"/>
      <c r="J11">
        <f>EmpDetail!A10</f>
        <v>7</v>
      </c>
      <c r="K11" t="str">
        <f>EmpDetail!B10</f>
        <v>vk'kkjke eh.kk</v>
      </c>
      <c r="L11" t="str">
        <f>EmpDetail!C10</f>
        <v>वरिष्ठ अध्यापक</v>
      </c>
      <c r="M11" t="str">
        <f>EmpDetail!D10</f>
        <v>राउमावि चौगाई</v>
      </c>
    </row>
    <row r="12" spans="1:13" ht="18">
      <c r="A12" s="228" t="s">
        <v>645</v>
      </c>
      <c r="B12" s="228"/>
      <c r="C12" s="228"/>
      <c r="D12" s="228"/>
      <c r="E12" s="228"/>
      <c r="F12" s="228"/>
      <c r="G12" s="228"/>
      <c r="H12" s="228"/>
      <c r="I12" s="228"/>
      <c r="J12">
        <f>EmpDetail!A11</f>
        <v>8</v>
      </c>
      <c r="K12" t="str">
        <f>EmpDetail!B11</f>
        <v>t;iky flag</v>
      </c>
      <c r="L12" t="str">
        <f>EmpDetail!C11</f>
        <v>वरिष्ठ अध्यापक</v>
      </c>
      <c r="M12" t="str">
        <f>EmpDetail!D11</f>
        <v>राउमावि चौगाई</v>
      </c>
    </row>
    <row r="13" spans="1:13" ht="18">
      <c r="A13" s="228"/>
      <c r="B13" s="1632" t="s">
        <v>649</v>
      </c>
      <c r="C13" s="1632"/>
      <c r="D13" s="1632"/>
      <c r="E13" s="1632"/>
      <c r="F13" s="1751" t="str">
        <f>IF(ISNA(VLOOKUP($I1,$J$5:$M$104,2,FALSE)),"",VLOOKUP($I1,$J$5:$M$104,2,FALSE))</f>
        <v>fd'ku yky cSjok</v>
      </c>
      <c r="G13" s="1751"/>
      <c r="H13" s="1751"/>
      <c r="I13" s="1751"/>
      <c r="J13">
        <f>EmpDetail!A12</f>
        <v>9</v>
      </c>
      <c r="K13" t="str">
        <f>EmpDetail!B12</f>
        <v>jkeizlkn jsxj</v>
      </c>
      <c r="L13" t="str">
        <f>EmpDetail!C12</f>
        <v>वरिष्ठ अध्यापक</v>
      </c>
      <c r="M13" t="str">
        <f>EmpDetail!D12</f>
        <v>राउमावि चौगाई</v>
      </c>
    </row>
    <row r="14" spans="1:13" ht="18">
      <c r="A14" s="300" t="s">
        <v>572</v>
      </c>
      <c r="B14" s="1795" t="str">
        <f>IF(ISNA(VLOOKUP($I1,$J$5:$M$104,3,FALSE)),"",VLOOKUP($I1,$J$5:$M$104,3,FALSE))</f>
        <v>व्याख्याता</v>
      </c>
      <c r="C14" s="1795"/>
      <c r="D14" s="1632" t="s">
        <v>573</v>
      </c>
      <c r="E14" s="1632"/>
      <c r="F14" s="1798" t="str">
        <f>IF(ISNA(VLOOKUP($I1,$J$5:$M$104,4,FALSE)),"",VLOOKUP($I1,$J$5:$M$104,4,FALSE))</f>
        <v>राउमावि चौगाई</v>
      </c>
      <c r="G14" s="1798"/>
      <c r="H14" s="1798"/>
      <c r="I14" s="1798"/>
      <c r="J14">
        <f>EmpDetail!A13</f>
        <v>10</v>
      </c>
      <c r="K14" t="str">
        <f>EmpDetail!B13</f>
        <v>egsUnz dqekj tkV</v>
      </c>
      <c r="L14" t="str">
        <f>EmpDetail!C13</f>
        <v>शारीरिक शिक्षक</v>
      </c>
      <c r="M14" t="str">
        <f>EmpDetail!D13</f>
        <v>राउमावि चौगाई</v>
      </c>
    </row>
    <row r="15" spans="1:13" ht="18">
      <c r="A15" s="1632" t="s">
        <v>655</v>
      </c>
      <c r="B15" s="1632"/>
      <c r="C15" s="1632"/>
      <c r="D15" s="1632"/>
      <c r="E15" s="1632"/>
      <c r="F15" s="1632"/>
      <c r="G15" s="1632"/>
      <c r="H15" s="1632"/>
      <c r="I15" s="1632"/>
      <c r="J15">
        <f>EmpDetail!A14</f>
        <v>11</v>
      </c>
      <c r="K15" t="str">
        <f>EmpDetail!B14</f>
        <v>NksVw yky jsxj</v>
      </c>
      <c r="L15" t="str">
        <f>EmpDetail!C14</f>
        <v>अध्यापक ग्रेड III</v>
      </c>
      <c r="M15" t="str">
        <f>EmpDetail!D14</f>
        <v>राउमावि चौगाई</v>
      </c>
    </row>
    <row r="16" spans="1:13" ht="18">
      <c r="A16" s="1797" t="s">
        <v>665</v>
      </c>
      <c r="B16" s="1797"/>
      <c r="C16" s="1797"/>
      <c r="D16" s="1797"/>
      <c r="E16" s="1632" t="s">
        <v>656</v>
      </c>
      <c r="F16" s="1632"/>
      <c r="G16" s="1632"/>
      <c r="H16" s="1632"/>
      <c r="I16" s="1632"/>
      <c r="J16">
        <f>EmpDetail!A15</f>
        <v>12</v>
      </c>
      <c r="K16" t="str">
        <f>EmpDetail!B15</f>
        <v>dUgS;k yky egkoj</v>
      </c>
      <c r="L16" t="str">
        <f>EmpDetail!C15</f>
        <v>अध्यापक ग्रेड III</v>
      </c>
      <c r="M16" t="str">
        <f>EmpDetail!D15</f>
        <v>राउमावि चौगाई</v>
      </c>
    </row>
    <row r="17" spans="1:13" ht="18">
      <c r="A17" s="1632" t="s">
        <v>657</v>
      </c>
      <c r="B17" s="1632"/>
      <c r="C17" s="1632"/>
      <c r="D17" s="1632"/>
      <c r="E17" s="1632"/>
      <c r="F17" s="1632"/>
      <c r="G17" s="1632"/>
      <c r="H17" s="1632"/>
      <c r="I17" s="1632"/>
      <c r="J17">
        <f>EmpDetail!A16</f>
        <v>13</v>
      </c>
      <c r="K17" t="str">
        <f>EmpDetail!B16</f>
        <v>prqHkqZt tkV</v>
      </c>
      <c r="L17" t="str">
        <f>EmpDetail!C16</f>
        <v>अध्यापक ग्रेड III</v>
      </c>
      <c r="M17" t="str">
        <f>EmpDetail!D16</f>
        <v>राउमावि चौगाई</v>
      </c>
    </row>
    <row r="18" spans="1:13" ht="18">
      <c r="A18" s="228" t="s">
        <v>658</v>
      </c>
      <c r="B18" s="228"/>
      <c r="C18" s="228"/>
      <c r="D18" s="228"/>
      <c r="E18" s="228"/>
      <c r="F18" s="228"/>
      <c r="G18" s="228"/>
      <c r="H18" s="228"/>
      <c r="I18" s="228"/>
      <c r="J18">
        <f>EmpDetail!A17</f>
        <v>14</v>
      </c>
      <c r="K18" t="str">
        <f>EmpDetail!B17</f>
        <v>vklsQk [kku</v>
      </c>
      <c r="L18" t="str">
        <f>EmpDetail!C17</f>
        <v>अध्यापक ग्रेड III</v>
      </c>
      <c r="M18" t="str">
        <f>EmpDetail!D17</f>
        <v>राउमावि चौगाई</v>
      </c>
    </row>
    <row r="19" spans="1:13" ht="18">
      <c r="A19" s="228"/>
      <c r="B19" s="228" t="s">
        <v>659</v>
      </c>
      <c r="C19" s="228"/>
      <c r="D19" s="228"/>
      <c r="E19" s="228"/>
      <c r="F19" s="228"/>
      <c r="G19" s="228"/>
      <c r="H19" s="228"/>
      <c r="I19" s="228"/>
      <c r="J19">
        <f>EmpDetail!A18</f>
        <v>15</v>
      </c>
      <c r="K19" t="str">
        <f>EmpDetail!B18</f>
        <v>lq'khyk cSjok</v>
      </c>
      <c r="L19" t="str">
        <f>EmpDetail!C18</f>
        <v>कनिष्ठ सहायक</v>
      </c>
      <c r="M19" t="str">
        <f>EmpDetail!D18</f>
        <v>राउमावि चौगाई</v>
      </c>
    </row>
    <row r="20" spans="1:13" ht="18">
      <c r="A20" s="228"/>
      <c r="B20" s="228"/>
      <c r="C20" s="228"/>
      <c r="D20" s="228"/>
      <c r="E20" s="228"/>
      <c r="F20" s="228"/>
      <c r="G20" s="1754" t="str">
        <f>Master!B2</f>
        <v>प्रधानाचार्य</v>
      </c>
      <c r="H20" s="1754"/>
      <c r="I20" s="1754"/>
      <c r="J20">
        <f>EmpDetail!A19</f>
        <v>16</v>
      </c>
      <c r="K20" t="str">
        <f>EmpDetail!B19</f>
        <v>txnh'k izlkn rsyh</v>
      </c>
      <c r="L20" t="str">
        <f>EmpDetail!C19</f>
        <v>सहायक कर्मचारी</v>
      </c>
      <c r="M20" t="str">
        <f>EmpDetail!D19</f>
        <v>राउमावि चौगाई</v>
      </c>
    </row>
    <row r="21" spans="1:13" ht="18">
      <c r="A21" s="228"/>
      <c r="B21" s="228"/>
      <c r="C21" s="228"/>
      <c r="D21" s="228"/>
      <c r="E21" s="228"/>
      <c r="F21" s="228"/>
      <c r="G21" s="1754" t="str">
        <f>Master!B3</f>
        <v xml:space="preserve">राजकीय उच्च माध्यमिक विद्यालय </v>
      </c>
      <c r="H21" s="1754"/>
      <c r="I21" s="1754"/>
      <c r="J21">
        <f>EmpDetail!A20</f>
        <v>17</v>
      </c>
      <c r="K21" t="str">
        <f>EmpDetail!B20</f>
        <v>jfoUnz dqekj tSu</v>
      </c>
      <c r="L21" t="str">
        <f>EmpDetail!C20</f>
        <v>अध्यापक ग्रेड III</v>
      </c>
      <c r="M21" t="str">
        <f>EmpDetail!D20</f>
        <v>राउप्रावि मोहिनी</v>
      </c>
    </row>
    <row r="22" spans="1:13" ht="18">
      <c r="A22" s="228"/>
      <c r="B22" s="228"/>
      <c r="C22" s="228"/>
      <c r="D22" s="228"/>
      <c r="E22" s="228"/>
      <c r="F22" s="228"/>
      <c r="G22" s="1754" t="str">
        <f>Master!B4</f>
        <v>चौगाई]टोंक</v>
      </c>
      <c r="H22" s="1754"/>
      <c r="I22" s="1754"/>
      <c r="J22">
        <f>EmpDetail!A21</f>
        <v>18</v>
      </c>
      <c r="K22" t="str">
        <f>EmpDetail!B21</f>
        <v xml:space="preserve"> ';ke lqUnj ckxkSM</v>
      </c>
      <c r="L22" t="str">
        <f>EmpDetail!C21</f>
        <v>अध्यापक ग्रेड III</v>
      </c>
      <c r="M22" t="str">
        <f>EmpDetail!D21</f>
        <v>राउप्रावि मोहिनी</v>
      </c>
    </row>
    <row r="23" spans="1:13" ht="18">
      <c r="A23" s="228" t="s">
        <v>660</v>
      </c>
      <c r="B23" s="228"/>
      <c r="C23" s="228"/>
      <c r="D23" s="228"/>
      <c r="E23" s="228"/>
      <c r="F23" s="228"/>
      <c r="G23" s="228"/>
      <c r="H23" s="228"/>
      <c r="I23" s="228"/>
      <c r="J23">
        <f>EmpDetail!A22</f>
        <v>19</v>
      </c>
      <c r="K23" t="str">
        <f>EmpDetail!B22</f>
        <v>d`".kk 'kekZ</v>
      </c>
      <c r="L23" t="str">
        <f>EmpDetail!C22</f>
        <v>प्रबोधक</v>
      </c>
      <c r="M23" t="str">
        <f>EmpDetail!D22</f>
        <v>राउप्रावि मोहिनी</v>
      </c>
    </row>
    <row r="24" spans="1:13" ht="18">
      <c r="A24" s="315">
        <f>IF(B24="","",1)</f>
        <v>1</v>
      </c>
      <c r="B24" s="1823" t="s">
        <v>661</v>
      </c>
      <c r="C24" s="1823"/>
      <c r="D24" s="316" t="s">
        <v>664</v>
      </c>
      <c r="E24" s="228"/>
      <c r="F24" s="228"/>
      <c r="G24" s="228"/>
      <c r="H24" s="228"/>
      <c r="I24" s="228"/>
      <c r="J24">
        <f>EmpDetail!A23</f>
        <v>20</v>
      </c>
      <c r="K24" t="str">
        <f>EmpDetail!B23</f>
        <v>/keZsUnz pkS/kjh</v>
      </c>
      <c r="L24" t="str">
        <f>EmpDetail!C23</f>
        <v>अध्यापक ग्रेड III</v>
      </c>
      <c r="M24" t="str">
        <f>EmpDetail!D23</f>
        <v>राउप्रावि गोरधनपुरा</v>
      </c>
    </row>
    <row r="25" spans="1:13" ht="18">
      <c r="A25" s="315">
        <f>IF(B25="","",A24+1)</f>
        <v>2</v>
      </c>
      <c r="B25" s="1823" t="s">
        <v>662</v>
      </c>
      <c r="C25" s="1823"/>
      <c r="D25" s="316" t="s">
        <v>664</v>
      </c>
      <c r="E25" s="228"/>
      <c r="F25" s="228"/>
      <c r="G25" s="228"/>
      <c r="H25" s="228"/>
      <c r="I25" s="228"/>
      <c r="J25">
        <f>EmpDetail!A24</f>
        <v>21</v>
      </c>
      <c r="K25" t="str">
        <f>EmpDetail!B24</f>
        <v>izgykn ekyh</v>
      </c>
      <c r="L25" t="str">
        <f>EmpDetail!C24</f>
        <v>प्रबोधक</v>
      </c>
      <c r="M25" t="str">
        <f>EmpDetail!D24</f>
        <v>राउप्रावि गोरधनपुरा</v>
      </c>
    </row>
    <row r="26" spans="1:13" ht="18">
      <c r="A26" s="315">
        <f t="shared" ref="A26:A29" si="0">IF(B26="","",A25+1)</f>
        <v>3</v>
      </c>
      <c r="B26" s="1823" t="s">
        <v>663</v>
      </c>
      <c r="C26" s="1823"/>
      <c r="D26" s="316" t="s">
        <v>664</v>
      </c>
      <c r="E26" s="228"/>
      <c r="F26" s="228"/>
      <c r="G26" s="228"/>
      <c r="H26" s="228"/>
      <c r="I26" s="228"/>
      <c r="J26">
        <f>EmpDetail!A25</f>
        <v>22</v>
      </c>
      <c r="K26" t="str">
        <f>EmpDetail!B25</f>
        <v>jken;ky xqtZj</v>
      </c>
      <c r="L26" t="str">
        <f>EmpDetail!C25</f>
        <v>प्रबोधक</v>
      </c>
      <c r="M26" t="str">
        <f>EmpDetail!D25</f>
        <v>राउप्रावि सोंदीफल</v>
      </c>
    </row>
    <row r="27" spans="1:13" ht="18">
      <c r="A27" s="315" t="str">
        <f t="shared" si="0"/>
        <v/>
      </c>
      <c r="B27" s="1823"/>
      <c r="C27" s="1823"/>
      <c r="D27" s="316"/>
      <c r="E27" s="228"/>
      <c r="F27" s="228"/>
      <c r="G27" s="228"/>
      <c r="H27" s="228"/>
      <c r="I27" s="228"/>
      <c r="J27">
        <f>EmpDetail!A26</f>
        <v>23</v>
      </c>
      <c r="K27" t="str">
        <f>EmpDetail!B26</f>
        <v>vkSeizdk'k tkV</v>
      </c>
      <c r="L27" t="str">
        <f>EmpDetail!C26</f>
        <v>अध्यापक ग्रेड III</v>
      </c>
      <c r="M27" t="str">
        <f>EmpDetail!D26</f>
        <v>राउप्रावि सोंदीफल</v>
      </c>
    </row>
    <row r="28" spans="1:13" ht="18">
      <c r="A28" s="315" t="str">
        <f t="shared" si="0"/>
        <v/>
      </c>
      <c r="B28" s="1823"/>
      <c r="C28" s="1823"/>
      <c r="D28" s="316"/>
      <c r="E28" s="228"/>
      <c r="F28" s="228"/>
      <c r="G28" s="228"/>
      <c r="H28" s="228"/>
      <c r="I28" s="228"/>
      <c r="J28">
        <f>EmpDetail!A27</f>
        <v>24</v>
      </c>
      <c r="K28" t="str">
        <f>EmpDetail!B27</f>
        <v>vthr flag</v>
      </c>
      <c r="L28" t="str">
        <f>EmpDetail!C27</f>
        <v>अध्यापक ग्रेड III</v>
      </c>
      <c r="M28" t="str">
        <f>EmpDetail!D27</f>
        <v>राप्रावि जानकीवल्लभपुरा</v>
      </c>
    </row>
    <row r="29" spans="1:13" ht="18">
      <c r="A29" s="315" t="str">
        <f t="shared" si="0"/>
        <v/>
      </c>
      <c r="B29" s="1823"/>
      <c r="C29" s="1823"/>
      <c r="D29" s="316"/>
      <c r="E29" s="228"/>
      <c r="F29" s="228"/>
      <c r="G29" s="1754" t="str">
        <f>G20</f>
        <v>प्रधानाचार्य</v>
      </c>
      <c r="H29" s="1754"/>
      <c r="I29" s="1754"/>
      <c r="J29">
        <f>EmpDetail!A28</f>
        <v>25</v>
      </c>
      <c r="K29" t="str">
        <f>EmpDetail!B28</f>
        <v>eq[rkj eha;k</v>
      </c>
      <c r="L29" t="str">
        <f>EmpDetail!C28</f>
        <v>प्रबोधक</v>
      </c>
      <c r="M29" t="str">
        <f>EmpDetail!D28</f>
        <v>राप्रावि जानकीवल्लभपुरा</v>
      </c>
    </row>
    <row r="30" spans="1:13" ht="18">
      <c r="A30" s="228"/>
      <c r="B30" s="228"/>
      <c r="C30" s="228"/>
      <c r="D30" s="228"/>
      <c r="E30" s="228"/>
      <c r="F30" s="228"/>
      <c r="G30" s="1754" t="str">
        <f>G21</f>
        <v xml:space="preserve">राजकीय उच्च माध्यमिक विद्यालय </v>
      </c>
      <c r="H30" s="1754"/>
      <c r="I30" s="1754"/>
      <c r="J30">
        <f>EmpDetail!A29</f>
        <v>26</v>
      </c>
      <c r="K30" t="str">
        <f>EmpDetail!B29</f>
        <v xml:space="preserve">eks0 tehy </v>
      </c>
      <c r="L30" t="str">
        <f>EmpDetail!C29</f>
        <v>प्रबोधक</v>
      </c>
      <c r="M30" t="str">
        <f>EmpDetail!D29</f>
        <v>राप्रावि रसूलपुरा</v>
      </c>
    </row>
    <row r="31" spans="1:13" ht="18">
      <c r="A31" s="228"/>
      <c r="B31" s="228"/>
      <c r="C31" s="228"/>
      <c r="D31" s="228"/>
      <c r="E31" s="228"/>
      <c r="F31" s="228"/>
      <c r="G31" s="1754" t="str">
        <f>G22</f>
        <v>चौगाई]टोंक</v>
      </c>
      <c r="H31" s="1754"/>
      <c r="I31" s="1754"/>
      <c r="J31">
        <f>EmpDetail!A30</f>
        <v>27</v>
      </c>
      <c r="K31" t="str">
        <f>EmpDetail!B30</f>
        <v>lkaojey tkV</v>
      </c>
      <c r="L31" t="str">
        <f>EmpDetail!C30</f>
        <v>अध्यापक ग्रेड III</v>
      </c>
      <c r="M31" t="str">
        <f>EmpDetail!D30</f>
        <v>राप्रावि रसूलपुरा</v>
      </c>
    </row>
    <row r="32" spans="1:13" ht="18">
      <c r="A32" s="91"/>
      <c r="B32" s="91"/>
      <c r="C32" s="91"/>
      <c r="D32" s="91"/>
      <c r="E32" s="91"/>
      <c r="F32" s="91"/>
      <c r="G32" s="91"/>
      <c r="H32" s="91"/>
      <c r="I32" s="91"/>
      <c r="J32">
        <f>EmpDetail!A31</f>
        <v>28</v>
      </c>
      <c r="K32" t="str">
        <f>EmpDetail!B31</f>
        <v>pkS/kjh eksuk jkekorkj</v>
      </c>
      <c r="L32" t="str">
        <f>EmpDetail!C31</f>
        <v>अध्यापक ग्रेड III</v>
      </c>
      <c r="M32" t="str">
        <f>EmpDetail!D31</f>
        <v>राप्रावि मोहिनी ढाणी बाढ</v>
      </c>
    </row>
    <row r="33" spans="1:13" ht="18">
      <c r="A33" s="91"/>
      <c r="B33" s="91"/>
      <c r="C33" s="91"/>
      <c r="D33" s="91"/>
      <c r="E33" s="91"/>
      <c r="F33" s="91"/>
      <c r="G33" s="91"/>
      <c r="H33" s="91"/>
      <c r="I33" s="91"/>
      <c r="J33">
        <f>EmpDetail!A32</f>
        <v>29</v>
      </c>
      <c r="K33" t="str">
        <f>EmpDetail!B32</f>
        <v>rkjkpUn tk;loky</v>
      </c>
      <c r="L33" t="str">
        <f>EmpDetail!C32</f>
        <v>प्रबोधक</v>
      </c>
      <c r="M33" t="str">
        <f>EmpDetail!D32</f>
        <v>राप्रावि मोहिनी ढाणी बाढ</v>
      </c>
    </row>
    <row r="34" spans="1:13" ht="18">
      <c r="A34" s="91"/>
      <c r="B34" s="91"/>
      <c r="C34" s="91"/>
      <c r="D34" s="91"/>
      <c r="E34" s="91"/>
      <c r="F34" s="91"/>
      <c r="G34" s="91"/>
      <c r="H34" s="91"/>
      <c r="I34" s="91"/>
      <c r="J34">
        <f>EmpDetail!A33</f>
        <v>30</v>
      </c>
      <c r="K34" t="str">
        <f>EmpDetail!B33</f>
        <v>jketl ;kno</v>
      </c>
      <c r="L34" t="str">
        <f>EmpDetail!C33</f>
        <v>अध्यापक ग्रेड III</v>
      </c>
      <c r="M34" t="str">
        <f>EmpDetail!D33</f>
        <v>राप्रावि बैरवा ढाणी सोन्दीफल</v>
      </c>
    </row>
    <row r="35" spans="1:13" ht="18">
      <c r="A35" s="91"/>
      <c r="B35" s="91"/>
      <c r="C35" s="91"/>
      <c r="D35" s="91"/>
      <c r="E35" s="91"/>
      <c r="F35" s="91"/>
      <c r="G35" s="91"/>
      <c r="H35" s="91"/>
      <c r="I35" s="91"/>
      <c r="J35">
        <f>EmpDetail!A34</f>
        <v>31</v>
      </c>
      <c r="K35" t="str">
        <f>EmpDetail!B34</f>
        <v>dtksMey eh.kk</v>
      </c>
      <c r="L35" t="str">
        <f>EmpDetail!C34</f>
        <v>अध्यापक ग्रेड III</v>
      </c>
      <c r="M35" t="str">
        <f>EmpDetail!D34</f>
        <v>राप्रावि बैरवा ढाणी सोन्दीफल</v>
      </c>
    </row>
    <row r="36" spans="1:13" ht="18">
      <c r="A36" s="91"/>
      <c r="B36" s="91"/>
      <c r="C36" s="91"/>
      <c r="D36" s="91"/>
      <c r="E36" s="91"/>
      <c r="F36" s="91"/>
      <c r="G36" s="91"/>
      <c r="H36" s="91"/>
      <c r="I36" s="91"/>
      <c r="J36">
        <f>EmpDetail!A35</f>
        <v>32</v>
      </c>
      <c r="K36" t="str">
        <f>EmpDetail!B35</f>
        <v>/kaut; xkSRre</v>
      </c>
      <c r="L36" t="str">
        <f>EmpDetail!C35</f>
        <v>अध्यापक ग्रेड III</v>
      </c>
      <c r="M36" t="str">
        <f>EmpDetail!D35</f>
        <v>राउप्रावि गोरधनपुरा</v>
      </c>
    </row>
    <row r="37" spans="1:13" ht="18">
      <c r="A37" s="91"/>
      <c r="B37" s="91"/>
      <c r="C37" s="91"/>
      <c r="D37" s="91"/>
      <c r="E37" s="91"/>
      <c r="F37" s="91"/>
      <c r="G37" s="91"/>
      <c r="H37" s="91"/>
      <c r="I37" s="91"/>
      <c r="J37">
        <f>EmpDetail!A36</f>
        <v>33</v>
      </c>
      <c r="K37" t="str">
        <f>EmpDetail!B36</f>
        <v>d`".kk xaxoky</v>
      </c>
      <c r="L37" t="str">
        <f>EmpDetail!C36</f>
        <v>अध्यापक ग्रेड III</v>
      </c>
      <c r="M37" t="str">
        <f>EmpDetail!D36</f>
        <v>राउप्रावि गोरधनपुरा</v>
      </c>
    </row>
    <row r="38" spans="1:13" ht="18">
      <c r="A38" s="91"/>
      <c r="B38" s="91"/>
      <c r="C38" s="91"/>
      <c r="D38" s="91"/>
      <c r="E38" s="91"/>
      <c r="F38" s="91"/>
      <c r="G38" s="91"/>
      <c r="H38" s="91"/>
      <c r="I38" s="91"/>
      <c r="J38">
        <f>EmpDetail!A37</f>
        <v>34</v>
      </c>
      <c r="K38" t="str">
        <f>EmpDetail!B37</f>
        <v>n'kjFk dqekj ;kno</v>
      </c>
      <c r="L38" t="str">
        <f>EmpDetail!C37</f>
        <v>अध्यापक ग्रेड III</v>
      </c>
      <c r="M38" t="str">
        <f>EmpDetail!D37</f>
        <v>राउप्रावि सोंदीफल</v>
      </c>
    </row>
    <row r="39" spans="1:13" ht="18">
      <c r="A39" s="91"/>
      <c r="B39" s="91"/>
      <c r="C39" s="91"/>
      <c r="D39" s="91"/>
      <c r="E39" s="91"/>
      <c r="F39" s="91"/>
      <c r="G39" s="91"/>
      <c r="H39" s="91"/>
      <c r="I39" s="91"/>
      <c r="J39">
        <f>EmpDetail!A38</f>
        <v>35</v>
      </c>
      <c r="K39" t="str">
        <f>EmpDetail!B38</f>
        <v>d`".k yky tkV</v>
      </c>
      <c r="L39" t="str">
        <f>EmpDetail!C38</f>
        <v>अध्यापक ग्रेड III</v>
      </c>
      <c r="M39" t="str">
        <f>EmpDetail!D38</f>
        <v>राउप्रावि सोंदीफल</v>
      </c>
    </row>
    <row r="40" spans="1:13" ht="18">
      <c r="A40" s="91"/>
      <c r="B40" s="91"/>
      <c r="C40" s="91"/>
      <c r="D40" s="91"/>
      <c r="E40" s="91"/>
      <c r="F40" s="91"/>
      <c r="G40" s="91"/>
      <c r="H40" s="91"/>
      <c r="I40" s="91"/>
      <c r="J40">
        <f>EmpDetail!A39</f>
        <v>36</v>
      </c>
      <c r="K40" t="str">
        <f>EmpDetail!B39</f>
        <v>nhisUnz dqekj iztkir</v>
      </c>
      <c r="L40" t="str">
        <f>EmpDetail!C39</f>
        <v>अध्यापक ग्रेड III</v>
      </c>
      <c r="M40" t="str">
        <f>EmpDetail!D39</f>
        <v>राउप्रावि सोंदीफल</v>
      </c>
    </row>
    <row r="41" spans="1:13" ht="18">
      <c r="A41" s="91"/>
      <c r="B41" s="91"/>
      <c r="C41" s="91"/>
      <c r="D41" s="91"/>
      <c r="E41" s="91"/>
      <c r="F41" s="91"/>
      <c r="G41" s="91"/>
      <c r="H41" s="91"/>
      <c r="I41" s="91"/>
      <c r="J41">
        <f>EmpDetail!A40</f>
        <v>37</v>
      </c>
      <c r="K41" t="str">
        <f>EmpDetail!B40</f>
        <v>uohu dqekj</v>
      </c>
      <c r="L41" t="str">
        <f>EmpDetail!C40</f>
        <v>अध्यापक ग्रेड III</v>
      </c>
      <c r="M41" t="str">
        <f>EmpDetail!D40</f>
        <v>राउप्रावि मोहिनी</v>
      </c>
    </row>
    <row r="42" spans="1:13" ht="18">
      <c r="A42" s="91"/>
      <c r="B42" s="91"/>
      <c r="C42" s="91"/>
      <c r="D42" s="91"/>
      <c r="E42" s="91"/>
      <c r="F42" s="91"/>
      <c r="G42" s="91"/>
      <c r="H42" s="91"/>
      <c r="I42" s="91"/>
      <c r="J42">
        <f>EmpDetail!A41</f>
        <v>38</v>
      </c>
      <c r="K42" t="str">
        <f>EmpDetail!B41</f>
        <v>ehrs'k dqekj 'kekZ</v>
      </c>
      <c r="L42" t="str">
        <f>EmpDetail!C41</f>
        <v>अध्यापक ग्रेड III</v>
      </c>
      <c r="M42" t="str">
        <f>EmpDetail!D41</f>
        <v>राउप्रावि मोहिनी</v>
      </c>
    </row>
    <row r="43" spans="1:13">
      <c r="J43">
        <f>EmpDetail!A42</f>
        <v>39</v>
      </c>
      <c r="K43" t="str">
        <f>EmpDetail!B42</f>
        <v>eUtw eh.kk</v>
      </c>
      <c r="L43" t="str">
        <f>EmpDetail!C42</f>
        <v>वरिष्ठ अध्यापक</v>
      </c>
      <c r="M43" t="str">
        <f>EmpDetail!D42</f>
        <v>राउप्रावि गोरधनपुरा</v>
      </c>
    </row>
    <row r="44" spans="1:13">
      <c r="J44">
        <f>EmpDetail!A43</f>
        <v>40</v>
      </c>
      <c r="K44" t="str">
        <f>EmpDetail!B43</f>
        <v>eatw pkS/kjh</v>
      </c>
      <c r="L44" t="str">
        <f>EmpDetail!C43</f>
        <v>वरिष्ठ अध्यापक</v>
      </c>
      <c r="M44" t="str">
        <f>EmpDetail!D43</f>
        <v>राउप्रावि सोंदीफल</v>
      </c>
    </row>
    <row r="45" spans="1:13">
      <c r="J45">
        <f>EmpDetail!A44</f>
        <v>41</v>
      </c>
      <c r="K45">
        <f>EmpDetail!B44</f>
        <v>0</v>
      </c>
      <c r="L45">
        <f>EmpDetail!C44</f>
        <v>0</v>
      </c>
      <c r="M45">
        <f>EmpDetail!D44</f>
        <v>0</v>
      </c>
    </row>
    <row r="46" spans="1:13">
      <c r="J46">
        <f>EmpDetail!A45</f>
        <v>42</v>
      </c>
      <c r="K46">
        <f>EmpDetail!B45</f>
        <v>0</v>
      </c>
      <c r="L46">
        <f>EmpDetail!C45</f>
        <v>0</v>
      </c>
      <c r="M46">
        <f>EmpDetail!D45</f>
        <v>0</v>
      </c>
    </row>
    <row r="47" spans="1:13">
      <c r="J47">
        <f>EmpDetail!A46</f>
        <v>43</v>
      </c>
      <c r="K47">
        <f>EmpDetail!B46</f>
        <v>0</v>
      </c>
      <c r="L47">
        <f>EmpDetail!C46</f>
        <v>0</v>
      </c>
      <c r="M47">
        <f>EmpDetail!D46</f>
        <v>0</v>
      </c>
    </row>
    <row r="48" spans="1:13">
      <c r="J48">
        <f>EmpDetail!A47</f>
        <v>44</v>
      </c>
      <c r="K48">
        <f>EmpDetail!B47</f>
        <v>0</v>
      </c>
      <c r="L48">
        <f>EmpDetail!C47</f>
        <v>0</v>
      </c>
      <c r="M48">
        <f>EmpDetail!D47</f>
        <v>0</v>
      </c>
    </row>
    <row r="49" spans="10:13">
      <c r="J49">
        <f>EmpDetail!A48</f>
        <v>45</v>
      </c>
      <c r="K49">
        <f>EmpDetail!B48</f>
        <v>0</v>
      </c>
      <c r="L49">
        <f>EmpDetail!C48</f>
        <v>0</v>
      </c>
      <c r="M49">
        <f>EmpDetail!D48</f>
        <v>0</v>
      </c>
    </row>
    <row r="50" spans="10:13">
      <c r="J50">
        <f>EmpDetail!A49</f>
        <v>46</v>
      </c>
      <c r="K50">
        <f>EmpDetail!B49</f>
        <v>0</v>
      </c>
      <c r="L50">
        <f>EmpDetail!C49</f>
        <v>0</v>
      </c>
      <c r="M50">
        <f>EmpDetail!D49</f>
        <v>0</v>
      </c>
    </row>
    <row r="51" spans="10:13">
      <c r="J51">
        <f>EmpDetail!A50</f>
        <v>47</v>
      </c>
      <c r="K51">
        <f>EmpDetail!B50</f>
        <v>0</v>
      </c>
      <c r="L51">
        <f>EmpDetail!C50</f>
        <v>0</v>
      </c>
      <c r="M51">
        <f>EmpDetail!D50</f>
        <v>0</v>
      </c>
    </row>
    <row r="52" spans="10:13">
      <c r="J52">
        <f>EmpDetail!A51</f>
        <v>48</v>
      </c>
      <c r="K52">
        <f>EmpDetail!B51</f>
        <v>0</v>
      </c>
      <c r="L52">
        <f>EmpDetail!C51</f>
        <v>0</v>
      </c>
      <c r="M52">
        <f>EmpDetail!D51</f>
        <v>0</v>
      </c>
    </row>
    <row r="53" spans="10:13">
      <c r="J53">
        <f>EmpDetail!A52</f>
        <v>49</v>
      </c>
      <c r="K53">
        <f>EmpDetail!B52</f>
        <v>0</v>
      </c>
      <c r="L53">
        <f>EmpDetail!C52</f>
        <v>0</v>
      </c>
      <c r="M53">
        <f>EmpDetail!D52</f>
        <v>0</v>
      </c>
    </row>
    <row r="54" spans="10:13">
      <c r="J54">
        <f>EmpDetail!A53</f>
        <v>50</v>
      </c>
      <c r="K54">
        <f>EmpDetail!B53</f>
        <v>0</v>
      </c>
      <c r="L54">
        <f>EmpDetail!C53</f>
        <v>0</v>
      </c>
      <c r="M54">
        <f>EmpDetail!D53</f>
        <v>0</v>
      </c>
    </row>
    <row r="55" spans="10:13">
      <c r="J55">
        <f>EmpDetail!A54</f>
        <v>51</v>
      </c>
      <c r="K55">
        <f>EmpDetail!B54</f>
        <v>0</v>
      </c>
      <c r="L55">
        <f>EmpDetail!C54</f>
        <v>0</v>
      </c>
      <c r="M55">
        <f>EmpDetail!D54</f>
        <v>0</v>
      </c>
    </row>
    <row r="56" spans="10:13">
      <c r="J56">
        <f>EmpDetail!A55</f>
        <v>52</v>
      </c>
      <c r="K56">
        <f>EmpDetail!B55</f>
        <v>0</v>
      </c>
      <c r="L56">
        <f>EmpDetail!C55</f>
        <v>0</v>
      </c>
      <c r="M56">
        <f>EmpDetail!D55</f>
        <v>0</v>
      </c>
    </row>
    <row r="57" spans="10:13">
      <c r="J57">
        <f>EmpDetail!A56</f>
        <v>53</v>
      </c>
      <c r="K57">
        <f>EmpDetail!B56</f>
        <v>0</v>
      </c>
      <c r="L57">
        <f>EmpDetail!C56</f>
        <v>0</v>
      </c>
      <c r="M57">
        <f>EmpDetail!D56</f>
        <v>0</v>
      </c>
    </row>
    <row r="58" spans="10:13">
      <c r="J58">
        <f>EmpDetail!A57</f>
        <v>54</v>
      </c>
      <c r="K58">
        <f>EmpDetail!B57</f>
        <v>0</v>
      </c>
      <c r="L58">
        <f>EmpDetail!C57</f>
        <v>0</v>
      </c>
      <c r="M58">
        <f>EmpDetail!D57</f>
        <v>0</v>
      </c>
    </row>
    <row r="59" spans="10:13">
      <c r="J59">
        <f>EmpDetail!A58</f>
        <v>55</v>
      </c>
      <c r="K59">
        <f>EmpDetail!B58</f>
        <v>0</v>
      </c>
      <c r="L59">
        <f>EmpDetail!C58</f>
        <v>0</v>
      </c>
      <c r="M59">
        <f>EmpDetail!D58</f>
        <v>0</v>
      </c>
    </row>
    <row r="60" spans="10:13">
      <c r="J60">
        <f>EmpDetail!A59</f>
        <v>56</v>
      </c>
      <c r="K60">
        <f>EmpDetail!B59</f>
        <v>0</v>
      </c>
      <c r="L60">
        <f>EmpDetail!C59</f>
        <v>0</v>
      </c>
      <c r="M60">
        <f>EmpDetail!D59</f>
        <v>0</v>
      </c>
    </row>
    <row r="61" spans="10:13">
      <c r="J61">
        <f>EmpDetail!A60</f>
        <v>57</v>
      </c>
      <c r="K61">
        <f>EmpDetail!B60</f>
        <v>0</v>
      </c>
      <c r="L61">
        <f>EmpDetail!C60</f>
        <v>0</v>
      </c>
      <c r="M61">
        <f>EmpDetail!D60</f>
        <v>0</v>
      </c>
    </row>
    <row r="62" spans="10:13">
      <c r="J62">
        <f>EmpDetail!A61</f>
        <v>58</v>
      </c>
      <c r="K62">
        <f>EmpDetail!B61</f>
        <v>0</v>
      </c>
      <c r="L62">
        <f>EmpDetail!C61</f>
        <v>0</v>
      </c>
      <c r="M62">
        <f>EmpDetail!D61</f>
        <v>0</v>
      </c>
    </row>
    <row r="63" spans="10:13">
      <c r="J63">
        <f>EmpDetail!A62</f>
        <v>59</v>
      </c>
      <c r="K63">
        <f>EmpDetail!B62</f>
        <v>0</v>
      </c>
      <c r="L63">
        <f>EmpDetail!C62</f>
        <v>0</v>
      </c>
      <c r="M63">
        <f>EmpDetail!D62</f>
        <v>0</v>
      </c>
    </row>
    <row r="64" spans="10:13">
      <c r="J64">
        <f>EmpDetail!A63</f>
        <v>60</v>
      </c>
      <c r="K64">
        <f>EmpDetail!B63</f>
        <v>0</v>
      </c>
      <c r="L64">
        <f>EmpDetail!C63</f>
        <v>0</v>
      </c>
      <c r="M64">
        <f>EmpDetail!D63</f>
        <v>0</v>
      </c>
    </row>
    <row r="65" spans="10:13">
      <c r="J65">
        <f>EmpDetail!A64</f>
        <v>61</v>
      </c>
      <c r="K65">
        <f>EmpDetail!B64</f>
        <v>0</v>
      </c>
      <c r="L65">
        <f>EmpDetail!C64</f>
        <v>0</v>
      </c>
      <c r="M65">
        <f>EmpDetail!D64</f>
        <v>0</v>
      </c>
    </row>
    <row r="66" spans="10:13">
      <c r="J66">
        <f>EmpDetail!A65</f>
        <v>62</v>
      </c>
      <c r="K66">
        <f>EmpDetail!B65</f>
        <v>0</v>
      </c>
      <c r="L66">
        <f>EmpDetail!C65</f>
        <v>0</v>
      </c>
      <c r="M66">
        <f>EmpDetail!D65</f>
        <v>0</v>
      </c>
    </row>
    <row r="67" spans="10:13">
      <c r="J67">
        <f>EmpDetail!A66</f>
        <v>63</v>
      </c>
      <c r="K67">
        <f>EmpDetail!B66</f>
        <v>0</v>
      </c>
      <c r="L67">
        <f>EmpDetail!C66</f>
        <v>0</v>
      </c>
      <c r="M67">
        <f>EmpDetail!D66</f>
        <v>0</v>
      </c>
    </row>
    <row r="68" spans="10:13">
      <c r="J68">
        <f>EmpDetail!A67</f>
        <v>64</v>
      </c>
      <c r="K68">
        <f>EmpDetail!B67</f>
        <v>0</v>
      </c>
      <c r="L68">
        <f>EmpDetail!C67</f>
        <v>0</v>
      </c>
      <c r="M68">
        <f>EmpDetail!D67</f>
        <v>0</v>
      </c>
    </row>
    <row r="69" spans="10:13">
      <c r="J69">
        <f>EmpDetail!A68</f>
        <v>65</v>
      </c>
      <c r="K69">
        <f>EmpDetail!B68</f>
        <v>0</v>
      </c>
      <c r="L69">
        <f>EmpDetail!C68</f>
        <v>0</v>
      </c>
      <c r="M69">
        <f>EmpDetail!D68</f>
        <v>0</v>
      </c>
    </row>
    <row r="70" spans="10:13">
      <c r="J70">
        <f>EmpDetail!A69</f>
        <v>66</v>
      </c>
      <c r="K70">
        <f>EmpDetail!B69</f>
        <v>0</v>
      </c>
      <c r="L70">
        <f>EmpDetail!C69</f>
        <v>0</v>
      </c>
      <c r="M70">
        <f>EmpDetail!D69</f>
        <v>0</v>
      </c>
    </row>
    <row r="71" spans="10:13">
      <c r="J71">
        <f>EmpDetail!A70</f>
        <v>67</v>
      </c>
      <c r="K71">
        <f>EmpDetail!B70</f>
        <v>0</v>
      </c>
      <c r="L71">
        <f>EmpDetail!C70</f>
        <v>0</v>
      </c>
      <c r="M71">
        <f>EmpDetail!D70</f>
        <v>0</v>
      </c>
    </row>
    <row r="72" spans="10:13">
      <c r="J72">
        <f>EmpDetail!A71</f>
        <v>68</v>
      </c>
      <c r="K72">
        <f>EmpDetail!B71</f>
        <v>0</v>
      </c>
      <c r="L72">
        <f>EmpDetail!C71</f>
        <v>0</v>
      </c>
      <c r="M72">
        <f>EmpDetail!D71</f>
        <v>0</v>
      </c>
    </row>
    <row r="73" spans="10:13">
      <c r="J73">
        <f>EmpDetail!A72</f>
        <v>69</v>
      </c>
      <c r="K73">
        <f>EmpDetail!B72</f>
        <v>0</v>
      </c>
      <c r="L73">
        <f>EmpDetail!C72</f>
        <v>0</v>
      </c>
      <c r="M73">
        <f>EmpDetail!D72</f>
        <v>0</v>
      </c>
    </row>
    <row r="74" spans="10:13">
      <c r="J74">
        <f>EmpDetail!A73</f>
        <v>70</v>
      </c>
      <c r="K74">
        <f>EmpDetail!B73</f>
        <v>0</v>
      </c>
      <c r="L74">
        <f>EmpDetail!C73</f>
        <v>0</v>
      </c>
      <c r="M74">
        <f>EmpDetail!D73</f>
        <v>0</v>
      </c>
    </row>
    <row r="75" spans="10:13">
      <c r="J75">
        <f>EmpDetail!A74</f>
        <v>71</v>
      </c>
      <c r="K75">
        <f>EmpDetail!B74</f>
        <v>0</v>
      </c>
      <c r="L75">
        <f>EmpDetail!C74</f>
        <v>0</v>
      </c>
      <c r="M75">
        <f>EmpDetail!D74</f>
        <v>0</v>
      </c>
    </row>
    <row r="76" spans="10:13">
      <c r="J76">
        <f>EmpDetail!A75</f>
        <v>72</v>
      </c>
      <c r="K76">
        <f>EmpDetail!B75</f>
        <v>0</v>
      </c>
      <c r="L76">
        <f>EmpDetail!C75</f>
        <v>0</v>
      </c>
      <c r="M76">
        <f>EmpDetail!D75</f>
        <v>0</v>
      </c>
    </row>
    <row r="77" spans="10:13">
      <c r="J77">
        <f>EmpDetail!A76</f>
        <v>73</v>
      </c>
      <c r="K77">
        <f>EmpDetail!B76</f>
        <v>0</v>
      </c>
      <c r="L77">
        <f>EmpDetail!C76</f>
        <v>0</v>
      </c>
      <c r="M77">
        <f>EmpDetail!D76</f>
        <v>0</v>
      </c>
    </row>
    <row r="78" spans="10:13">
      <c r="J78">
        <f>EmpDetail!A77</f>
        <v>74</v>
      </c>
      <c r="K78">
        <f>EmpDetail!B77</f>
        <v>0</v>
      </c>
      <c r="L78">
        <f>EmpDetail!C77</f>
        <v>0</v>
      </c>
      <c r="M78">
        <f>EmpDetail!D77</f>
        <v>0</v>
      </c>
    </row>
    <row r="79" spans="10:13">
      <c r="J79">
        <f>EmpDetail!A78</f>
        <v>75</v>
      </c>
      <c r="K79">
        <f>EmpDetail!B78</f>
        <v>0</v>
      </c>
      <c r="L79">
        <f>EmpDetail!C78</f>
        <v>0</v>
      </c>
      <c r="M79">
        <f>EmpDetail!D78</f>
        <v>0</v>
      </c>
    </row>
    <row r="80" spans="10:13">
      <c r="J80">
        <f>EmpDetail!A79</f>
        <v>76</v>
      </c>
      <c r="K80">
        <f>EmpDetail!B79</f>
        <v>0</v>
      </c>
      <c r="L80">
        <f>EmpDetail!C79</f>
        <v>0</v>
      </c>
      <c r="M80">
        <f>EmpDetail!D79</f>
        <v>0</v>
      </c>
    </row>
    <row r="81" spans="10:13">
      <c r="J81">
        <f>EmpDetail!A80</f>
        <v>77</v>
      </c>
      <c r="K81">
        <f>EmpDetail!B80</f>
        <v>0</v>
      </c>
      <c r="L81">
        <f>EmpDetail!C80</f>
        <v>0</v>
      </c>
      <c r="M81">
        <f>EmpDetail!D80</f>
        <v>0</v>
      </c>
    </row>
    <row r="82" spans="10:13">
      <c r="J82">
        <f>EmpDetail!A81</f>
        <v>78</v>
      </c>
      <c r="K82">
        <f>EmpDetail!B81</f>
        <v>0</v>
      </c>
      <c r="L82">
        <f>EmpDetail!C81</f>
        <v>0</v>
      </c>
      <c r="M82">
        <f>EmpDetail!D81</f>
        <v>0</v>
      </c>
    </row>
    <row r="83" spans="10:13">
      <c r="J83">
        <f>EmpDetail!A82</f>
        <v>79</v>
      </c>
      <c r="K83">
        <f>EmpDetail!B82</f>
        <v>0</v>
      </c>
      <c r="L83">
        <f>EmpDetail!C82</f>
        <v>0</v>
      </c>
      <c r="M83">
        <f>EmpDetail!D82</f>
        <v>0</v>
      </c>
    </row>
    <row r="84" spans="10:13">
      <c r="J84">
        <f>EmpDetail!A83</f>
        <v>80</v>
      </c>
      <c r="K84">
        <f>EmpDetail!B83</f>
        <v>0</v>
      </c>
      <c r="L84">
        <f>EmpDetail!C83</f>
        <v>0</v>
      </c>
      <c r="M84">
        <f>EmpDetail!D83</f>
        <v>0</v>
      </c>
    </row>
    <row r="85" spans="10:13">
      <c r="J85">
        <f>EmpDetail!A84</f>
        <v>81</v>
      </c>
      <c r="K85">
        <f>EmpDetail!B84</f>
        <v>0</v>
      </c>
      <c r="L85">
        <f>EmpDetail!C84</f>
        <v>0</v>
      </c>
      <c r="M85">
        <f>EmpDetail!D84</f>
        <v>0</v>
      </c>
    </row>
    <row r="86" spans="10:13">
      <c r="J86">
        <f>EmpDetail!A85</f>
        <v>82</v>
      </c>
      <c r="K86">
        <f>EmpDetail!B85</f>
        <v>0</v>
      </c>
      <c r="L86">
        <f>EmpDetail!C85</f>
        <v>0</v>
      </c>
      <c r="M86">
        <f>EmpDetail!D85</f>
        <v>0</v>
      </c>
    </row>
    <row r="87" spans="10:13">
      <c r="J87">
        <f>EmpDetail!A86</f>
        <v>83</v>
      </c>
      <c r="K87">
        <f>EmpDetail!B86</f>
        <v>0</v>
      </c>
      <c r="L87">
        <f>EmpDetail!C86</f>
        <v>0</v>
      </c>
      <c r="M87">
        <f>EmpDetail!D86</f>
        <v>0</v>
      </c>
    </row>
    <row r="88" spans="10:13">
      <c r="J88">
        <f>EmpDetail!A87</f>
        <v>84</v>
      </c>
      <c r="K88">
        <f>EmpDetail!B87</f>
        <v>0</v>
      </c>
      <c r="L88">
        <f>EmpDetail!C87</f>
        <v>0</v>
      </c>
      <c r="M88">
        <f>EmpDetail!D87</f>
        <v>0</v>
      </c>
    </row>
    <row r="89" spans="10:13">
      <c r="J89">
        <f>EmpDetail!A88</f>
        <v>85</v>
      </c>
      <c r="K89">
        <f>EmpDetail!B88</f>
        <v>0</v>
      </c>
      <c r="L89">
        <f>EmpDetail!C88</f>
        <v>0</v>
      </c>
      <c r="M89">
        <f>EmpDetail!D88</f>
        <v>0</v>
      </c>
    </row>
    <row r="90" spans="10:13">
      <c r="J90">
        <f>EmpDetail!A89</f>
        <v>86</v>
      </c>
      <c r="K90">
        <f>EmpDetail!B89</f>
        <v>0</v>
      </c>
      <c r="L90">
        <f>EmpDetail!C89</f>
        <v>0</v>
      </c>
      <c r="M90">
        <f>EmpDetail!D89</f>
        <v>0</v>
      </c>
    </row>
    <row r="91" spans="10:13">
      <c r="J91">
        <f>EmpDetail!A90</f>
        <v>87</v>
      </c>
      <c r="K91">
        <f>EmpDetail!B90</f>
        <v>0</v>
      </c>
      <c r="L91">
        <f>EmpDetail!C90</f>
        <v>0</v>
      </c>
      <c r="M91">
        <f>EmpDetail!D90</f>
        <v>0</v>
      </c>
    </row>
    <row r="92" spans="10:13">
      <c r="J92">
        <f>EmpDetail!A91</f>
        <v>88</v>
      </c>
      <c r="K92">
        <f>EmpDetail!B91</f>
        <v>0</v>
      </c>
      <c r="L92">
        <f>EmpDetail!C91</f>
        <v>0</v>
      </c>
      <c r="M92">
        <f>EmpDetail!D91</f>
        <v>0</v>
      </c>
    </row>
    <row r="93" spans="10:13">
      <c r="J93">
        <f>EmpDetail!A92</f>
        <v>89</v>
      </c>
      <c r="K93">
        <f>EmpDetail!B92</f>
        <v>0</v>
      </c>
      <c r="L93">
        <f>EmpDetail!C92</f>
        <v>0</v>
      </c>
      <c r="M93">
        <f>EmpDetail!D92</f>
        <v>0</v>
      </c>
    </row>
    <row r="94" spans="10:13">
      <c r="J94">
        <f>EmpDetail!A93</f>
        <v>90</v>
      </c>
      <c r="K94">
        <f>EmpDetail!B93</f>
        <v>0</v>
      </c>
      <c r="L94">
        <f>EmpDetail!C93</f>
        <v>0</v>
      </c>
      <c r="M94">
        <f>EmpDetail!D93</f>
        <v>0</v>
      </c>
    </row>
    <row r="95" spans="10:13">
      <c r="J95">
        <f>EmpDetail!A94</f>
        <v>91</v>
      </c>
      <c r="K95">
        <f>EmpDetail!B94</f>
        <v>0</v>
      </c>
      <c r="L95">
        <f>EmpDetail!C94</f>
        <v>0</v>
      </c>
      <c r="M95">
        <f>EmpDetail!D94</f>
        <v>0</v>
      </c>
    </row>
    <row r="96" spans="10:13">
      <c r="J96">
        <f>EmpDetail!A95</f>
        <v>92</v>
      </c>
      <c r="K96">
        <f>EmpDetail!B95</f>
        <v>0</v>
      </c>
      <c r="L96">
        <f>EmpDetail!C95</f>
        <v>0</v>
      </c>
      <c r="M96">
        <f>EmpDetail!D95</f>
        <v>0</v>
      </c>
    </row>
    <row r="97" spans="10:13">
      <c r="J97">
        <f>EmpDetail!A96</f>
        <v>93</v>
      </c>
      <c r="K97">
        <f>EmpDetail!B96</f>
        <v>0</v>
      </c>
      <c r="L97">
        <f>EmpDetail!C96</f>
        <v>0</v>
      </c>
      <c r="M97">
        <f>EmpDetail!D96</f>
        <v>0</v>
      </c>
    </row>
    <row r="98" spans="10:13">
      <c r="J98">
        <f>EmpDetail!A97</f>
        <v>94</v>
      </c>
      <c r="K98">
        <f>EmpDetail!B97</f>
        <v>0</v>
      </c>
      <c r="L98">
        <f>EmpDetail!C97</f>
        <v>0</v>
      </c>
      <c r="M98">
        <f>EmpDetail!D97</f>
        <v>0</v>
      </c>
    </row>
    <row r="99" spans="10:13">
      <c r="J99">
        <f>EmpDetail!A98</f>
        <v>95</v>
      </c>
      <c r="K99">
        <f>EmpDetail!B98</f>
        <v>0</v>
      </c>
      <c r="L99">
        <f>EmpDetail!C98</f>
        <v>0</v>
      </c>
      <c r="M99">
        <f>EmpDetail!D98</f>
        <v>0</v>
      </c>
    </row>
    <row r="100" spans="10:13">
      <c r="J100">
        <f>EmpDetail!A99</f>
        <v>96</v>
      </c>
      <c r="K100">
        <f>EmpDetail!B99</f>
        <v>0</v>
      </c>
      <c r="L100">
        <f>EmpDetail!C99</f>
        <v>0</v>
      </c>
      <c r="M100">
        <f>EmpDetail!D99</f>
        <v>0</v>
      </c>
    </row>
    <row r="101" spans="10:13">
      <c r="J101">
        <f>EmpDetail!A100</f>
        <v>97</v>
      </c>
      <c r="K101">
        <f>EmpDetail!B100</f>
        <v>0</v>
      </c>
      <c r="L101">
        <f>EmpDetail!C100</f>
        <v>0</v>
      </c>
      <c r="M101">
        <f>EmpDetail!D100</f>
        <v>0</v>
      </c>
    </row>
    <row r="102" spans="10:13">
      <c r="J102">
        <f>EmpDetail!A101</f>
        <v>98</v>
      </c>
      <c r="K102">
        <f>EmpDetail!B101</f>
        <v>0</v>
      </c>
      <c r="L102">
        <f>EmpDetail!C101</f>
        <v>0</v>
      </c>
      <c r="M102">
        <f>EmpDetail!D101</f>
        <v>0</v>
      </c>
    </row>
    <row r="103" spans="10:13">
      <c r="J103">
        <f>EmpDetail!A102</f>
        <v>99</v>
      </c>
      <c r="K103">
        <f>EmpDetail!B102</f>
        <v>0</v>
      </c>
      <c r="L103">
        <f>EmpDetail!C102</f>
        <v>0</v>
      </c>
      <c r="M103">
        <f>EmpDetail!D102</f>
        <v>0</v>
      </c>
    </row>
    <row r="104" spans="10:13">
      <c r="J104">
        <f>EmpDetail!A103</f>
        <v>100</v>
      </c>
      <c r="K104">
        <f>EmpDetail!B103</f>
        <v>0</v>
      </c>
      <c r="L104">
        <f>EmpDetail!C103</f>
        <v>0</v>
      </c>
      <c r="M104">
        <f>EmpDetail!D103</f>
        <v>0</v>
      </c>
    </row>
  </sheetData>
  <sheetProtection password="87C9" sheet="1" objects="1" scenarios="1"/>
  <protectedRanges>
    <protectedRange sqref="B24:D29" name="Range4"/>
    <protectedRange sqref="B6:E8" name="Range2"/>
    <protectedRange sqref="I3" name="Range1"/>
    <protectedRange sqref="A16:D16" name="Range3"/>
  </protectedRanges>
  <mergeCells count="28">
    <mergeCell ref="G31:I31"/>
    <mergeCell ref="B27:C27"/>
    <mergeCell ref="B28:C28"/>
    <mergeCell ref="B29:C29"/>
    <mergeCell ref="G29:I29"/>
    <mergeCell ref="G30:I30"/>
    <mergeCell ref="G21:I21"/>
    <mergeCell ref="G22:I22"/>
    <mergeCell ref="B24:C24"/>
    <mergeCell ref="B25:C25"/>
    <mergeCell ref="B26:C26"/>
    <mergeCell ref="A15:I15"/>
    <mergeCell ref="A16:D16"/>
    <mergeCell ref="E16:I16"/>
    <mergeCell ref="A17:I17"/>
    <mergeCell ref="G20:I20"/>
    <mergeCell ref="D1:H1"/>
    <mergeCell ref="B13:E13"/>
    <mergeCell ref="F13:I13"/>
    <mergeCell ref="B14:C14"/>
    <mergeCell ref="D14:E14"/>
    <mergeCell ref="F14:I14"/>
    <mergeCell ref="A2:I2"/>
    <mergeCell ref="B6:E6"/>
    <mergeCell ref="B7:E7"/>
    <mergeCell ref="B8:E8"/>
    <mergeCell ref="B10:I10"/>
    <mergeCell ref="B11:I11"/>
  </mergeCells>
  <dataValidations count="2">
    <dataValidation type="list" allowBlank="1" showInputMessage="1" showErrorMessage="1" sqref="B24:C29">
      <formula1>"मूल सेवा पुस्तिका,व्यक्तिगत पंजिका,जीपीएफ पासबुक,राज्य बीमा पासबुक,एनपीएस पासबुक,अन्य"</formula1>
    </dataValidation>
    <dataValidation type="list" allowBlank="1" showInputMessage="1" showErrorMessage="1" sqref="D24:D29">
      <formula1>"एक,दो,तीन,शून्य"</formula1>
    </dataValidation>
  </dataValidations>
  <pageMargins left="0.28000000000000003" right="0.27" top="0.75" bottom="0.75" header="0.3" footer="0.3"/>
  <pageSetup paperSize="9" orientation="portrait" blackAndWhite="1" verticalDpi="0" r:id="rId1"/>
  <drawing r:id="rId2"/>
  <legacyDrawing r:id="rId3"/>
</worksheet>
</file>

<file path=xl/worksheets/sheet29.xml><?xml version="1.0" encoding="utf-8"?>
<worksheet xmlns="http://schemas.openxmlformats.org/spreadsheetml/2006/main" xmlns:r="http://schemas.openxmlformats.org/officeDocument/2006/relationships">
  <sheetPr codeName="Sheet29">
    <tabColor rgb="FF00B0F0"/>
  </sheetPr>
  <dimension ref="A1:J106"/>
  <sheetViews>
    <sheetView showGridLines="0" showRowColHeaders="0" workbookViewId="0">
      <selection activeCell="C4" sqref="C4:H4"/>
    </sheetView>
  </sheetViews>
  <sheetFormatPr defaultRowHeight="14.4"/>
  <cols>
    <col min="1" max="1" width="9.5546875" customWidth="1"/>
    <col min="3" max="3" width="7.33203125" customWidth="1"/>
    <col min="4" max="4" width="14.88671875" customWidth="1"/>
    <col min="5" max="5" width="16.109375" customWidth="1"/>
    <col min="6" max="6" width="15.33203125" customWidth="1"/>
    <col min="7" max="7" width="11.33203125" customWidth="1"/>
    <col min="8" max="8" width="17.88671875" customWidth="1"/>
    <col min="9" max="10" width="0" hidden="1" customWidth="1"/>
  </cols>
  <sheetData>
    <row r="1" spans="1:10" ht="24.75" customHeight="1">
      <c r="C1" s="1824" t="str">
        <f>Master!G2&amp;Master!H2</f>
        <v>कार्यालय&amp;राजकीय उच्च माध्यमिक विद्यालय ]चौगाई]टोंक</v>
      </c>
      <c r="D1" s="1824"/>
      <c r="E1" s="1824"/>
      <c r="F1" s="1824"/>
      <c r="G1" s="1824"/>
      <c r="H1" s="1824"/>
    </row>
    <row r="2" spans="1:10" ht="18">
      <c r="C2" s="306" t="s">
        <v>283</v>
      </c>
      <c r="D2" s="307" t="str">
        <f>Master!H3&amp;Master!I3&amp;Master!J3&amp;Master!E3&amp;"/"</f>
        <v>राउमावि/चौगाई/संस्था/2021-22/</v>
      </c>
      <c r="E2" s="308"/>
      <c r="F2" s="308"/>
      <c r="G2" s="309" t="s">
        <v>226</v>
      </c>
      <c r="H2" s="313">
        <v>44290</v>
      </c>
    </row>
    <row r="3" spans="1:10" ht="10.5" customHeight="1">
      <c r="C3" s="1632"/>
      <c r="D3" s="1632"/>
      <c r="E3" s="1632"/>
      <c r="F3" s="1632"/>
      <c r="G3" s="1632"/>
      <c r="H3" s="1632"/>
    </row>
    <row r="4" spans="1:10" ht="27.75" customHeight="1">
      <c r="C4" s="1825" t="str">
        <f>"HkkSfrd lR;kiu fjiksVZ l= "&amp;Master!E3</f>
        <v>HkkSfrd lR;kiu fjiksVZ l= 2021-22</v>
      </c>
      <c r="D4" s="1825"/>
      <c r="E4" s="1825"/>
      <c r="F4" s="1825"/>
      <c r="G4" s="1825"/>
      <c r="H4" s="1825"/>
    </row>
    <row r="5" spans="1:10" ht="12" customHeight="1">
      <c r="C5" s="1632"/>
      <c r="D5" s="1632"/>
      <c r="E5" s="1632"/>
      <c r="F5" s="1632"/>
      <c r="G5" s="1632"/>
      <c r="H5" s="1632"/>
    </row>
    <row r="6" spans="1:10" ht="46.8">
      <c r="A6" s="314" t="s">
        <v>652</v>
      </c>
      <c r="B6" s="314" t="s">
        <v>653</v>
      </c>
      <c r="C6" s="310" t="s">
        <v>335</v>
      </c>
      <c r="D6" s="310" t="s">
        <v>620</v>
      </c>
      <c r="E6" s="310" t="s">
        <v>621</v>
      </c>
      <c r="F6" s="310" t="s">
        <v>650</v>
      </c>
      <c r="G6" s="310" t="s">
        <v>281</v>
      </c>
      <c r="H6" s="310" t="s">
        <v>651</v>
      </c>
    </row>
    <row r="7" spans="1:10" ht="18">
      <c r="A7" s="142">
        <v>5</v>
      </c>
      <c r="B7" s="142">
        <v>2</v>
      </c>
      <c r="C7" s="311">
        <f>IF(D7="","",1)</f>
        <v>1</v>
      </c>
      <c r="D7" s="336" t="s">
        <v>631</v>
      </c>
      <c r="E7" s="337" t="str">
        <f>IF(ISNA(VLOOKUP($A7,$I$7:$J$106,2,FALSE)),"",VLOOKUP($A7,$I$7:$J$106,2,FALSE))</f>
        <v>lR;ukjk;.k 'kekZ</v>
      </c>
      <c r="F7" s="337" t="str">
        <f>IF(ISNA(VLOOKUP($B7,$I$7:$J$106,2,FALSE)),"",VLOOKUP($B7,$I$7:$J$106,2,FALSE))</f>
        <v>iwj.k pUn y{kdkj</v>
      </c>
      <c r="G7" s="338" t="s">
        <v>654</v>
      </c>
      <c r="H7" s="312"/>
      <c r="I7">
        <f>EmpDetail!A4</f>
        <v>1</v>
      </c>
      <c r="J7" t="str">
        <f>EmpDetail!B4</f>
        <v>fd'ku yky cSjok</v>
      </c>
    </row>
    <row r="8" spans="1:10" ht="24">
      <c r="A8" s="142">
        <v>6</v>
      </c>
      <c r="B8" s="142">
        <v>2</v>
      </c>
      <c r="C8" s="311">
        <f>IF(D8="","",C7+1)</f>
        <v>2</v>
      </c>
      <c r="D8" s="336" t="s">
        <v>638</v>
      </c>
      <c r="E8" s="337" t="str">
        <f t="shared" ref="E8:E26" si="0">IF(ISNA(VLOOKUP($A8,$I$7:$J$106,2,FALSE)),"",VLOOKUP($A8,$I$7:$J$106,2,FALSE))</f>
        <v>iq"ik tSu</v>
      </c>
      <c r="F8" s="337" t="str">
        <f t="shared" ref="F8:F26" si="1">IF(ISNA(VLOOKUP($B8,$I$7:$J$106,2,FALSE)),"",VLOOKUP($B8,$I$7:$J$106,2,FALSE))</f>
        <v>iwj.k pUn y{kdkj</v>
      </c>
      <c r="G8" s="339" t="s">
        <v>2671</v>
      </c>
      <c r="H8" s="284"/>
      <c r="I8">
        <f>EmpDetail!A5</f>
        <v>2</v>
      </c>
      <c r="J8" t="str">
        <f>EmpDetail!B5</f>
        <v>iwj.k pUn y{kdkj</v>
      </c>
    </row>
    <row r="9" spans="1:10" ht="18">
      <c r="A9" s="142"/>
      <c r="B9" s="142"/>
      <c r="C9" s="283"/>
      <c r="D9" s="336"/>
      <c r="E9" s="337" t="str">
        <f t="shared" si="0"/>
        <v/>
      </c>
      <c r="F9" s="337" t="str">
        <f t="shared" si="1"/>
        <v/>
      </c>
      <c r="G9" s="339"/>
      <c r="H9" s="284"/>
      <c r="I9">
        <f>EmpDetail!A6</f>
        <v>3</v>
      </c>
      <c r="J9" t="str">
        <f>EmpDetail!B6</f>
        <v>jktsUnz dqekj tSu</v>
      </c>
    </row>
    <row r="10" spans="1:10" ht="18">
      <c r="A10" s="142"/>
      <c r="B10" s="142"/>
      <c r="C10" s="283"/>
      <c r="D10" s="336"/>
      <c r="E10" s="337" t="str">
        <f t="shared" si="0"/>
        <v/>
      </c>
      <c r="F10" s="337" t="str">
        <f t="shared" si="1"/>
        <v/>
      </c>
      <c r="G10" s="339"/>
      <c r="H10" s="284"/>
      <c r="I10">
        <f>EmpDetail!A7</f>
        <v>4</v>
      </c>
      <c r="J10" t="str">
        <f>EmpDetail!B7</f>
        <v>fd'ku yky cSjok</v>
      </c>
    </row>
    <row r="11" spans="1:10" ht="18">
      <c r="A11" s="142"/>
      <c r="B11" s="142"/>
      <c r="C11" s="283"/>
      <c r="D11" s="336"/>
      <c r="E11" s="337" t="str">
        <f t="shared" si="0"/>
        <v/>
      </c>
      <c r="F11" s="337" t="str">
        <f t="shared" si="1"/>
        <v/>
      </c>
      <c r="G11" s="339"/>
      <c r="H11" s="284"/>
      <c r="I11">
        <f>EmpDetail!A8</f>
        <v>5</v>
      </c>
      <c r="J11" t="str">
        <f>EmpDetail!B8</f>
        <v>lR;ukjk;.k 'kekZ</v>
      </c>
    </row>
    <row r="12" spans="1:10" ht="18">
      <c r="A12" s="142"/>
      <c r="B12" s="142"/>
      <c r="C12" s="283"/>
      <c r="D12" s="336"/>
      <c r="E12" s="337" t="str">
        <f t="shared" si="0"/>
        <v/>
      </c>
      <c r="F12" s="337" t="str">
        <f t="shared" si="1"/>
        <v/>
      </c>
      <c r="G12" s="339"/>
      <c r="H12" s="284"/>
      <c r="I12">
        <f>EmpDetail!A9</f>
        <v>6</v>
      </c>
      <c r="J12" t="str">
        <f>EmpDetail!B9</f>
        <v>iq"ik tSu</v>
      </c>
    </row>
    <row r="13" spans="1:10" ht="18">
      <c r="A13" s="142"/>
      <c r="B13" s="142"/>
      <c r="C13" s="283"/>
      <c r="D13" s="336"/>
      <c r="E13" s="337" t="str">
        <f t="shared" si="0"/>
        <v/>
      </c>
      <c r="F13" s="337" t="str">
        <f t="shared" si="1"/>
        <v/>
      </c>
      <c r="G13" s="339"/>
      <c r="H13" s="284"/>
      <c r="I13">
        <f>EmpDetail!A10</f>
        <v>7</v>
      </c>
      <c r="J13" t="str">
        <f>EmpDetail!B10</f>
        <v>vk'kkjke eh.kk</v>
      </c>
    </row>
    <row r="14" spans="1:10" ht="18">
      <c r="A14" s="142"/>
      <c r="B14" s="142"/>
      <c r="C14" s="283"/>
      <c r="D14" s="336"/>
      <c r="E14" s="337" t="str">
        <f t="shared" si="0"/>
        <v/>
      </c>
      <c r="F14" s="337" t="str">
        <f t="shared" si="1"/>
        <v/>
      </c>
      <c r="G14" s="339"/>
      <c r="H14" s="284"/>
      <c r="I14">
        <f>EmpDetail!A11</f>
        <v>8</v>
      </c>
      <c r="J14" t="str">
        <f>EmpDetail!B11</f>
        <v>t;iky flag</v>
      </c>
    </row>
    <row r="15" spans="1:10" ht="18">
      <c r="A15" s="142"/>
      <c r="B15" s="142"/>
      <c r="C15" s="283"/>
      <c r="D15" s="336"/>
      <c r="E15" s="337" t="str">
        <f t="shared" si="0"/>
        <v/>
      </c>
      <c r="F15" s="337" t="str">
        <f t="shared" si="1"/>
        <v/>
      </c>
      <c r="G15" s="339"/>
      <c r="H15" s="284"/>
      <c r="I15">
        <f>EmpDetail!A12</f>
        <v>9</v>
      </c>
      <c r="J15" t="str">
        <f>EmpDetail!B12</f>
        <v>jkeizlkn jsxj</v>
      </c>
    </row>
    <row r="16" spans="1:10" ht="18">
      <c r="A16" s="142"/>
      <c r="B16" s="142"/>
      <c r="C16" s="283"/>
      <c r="D16" s="336"/>
      <c r="E16" s="337" t="str">
        <f t="shared" si="0"/>
        <v/>
      </c>
      <c r="F16" s="337" t="str">
        <f t="shared" si="1"/>
        <v/>
      </c>
      <c r="G16" s="339"/>
      <c r="H16" s="284"/>
      <c r="I16">
        <f>EmpDetail!A13</f>
        <v>10</v>
      </c>
      <c r="J16" t="str">
        <f>EmpDetail!B13</f>
        <v>egsUnz dqekj tkV</v>
      </c>
    </row>
    <row r="17" spans="1:10" ht="18">
      <c r="A17" s="142"/>
      <c r="B17" s="142"/>
      <c r="C17" s="283"/>
      <c r="D17" s="336"/>
      <c r="E17" s="337" t="str">
        <f t="shared" si="0"/>
        <v/>
      </c>
      <c r="F17" s="337" t="str">
        <f t="shared" si="1"/>
        <v/>
      </c>
      <c r="G17" s="339"/>
      <c r="H17" s="284"/>
      <c r="I17">
        <f>EmpDetail!A14</f>
        <v>11</v>
      </c>
      <c r="J17" t="str">
        <f>EmpDetail!B14</f>
        <v>NksVw yky jsxj</v>
      </c>
    </row>
    <row r="18" spans="1:10" ht="18">
      <c r="A18" s="142"/>
      <c r="B18" s="142"/>
      <c r="C18" s="283"/>
      <c r="D18" s="336"/>
      <c r="E18" s="337" t="str">
        <f t="shared" si="0"/>
        <v/>
      </c>
      <c r="F18" s="337" t="str">
        <f t="shared" si="1"/>
        <v/>
      </c>
      <c r="G18" s="339"/>
      <c r="H18" s="284"/>
      <c r="I18">
        <f>EmpDetail!A15</f>
        <v>12</v>
      </c>
      <c r="J18" t="str">
        <f>EmpDetail!B15</f>
        <v>dUgS;k yky egkoj</v>
      </c>
    </row>
    <row r="19" spans="1:10" ht="18">
      <c r="A19" s="142"/>
      <c r="B19" s="142"/>
      <c r="C19" s="283"/>
      <c r="D19" s="336"/>
      <c r="E19" s="337" t="str">
        <f t="shared" si="0"/>
        <v/>
      </c>
      <c r="F19" s="337" t="str">
        <f t="shared" si="1"/>
        <v/>
      </c>
      <c r="G19" s="339"/>
      <c r="H19" s="284"/>
      <c r="I19">
        <f>EmpDetail!A16</f>
        <v>13</v>
      </c>
      <c r="J19" t="str">
        <f>EmpDetail!B16</f>
        <v>prqHkqZt tkV</v>
      </c>
    </row>
    <row r="20" spans="1:10" ht="18">
      <c r="A20" s="142"/>
      <c r="B20" s="142"/>
      <c r="C20" s="283"/>
      <c r="D20" s="336"/>
      <c r="E20" s="337" t="str">
        <f t="shared" si="0"/>
        <v/>
      </c>
      <c r="F20" s="337" t="str">
        <f t="shared" si="1"/>
        <v/>
      </c>
      <c r="G20" s="339"/>
      <c r="H20" s="284"/>
      <c r="I20">
        <f>EmpDetail!A17</f>
        <v>14</v>
      </c>
      <c r="J20" t="str">
        <f>EmpDetail!B17</f>
        <v>vklsQk [kku</v>
      </c>
    </row>
    <row r="21" spans="1:10" ht="18">
      <c r="A21" s="142"/>
      <c r="B21" s="142"/>
      <c r="C21" s="283"/>
      <c r="D21" s="336"/>
      <c r="E21" s="337" t="str">
        <f t="shared" si="0"/>
        <v/>
      </c>
      <c r="F21" s="337" t="str">
        <f t="shared" si="1"/>
        <v/>
      </c>
      <c r="G21" s="339"/>
      <c r="H21" s="284"/>
      <c r="I21">
        <f>EmpDetail!A18</f>
        <v>15</v>
      </c>
      <c r="J21" t="str">
        <f>EmpDetail!B18</f>
        <v>lq'khyk cSjok</v>
      </c>
    </row>
    <row r="22" spans="1:10" ht="18">
      <c r="A22" s="142"/>
      <c r="B22" s="142"/>
      <c r="C22" s="283"/>
      <c r="D22" s="336"/>
      <c r="E22" s="337" t="str">
        <f t="shared" si="0"/>
        <v/>
      </c>
      <c r="F22" s="337" t="str">
        <f t="shared" si="1"/>
        <v/>
      </c>
      <c r="G22" s="339"/>
      <c r="H22" s="284"/>
      <c r="I22">
        <f>EmpDetail!A19</f>
        <v>16</v>
      </c>
      <c r="J22" t="str">
        <f>EmpDetail!B19</f>
        <v>txnh'k izlkn rsyh</v>
      </c>
    </row>
    <row r="23" spans="1:10" ht="18">
      <c r="A23" s="142"/>
      <c r="B23" s="142"/>
      <c r="C23" s="283"/>
      <c r="D23" s="336"/>
      <c r="E23" s="337" t="str">
        <f t="shared" si="0"/>
        <v/>
      </c>
      <c r="F23" s="337" t="str">
        <f t="shared" si="1"/>
        <v/>
      </c>
      <c r="G23" s="339"/>
      <c r="H23" s="284"/>
      <c r="I23">
        <f>EmpDetail!A20</f>
        <v>17</v>
      </c>
      <c r="J23" t="str">
        <f>EmpDetail!B20</f>
        <v>jfoUnz dqekj tSu</v>
      </c>
    </row>
    <row r="24" spans="1:10" ht="18">
      <c r="A24" s="142"/>
      <c r="B24" s="142"/>
      <c r="C24" s="283"/>
      <c r="D24" s="336"/>
      <c r="E24" s="337" t="str">
        <f t="shared" si="0"/>
        <v/>
      </c>
      <c r="F24" s="337" t="str">
        <f t="shared" si="1"/>
        <v/>
      </c>
      <c r="G24" s="339"/>
      <c r="H24" s="284"/>
      <c r="I24">
        <f>EmpDetail!A21</f>
        <v>18</v>
      </c>
      <c r="J24" t="str">
        <f>EmpDetail!B21</f>
        <v xml:space="preserve"> ';ke lqUnj ckxkSM</v>
      </c>
    </row>
    <row r="25" spans="1:10" ht="18">
      <c r="A25" s="142"/>
      <c r="B25" s="142"/>
      <c r="C25" s="283"/>
      <c r="D25" s="336"/>
      <c r="E25" s="337" t="str">
        <f t="shared" si="0"/>
        <v/>
      </c>
      <c r="F25" s="337" t="str">
        <f t="shared" si="1"/>
        <v/>
      </c>
      <c r="G25" s="339"/>
      <c r="H25" s="284"/>
      <c r="I25">
        <f>EmpDetail!A22</f>
        <v>19</v>
      </c>
      <c r="J25" t="str">
        <f>EmpDetail!B22</f>
        <v>d`".kk 'kekZ</v>
      </c>
    </row>
    <row r="26" spans="1:10" ht="18">
      <c r="A26" s="142"/>
      <c r="B26" s="142"/>
      <c r="C26" s="283"/>
      <c r="D26" s="336"/>
      <c r="E26" s="337" t="str">
        <f t="shared" si="0"/>
        <v/>
      </c>
      <c r="F26" s="337" t="str">
        <f t="shared" si="1"/>
        <v/>
      </c>
      <c r="G26" s="339"/>
      <c r="H26" s="284"/>
      <c r="I26">
        <f>EmpDetail!A23</f>
        <v>20</v>
      </c>
      <c r="J26" t="str">
        <f>EmpDetail!B23</f>
        <v>/keZsUnz pkS/kjh</v>
      </c>
    </row>
    <row r="27" spans="1:10" ht="18">
      <c r="C27" s="228"/>
      <c r="D27" s="228"/>
      <c r="E27" s="228"/>
      <c r="F27" s="228"/>
      <c r="G27" s="228"/>
      <c r="H27" s="228"/>
      <c r="I27">
        <f>EmpDetail!A24</f>
        <v>21</v>
      </c>
      <c r="J27" t="str">
        <f>EmpDetail!B24</f>
        <v>izgykn ekyh</v>
      </c>
    </row>
    <row r="28" spans="1:10" ht="18">
      <c r="C28" s="228"/>
      <c r="D28" s="228"/>
      <c r="E28" s="228"/>
      <c r="F28" s="228"/>
      <c r="G28" s="1754" t="str">
        <f>Master!B2</f>
        <v>प्रधानाचार्य</v>
      </c>
      <c r="H28" s="1754"/>
      <c r="I28">
        <f>EmpDetail!A25</f>
        <v>22</v>
      </c>
      <c r="J28" t="str">
        <f>EmpDetail!B25</f>
        <v>jken;ky xqtZj</v>
      </c>
    </row>
    <row r="29" spans="1:10" ht="18">
      <c r="C29" s="228"/>
      <c r="D29" s="228"/>
      <c r="E29" s="228"/>
      <c r="F29" s="228"/>
      <c r="G29" s="1826" t="str">
        <f>Master!B3</f>
        <v xml:space="preserve">राजकीय उच्च माध्यमिक विद्यालय </v>
      </c>
      <c r="H29" s="1826"/>
      <c r="I29">
        <f>EmpDetail!A26</f>
        <v>23</v>
      </c>
      <c r="J29" t="str">
        <f>EmpDetail!B26</f>
        <v>vkSeizdk'k tkV</v>
      </c>
    </row>
    <row r="30" spans="1:10" ht="18">
      <c r="C30" s="228"/>
      <c r="D30" s="228"/>
      <c r="E30" s="228"/>
      <c r="F30" s="228"/>
      <c r="G30" s="1754" t="str">
        <f>Master!B4</f>
        <v>चौगाई]टोंक</v>
      </c>
      <c r="H30" s="1754"/>
      <c r="I30">
        <f>EmpDetail!A27</f>
        <v>24</v>
      </c>
      <c r="J30" t="str">
        <f>EmpDetail!B27</f>
        <v>vthr flag</v>
      </c>
    </row>
    <row r="31" spans="1:10" ht="18">
      <c r="C31" s="91"/>
      <c r="D31" s="91"/>
      <c r="E31" s="91"/>
      <c r="F31" s="91"/>
      <c r="G31" s="91"/>
      <c r="H31" s="91"/>
      <c r="I31">
        <f>EmpDetail!A28</f>
        <v>25</v>
      </c>
      <c r="J31" t="str">
        <f>EmpDetail!B28</f>
        <v>eq[rkj eha;k</v>
      </c>
    </row>
    <row r="32" spans="1:10" ht="18">
      <c r="C32" s="91"/>
      <c r="D32" s="91"/>
      <c r="E32" s="91"/>
      <c r="F32" s="91"/>
      <c r="G32" s="91"/>
      <c r="H32" s="91"/>
      <c r="I32">
        <f>EmpDetail!A29</f>
        <v>26</v>
      </c>
      <c r="J32" t="str">
        <f>EmpDetail!B29</f>
        <v xml:space="preserve">eks0 tehy </v>
      </c>
    </row>
    <row r="33" spans="3:10" ht="18">
      <c r="C33" s="91"/>
      <c r="D33" s="91"/>
      <c r="E33" s="91"/>
      <c r="F33" s="91"/>
      <c r="G33" s="91"/>
      <c r="H33" s="91"/>
      <c r="I33">
        <f>EmpDetail!A30</f>
        <v>27</v>
      </c>
      <c r="J33" t="str">
        <f>EmpDetail!B30</f>
        <v>lkaojey tkV</v>
      </c>
    </row>
    <row r="34" spans="3:10" ht="18">
      <c r="C34" s="91"/>
      <c r="D34" s="91"/>
      <c r="E34" s="91"/>
      <c r="F34" s="91"/>
      <c r="G34" s="91"/>
      <c r="H34" s="91"/>
      <c r="I34">
        <f>EmpDetail!A31</f>
        <v>28</v>
      </c>
      <c r="J34" t="str">
        <f>EmpDetail!B31</f>
        <v>pkS/kjh eksuk jkekorkj</v>
      </c>
    </row>
    <row r="35" spans="3:10" ht="18">
      <c r="C35" s="91"/>
      <c r="D35" s="91"/>
      <c r="E35" s="91"/>
      <c r="F35" s="91"/>
      <c r="G35" s="91"/>
      <c r="H35" s="91"/>
      <c r="I35">
        <f>EmpDetail!A32</f>
        <v>29</v>
      </c>
      <c r="J35" t="str">
        <f>EmpDetail!B32</f>
        <v>rkjkpUn tk;loky</v>
      </c>
    </row>
    <row r="36" spans="3:10" ht="18">
      <c r="C36" s="91"/>
      <c r="D36" s="91"/>
      <c r="E36" s="91"/>
      <c r="F36" s="91"/>
      <c r="G36" s="91"/>
      <c r="H36" s="91"/>
      <c r="I36">
        <f>EmpDetail!A33</f>
        <v>30</v>
      </c>
      <c r="J36" t="str">
        <f>EmpDetail!B33</f>
        <v>jketl ;kno</v>
      </c>
    </row>
    <row r="37" spans="3:10" ht="18">
      <c r="C37" s="91"/>
      <c r="D37" s="91"/>
      <c r="E37" s="91"/>
      <c r="F37" s="91"/>
      <c r="G37" s="91"/>
      <c r="H37" s="91"/>
      <c r="I37">
        <f>EmpDetail!A34</f>
        <v>31</v>
      </c>
      <c r="J37" t="str">
        <f>EmpDetail!B34</f>
        <v>dtksMey eh.kk</v>
      </c>
    </row>
    <row r="38" spans="3:10">
      <c r="I38">
        <f>EmpDetail!A35</f>
        <v>32</v>
      </c>
      <c r="J38" t="str">
        <f>EmpDetail!B35</f>
        <v>/kaut; xkSRre</v>
      </c>
    </row>
    <row r="39" spans="3:10">
      <c r="I39">
        <f>EmpDetail!A36</f>
        <v>33</v>
      </c>
      <c r="J39" t="str">
        <f>EmpDetail!B36</f>
        <v>d`".kk xaxoky</v>
      </c>
    </row>
    <row r="40" spans="3:10">
      <c r="I40">
        <f>EmpDetail!A37</f>
        <v>34</v>
      </c>
      <c r="J40" t="str">
        <f>EmpDetail!B37</f>
        <v>n'kjFk dqekj ;kno</v>
      </c>
    </row>
    <row r="41" spans="3:10">
      <c r="I41">
        <f>EmpDetail!A38</f>
        <v>35</v>
      </c>
      <c r="J41" t="str">
        <f>EmpDetail!B38</f>
        <v>d`".k yky tkV</v>
      </c>
    </row>
    <row r="42" spans="3:10">
      <c r="I42">
        <f>EmpDetail!A39</f>
        <v>36</v>
      </c>
      <c r="J42" t="str">
        <f>EmpDetail!B39</f>
        <v>nhisUnz dqekj iztkir</v>
      </c>
    </row>
    <row r="43" spans="3:10">
      <c r="I43">
        <f>EmpDetail!A40</f>
        <v>37</v>
      </c>
      <c r="J43" t="str">
        <f>EmpDetail!B40</f>
        <v>uohu dqekj</v>
      </c>
    </row>
    <row r="44" spans="3:10">
      <c r="I44">
        <f>EmpDetail!A41</f>
        <v>38</v>
      </c>
      <c r="J44" t="str">
        <f>EmpDetail!B41</f>
        <v>ehrs'k dqekj 'kekZ</v>
      </c>
    </row>
    <row r="45" spans="3:10">
      <c r="I45">
        <f>EmpDetail!A42</f>
        <v>39</v>
      </c>
      <c r="J45" t="str">
        <f>EmpDetail!B42</f>
        <v>eUtw eh.kk</v>
      </c>
    </row>
    <row r="46" spans="3:10">
      <c r="I46">
        <f>EmpDetail!A43</f>
        <v>40</v>
      </c>
      <c r="J46" t="str">
        <f>EmpDetail!B43</f>
        <v>eatw pkS/kjh</v>
      </c>
    </row>
    <row r="47" spans="3:10">
      <c r="I47">
        <f>EmpDetail!A44</f>
        <v>41</v>
      </c>
      <c r="J47">
        <f>EmpDetail!B44</f>
        <v>0</v>
      </c>
    </row>
    <row r="48" spans="3:10">
      <c r="I48">
        <f>EmpDetail!A45</f>
        <v>42</v>
      </c>
      <c r="J48">
        <f>EmpDetail!B45</f>
        <v>0</v>
      </c>
    </row>
    <row r="49" spans="9:10">
      <c r="I49">
        <f>EmpDetail!A46</f>
        <v>43</v>
      </c>
      <c r="J49">
        <f>EmpDetail!B46</f>
        <v>0</v>
      </c>
    </row>
    <row r="50" spans="9:10">
      <c r="I50">
        <f>EmpDetail!A47</f>
        <v>44</v>
      </c>
      <c r="J50">
        <f>EmpDetail!B47</f>
        <v>0</v>
      </c>
    </row>
    <row r="51" spans="9:10">
      <c r="I51">
        <f>EmpDetail!A48</f>
        <v>45</v>
      </c>
      <c r="J51">
        <f>EmpDetail!B48</f>
        <v>0</v>
      </c>
    </row>
    <row r="52" spans="9:10">
      <c r="I52">
        <f>EmpDetail!A49</f>
        <v>46</v>
      </c>
      <c r="J52">
        <f>EmpDetail!B49</f>
        <v>0</v>
      </c>
    </row>
    <row r="53" spans="9:10">
      <c r="I53">
        <f>EmpDetail!A50</f>
        <v>47</v>
      </c>
      <c r="J53">
        <f>EmpDetail!B50</f>
        <v>0</v>
      </c>
    </row>
    <row r="54" spans="9:10">
      <c r="I54">
        <f>EmpDetail!A51</f>
        <v>48</v>
      </c>
      <c r="J54">
        <f>EmpDetail!B51</f>
        <v>0</v>
      </c>
    </row>
    <row r="55" spans="9:10">
      <c r="I55">
        <f>EmpDetail!A52</f>
        <v>49</v>
      </c>
      <c r="J55">
        <f>EmpDetail!B52</f>
        <v>0</v>
      </c>
    </row>
    <row r="56" spans="9:10">
      <c r="I56">
        <f>EmpDetail!A53</f>
        <v>50</v>
      </c>
      <c r="J56">
        <f>EmpDetail!B53</f>
        <v>0</v>
      </c>
    </row>
    <row r="57" spans="9:10">
      <c r="I57">
        <f>EmpDetail!A54</f>
        <v>51</v>
      </c>
      <c r="J57">
        <f>EmpDetail!B54</f>
        <v>0</v>
      </c>
    </row>
    <row r="58" spans="9:10">
      <c r="I58">
        <f>EmpDetail!A55</f>
        <v>52</v>
      </c>
      <c r="J58">
        <f>EmpDetail!B55</f>
        <v>0</v>
      </c>
    </row>
    <row r="59" spans="9:10">
      <c r="I59">
        <f>EmpDetail!A56</f>
        <v>53</v>
      </c>
      <c r="J59">
        <f>EmpDetail!B56</f>
        <v>0</v>
      </c>
    </row>
    <row r="60" spans="9:10">
      <c r="I60">
        <f>EmpDetail!A57</f>
        <v>54</v>
      </c>
      <c r="J60">
        <f>EmpDetail!B57</f>
        <v>0</v>
      </c>
    </row>
    <row r="61" spans="9:10">
      <c r="I61">
        <f>EmpDetail!A58</f>
        <v>55</v>
      </c>
      <c r="J61">
        <f>EmpDetail!B58</f>
        <v>0</v>
      </c>
    </row>
    <row r="62" spans="9:10">
      <c r="I62">
        <f>EmpDetail!A59</f>
        <v>56</v>
      </c>
      <c r="J62">
        <f>EmpDetail!B59</f>
        <v>0</v>
      </c>
    </row>
    <row r="63" spans="9:10">
      <c r="I63">
        <f>EmpDetail!A60</f>
        <v>57</v>
      </c>
      <c r="J63">
        <f>EmpDetail!B60</f>
        <v>0</v>
      </c>
    </row>
    <row r="64" spans="9:10">
      <c r="I64">
        <f>EmpDetail!A61</f>
        <v>58</v>
      </c>
      <c r="J64">
        <f>EmpDetail!B61</f>
        <v>0</v>
      </c>
    </row>
    <row r="65" spans="9:10">
      <c r="I65">
        <f>EmpDetail!A62</f>
        <v>59</v>
      </c>
      <c r="J65">
        <f>EmpDetail!B62</f>
        <v>0</v>
      </c>
    </row>
    <row r="66" spans="9:10">
      <c r="I66">
        <f>EmpDetail!A63</f>
        <v>60</v>
      </c>
      <c r="J66">
        <f>EmpDetail!B63</f>
        <v>0</v>
      </c>
    </row>
    <row r="67" spans="9:10">
      <c r="I67">
        <f>EmpDetail!A64</f>
        <v>61</v>
      </c>
      <c r="J67">
        <f>EmpDetail!B64</f>
        <v>0</v>
      </c>
    </row>
    <row r="68" spans="9:10">
      <c r="I68">
        <f>EmpDetail!A65</f>
        <v>62</v>
      </c>
      <c r="J68">
        <f>EmpDetail!B65</f>
        <v>0</v>
      </c>
    </row>
    <row r="69" spans="9:10">
      <c r="I69">
        <f>EmpDetail!A66</f>
        <v>63</v>
      </c>
      <c r="J69">
        <f>EmpDetail!B66</f>
        <v>0</v>
      </c>
    </row>
    <row r="70" spans="9:10">
      <c r="I70">
        <f>EmpDetail!A67</f>
        <v>64</v>
      </c>
      <c r="J70">
        <f>EmpDetail!B67</f>
        <v>0</v>
      </c>
    </row>
    <row r="71" spans="9:10">
      <c r="I71">
        <f>EmpDetail!A68</f>
        <v>65</v>
      </c>
      <c r="J71">
        <f>EmpDetail!B68</f>
        <v>0</v>
      </c>
    </row>
    <row r="72" spans="9:10">
      <c r="I72">
        <f>EmpDetail!A69</f>
        <v>66</v>
      </c>
      <c r="J72">
        <f>EmpDetail!B69</f>
        <v>0</v>
      </c>
    </row>
    <row r="73" spans="9:10">
      <c r="I73">
        <f>EmpDetail!A70</f>
        <v>67</v>
      </c>
      <c r="J73">
        <f>EmpDetail!B70</f>
        <v>0</v>
      </c>
    </row>
    <row r="74" spans="9:10">
      <c r="I74">
        <f>EmpDetail!A71</f>
        <v>68</v>
      </c>
      <c r="J74">
        <f>EmpDetail!B71</f>
        <v>0</v>
      </c>
    </row>
    <row r="75" spans="9:10">
      <c r="I75">
        <f>EmpDetail!A72</f>
        <v>69</v>
      </c>
      <c r="J75">
        <f>EmpDetail!B72</f>
        <v>0</v>
      </c>
    </row>
    <row r="76" spans="9:10">
      <c r="I76">
        <f>EmpDetail!A73</f>
        <v>70</v>
      </c>
      <c r="J76">
        <f>EmpDetail!B73</f>
        <v>0</v>
      </c>
    </row>
    <row r="77" spans="9:10">
      <c r="I77">
        <f>EmpDetail!A74</f>
        <v>71</v>
      </c>
      <c r="J77">
        <f>EmpDetail!B74</f>
        <v>0</v>
      </c>
    </row>
    <row r="78" spans="9:10">
      <c r="I78">
        <f>EmpDetail!A75</f>
        <v>72</v>
      </c>
      <c r="J78">
        <f>EmpDetail!B75</f>
        <v>0</v>
      </c>
    </row>
    <row r="79" spans="9:10">
      <c r="I79">
        <f>EmpDetail!A76</f>
        <v>73</v>
      </c>
      <c r="J79">
        <f>EmpDetail!B76</f>
        <v>0</v>
      </c>
    </row>
    <row r="80" spans="9:10">
      <c r="I80">
        <f>EmpDetail!A77</f>
        <v>74</v>
      </c>
      <c r="J80">
        <f>EmpDetail!B77</f>
        <v>0</v>
      </c>
    </row>
    <row r="81" spans="9:10">
      <c r="I81">
        <f>EmpDetail!A78</f>
        <v>75</v>
      </c>
      <c r="J81">
        <f>EmpDetail!B78</f>
        <v>0</v>
      </c>
    </row>
    <row r="82" spans="9:10">
      <c r="I82">
        <f>EmpDetail!A79</f>
        <v>76</v>
      </c>
      <c r="J82">
        <f>EmpDetail!B79</f>
        <v>0</v>
      </c>
    </row>
    <row r="83" spans="9:10">
      <c r="I83">
        <f>EmpDetail!A80</f>
        <v>77</v>
      </c>
      <c r="J83">
        <f>EmpDetail!B80</f>
        <v>0</v>
      </c>
    </row>
    <row r="84" spans="9:10">
      <c r="I84">
        <f>EmpDetail!A81</f>
        <v>78</v>
      </c>
      <c r="J84">
        <f>EmpDetail!B81</f>
        <v>0</v>
      </c>
    </row>
    <row r="85" spans="9:10">
      <c r="I85">
        <f>EmpDetail!A82</f>
        <v>79</v>
      </c>
      <c r="J85">
        <f>EmpDetail!B82</f>
        <v>0</v>
      </c>
    </row>
    <row r="86" spans="9:10">
      <c r="I86">
        <f>EmpDetail!A83</f>
        <v>80</v>
      </c>
      <c r="J86">
        <f>EmpDetail!B83</f>
        <v>0</v>
      </c>
    </row>
    <row r="87" spans="9:10">
      <c r="I87">
        <f>EmpDetail!A84</f>
        <v>81</v>
      </c>
      <c r="J87">
        <f>EmpDetail!B84</f>
        <v>0</v>
      </c>
    </row>
    <row r="88" spans="9:10">
      <c r="I88">
        <f>EmpDetail!A85</f>
        <v>82</v>
      </c>
      <c r="J88">
        <f>EmpDetail!B85</f>
        <v>0</v>
      </c>
    </row>
    <row r="89" spans="9:10">
      <c r="I89">
        <f>EmpDetail!A86</f>
        <v>83</v>
      </c>
      <c r="J89">
        <f>EmpDetail!B86</f>
        <v>0</v>
      </c>
    </row>
    <row r="90" spans="9:10">
      <c r="I90">
        <f>EmpDetail!A87</f>
        <v>84</v>
      </c>
      <c r="J90">
        <f>EmpDetail!B87</f>
        <v>0</v>
      </c>
    </row>
    <row r="91" spans="9:10">
      <c r="I91">
        <f>EmpDetail!A88</f>
        <v>85</v>
      </c>
      <c r="J91">
        <f>EmpDetail!B88</f>
        <v>0</v>
      </c>
    </row>
    <row r="92" spans="9:10">
      <c r="I92">
        <f>EmpDetail!A89</f>
        <v>86</v>
      </c>
      <c r="J92">
        <f>EmpDetail!B89</f>
        <v>0</v>
      </c>
    </row>
    <row r="93" spans="9:10">
      <c r="I93">
        <f>EmpDetail!A90</f>
        <v>87</v>
      </c>
      <c r="J93">
        <f>EmpDetail!B90</f>
        <v>0</v>
      </c>
    </row>
    <row r="94" spans="9:10">
      <c r="I94">
        <f>EmpDetail!A91</f>
        <v>88</v>
      </c>
      <c r="J94">
        <f>EmpDetail!B91</f>
        <v>0</v>
      </c>
    </row>
    <row r="95" spans="9:10">
      <c r="I95">
        <f>EmpDetail!A92</f>
        <v>89</v>
      </c>
      <c r="J95">
        <f>EmpDetail!B92</f>
        <v>0</v>
      </c>
    </row>
    <row r="96" spans="9:10">
      <c r="I96">
        <f>EmpDetail!A93</f>
        <v>90</v>
      </c>
      <c r="J96">
        <f>EmpDetail!B93</f>
        <v>0</v>
      </c>
    </row>
    <row r="97" spans="9:10">
      <c r="I97">
        <f>EmpDetail!A94</f>
        <v>91</v>
      </c>
      <c r="J97">
        <f>EmpDetail!B94</f>
        <v>0</v>
      </c>
    </row>
    <row r="98" spans="9:10">
      <c r="I98">
        <f>EmpDetail!A95</f>
        <v>92</v>
      </c>
      <c r="J98">
        <f>EmpDetail!B95</f>
        <v>0</v>
      </c>
    </row>
    <row r="99" spans="9:10">
      <c r="I99">
        <f>EmpDetail!A96</f>
        <v>93</v>
      </c>
      <c r="J99">
        <f>EmpDetail!B96</f>
        <v>0</v>
      </c>
    </row>
    <row r="100" spans="9:10">
      <c r="I100">
        <f>EmpDetail!A97</f>
        <v>94</v>
      </c>
      <c r="J100">
        <f>EmpDetail!B97</f>
        <v>0</v>
      </c>
    </row>
    <row r="101" spans="9:10">
      <c r="I101">
        <f>EmpDetail!A98</f>
        <v>95</v>
      </c>
      <c r="J101">
        <f>EmpDetail!B98</f>
        <v>0</v>
      </c>
    </row>
    <row r="102" spans="9:10">
      <c r="I102">
        <f>EmpDetail!A99</f>
        <v>96</v>
      </c>
      <c r="J102">
        <f>EmpDetail!B99</f>
        <v>0</v>
      </c>
    </row>
    <row r="103" spans="9:10">
      <c r="I103">
        <f>EmpDetail!A100</f>
        <v>97</v>
      </c>
      <c r="J103">
        <f>EmpDetail!B100</f>
        <v>0</v>
      </c>
    </row>
    <row r="104" spans="9:10">
      <c r="I104">
        <f>EmpDetail!A101</f>
        <v>98</v>
      </c>
      <c r="J104">
        <f>EmpDetail!B101</f>
        <v>0</v>
      </c>
    </row>
    <row r="105" spans="9:10">
      <c r="I105">
        <f>EmpDetail!A102</f>
        <v>99</v>
      </c>
      <c r="J105">
        <f>EmpDetail!B102</f>
        <v>0</v>
      </c>
    </row>
    <row r="106" spans="9:10">
      <c r="I106">
        <f>EmpDetail!A103</f>
        <v>100</v>
      </c>
      <c r="J106">
        <f>EmpDetail!B103</f>
        <v>0</v>
      </c>
    </row>
  </sheetData>
  <sheetProtection password="87C9" sheet="1" objects="1" scenarios="1"/>
  <protectedRanges>
    <protectedRange sqref="G7:G26" name="Range4"/>
    <protectedRange sqref="A7:B26" name="Range2"/>
    <protectedRange sqref="H2" name="Range1"/>
    <protectedRange sqref="D7:D26" name="Range3"/>
  </protectedRanges>
  <mergeCells count="7">
    <mergeCell ref="G30:H30"/>
    <mergeCell ref="C1:H1"/>
    <mergeCell ref="C3:H3"/>
    <mergeCell ref="C4:H4"/>
    <mergeCell ref="C5:H5"/>
    <mergeCell ref="G28:H28"/>
    <mergeCell ref="G29:H29"/>
  </mergeCells>
  <dataValidations count="1">
    <dataValidation type="list" allowBlank="1" showInputMessage="1" showErrorMessage="1" sqref="D7:D26">
      <formula1>NOC!$O$4:$O$30</formula1>
    </dataValidation>
  </dataValidations>
  <pageMargins left="0.7" right="0.7" top="0.75" bottom="0.75" header="0.3" footer="0.3"/>
  <pageSetup paperSize="9" orientation="portrait" blackAndWhite="1" verticalDpi="0" r:id="rId1"/>
  <drawing r:id="rId2"/>
  <legacyDrawing r:id="rId3"/>
</worksheet>
</file>

<file path=xl/worksheets/sheet30.xml><?xml version="1.0" encoding="utf-8"?>
<worksheet xmlns="http://schemas.openxmlformats.org/spreadsheetml/2006/main" xmlns:r="http://schemas.openxmlformats.org/officeDocument/2006/relationships">
  <sheetPr codeName="Sheet30">
    <tabColor rgb="FF00B0F0"/>
  </sheetPr>
  <dimension ref="A1:S111"/>
  <sheetViews>
    <sheetView showGridLines="0" showRowColHeaders="0" workbookViewId="0">
      <selection activeCell="J4" sqref="J4:K4"/>
    </sheetView>
  </sheetViews>
  <sheetFormatPr defaultRowHeight="14.4"/>
  <cols>
    <col min="2" max="2" width="7.109375" customWidth="1"/>
    <col min="3" max="3" width="21.33203125" customWidth="1"/>
    <col min="4" max="4" width="15.88671875" customWidth="1"/>
    <col min="5" max="5" width="11.109375" customWidth="1"/>
    <col min="6" max="6" width="10.44140625" customWidth="1"/>
    <col min="7" max="7" width="11" customWidth="1"/>
    <col min="8" max="8" width="11.6640625" customWidth="1"/>
    <col min="9" max="9" width="9.6640625" customWidth="1"/>
    <col min="15" max="17" width="0" hidden="1" customWidth="1"/>
    <col min="18" max="18" width="10.6640625" hidden="1" customWidth="1"/>
    <col min="19" max="19" width="0" hidden="1" customWidth="1"/>
  </cols>
  <sheetData>
    <row r="1" spans="1:19" ht="21" customHeight="1" thickBot="1">
      <c r="B1" s="1827" t="s">
        <v>666</v>
      </c>
      <c r="C1" s="1827"/>
      <c r="D1" s="1827"/>
      <c r="E1" s="1827"/>
      <c r="F1" s="1827"/>
      <c r="G1" s="1827"/>
      <c r="H1" s="1827"/>
      <c r="I1" s="1827"/>
      <c r="J1" s="1827"/>
      <c r="K1" s="1827"/>
      <c r="L1" s="1827"/>
      <c r="M1" s="1827"/>
      <c r="N1" s="1827"/>
    </row>
    <row r="2" spans="1:19" ht="25.8" thickBot="1">
      <c r="B2" s="1828" t="str">
        <f>Master!G2&amp;Master!H2</f>
        <v>कार्यालय&amp;राजकीय उच्च माध्यमिक विद्यालय ]चौगाई]टोंक</v>
      </c>
      <c r="C2" s="1828"/>
      <c r="D2" s="1828"/>
      <c r="E2" s="1828"/>
      <c r="F2" s="1828"/>
      <c r="G2" s="1828"/>
      <c r="H2" s="1828"/>
      <c r="I2" s="1828"/>
      <c r="J2" s="1828"/>
      <c r="K2" s="1828"/>
      <c r="L2" s="1828"/>
      <c r="M2" s="1828"/>
      <c r="N2" s="1828"/>
    </row>
    <row r="3" spans="1:19" ht="24" thickBot="1">
      <c r="B3" s="1829" t="s">
        <v>667</v>
      </c>
      <c r="C3" s="1829"/>
      <c r="D3" s="1829"/>
      <c r="E3" s="1829"/>
      <c r="F3" s="1829"/>
      <c r="G3" s="1829"/>
      <c r="H3" s="1829"/>
      <c r="I3" s="1829"/>
      <c r="J3" s="1829"/>
      <c r="K3" s="1829"/>
      <c r="L3" s="1829"/>
      <c r="M3" s="1829"/>
      <c r="N3" s="1829"/>
    </row>
    <row r="4" spans="1:19">
      <c r="B4" s="1832" t="s">
        <v>668</v>
      </c>
      <c r="C4" s="1832"/>
      <c r="D4" s="1832"/>
      <c r="E4" s="1832"/>
      <c r="F4" s="1832"/>
      <c r="G4" s="1832"/>
      <c r="H4" s="1832"/>
      <c r="I4" s="1832"/>
      <c r="J4" s="1830">
        <v>44256</v>
      </c>
      <c r="K4" s="1831"/>
      <c r="L4" s="1832" t="s">
        <v>669</v>
      </c>
      <c r="M4" s="1832"/>
      <c r="N4" s="1832"/>
    </row>
    <row r="5" spans="1:19" ht="15" thickBot="1">
      <c r="B5" s="1789" t="s">
        <v>670</v>
      </c>
      <c r="C5" s="1789"/>
      <c r="D5" s="1789"/>
      <c r="E5" s="1789"/>
      <c r="F5" s="1789"/>
      <c r="G5" s="1789"/>
      <c r="H5" s="1789"/>
      <c r="I5" s="1789"/>
      <c r="J5" s="1789"/>
      <c r="K5" s="1789"/>
      <c r="L5" s="1789"/>
      <c r="M5" s="1789"/>
      <c r="N5" s="1789"/>
    </row>
    <row r="6" spans="1:19" ht="21.6" thickBot="1">
      <c r="B6" s="1833" t="s">
        <v>671</v>
      </c>
      <c r="C6" s="1833"/>
      <c r="D6" s="1833"/>
      <c r="E6" s="1833"/>
      <c r="F6" s="1833"/>
      <c r="G6" s="1833"/>
      <c r="H6" s="1833"/>
      <c r="I6" s="1833"/>
      <c r="J6" s="1833"/>
      <c r="K6" s="1833"/>
      <c r="L6" s="1833"/>
      <c r="M6" s="1833"/>
      <c r="N6" s="1833"/>
    </row>
    <row r="7" spans="1:19" ht="17.25" customHeight="1">
      <c r="B7" s="1399" t="s">
        <v>283</v>
      </c>
      <c r="C7" s="1400" t="str">
        <f>Master!H3&amp;Master!I3&amp;Master!J3&amp;Master!E3&amp;"/"</f>
        <v>राउमावि/चौगाई/संस्था/2021-22/</v>
      </c>
      <c r="D7" s="1401"/>
      <c r="E7" s="1402"/>
      <c r="F7" s="1402"/>
      <c r="G7" s="1402"/>
      <c r="H7" s="1402"/>
      <c r="I7" s="1402"/>
      <c r="J7" s="1402"/>
      <c r="K7" s="1839" t="s">
        <v>226</v>
      </c>
      <c r="L7" s="1839"/>
      <c r="M7" s="1838">
        <f ca="1">TODAY()</f>
        <v>44369</v>
      </c>
      <c r="N7" s="1838"/>
    </row>
    <row r="8" spans="1:19" ht="16.2" thickBot="1">
      <c r="B8" s="1789" t="s">
        <v>672</v>
      </c>
      <c r="C8" s="1789"/>
      <c r="D8" s="1834" t="s">
        <v>687</v>
      </c>
      <c r="E8" s="1834"/>
      <c r="F8" s="1834"/>
      <c r="G8" s="3"/>
      <c r="H8" s="3"/>
      <c r="I8" s="3"/>
      <c r="J8" s="1835" t="s">
        <v>673</v>
      </c>
      <c r="K8" s="1835"/>
      <c r="L8" s="1835"/>
      <c r="M8" s="1813" t="str">
        <f>Master!H4</f>
        <v>पीपलू</v>
      </c>
      <c r="N8" s="1813"/>
    </row>
    <row r="9" spans="1:19" ht="15" thickBot="1">
      <c r="A9" s="1837" t="s">
        <v>688</v>
      </c>
      <c r="B9" s="1836" t="s">
        <v>100</v>
      </c>
      <c r="C9" s="1836" t="s">
        <v>674</v>
      </c>
      <c r="D9" s="1836" t="s">
        <v>675</v>
      </c>
      <c r="E9" s="1836" t="s">
        <v>676</v>
      </c>
      <c r="F9" s="1836" t="s">
        <v>686</v>
      </c>
      <c r="G9" s="1836" t="s">
        <v>677</v>
      </c>
      <c r="H9" s="1836" t="s">
        <v>678</v>
      </c>
      <c r="I9" s="1785" t="s">
        <v>679</v>
      </c>
      <c r="J9" s="1785"/>
      <c r="K9" s="1785"/>
      <c r="L9" s="1785"/>
      <c r="M9" s="1820" t="s">
        <v>685</v>
      </c>
      <c r="N9" s="1820" t="s">
        <v>678</v>
      </c>
    </row>
    <row r="10" spans="1:19" ht="15" thickBot="1">
      <c r="A10" s="1837"/>
      <c r="B10" s="1836"/>
      <c r="C10" s="1836"/>
      <c r="D10" s="1836"/>
      <c r="E10" s="1836"/>
      <c r="F10" s="1836"/>
      <c r="G10" s="1836"/>
      <c r="H10" s="1836"/>
      <c r="I10" s="1785" t="s">
        <v>680</v>
      </c>
      <c r="J10" s="1785"/>
      <c r="K10" s="1785"/>
      <c r="L10" s="1785"/>
      <c r="M10" s="1820"/>
      <c r="N10" s="1820"/>
    </row>
    <row r="11" spans="1:19" ht="15" thickBot="1">
      <c r="A11" s="1837"/>
      <c r="B11" s="1836"/>
      <c r="C11" s="1836"/>
      <c r="D11" s="1836"/>
      <c r="E11" s="1836"/>
      <c r="F11" s="1836"/>
      <c r="G11" s="1836"/>
      <c r="H11" s="1836"/>
      <c r="I11" s="1373" t="s">
        <v>681</v>
      </c>
      <c r="J11" s="1373" t="s">
        <v>682</v>
      </c>
      <c r="K11" s="1373" t="s">
        <v>683</v>
      </c>
      <c r="L11" s="1373" t="s">
        <v>684</v>
      </c>
      <c r="M11" s="1820"/>
      <c r="N11" s="1820"/>
    </row>
    <row r="12" spans="1:19" ht="16.2" thickBot="1">
      <c r="A12" s="1263">
        <v>39</v>
      </c>
      <c r="B12" s="1286">
        <f>IF(C12="","",1)</f>
        <v>1</v>
      </c>
      <c r="C12" s="1389" t="str">
        <f>IF(ISNA(VLOOKUP($A12,$O$12:$S$111,2,FALSE)),"",VLOOKUP($A12,$O$12:$S$111,2,FALSE))</f>
        <v>eUtw eh.kk</v>
      </c>
      <c r="D12" s="1390" t="str">
        <f>IF(ISNA(VLOOKUP($A12,$O$12:$S$111,3,FALSE)),"",VLOOKUP($A12,$O$12:$S$111,3,FALSE))</f>
        <v>वरिष्ठ अध्यापक</v>
      </c>
      <c r="E12" s="1391">
        <f>IF(ISNA(VLOOKUP($A12,$O$12:$S$111,4,FALSE)),"",VLOOKUP($A12,$O$12:$S$111,4,FALSE))</f>
        <v>44103</v>
      </c>
      <c r="F12" s="1341">
        <f>IF(ISNA(VLOOKUP($A12,$O$12:$S$111,5,FALSE)),"",VLOOKUP($A12,$O$12:$S$111,5,FALSE))</f>
        <v>33800</v>
      </c>
      <c r="G12" s="1266">
        <v>5000</v>
      </c>
      <c r="H12" s="1392"/>
      <c r="I12" s="1373"/>
      <c r="J12" s="1373"/>
      <c r="K12" s="1373"/>
      <c r="L12" s="1373"/>
      <c r="M12" s="1373"/>
      <c r="N12" s="1373"/>
      <c r="O12">
        <f>EmpDetail!A4</f>
        <v>1</v>
      </c>
      <c r="P12" t="str">
        <f>EmpDetail!B4</f>
        <v>fd'ku yky cSjok</v>
      </c>
      <c r="Q12" t="str">
        <f>EmpDetail!C4</f>
        <v>प्रधानाचार्य</v>
      </c>
      <c r="R12" s="41">
        <f>EmpDetail!G4</f>
        <v>0</v>
      </c>
      <c r="S12">
        <f>EmpDetail!K4</f>
        <v>95900</v>
      </c>
    </row>
    <row r="13" spans="1:19" ht="16.2" thickBot="1">
      <c r="A13" s="1263">
        <v>37</v>
      </c>
      <c r="B13" s="1286">
        <f>IF(C13="","",B12+1)</f>
        <v>2</v>
      </c>
      <c r="C13" s="1389" t="str">
        <f t="shared" ref="C13:C28" si="0">IF(ISNA(VLOOKUP($A13,$O$12:$S$111,2,FALSE)),"",VLOOKUP($A13,$O$12:$S$111,2,FALSE))</f>
        <v>uohu dqekj</v>
      </c>
      <c r="D13" s="1390" t="str">
        <f t="shared" ref="D13:D28" si="1">IF(ISNA(VLOOKUP($A13,$O$12:$S$111,3,FALSE)),"",VLOOKUP($A13,$O$12:$S$111,3,FALSE))</f>
        <v>अध्यापक ग्रेड III</v>
      </c>
      <c r="E13" s="1391">
        <f t="shared" ref="E13:E28" si="2">IF(ISNA(VLOOKUP($A13,$O$12:$S$111,4,FALSE)),"",VLOOKUP($A13,$O$12:$S$111,4,FALSE))</f>
        <v>44186</v>
      </c>
      <c r="F13" s="1341">
        <f t="shared" ref="F13:F28" si="3">IF(ISNA(VLOOKUP($A13,$O$12:$S$111,5,FALSE)),"",VLOOKUP($A13,$O$12:$S$111,5,FALSE))</f>
        <v>33800</v>
      </c>
      <c r="G13" s="1266">
        <v>5000</v>
      </c>
      <c r="H13" s="1392"/>
      <c r="I13" s="1373"/>
      <c r="J13" s="1373"/>
      <c r="K13" s="1373"/>
      <c r="L13" s="1373"/>
      <c r="M13" s="1373"/>
      <c r="N13" s="1373"/>
      <c r="O13">
        <f>EmpDetail!A5</f>
        <v>2</v>
      </c>
      <c r="P13" t="str">
        <f>EmpDetail!B5</f>
        <v>iwj.k pUn y{kdkj</v>
      </c>
      <c r="Q13" t="str">
        <f>EmpDetail!C5</f>
        <v>व्याख्याता</v>
      </c>
      <c r="R13" s="41">
        <f>EmpDetail!G5</f>
        <v>0</v>
      </c>
      <c r="S13">
        <f>EmpDetail!K5</f>
        <v>56100</v>
      </c>
    </row>
    <row r="14" spans="1:19" ht="16.2" thickBot="1">
      <c r="A14" s="1263">
        <v>36</v>
      </c>
      <c r="B14" s="1286">
        <f t="shared" ref="B14:B28" si="4">IF(C14="","",B13+1)</f>
        <v>3</v>
      </c>
      <c r="C14" s="1389" t="str">
        <f t="shared" si="0"/>
        <v>nhisUnz dqekj iztkir</v>
      </c>
      <c r="D14" s="1390" t="str">
        <f t="shared" si="1"/>
        <v>अध्यापक ग्रेड III</v>
      </c>
      <c r="E14" s="1391">
        <f t="shared" si="2"/>
        <v>44193</v>
      </c>
      <c r="F14" s="1341">
        <f t="shared" si="3"/>
        <v>33800</v>
      </c>
      <c r="G14" s="1266">
        <v>5000</v>
      </c>
      <c r="H14" s="1392"/>
      <c r="I14" s="1373"/>
      <c r="J14" s="1373"/>
      <c r="K14" s="1373"/>
      <c r="L14" s="1373"/>
      <c r="M14" s="1373"/>
      <c r="N14" s="1373"/>
      <c r="O14">
        <f>EmpDetail!A6</f>
        <v>3</v>
      </c>
      <c r="P14" t="str">
        <f>EmpDetail!B6</f>
        <v>jktsUnz dqekj tSu</v>
      </c>
      <c r="Q14" t="str">
        <f>EmpDetail!C6</f>
        <v>व्याख्याता</v>
      </c>
      <c r="R14" s="41">
        <f>EmpDetail!G6</f>
        <v>0</v>
      </c>
      <c r="S14">
        <f>EmpDetail!K6</f>
        <v>63100</v>
      </c>
    </row>
    <row r="15" spans="1:19" ht="16.2" thickBot="1">
      <c r="A15" s="1263">
        <v>38</v>
      </c>
      <c r="B15" s="1286">
        <f t="shared" si="4"/>
        <v>4</v>
      </c>
      <c r="C15" s="1389" t="str">
        <f t="shared" si="0"/>
        <v>ehrs'k dqekj 'kekZ</v>
      </c>
      <c r="D15" s="1390" t="str">
        <f t="shared" si="1"/>
        <v>अध्यापक ग्रेड III</v>
      </c>
      <c r="E15" s="1391">
        <f t="shared" si="2"/>
        <v>43923</v>
      </c>
      <c r="F15" s="1341">
        <f t="shared" si="3"/>
        <v>34800</v>
      </c>
      <c r="G15" s="1266">
        <v>5000</v>
      </c>
      <c r="H15" s="1392"/>
      <c r="I15" s="1373"/>
      <c r="J15" s="1373"/>
      <c r="K15" s="1373"/>
      <c r="L15" s="1373"/>
      <c r="M15" s="1373"/>
      <c r="N15" s="1373"/>
      <c r="O15">
        <f>EmpDetail!A7</f>
        <v>4</v>
      </c>
      <c r="P15" t="str">
        <f>EmpDetail!B7</f>
        <v>fd'ku yky cSjok</v>
      </c>
      <c r="Q15" t="str">
        <f>EmpDetail!C7</f>
        <v>व्याख्याता</v>
      </c>
      <c r="R15" s="41">
        <f>EmpDetail!G7</f>
        <v>0</v>
      </c>
      <c r="S15">
        <f>EmpDetail!K7</f>
        <v>54500</v>
      </c>
    </row>
    <row r="16" spans="1:19" ht="16.2" thickBot="1">
      <c r="A16" s="1263">
        <v>35</v>
      </c>
      <c r="B16" s="1286">
        <f t="shared" si="4"/>
        <v>5</v>
      </c>
      <c r="C16" s="1389" t="str">
        <f t="shared" si="0"/>
        <v>d`".k yky tkV</v>
      </c>
      <c r="D16" s="1390" t="str">
        <f t="shared" si="1"/>
        <v>अध्यापक ग्रेड III</v>
      </c>
      <c r="E16" s="1391">
        <f t="shared" si="2"/>
        <v>44106</v>
      </c>
      <c r="F16" s="1341">
        <f t="shared" si="3"/>
        <v>33800</v>
      </c>
      <c r="G16" s="1266">
        <v>5000</v>
      </c>
      <c r="H16" s="1392"/>
      <c r="I16" s="1373"/>
      <c r="J16" s="1373"/>
      <c r="K16" s="1373"/>
      <c r="L16" s="1373"/>
      <c r="M16" s="1373"/>
      <c r="N16" s="1373"/>
      <c r="O16">
        <f>EmpDetail!A8</f>
        <v>5</v>
      </c>
      <c r="P16" t="str">
        <f>EmpDetail!B8</f>
        <v>lR;ukjk;.k 'kekZ</v>
      </c>
      <c r="Q16" t="str">
        <f>EmpDetail!C8</f>
        <v>वरिष्ठ अध्यापक</v>
      </c>
      <c r="R16" s="41">
        <f>EmpDetail!G8</f>
        <v>0</v>
      </c>
      <c r="S16">
        <f>EmpDetail!K8</f>
        <v>71300</v>
      </c>
    </row>
    <row r="17" spans="1:19" ht="16.2" thickBot="1">
      <c r="A17" s="1263"/>
      <c r="B17" s="1286" t="str">
        <f t="shared" si="4"/>
        <v/>
      </c>
      <c r="C17" s="1389" t="str">
        <f t="shared" si="0"/>
        <v/>
      </c>
      <c r="D17" s="1390" t="str">
        <f t="shared" si="1"/>
        <v/>
      </c>
      <c r="E17" s="1391" t="str">
        <f t="shared" si="2"/>
        <v/>
      </c>
      <c r="F17" s="1341" t="str">
        <f t="shared" si="3"/>
        <v/>
      </c>
      <c r="G17" s="1266"/>
      <c r="H17" s="1392"/>
      <c r="I17" s="1373"/>
      <c r="J17" s="1373"/>
      <c r="K17" s="1373"/>
      <c r="L17" s="1373"/>
      <c r="M17" s="1373"/>
      <c r="N17" s="1373"/>
      <c r="O17">
        <f>EmpDetail!A9</f>
        <v>6</v>
      </c>
      <c r="P17" t="str">
        <f>EmpDetail!B9</f>
        <v>iq"ik tSu</v>
      </c>
      <c r="Q17" t="str">
        <f>EmpDetail!C9</f>
        <v>वरिष्ठ अध्यापक</v>
      </c>
      <c r="R17" s="41">
        <f>EmpDetail!G9</f>
        <v>0</v>
      </c>
      <c r="S17">
        <f>EmpDetail!K9</f>
        <v>73400</v>
      </c>
    </row>
    <row r="18" spans="1:19" ht="16.2" thickBot="1">
      <c r="A18" s="1263"/>
      <c r="B18" s="1286" t="str">
        <f t="shared" si="4"/>
        <v/>
      </c>
      <c r="C18" s="1389" t="str">
        <f t="shared" si="0"/>
        <v/>
      </c>
      <c r="D18" s="1390" t="str">
        <f t="shared" si="1"/>
        <v/>
      </c>
      <c r="E18" s="1391" t="str">
        <f t="shared" si="2"/>
        <v/>
      </c>
      <c r="F18" s="1341" t="str">
        <f t="shared" si="3"/>
        <v/>
      </c>
      <c r="G18" s="1266"/>
      <c r="H18" s="1392"/>
      <c r="I18" s="1373"/>
      <c r="J18" s="1373"/>
      <c r="K18" s="1373"/>
      <c r="L18" s="1373"/>
      <c r="M18" s="1373"/>
      <c r="N18" s="1373"/>
      <c r="O18">
        <f>EmpDetail!A10</f>
        <v>7</v>
      </c>
      <c r="P18" t="str">
        <f>EmpDetail!B10</f>
        <v>vk'kkjke eh.kk</v>
      </c>
      <c r="Q18" t="str">
        <f>EmpDetail!C10</f>
        <v>वरिष्ठ अध्यापक</v>
      </c>
      <c r="R18" s="41">
        <f>EmpDetail!G10</f>
        <v>0</v>
      </c>
      <c r="S18">
        <f>EmpDetail!K10</f>
        <v>52300</v>
      </c>
    </row>
    <row r="19" spans="1:19" ht="16.2" thickBot="1">
      <c r="A19" s="1263"/>
      <c r="B19" s="1286" t="str">
        <f t="shared" si="4"/>
        <v/>
      </c>
      <c r="C19" s="1389" t="str">
        <f t="shared" si="0"/>
        <v/>
      </c>
      <c r="D19" s="1390" t="str">
        <f t="shared" si="1"/>
        <v/>
      </c>
      <c r="E19" s="1391" t="str">
        <f t="shared" si="2"/>
        <v/>
      </c>
      <c r="F19" s="1341" t="str">
        <f t="shared" si="3"/>
        <v/>
      </c>
      <c r="G19" s="1266"/>
      <c r="H19" s="1392"/>
      <c r="I19" s="1373"/>
      <c r="J19" s="1373"/>
      <c r="K19" s="1373"/>
      <c r="L19" s="1373"/>
      <c r="M19" s="1373"/>
      <c r="N19" s="1373"/>
      <c r="O19">
        <f>EmpDetail!A11</f>
        <v>8</v>
      </c>
      <c r="P19" t="str">
        <f>EmpDetail!B11</f>
        <v>t;iky flag</v>
      </c>
      <c r="Q19" t="str">
        <f>EmpDetail!C11</f>
        <v>वरिष्ठ अध्यापक</v>
      </c>
      <c r="R19" s="41">
        <f>EmpDetail!G11</f>
        <v>0</v>
      </c>
      <c r="S19">
        <f>EmpDetail!K11</f>
        <v>63100</v>
      </c>
    </row>
    <row r="20" spans="1:19" ht="16.2" thickBot="1">
      <c r="A20" s="1263"/>
      <c r="B20" s="1286" t="str">
        <f t="shared" si="4"/>
        <v/>
      </c>
      <c r="C20" s="1389" t="str">
        <f t="shared" si="0"/>
        <v/>
      </c>
      <c r="D20" s="1390" t="str">
        <f t="shared" si="1"/>
        <v/>
      </c>
      <c r="E20" s="1391" t="str">
        <f t="shared" si="2"/>
        <v/>
      </c>
      <c r="F20" s="1341" t="str">
        <f t="shared" si="3"/>
        <v/>
      </c>
      <c r="G20" s="1266"/>
      <c r="H20" s="1392"/>
      <c r="I20" s="1373"/>
      <c r="J20" s="1373"/>
      <c r="K20" s="1373"/>
      <c r="L20" s="1373"/>
      <c r="M20" s="1373"/>
      <c r="N20" s="1373"/>
      <c r="O20">
        <f>EmpDetail!A12</f>
        <v>9</v>
      </c>
      <c r="P20" t="str">
        <f>EmpDetail!B12</f>
        <v>jkeizlkn jsxj</v>
      </c>
      <c r="Q20" t="str">
        <f>EmpDetail!C12</f>
        <v>वरिष्ठ अध्यापक</v>
      </c>
      <c r="R20" s="41">
        <f>EmpDetail!G12</f>
        <v>0</v>
      </c>
      <c r="S20">
        <f>EmpDetail!K12</f>
        <v>46500</v>
      </c>
    </row>
    <row r="21" spans="1:19" ht="16.2" thickBot="1">
      <c r="A21" s="1263"/>
      <c r="B21" s="1286" t="str">
        <f t="shared" si="4"/>
        <v/>
      </c>
      <c r="C21" s="1389" t="str">
        <f t="shared" si="0"/>
        <v/>
      </c>
      <c r="D21" s="1390" t="str">
        <f t="shared" si="1"/>
        <v/>
      </c>
      <c r="E21" s="1391" t="str">
        <f t="shared" si="2"/>
        <v/>
      </c>
      <c r="F21" s="1341" t="str">
        <f t="shared" si="3"/>
        <v/>
      </c>
      <c r="G21" s="1266"/>
      <c r="H21" s="1392"/>
      <c r="I21" s="1373"/>
      <c r="J21" s="1373"/>
      <c r="K21" s="1373"/>
      <c r="L21" s="1373"/>
      <c r="M21" s="1373"/>
      <c r="N21" s="1373"/>
      <c r="O21">
        <f>EmpDetail!A13</f>
        <v>10</v>
      </c>
      <c r="P21" t="str">
        <f>EmpDetail!B13</f>
        <v>egsUnz dqekj tkV</v>
      </c>
      <c r="Q21" t="str">
        <f>EmpDetail!C13</f>
        <v>शारीरिक शिक्षक</v>
      </c>
      <c r="R21" s="41">
        <f>EmpDetail!G13</f>
        <v>0</v>
      </c>
      <c r="S21">
        <f>EmpDetail!K13</f>
        <v>61300</v>
      </c>
    </row>
    <row r="22" spans="1:19" ht="16.2" thickBot="1">
      <c r="A22" s="1263"/>
      <c r="B22" s="1286" t="str">
        <f t="shared" si="4"/>
        <v/>
      </c>
      <c r="C22" s="1389" t="str">
        <f t="shared" si="0"/>
        <v/>
      </c>
      <c r="D22" s="1390" t="str">
        <f t="shared" si="1"/>
        <v/>
      </c>
      <c r="E22" s="1391" t="str">
        <f t="shared" si="2"/>
        <v/>
      </c>
      <c r="F22" s="1341" t="str">
        <f t="shared" si="3"/>
        <v/>
      </c>
      <c r="G22" s="1266"/>
      <c r="H22" s="1392"/>
      <c r="I22" s="1373"/>
      <c r="J22" s="1373"/>
      <c r="K22" s="1373"/>
      <c r="L22" s="1373"/>
      <c r="M22" s="1373"/>
      <c r="N22" s="1373"/>
      <c r="O22">
        <f>EmpDetail!A14</f>
        <v>11</v>
      </c>
      <c r="P22" t="str">
        <f>EmpDetail!B14</f>
        <v>NksVw yky jsxj</v>
      </c>
      <c r="Q22" t="str">
        <f>EmpDetail!C14</f>
        <v>अध्यापक ग्रेड III</v>
      </c>
      <c r="R22" s="41">
        <f>EmpDetail!G14</f>
        <v>0</v>
      </c>
      <c r="S22">
        <f>EmpDetail!K14</f>
        <v>65200</v>
      </c>
    </row>
    <row r="23" spans="1:19" ht="16.2" thickBot="1">
      <c r="A23" s="1263"/>
      <c r="B23" s="1286" t="str">
        <f t="shared" si="4"/>
        <v/>
      </c>
      <c r="C23" s="1389" t="str">
        <f t="shared" si="0"/>
        <v/>
      </c>
      <c r="D23" s="1390" t="str">
        <f t="shared" si="1"/>
        <v/>
      </c>
      <c r="E23" s="1391" t="str">
        <f t="shared" si="2"/>
        <v/>
      </c>
      <c r="F23" s="1341" t="str">
        <f t="shared" si="3"/>
        <v/>
      </c>
      <c r="G23" s="1266"/>
      <c r="H23" s="1392"/>
      <c r="I23" s="1373"/>
      <c r="J23" s="1373"/>
      <c r="K23" s="1373"/>
      <c r="L23" s="1373"/>
      <c r="M23" s="1373"/>
      <c r="N23" s="1373"/>
      <c r="O23">
        <f>EmpDetail!A15</f>
        <v>12</v>
      </c>
      <c r="P23" t="str">
        <f>EmpDetail!B15</f>
        <v>dUgS;k yky egkoj</v>
      </c>
      <c r="Q23" t="str">
        <f>EmpDetail!C15</f>
        <v>अध्यापक ग्रेड III</v>
      </c>
      <c r="R23" s="41">
        <f>EmpDetail!G15</f>
        <v>0</v>
      </c>
      <c r="S23">
        <f>EmpDetail!K15</f>
        <v>65200</v>
      </c>
    </row>
    <row r="24" spans="1:19" ht="16.2" thickBot="1">
      <c r="A24" s="1263"/>
      <c r="B24" s="1286" t="str">
        <f t="shared" si="4"/>
        <v/>
      </c>
      <c r="C24" s="1389" t="str">
        <f t="shared" si="0"/>
        <v/>
      </c>
      <c r="D24" s="1390" t="str">
        <f t="shared" si="1"/>
        <v/>
      </c>
      <c r="E24" s="1391" t="str">
        <f t="shared" si="2"/>
        <v/>
      </c>
      <c r="F24" s="1341" t="str">
        <f t="shared" si="3"/>
        <v/>
      </c>
      <c r="G24" s="1266"/>
      <c r="H24" s="1392"/>
      <c r="I24" s="1373"/>
      <c r="J24" s="1373"/>
      <c r="K24" s="1373"/>
      <c r="L24" s="1373"/>
      <c r="M24" s="1373"/>
      <c r="N24" s="1373"/>
      <c r="O24">
        <f>EmpDetail!A16</f>
        <v>13</v>
      </c>
      <c r="P24" t="str">
        <f>EmpDetail!B16</f>
        <v>prqHkqZt tkV</v>
      </c>
      <c r="Q24" t="str">
        <f>EmpDetail!C16</f>
        <v>अध्यापक ग्रेड III</v>
      </c>
      <c r="R24" s="41">
        <f>EmpDetail!G16</f>
        <v>38455</v>
      </c>
      <c r="S24">
        <f>EmpDetail!K16</f>
        <v>52300</v>
      </c>
    </row>
    <row r="25" spans="1:19" ht="16.2" thickBot="1">
      <c r="A25" s="1263"/>
      <c r="B25" s="1286" t="str">
        <f t="shared" si="4"/>
        <v/>
      </c>
      <c r="C25" s="1389" t="str">
        <f t="shared" si="0"/>
        <v/>
      </c>
      <c r="D25" s="1390" t="str">
        <f t="shared" si="1"/>
        <v/>
      </c>
      <c r="E25" s="1391" t="str">
        <f t="shared" si="2"/>
        <v/>
      </c>
      <c r="F25" s="1341" t="str">
        <f t="shared" si="3"/>
        <v/>
      </c>
      <c r="G25" s="1266"/>
      <c r="H25" s="1392"/>
      <c r="I25" s="1373"/>
      <c r="J25" s="1373"/>
      <c r="K25" s="1373"/>
      <c r="L25" s="1373"/>
      <c r="M25" s="1373"/>
      <c r="N25" s="1373"/>
      <c r="O25">
        <f>EmpDetail!A17</f>
        <v>14</v>
      </c>
      <c r="P25" t="str">
        <f>EmpDetail!B17</f>
        <v>vklsQk [kku</v>
      </c>
      <c r="Q25" t="str">
        <f>EmpDetail!C17</f>
        <v>अध्यापक ग्रेड III</v>
      </c>
      <c r="R25" s="41">
        <f>EmpDetail!G17</f>
        <v>0</v>
      </c>
      <c r="S25">
        <f>EmpDetail!K17</f>
        <v>52300</v>
      </c>
    </row>
    <row r="26" spans="1:19" ht="16.2" thickBot="1">
      <c r="A26" s="1263"/>
      <c r="B26" s="1286" t="str">
        <f t="shared" si="4"/>
        <v/>
      </c>
      <c r="C26" s="1389" t="str">
        <f t="shared" si="0"/>
        <v/>
      </c>
      <c r="D26" s="1390" t="str">
        <f t="shared" si="1"/>
        <v/>
      </c>
      <c r="E26" s="1391" t="str">
        <f t="shared" si="2"/>
        <v/>
      </c>
      <c r="F26" s="1341" t="str">
        <f t="shared" si="3"/>
        <v/>
      </c>
      <c r="G26" s="1266"/>
      <c r="H26" s="1392"/>
      <c r="I26" s="1373"/>
      <c r="J26" s="1373"/>
      <c r="K26" s="1373"/>
      <c r="L26" s="1373"/>
      <c r="M26" s="1373"/>
      <c r="N26" s="1373"/>
      <c r="O26">
        <f>EmpDetail!A18</f>
        <v>15</v>
      </c>
      <c r="P26" t="str">
        <f>EmpDetail!B18</f>
        <v>lq'khyk cSjok</v>
      </c>
      <c r="Q26" t="str">
        <f>EmpDetail!C18</f>
        <v>कनिष्ठ सहायक</v>
      </c>
      <c r="R26" s="41">
        <f>EmpDetail!G18</f>
        <v>0</v>
      </c>
      <c r="S26">
        <f>EmpDetail!K18</f>
        <v>14600</v>
      </c>
    </row>
    <row r="27" spans="1:19" ht="16.2" thickBot="1">
      <c r="A27" s="1263"/>
      <c r="B27" s="1286" t="str">
        <f t="shared" si="4"/>
        <v/>
      </c>
      <c r="C27" s="1389" t="str">
        <f t="shared" si="0"/>
        <v/>
      </c>
      <c r="D27" s="1390" t="str">
        <f t="shared" si="1"/>
        <v/>
      </c>
      <c r="E27" s="1391" t="str">
        <f t="shared" si="2"/>
        <v/>
      </c>
      <c r="F27" s="1341" t="str">
        <f t="shared" si="3"/>
        <v/>
      </c>
      <c r="G27" s="1266"/>
      <c r="H27" s="1392"/>
      <c r="I27" s="1373"/>
      <c r="J27" s="1373"/>
      <c r="K27" s="1373"/>
      <c r="L27" s="1373"/>
      <c r="M27" s="1373"/>
      <c r="N27" s="1373"/>
      <c r="O27">
        <f>EmpDetail!A19</f>
        <v>16</v>
      </c>
      <c r="P27" t="str">
        <f>EmpDetail!B19</f>
        <v>txnh'k izlkn rsyh</v>
      </c>
      <c r="Q27" t="str">
        <f>EmpDetail!C19</f>
        <v>सहायक कर्मचारी</v>
      </c>
      <c r="R27" s="41">
        <f>EmpDetail!G19</f>
        <v>0</v>
      </c>
      <c r="S27">
        <f>EmpDetail!K19</f>
        <v>34700</v>
      </c>
    </row>
    <row r="28" spans="1:19" ht="16.2" thickBot="1">
      <c r="A28" s="1263"/>
      <c r="B28" s="1286" t="str">
        <f t="shared" si="4"/>
        <v/>
      </c>
      <c r="C28" s="1389" t="str">
        <f t="shared" si="0"/>
        <v/>
      </c>
      <c r="D28" s="1390" t="str">
        <f t="shared" si="1"/>
        <v/>
      </c>
      <c r="E28" s="1391" t="str">
        <f t="shared" si="2"/>
        <v/>
      </c>
      <c r="F28" s="1341" t="str">
        <f t="shared" si="3"/>
        <v/>
      </c>
      <c r="G28" s="1266"/>
      <c r="H28" s="1392"/>
      <c r="I28" s="1373"/>
      <c r="J28" s="1373"/>
      <c r="K28" s="1373"/>
      <c r="L28" s="1373"/>
      <c r="M28" s="1373"/>
      <c r="N28" s="1373"/>
      <c r="O28">
        <f>EmpDetail!A20</f>
        <v>17</v>
      </c>
      <c r="P28" t="str">
        <f>EmpDetail!B20</f>
        <v>jfoUnz dqekj tSu</v>
      </c>
      <c r="Q28" t="str">
        <f>EmpDetail!C20</f>
        <v>अध्यापक ग्रेड III</v>
      </c>
      <c r="R28" s="41">
        <f>EmpDetail!G20</f>
        <v>0</v>
      </c>
      <c r="S28">
        <f>EmpDetail!K20</f>
        <v>65200</v>
      </c>
    </row>
    <row r="29" spans="1:19" ht="16.2" thickBot="1">
      <c r="A29" s="1393"/>
      <c r="B29" s="1286"/>
      <c r="C29" s="1394" t="s">
        <v>689</v>
      </c>
      <c r="D29" s="1395"/>
      <c r="E29" s="1396"/>
      <c r="F29" s="1189"/>
      <c r="G29" s="1397">
        <f>SUM(G12:G28)</f>
        <v>25000</v>
      </c>
      <c r="H29" s="1398"/>
      <c r="I29" s="1373"/>
      <c r="J29" s="1373"/>
      <c r="K29" s="1373"/>
      <c r="L29" s="1373"/>
      <c r="M29" s="1373"/>
      <c r="N29" s="1373"/>
      <c r="O29">
        <f>EmpDetail!A21</f>
        <v>18</v>
      </c>
      <c r="P29" t="str">
        <f>EmpDetail!B21</f>
        <v xml:space="preserve"> ';ke lqUnj ckxkSM</v>
      </c>
      <c r="Q29" t="str">
        <f>EmpDetail!C21</f>
        <v>अध्यापक ग्रेड III</v>
      </c>
      <c r="R29" s="41">
        <f>EmpDetail!G21</f>
        <v>0</v>
      </c>
      <c r="S29">
        <f>EmpDetail!K21</f>
        <v>40300</v>
      </c>
    </row>
    <row r="30" spans="1:19" ht="15.6">
      <c r="B30" s="3"/>
      <c r="C30" s="47" t="s">
        <v>592</v>
      </c>
      <c r="D30" s="1834" t="s">
        <v>2901</v>
      </c>
      <c r="E30" s="1834"/>
      <c r="F30" s="1834"/>
      <c r="G30" s="1834"/>
      <c r="H30" s="1834"/>
      <c r="I30" s="3"/>
      <c r="J30" s="3"/>
      <c r="K30" s="3"/>
      <c r="L30" s="3"/>
      <c r="M30" s="3"/>
      <c r="N30" s="3"/>
      <c r="O30">
        <f>EmpDetail!A22</f>
        <v>19</v>
      </c>
      <c r="P30" t="str">
        <f>EmpDetail!B22</f>
        <v>d`".kk 'kekZ</v>
      </c>
      <c r="Q30" t="str">
        <f>EmpDetail!C22</f>
        <v>प्रबोधक</v>
      </c>
      <c r="R30" s="41">
        <f>EmpDetail!G22</f>
        <v>0</v>
      </c>
      <c r="S30">
        <f>EmpDetail!K22</f>
        <v>45100</v>
      </c>
    </row>
    <row r="31" spans="1:19">
      <c r="B31" s="3" t="s">
        <v>690</v>
      </c>
      <c r="C31" s="1793" t="s">
        <v>691</v>
      </c>
      <c r="D31" s="1793"/>
      <c r="E31" s="1793"/>
      <c r="F31" s="1793"/>
      <c r="G31" s="1793"/>
      <c r="H31" s="1793"/>
      <c r="I31" s="1793"/>
      <c r="J31" s="1793"/>
      <c r="K31" s="1793"/>
      <c r="L31" s="1793"/>
      <c r="M31" s="1793"/>
      <c r="N31" s="1793"/>
      <c r="O31">
        <f>EmpDetail!A23</f>
        <v>20</v>
      </c>
      <c r="P31" t="str">
        <f>EmpDetail!B23</f>
        <v>/keZsUnz pkS/kjh</v>
      </c>
      <c r="Q31" t="str">
        <f>EmpDetail!C23</f>
        <v>अध्यापक ग्रेड III</v>
      </c>
      <c r="R31" s="41">
        <f>EmpDetail!G23</f>
        <v>0</v>
      </c>
      <c r="S31">
        <f>EmpDetail!K23</f>
        <v>40300</v>
      </c>
    </row>
    <row r="32" spans="1:19">
      <c r="B32" s="3"/>
      <c r="C32" s="1835" t="s">
        <v>692</v>
      </c>
      <c r="D32" s="1835"/>
      <c r="E32" s="1835"/>
      <c r="F32" s="225">
        <f>G29</f>
        <v>25000</v>
      </c>
      <c r="G32" s="1789" t="s">
        <v>693</v>
      </c>
      <c r="H32" s="1789"/>
      <c r="I32" s="1789"/>
      <c r="J32" s="324">
        <v>9</v>
      </c>
      <c r="K32" s="3" t="s">
        <v>694</v>
      </c>
      <c r="L32" s="1841">
        <v>44290</v>
      </c>
      <c r="M32" s="1841"/>
      <c r="N32" s="3"/>
      <c r="O32">
        <f>EmpDetail!A24</f>
        <v>21</v>
      </c>
      <c r="P32" t="str">
        <f>EmpDetail!B24</f>
        <v>izgykn ekyh</v>
      </c>
      <c r="Q32" t="str">
        <f>EmpDetail!C24</f>
        <v>प्रबोधक</v>
      </c>
      <c r="R32" s="41">
        <f>EmpDetail!G24</f>
        <v>0</v>
      </c>
      <c r="S32">
        <f>EmpDetail!K24</f>
        <v>46500</v>
      </c>
    </row>
    <row r="33" spans="2:19">
      <c r="B33" s="3"/>
      <c r="C33" s="3"/>
      <c r="D33" s="3"/>
      <c r="E33" s="3"/>
      <c r="F33" s="3"/>
      <c r="G33" s="3"/>
      <c r="H33" s="3"/>
      <c r="I33" s="3"/>
      <c r="J33" s="3"/>
      <c r="K33" s="3"/>
      <c r="L33" s="3"/>
      <c r="M33" s="3"/>
      <c r="N33" s="3"/>
      <c r="O33">
        <f>EmpDetail!A25</f>
        <v>22</v>
      </c>
      <c r="P33" t="str">
        <f>EmpDetail!B25</f>
        <v>jken;ky xqtZj</v>
      </c>
      <c r="Q33" t="str">
        <f>EmpDetail!C25</f>
        <v>प्रबोधक</v>
      </c>
      <c r="R33" s="41">
        <f>EmpDetail!G25</f>
        <v>0</v>
      </c>
      <c r="S33">
        <f>EmpDetail!K25</f>
        <v>45100</v>
      </c>
    </row>
    <row r="34" spans="2:19">
      <c r="B34" s="3"/>
      <c r="C34" s="3"/>
      <c r="D34" s="3"/>
      <c r="E34" s="1840" t="str">
        <f>Master!B2</f>
        <v>प्रधानाचार्य</v>
      </c>
      <c r="F34" s="1840"/>
      <c r="G34" s="1840"/>
      <c r="H34" s="3"/>
      <c r="I34" s="3"/>
      <c r="J34" s="3"/>
      <c r="K34" s="1840" t="s">
        <v>818</v>
      </c>
      <c r="L34" s="1840"/>
      <c r="M34" s="1840"/>
      <c r="N34" s="1840"/>
      <c r="O34">
        <f>EmpDetail!A26</f>
        <v>23</v>
      </c>
      <c r="P34" t="str">
        <f>EmpDetail!B26</f>
        <v>vkSeizdk'k tkV</v>
      </c>
      <c r="Q34" t="str">
        <f>EmpDetail!C26</f>
        <v>अध्यापक ग्रेड III</v>
      </c>
      <c r="R34" s="41">
        <f>EmpDetail!G26</f>
        <v>0</v>
      </c>
      <c r="S34">
        <f>EmpDetail!K26</f>
        <v>45100</v>
      </c>
    </row>
    <row r="35" spans="2:19">
      <c r="B35" s="3"/>
      <c r="C35" s="3"/>
      <c r="D35" s="3"/>
      <c r="E35" s="1840" t="str">
        <f>Master!B3</f>
        <v xml:space="preserve">राजकीय उच्च माध्यमिक विद्यालय </v>
      </c>
      <c r="F35" s="1840"/>
      <c r="G35" s="1840"/>
      <c r="H35" s="3"/>
      <c r="I35" s="3"/>
      <c r="J35" s="3"/>
      <c r="K35" s="1840" t="s">
        <v>819</v>
      </c>
      <c r="L35" s="1840"/>
      <c r="M35" s="1840"/>
      <c r="N35" s="1840"/>
      <c r="O35">
        <f>EmpDetail!A27</f>
        <v>24</v>
      </c>
      <c r="P35" t="str">
        <f>EmpDetail!B27</f>
        <v>vthr flag</v>
      </c>
      <c r="Q35" t="str">
        <f>EmpDetail!C27</f>
        <v>अध्यापक ग्रेड III</v>
      </c>
      <c r="R35" s="41">
        <f>EmpDetail!G27</f>
        <v>0</v>
      </c>
      <c r="S35">
        <f>EmpDetail!K27</f>
        <v>40300</v>
      </c>
    </row>
    <row r="36" spans="2:19">
      <c r="B36" s="3"/>
      <c r="C36" s="3"/>
      <c r="D36" s="3"/>
      <c r="E36" s="1840" t="str">
        <f>Master!B4</f>
        <v>चौगाई]टोंक</v>
      </c>
      <c r="F36" s="1840"/>
      <c r="G36" s="1840"/>
      <c r="H36" s="3"/>
      <c r="I36" s="3"/>
      <c r="J36" s="3"/>
      <c r="K36" s="1840"/>
      <c r="L36" s="1840"/>
      <c r="M36" s="1840"/>
      <c r="N36" s="1840"/>
      <c r="O36">
        <f>EmpDetail!A28</f>
        <v>25</v>
      </c>
      <c r="P36" t="str">
        <f>EmpDetail!B28</f>
        <v>eq[rkj eha;k</v>
      </c>
      <c r="Q36" t="str">
        <f>EmpDetail!C28</f>
        <v>प्रबोधक</v>
      </c>
      <c r="R36" s="41">
        <f>EmpDetail!G28</f>
        <v>0</v>
      </c>
      <c r="S36">
        <f>EmpDetail!K28</f>
        <v>45100</v>
      </c>
    </row>
    <row r="37" spans="2:19">
      <c r="O37">
        <f>EmpDetail!A29</f>
        <v>26</v>
      </c>
      <c r="P37" t="str">
        <f>EmpDetail!B29</f>
        <v xml:space="preserve">eks0 tehy </v>
      </c>
      <c r="Q37" t="str">
        <f>EmpDetail!C29</f>
        <v>प्रबोधक</v>
      </c>
      <c r="R37" s="41">
        <f>EmpDetail!G29</f>
        <v>0</v>
      </c>
      <c r="S37">
        <f>EmpDetail!K29</f>
        <v>45100</v>
      </c>
    </row>
    <row r="38" spans="2:19">
      <c r="O38">
        <f>EmpDetail!A30</f>
        <v>27</v>
      </c>
      <c r="P38" t="str">
        <f>EmpDetail!B30</f>
        <v>lkaojey tkV</v>
      </c>
      <c r="Q38" t="str">
        <f>EmpDetail!C30</f>
        <v>अध्यापक ग्रेड III</v>
      </c>
      <c r="R38" s="41">
        <f>EmpDetail!G30</f>
        <v>0</v>
      </c>
      <c r="S38">
        <f>EmpDetail!K30</f>
        <v>38000</v>
      </c>
    </row>
    <row r="39" spans="2:19">
      <c r="O39">
        <f>EmpDetail!A31</f>
        <v>28</v>
      </c>
      <c r="P39" t="str">
        <f>EmpDetail!B31</f>
        <v>pkS/kjh eksuk jkekorkj</v>
      </c>
      <c r="Q39" t="str">
        <f>EmpDetail!C31</f>
        <v>अध्यापक ग्रेड III</v>
      </c>
      <c r="R39" s="41">
        <f>EmpDetail!G31</f>
        <v>0</v>
      </c>
      <c r="S39">
        <f>EmpDetail!K31</f>
        <v>38000</v>
      </c>
    </row>
    <row r="40" spans="2:19">
      <c r="O40">
        <f>EmpDetail!A32</f>
        <v>29</v>
      </c>
      <c r="P40" t="str">
        <f>EmpDetail!B32</f>
        <v>rkjkpUn tk;loky</v>
      </c>
      <c r="Q40" t="str">
        <f>EmpDetail!C32</f>
        <v>प्रबोधक</v>
      </c>
      <c r="R40" s="41">
        <f>EmpDetail!G32</f>
        <v>0</v>
      </c>
      <c r="S40">
        <f>EmpDetail!K32</f>
        <v>41300</v>
      </c>
    </row>
    <row r="41" spans="2:19">
      <c r="O41">
        <f>EmpDetail!A33</f>
        <v>30</v>
      </c>
      <c r="P41" t="str">
        <f>EmpDetail!B33</f>
        <v>jketl ;kno</v>
      </c>
      <c r="Q41" t="str">
        <f>EmpDetail!C33</f>
        <v>अध्यापक ग्रेड III</v>
      </c>
      <c r="R41" s="41">
        <f>EmpDetail!G33</f>
        <v>0</v>
      </c>
      <c r="S41">
        <f>EmpDetail!K33</f>
        <v>63100</v>
      </c>
    </row>
    <row r="42" spans="2:19">
      <c r="O42">
        <f>EmpDetail!A34</f>
        <v>31</v>
      </c>
      <c r="P42" t="str">
        <f>EmpDetail!B34</f>
        <v>dtksMey eh.kk</v>
      </c>
      <c r="Q42" t="str">
        <f>EmpDetail!C34</f>
        <v>अध्यापक ग्रेड III</v>
      </c>
      <c r="R42" s="41">
        <f>EmpDetail!G34</f>
        <v>0</v>
      </c>
      <c r="S42">
        <f>EmpDetail!K34</f>
        <v>38000</v>
      </c>
    </row>
    <row r="43" spans="2:19">
      <c r="O43">
        <f>EmpDetail!A35</f>
        <v>32</v>
      </c>
      <c r="P43" t="str">
        <f>EmpDetail!B35</f>
        <v>/kaut; xkSRre</v>
      </c>
      <c r="Q43" t="str">
        <f>EmpDetail!C35</f>
        <v>अध्यापक ग्रेड III</v>
      </c>
      <c r="R43" s="41">
        <f>EmpDetail!G35</f>
        <v>43924</v>
      </c>
      <c r="S43">
        <f>EmpDetail!K35</f>
        <v>34800</v>
      </c>
    </row>
    <row r="44" spans="2:19">
      <c r="O44">
        <f>EmpDetail!A36</f>
        <v>33</v>
      </c>
      <c r="P44" t="str">
        <f>EmpDetail!B36</f>
        <v>d`".kk xaxoky</v>
      </c>
      <c r="Q44" t="str">
        <f>EmpDetail!C36</f>
        <v>अध्यापक ग्रेड III</v>
      </c>
      <c r="R44" s="41">
        <f>EmpDetail!G36</f>
        <v>44186</v>
      </c>
      <c r="S44">
        <f>EmpDetail!K36</f>
        <v>33800</v>
      </c>
    </row>
    <row r="45" spans="2:19">
      <c r="O45">
        <f>EmpDetail!A37</f>
        <v>34</v>
      </c>
      <c r="P45" t="str">
        <f>EmpDetail!B37</f>
        <v>n'kjFk dqekj ;kno</v>
      </c>
      <c r="Q45" t="str">
        <f>EmpDetail!C37</f>
        <v>अध्यापक ग्रेड III</v>
      </c>
      <c r="R45" s="41">
        <f>EmpDetail!G37</f>
        <v>44103</v>
      </c>
      <c r="S45">
        <f>EmpDetail!K37</f>
        <v>23700</v>
      </c>
    </row>
    <row r="46" spans="2:19">
      <c r="O46">
        <f>EmpDetail!A38</f>
        <v>35</v>
      </c>
      <c r="P46" t="str">
        <f>EmpDetail!B38</f>
        <v>d`".k yky tkV</v>
      </c>
      <c r="Q46" t="str">
        <f>EmpDetail!C38</f>
        <v>अध्यापक ग्रेड III</v>
      </c>
      <c r="R46" s="41">
        <f>EmpDetail!G38</f>
        <v>44106</v>
      </c>
      <c r="S46">
        <f>EmpDetail!K38</f>
        <v>33800</v>
      </c>
    </row>
    <row r="47" spans="2:19">
      <c r="O47">
        <f>EmpDetail!A39</f>
        <v>36</v>
      </c>
      <c r="P47" t="str">
        <f>EmpDetail!B39</f>
        <v>nhisUnz dqekj iztkir</v>
      </c>
      <c r="Q47" t="str">
        <f>EmpDetail!C39</f>
        <v>अध्यापक ग्रेड III</v>
      </c>
      <c r="R47" s="41">
        <f>EmpDetail!G39</f>
        <v>44193</v>
      </c>
      <c r="S47">
        <f>EmpDetail!K39</f>
        <v>33800</v>
      </c>
    </row>
    <row r="48" spans="2:19">
      <c r="O48">
        <f>EmpDetail!A40</f>
        <v>37</v>
      </c>
      <c r="P48" t="str">
        <f>EmpDetail!B40</f>
        <v>uohu dqekj</v>
      </c>
      <c r="Q48" t="str">
        <f>EmpDetail!C40</f>
        <v>अध्यापक ग्रेड III</v>
      </c>
      <c r="R48" s="41">
        <f>EmpDetail!G40</f>
        <v>44186</v>
      </c>
      <c r="S48">
        <f>EmpDetail!K40</f>
        <v>33800</v>
      </c>
    </row>
    <row r="49" spans="15:19">
      <c r="O49">
        <f>EmpDetail!A41</f>
        <v>38</v>
      </c>
      <c r="P49" t="str">
        <f>EmpDetail!B41</f>
        <v>ehrs'k dqekj 'kekZ</v>
      </c>
      <c r="Q49" t="str">
        <f>EmpDetail!C41</f>
        <v>अध्यापक ग्रेड III</v>
      </c>
      <c r="R49" s="41">
        <f>EmpDetail!G41</f>
        <v>43923</v>
      </c>
      <c r="S49">
        <f>EmpDetail!K41</f>
        <v>34800</v>
      </c>
    </row>
    <row r="50" spans="15:19">
      <c r="O50">
        <f>EmpDetail!A42</f>
        <v>39</v>
      </c>
      <c r="P50" t="str">
        <f>EmpDetail!B42</f>
        <v>eUtw eh.kk</v>
      </c>
      <c r="Q50" t="str">
        <f>EmpDetail!C42</f>
        <v>वरिष्ठ अध्यापक</v>
      </c>
      <c r="R50" s="41">
        <f>EmpDetail!G42</f>
        <v>44103</v>
      </c>
      <c r="S50">
        <f>EmpDetail!K42</f>
        <v>33800</v>
      </c>
    </row>
    <row r="51" spans="15:19">
      <c r="O51">
        <f>EmpDetail!A43</f>
        <v>40</v>
      </c>
      <c r="P51" t="str">
        <f>EmpDetail!B43</f>
        <v>eatw pkS/kjh</v>
      </c>
      <c r="Q51" t="str">
        <f>EmpDetail!C43</f>
        <v>वरिष्ठ अध्यापक</v>
      </c>
      <c r="R51" s="41">
        <f>EmpDetail!G43</f>
        <v>44103</v>
      </c>
      <c r="S51">
        <f>EmpDetail!K43</f>
        <v>26500</v>
      </c>
    </row>
    <row r="52" spans="15:19">
      <c r="O52">
        <f>EmpDetail!A44</f>
        <v>41</v>
      </c>
      <c r="P52">
        <f>EmpDetail!B44</f>
        <v>0</v>
      </c>
      <c r="Q52">
        <f>EmpDetail!C44</f>
        <v>0</v>
      </c>
      <c r="R52" s="41">
        <f>EmpDetail!G44</f>
        <v>0</v>
      </c>
      <c r="S52">
        <f>EmpDetail!K44</f>
        <v>0</v>
      </c>
    </row>
    <row r="53" spans="15:19">
      <c r="O53">
        <f>EmpDetail!A45</f>
        <v>42</v>
      </c>
      <c r="P53">
        <f>EmpDetail!B45</f>
        <v>0</v>
      </c>
      <c r="Q53">
        <f>EmpDetail!C45</f>
        <v>0</v>
      </c>
      <c r="R53" s="41">
        <f>EmpDetail!G45</f>
        <v>0</v>
      </c>
      <c r="S53">
        <f>EmpDetail!K45</f>
        <v>0</v>
      </c>
    </row>
    <row r="54" spans="15:19">
      <c r="O54">
        <f>EmpDetail!A46</f>
        <v>43</v>
      </c>
      <c r="P54">
        <f>EmpDetail!B46</f>
        <v>0</v>
      </c>
      <c r="Q54">
        <f>EmpDetail!C46</f>
        <v>0</v>
      </c>
      <c r="R54" s="41">
        <f>EmpDetail!G46</f>
        <v>0</v>
      </c>
      <c r="S54">
        <f>EmpDetail!K46</f>
        <v>0</v>
      </c>
    </row>
    <row r="55" spans="15:19">
      <c r="O55">
        <f>EmpDetail!A47</f>
        <v>44</v>
      </c>
      <c r="P55">
        <f>EmpDetail!B47</f>
        <v>0</v>
      </c>
      <c r="Q55">
        <f>EmpDetail!C47</f>
        <v>0</v>
      </c>
      <c r="R55" s="41">
        <f>EmpDetail!G47</f>
        <v>0</v>
      </c>
      <c r="S55">
        <f>EmpDetail!K47</f>
        <v>0</v>
      </c>
    </row>
    <row r="56" spans="15:19">
      <c r="O56">
        <f>EmpDetail!A48</f>
        <v>45</v>
      </c>
      <c r="P56">
        <f>EmpDetail!B48</f>
        <v>0</v>
      </c>
      <c r="Q56">
        <f>EmpDetail!C48</f>
        <v>0</v>
      </c>
      <c r="R56" s="41">
        <f>EmpDetail!G48</f>
        <v>0</v>
      </c>
      <c r="S56">
        <f>EmpDetail!K48</f>
        <v>0</v>
      </c>
    </row>
    <row r="57" spans="15:19">
      <c r="O57">
        <f>EmpDetail!A49</f>
        <v>46</v>
      </c>
      <c r="P57">
        <f>EmpDetail!B49</f>
        <v>0</v>
      </c>
      <c r="Q57">
        <f>EmpDetail!C49</f>
        <v>0</v>
      </c>
      <c r="R57" s="41">
        <f>EmpDetail!G49</f>
        <v>0</v>
      </c>
      <c r="S57">
        <f>EmpDetail!K49</f>
        <v>0</v>
      </c>
    </row>
    <row r="58" spans="15:19">
      <c r="O58">
        <f>EmpDetail!A50</f>
        <v>47</v>
      </c>
      <c r="P58">
        <f>EmpDetail!B50</f>
        <v>0</v>
      </c>
      <c r="Q58">
        <f>EmpDetail!C50</f>
        <v>0</v>
      </c>
      <c r="R58" s="41">
        <f>EmpDetail!G50</f>
        <v>0</v>
      </c>
      <c r="S58">
        <f>EmpDetail!K50</f>
        <v>0</v>
      </c>
    </row>
    <row r="59" spans="15:19">
      <c r="O59">
        <f>EmpDetail!A51</f>
        <v>48</v>
      </c>
      <c r="P59">
        <f>EmpDetail!B51</f>
        <v>0</v>
      </c>
      <c r="Q59">
        <f>EmpDetail!C51</f>
        <v>0</v>
      </c>
      <c r="R59" s="41">
        <f>EmpDetail!G51</f>
        <v>0</v>
      </c>
      <c r="S59">
        <f>EmpDetail!K51</f>
        <v>0</v>
      </c>
    </row>
    <row r="60" spans="15:19">
      <c r="O60">
        <f>EmpDetail!A52</f>
        <v>49</v>
      </c>
      <c r="P60">
        <f>EmpDetail!B52</f>
        <v>0</v>
      </c>
      <c r="Q60">
        <f>EmpDetail!C52</f>
        <v>0</v>
      </c>
      <c r="R60" s="41">
        <f>EmpDetail!G52</f>
        <v>0</v>
      </c>
      <c r="S60">
        <f>EmpDetail!K52</f>
        <v>0</v>
      </c>
    </row>
    <row r="61" spans="15:19">
      <c r="O61">
        <f>EmpDetail!A53</f>
        <v>50</v>
      </c>
      <c r="P61">
        <f>EmpDetail!B53</f>
        <v>0</v>
      </c>
      <c r="Q61">
        <f>EmpDetail!C53</f>
        <v>0</v>
      </c>
      <c r="R61" s="41">
        <f>EmpDetail!G53</f>
        <v>0</v>
      </c>
      <c r="S61">
        <f>EmpDetail!K53</f>
        <v>0</v>
      </c>
    </row>
    <row r="62" spans="15:19">
      <c r="O62">
        <f>EmpDetail!A54</f>
        <v>51</v>
      </c>
      <c r="P62">
        <f>EmpDetail!B54</f>
        <v>0</v>
      </c>
      <c r="Q62">
        <f>EmpDetail!C54</f>
        <v>0</v>
      </c>
      <c r="R62" s="41">
        <f>EmpDetail!G54</f>
        <v>0</v>
      </c>
      <c r="S62">
        <f>EmpDetail!K54</f>
        <v>0</v>
      </c>
    </row>
    <row r="63" spans="15:19">
      <c r="O63">
        <f>EmpDetail!A55</f>
        <v>52</v>
      </c>
      <c r="P63">
        <f>EmpDetail!B55</f>
        <v>0</v>
      </c>
      <c r="Q63">
        <f>EmpDetail!C55</f>
        <v>0</v>
      </c>
      <c r="R63" s="41">
        <f>EmpDetail!G55</f>
        <v>0</v>
      </c>
      <c r="S63">
        <f>EmpDetail!K55</f>
        <v>0</v>
      </c>
    </row>
    <row r="64" spans="15:19">
      <c r="O64">
        <f>EmpDetail!A56</f>
        <v>53</v>
      </c>
      <c r="P64">
        <f>EmpDetail!B56</f>
        <v>0</v>
      </c>
      <c r="Q64">
        <f>EmpDetail!C56</f>
        <v>0</v>
      </c>
      <c r="R64" s="41">
        <f>EmpDetail!G56</f>
        <v>0</v>
      </c>
      <c r="S64">
        <f>EmpDetail!K56</f>
        <v>0</v>
      </c>
    </row>
    <row r="65" spans="15:19">
      <c r="O65">
        <f>EmpDetail!A57</f>
        <v>54</v>
      </c>
      <c r="P65">
        <f>EmpDetail!B57</f>
        <v>0</v>
      </c>
      <c r="Q65">
        <f>EmpDetail!C57</f>
        <v>0</v>
      </c>
      <c r="R65" s="41">
        <f>EmpDetail!G57</f>
        <v>0</v>
      </c>
      <c r="S65">
        <f>EmpDetail!K57</f>
        <v>0</v>
      </c>
    </row>
    <row r="66" spans="15:19">
      <c r="O66">
        <f>EmpDetail!A58</f>
        <v>55</v>
      </c>
      <c r="P66">
        <f>EmpDetail!B58</f>
        <v>0</v>
      </c>
      <c r="Q66">
        <f>EmpDetail!C58</f>
        <v>0</v>
      </c>
      <c r="R66" s="41">
        <f>EmpDetail!G58</f>
        <v>0</v>
      </c>
      <c r="S66">
        <f>EmpDetail!K58</f>
        <v>0</v>
      </c>
    </row>
    <row r="67" spans="15:19">
      <c r="O67">
        <f>EmpDetail!A59</f>
        <v>56</v>
      </c>
      <c r="P67">
        <f>EmpDetail!B59</f>
        <v>0</v>
      </c>
      <c r="Q67">
        <f>EmpDetail!C59</f>
        <v>0</v>
      </c>
      <c r="R67" s="41">
        <f>EmpDetail!G59</f>
        <v>0</v>
      </c>
      <c r="S67">
        <f>EmpDetail!K59</f>
        <v>0</v>
      </c>
    </row>
    <row r="68" spans="15:19">
      <c r="O68">
        <f>EmpDetail!A60</f>
        <v>57</v>
      </c>
      <c r="P68">
        <f>EmpDetail!B60</f>
        <v>0</v>
      </c>
      <c r="Q68">
        <f>EmpDetail!C60</f>
        <v>0</v>
      </c>
      <c r="R68" s="41">
        <f>EmpDetail!G60</f>
        <v>0</v>
      </c>
      <c r="S68">
        <f>EmpDetail!K60</f>
        <v>0</v>
      </c>
    </row>
    <row r="69" spans="15:19">
      <c r="O69">
        <f>EmpDetail!A61</f>
        <v>58</v>
      </c>
      <c r="P69">
        <f>EmpDetail!B61</f>
        <v>0</v>
      </c>
      <c r="Q69">
        <f>EmpDetail!C61</f>
        <v>0</v>
      </c>
      <c r="R69" s="41">
        <f>EmpDetail!G61</f>
        <v>0</v>
      </c>
      <c r="S69">
        <f>EmpDetail!K61</f>
        <v>0</v>
      </c>
    </row>
    <row r="70" spans="15:19">
      <c r="O70">
        <f>EmpDetail!A62</f>
        <v>59</v>
      </c>
      <c r="P70">
        <f>EmpDetail!B62</f>
        <v>0</v>
      </c>
      <c r="Q70">
        <f>EmpDetail!C62</f>
        <v>0</v>
      </c>
      <c r="R70" s="41">
        <f>EmpDetail!G62</f>
        <v>0</v>
      </c>
      <c r="S70">
        <f>EmpDetail!K62</f>
        <v>0</v>
      </c>
    </row>
    <row r="71" spans="15:19">
      <c r="O71">
        <f>EmpDetail!A63</f>
        <v>60</v>
      </c>
      <c r="P71">
        <f>EmpDetail!B63</f>
        <v>0</v>
      </c>
      <c r="Q71">
        <f>EmpDetail!C63</f>
        <v>0</v>
      </c>
      <c r="R71" s="41">
        <f>EmpDetail!G63</f>
        <v>0</v>
      </c>
      <c r="S71">
        <f>EmpDetail!K63</f>
        <v>0</v>
      </c>
    </row>
    <row r="72" spans="15:19">
      <c r="O72">
        <f>EmpDetail!A64</f>
        <v>61</v>
      </c>
      <c r="P72">
        <f>EmpDetail!B64</f>
        <v>0</v>
      </c>
      <c r="Q72">
        <f>EmpDetail!C64</f>
        <v>0</v>
      </c>
      <c r="R72" s="41">
        <f>EmpDetail!G64</f>
        <v>0</v>
      </c>
      <c r="S72">
        <f>EmpDetail!K64</f>
        <v>0</v>
      </c>
    </row>
    <row r="73" spans="15:19">
      <c r="O73">
        <f>EmpDetail!A65</f>
        <v>62</v>
      </c>
      <c r="P73">
        <f>EmpDetail!B65</f>
        <v>0</v>
      </c>
      <c r="Q73">
        <f>EmpDetail!C65</f>
        <v>0</v>
      </c>
      <c r="R73" s="41">
        <f>EmpDetail!G65</f>
        <v>0</v>
      </c>
      <c r="S73">
        <f>EmpDetail!K65</f>
        <v>0</v>
      </c>
    </row>
    <row r="74" spans="15:19">
      <c r="O74">
        <f>EmpDetail!A66</f>
        <v>63</v>
      </c>
      <c r="P74">
        <f>EmpDetail!B66</f>
        <v>0</v>
      </c>
      <c r="Q74">
        <f>EmpDetail!C66</f>
        <v>0</v>
      </c>
      <c r="R74" s="41">
        <f>EmpDetail!G66</f>
        <v>0</v>
      </c>
      <c r="S74">
        <f>EmpDetail!K66</f>
        <v>0</v>
      </c>
    </row>
    <row r="75" spans="15:19">
      <c r="O75">
        <f>EmpDetail!A67</f>
        <v>64</v>
      </c>
      <c r="P75">
        <f>EmpDetail!B67</f>
        <v>0</v>
      </c>
      <c r="Q75">
        <f>EmpDetail!C67</f>
        <v>0</v>
      </c>
      <c r="R75" s="41">
        <f>EmpDetail!G67</f>
        <v>0</v>
      </c>
      <c r="S75">
        <f>EmpDetail!K67</f>
        <v>0</v>
      </c>
    </row>
    <row r="76" spans="15:19">
      <c r="O76">
        <f>EmpDetail!A68</f>
        <v>65</v>
      </c>
      <c r="P76">
        <f>EmpDetail!B68</f>
        <v>0</v>
      </c>
      <c r="Q76">
        <f>EmpDetail!C68</f>
        <v>0</v>
      </c>
      <c r="R76" s="41">
        <f>EmpDetail!G68</f>
        <v>0</v>
      </c>
      <c r="S76">
        <f>EmpDetail!K68</f>
        <v>0</v>
      </c>
    </row>
    <row r="77" spans="15:19">
      <c r="O77">
        <f>EmpDetail!A69</f>
        <v>66</v>
      </c>
      <c r="P77">
        <f>EmpDetail!B69</f>
        <v>0</v>
      </c>
      <c r="Q77">
        <f>EmpDetail!C69</f>
        <v>0</v>
      </c>
      <c r="R77" s="41">
        <f>EmpDetail!G69</f>
        <v>0</v>
      </c>
      <c r="S77">
        <f>EmpDetail!K69</f>
        <v>0</v>
      </c>
    </row>
    <row r="78" spans="15:19">
      <c r="O78">
        <f>EmpDetail!A70</f>
        <v>67</v>
      </c>
      <c r="P78">
        <f>EmpDetail!B70</f>
        <v>0</v>
      </c>
      <c r="Q78">
        <f>EmpDetail!C70</f>
        <v>0</v>
      </c>
      <c r="R78" s="41">
        <f>EmpDetail!G70</f>
        <v>0</v>
      </c>
      <c r="S78">
        <f>EmpDetail!K70</f>
        <v>0</v>
      </c>
    </row>
    <row r="79" spans="15:19">
      <c r="O79">
        <f>EmpDetail!A71</f>
        <v>68</v>
      </c>
      <c r="P79">
        <f>EmpDetail!B71</f>
        <v>0</v>
      </c>
      <c r="Q79">
        <f>EmpDetail!C71</f>
        <v>0</v>
      </c>
      <c r="R79" s="41">
        <f>EmpDetail!G71</f>
        <v>0</v>
      </c>
      <c r="S79">
        <f>EmpDetail!K71</f>
        <v>0</v>
      </c>
    </row>
    <row r="80" spans="15:19">
      <c r="O80">
        <f>EmpDetail!A72</f>
        <v>69</v>
      </c>
      <c r="P80">
        <f>EmpDetail!B72</f>
        <v>0</v>
      </c>
      <c r="Q80">
        <f>EmpDetail!C72</f>
        <v>0</v>
      </c>
      <c r="R80" s="41">
        <f>EmpDetail!G72</f>
        <v>0</v>
      </c>
      <c r="S80">
        <f>EmpDetail!K72</f>
        <v>0</v>
      </c>
    </row>
    <row r="81" spans="15:19">
      <c r="O81">
        <f>EmpDetail!A73</f>
        <v>70</v>
      </c>
      <c r="P81">
        <f>EmpDetail!B73</f>
        <v>0</v>
      </c>
      <c r="Q81">
        <f>EmpDetail!C73</f>
        <v>0</v>
      </c>
      <c r="R81" s="41">
        <f>EmpDetail!G73</f>
        <v>0</v>
      </c>
      <c r="S81">
        <f>EmpDetail!K73</f>
        <v>0</v>
      </c>
    </row>
    <row r="82" spans="15:19">
      <c r="O82">
        <f>EmpDetail!A74</f>
        <v>71</v>
      </c>
      <c r="P82">
        <f>EmpDetail!B74</f>
        <v>0</v>
      </c>
      <c r="Q82">
        <f>EmpDetail!C74</f>
        <v>0</v>
      </c>
      <c r="R82" s="41">
        <f>EmpDetail!G74</f>
        <v>0</v>
      </c>
      <c r="S82">
        <f>EmpDetail!K74</f>
        <v>0</v>
      </c>
    </row>
    <row r="83" spans="15:19">
      <c r="O83">
        <f>EmpDetail!A75</f>
        <v>72</v>
      </c>
      <c r="P83">
        <f>EmpDetail!B75</f>
        <v>0</v>
      </c>
      <c r="Q83">
        <f>EmpDetail!C75</f>
        <v>0</v>
      </c>
      <c r="R83" s="41">
        <f>EmpDetail!G75</f>
        <v>0</v>
      </c>
      <c r="S83">
        <f>EmpDetail!K75</f>
        <v>0</v>
      </c>
    </row>
    <row r="84" spans="15:19">
      <c r="O84">
        <f>EmpDetail!A76</f>
        <v>73</v>
      </c>
      <c r="P84">
        <f>EmpDetail!B76</f>
        <v>0</v>
      </c>
      <c r="Q84">
        <f>EmpDetail!C76</f>
        <v>0</v>
      </c>
      <c r="R84" s="41">
        <f>EmpDetail!G76</f>
        <v>0</v>
      </c>
      <c r="S84">
        <f>EmpDetail!K76</f>
        <v>0</v>
      </c>
    </row>
    <row r="85" spans="15:19">
      <c r="O85">
        <f>EmpDetail!A77</f>
        <v>74</v>
      </c>
      <c r="P85">
        <f>EmpDetail!B77</f>
        <v>0</v>
      </c>
      <c r="Q85">
        <f>EmpDetail!C77</f>
        <v>0</v>
      </c>
      <c r="R85" s="41">
        <f>EmpDetail!G77</f>
        <v>0</v>
      </c>
      <c r="S85">
        <f>EmpDetail!K77</f>
        <v>0</v>
      </c>
    </row>
    <row r="86" spans="15:19">
      <c r="O86">
        <f>EmpDetail!A78</f>
        <v>75</v>
      </c>
      <c r="P86">
        <f>EmpDetail!B78</f>
        <v>0</v>
      </c>
      <c r="Q86">
        <f>EmpDetail!C78</f>
        <v>0</v>
      </c>
      <c r="R86" s="41">
        <f>EmpDetail!G78</f>
        <v>0</v>
      </c>
      <c r="S86">
        <f>EmpDetail!K78</f>
        <v>0</v>
      </c>
    </row>
    <row r="87" spans="15:19">
      <c r="O87">
        <f>EmpDetail!A79</f>
        <v>76</v>
      </c>
      <c r="P87">
        <f>EmpDetail!B79</f>
        <v>0</v>
      </c>
      <c r="Q87">
        <f>EmpDetail!C79</f>
        <v>0</v>
      </c>
      <c r="R87" s="41">
        <f>EmpDetail!G79</f>
        <v>0</v>
      </c>
      <c r="S87">
        <f>EmpDetail!K79</f>
        <v>0</v>
      </c>
    </row>
    <row r="88" spans="15:19">
      <c r="O88">
        <f>EmpDetail!A80</f>
        <v>77</v>
      </c>
      <c r="P88">
        <f>EmpDetail!B80</f>
        <v>0</v>
      </c>
      <c r="Q88">
        <f>EmpDetail!C80</f>
        <v>0</v>
      </c>
      <c r="R88" s="41">
        <f>EmpDetail!G80</f>
        <v>0</v>
      </c>
      <c r="S88">
        <f>EmpDetail!K80</f>
        <v>0</v>
      </c>
    </row>
    <row r="89" spans="15:19">
      <c r="O89">
        <f>EmpDetail!A81</f>
        <v>78</v>
      </c>
      <c r="P89">
        <f>EmpDetail!B81</f>
        <v>0</v>
      </c>
      <c r="Q89">
        <f>EmpDetail!C81</f>
        <v>0</v>
      </c>
      <c r="R89" s="41">
        <f>EmpDetail!G81</f>
        <v>0</v>
      </c>
      <c r="S89">
        <f>EmpDetail!K81</f>
        <v>0</v>
      </c>
    </row>
    <row r="90" spans="15:19">
      <c r="O90">
        <f>EmpDetail!A82</f>
        <v>79</v>
      </c>
      <c r="P90">
        <f>EmpDetail!B82</f>
        <v>0</v>
      </c>
      <c r="Q90">
        <f>EmpDetail!C82</f>
        <v>0</v>
      </c>
      <c r="R90" s="41">
        <f>EmpDetail!G82</f>
        <v>0</v>
      </c>
      <c r="S90">
        <f>EmpDetail!K82</f>
        <v>0</v>
      </c>
    </row>
    <row r="91" spans="15:19">
      <c r="O91">
        <f>EmpDetail!A83</f>
        <v>80</v>
      </c>
      <c r="P91">
        <f>EmpDetail!B83</f>
        <v>0</v>
      </c>
      <c r="Q91">
        <f>EmpDetail!C83</f>
        <v>0</v>
      </c>
      <c r="R91" s="41">
        <f>EmpDetail!G83</f>
        <v>0</v>
      </c>
      <c r="S91">
        <f>EmpDetail!K83</f>
        <v>0</v>
      </c>
    </row>
    <row r="92" spans="15:19">
      <c r="O92">
        <f>EmpDetail!A84</f>
        <v>81</v>
      </c>
      <c r="P92">
        <f>EmpDetail!B84</f>
        <v>0</v>
      </c>
      <c r="Q92">
        <f>EmpDetail!C84</f>
        <v>0</v>
      </c>
      <c r="R92" s="41">
        <f>EmpDetail!G84</f>
        <v>0</v>
      </c>
      <c r="S92">
        <f>EmpDetail!K84</f>
        <v>0</v>
      </c>
    </row>
    <row r="93" spans="15:19">
      <c r="O93">
        <f>EmpDetail!A85</f>
        <v>82</v>
      </c>
      <c r="P93">
        <f>EmpDetail!B85</f>
        <v>0</v>
      </c>
      <c r="Q93">
        <f>EmpDetail!C85</f>
        <v>0</v>
      </c>
      <c r="R93" s="41">
        <f>EmpDetail!G85</f>
        <v>0</v>
      </c>
      <c r="S93">
        <f>EmpDetail!K85</f>
        <v>0</v>
      </c>
    </row>
    <row r="94" spans="15:19">
      <c r="O94">
        <f>EmpDetail!A86</f>
        <v>83</v>
      </c>
      <c r="P94">
        <f>EmpDetail!B86</f>
        <v>0</v>
      </c>
      <c r="Q94">
        <f>EmpDetail!C86</f>
        <v>0</v>
      </c>
      <c r="R94" s="41">
        <f>EmpDetail!G86</f>
        <v>0</v>
      </c>
      <c r="S94">
        <f>EmpDetail!K86</f>
        <v>0</v>
      </c>
    </row>
    <row r="95" spans="15:19">
      <c r="O95">
        <f>EmpDetail!A87</f>
        <v>84</v>
      </c>
      <c r="P95">
        <f>EmpDetail!B87</f>
        <v>0</v>
      </c>
      <c r="Q95">
        <f>EmpDetail!C87</f>
        <v>0</v>
      </c>
      <c r="R95" s="41">
        <f>EmpDetail!G87</f>
        <v>0</v>
      </c>
      <c r="S95">
        <f>EmpDetail!K87</f>
        <v>0</v>
      </c>
    </row>
    <row r="96" spans="15:19">
      <c r="O96">
        <f>EmpDetail!A88</f>
        <v>85</v>
      </c>
      <c r="P96">
        <f>EmpDetail!B88</f>
        <v>0</v>
      </c>
      <c r="Q96">
        <f>EmpDetail!C88</f>
        <v>0</v>
      </c>
      <c r="R96" s="41">
        <f>EmpDetail!G88</f>
        <v>0</v>
      </c>
      <c r="S96">
        <f>EmpDetail!K88</f>
        <v>0</v>
      </c>
    </row>
    <row r="97" spans="15:19">
      <c r="O97">
        <f>EmpDetail!A89</f>
        <v>86</v>
      </c>
      <c r="P97">
        <f>EmpDetail!B89</f>
        <v>0</v>
      </c>
      <c r="Q97">
        <f>EmpDetail!C89</f>
        <v>0</v>
      </c>
      <c r="R97" s="41">
        <f>EmpDetail!G89</f>
        <v>0</v>
      </c>
      <c r="S97">
        <f>EmpDetail!K89</f>
        <v>0</v>
      </c>
    </row>
    <row r="98" spans="15:19">
      <c r="O98">
        <f>EmpDetail!A90</f>
        <v>87</v>
      </c>
      <c r="P98">
        <f>EmpDetail!B90</f>
        <v>0</v>
      </c>
      <c r="Q98">
        <f>EmpDetail!C90</f>
        <v>0</v>
      </c>
      <c r="R98" s="41">
        <f>EmpDetail!G90</f>
        <v>0</v>
      </c>
      <c r="S98">
        <f>EmpDetail!K90</f>
        <v>0</v>
      </c>
    </row>
    <row r="99" spans="15:19">
      <c r="O99">
        <f>EmpDetail!A91</f>
        <v>88</v>
      </c>
      <c r="P99">
        <f>EmpDetail!B91</f>
        <v>0</v>
      </c>
      <c r="Q99">
        <f>EmpDetail!C91</f>
        <v>0</v>
      </c>
      <c r="R99" s="41">
        <f>EmpDetail!G91</f>
        <v>0</v>
      </c>
      <c r="S99">
        <f>EmpDetail!K91</f>
        <v>0</v>
      </c>
    </row>
    <row r="100" spans="15:19">
      <c r="O100">
        <f>EmpDetail!A92</f>
        <v>89</v>
      </c>
      <c r="P100">
        <f>EmpDetail!B92</f>
        <v>0</v>
      </c>
      <c r="Q100">
        <f>EmpDetail!C92</f>
        <v>0</v>
      </c>
      <c r="R100" s="41">
        <f>EmpDetail!G92</f>
        <v>0</v>
      </c>
      <c r="S100">
        <f>EmpDetail!K92</f>
        <v>0</v>
      </c>
    </row>
    <row r="101" spans="15:19">
      <c r="O101">
        <f>EmpDetail!A93</f>
        <v>90</v>
      </c>
      <c r="P101">
        <f>EmpDetail!B93</f>
        <v>0</v>
      </c>
      <c r="Q101">
        <f>EmpDetail!C93</f>
        <v>0</v>
      </c>
      <c r="R101" s="41">
        <f>EmpDetail!G93</f>
        <v>0</v>
      </c>
      <c r="S101">
        <f>EmpDetail!K93</f>
        <v>0</v>
      </c>
    </row>
    <row r="102" spans="15:19">
      <c r="O102">
        <f>EmpDetail!A94</f>
        <v>91</v>
      </c>
      <c r="P102">
        <f>EmpDetail!B94</f>
        <v>0</v>
      </c>
      <c r="Q102">
        <f>EmpDetail!C94</f>
        <v>0</v>
      </c>
      <c r="R102" s="41">
        <f>EmpDetail!G94</f>
        <v>0</v>
      </c>
      <c r="S102">
        <f>EmpDetail!K94</f>
        <v>0</v>
      </c>
    </row>
    <row r="103" spans="15:19">
      <c r="O103">
        <f>EmpDetail!A95</f>
        <v>92</v>
      </c>
      <c r="P103">
        <f>EmpDetail!B95</f>
        <v>0</v>
      </c>
      <c r="Q103">
        <f>EmpDetail!C95</f>
        <v>0</v>
      </c>
      <c r="R103" s="41">
        <f>EmpDetail!G95</f>
        <v>0</v>
      </c>
      <c r="S103">
        <f>EmpDetail!K95</f>
        <v>0</v>
      </c>
    </row>
    <row r="104" spans="15:19">
      <c r="O104">
        <f>EmpDetail!A96</f>
        <v>93</v>
      </c>
      <c r="P104">
        <f>EmpDetail!B96</f>
        <v>0</v>
      </c>
      <c r="Q104">
        <f>EmpDetail!C96</f>
        <v>0</v>
      </c>
      <c r="R104" s="41">
        <f>EmpDetail!G96</f>
        <v>0</v>
      </c>
      <c r="S104">
        <f>EmpDetail!K96</f>
        <v>0</v>
      </c>
    </row>
    <row r="105" spans="15:19">
      <c r="O105">
        <f>EmpDetail!A97</f>
        <v>94</v>
      </c>
      <c r="P105">
        <f>EmpDetail!B97</f>
        <v>0</v>
      </c>
      <c r="Q105">
        <f>EmpDetail!C97</f>
        <v>0</v>
      </c>
      <c r="R105" s="41">
        <f>EmpDetail!G97</f>
        <v>0</v>
      </c>
      <c r="S105">
        <f>EmpDetail!K97</f>
        <v>0</v>
      </c>
    </row>
    <row r="106" spans="15:19">
      <c r="O106">
        <f>EmpDetail!A98</f>
        <v>95</v>
      </c>
      <c r="P106">
        <f>EmpDetail!B98</f>
        <v>0</v>
      </c>
      <c r="Q106">
        <f>EmpDetail!C98</f>
        <v>0</v>
      </c>
      <c r="R106" s="41">
        <f>EmpDetail!G98</f>
        <v>0</v>
      </c>
      <c r="S106">
        <f>EmpDetail!K98</f>
        <v>0</v>
      </c>
    </row>
    <row r="107" spans="15:19">
      <c r="O107">
        <f>EmpDetail!A99</f>
        <v>96</v>
      </c>
      <c r="P107">
        <f>EmpDetail!B99</f>
        <v>0</v>
      </c>
      <c r="Q107">
        <f>EmpDetail!C99</f>
        <v>0</v>
      </c>
      <c r="R107" s="41">
        <f>EmpDetail!G99</f>
        <v>0</v>
      </c>
      <c r="S107">
        <f>EmpDetail!K99</f>
        <v>0</v>
      </c>
    </row>
    <row r="108" spans="15:19">
      <c r="O108">
        <f>EmpDetail!A100</f>
        <v>97</v>
      </c>
      <c r="P108">
        <f>EmpDetail!B100</f>
        <v>0</v>
      </c>
      <c r="Q108">
        <f>EmpDetail!C100</f>
        <v>0</v>
      </c>
      <c r="R108" s="41">
        <f>EmpDetail!G100</f>
        <v>0</v>
      </c>
      <c r="S108">
        <f>EmpDetail!K100</f>
        <v>0</v>
      </c>
    </row>
    <row r="109" spans="15:19">
      <c r="O109">
        <f>EmpDetail!A101</f>
        <v>98</v>
      </c>
      <c r="P109">
        <f>EmpDetail!B101</f>
        <v>0</v>
      </c>
      <c r="Q109">
        <f>EmpDetail!C101</f>
        <v>0</v>
      </c>
      <c r="R109" s="41">
        <f>EmpDetail!G101</f>
        <v>0</v>
      </c>
      <c r="S109">
        <f>EmpDetail!K101</f>
        <v>0</v>
      </c>
    </row>
    <row r="110" spans="15:19">
      <c r="O110">
        <f>EmpDetail!A102</f>
        <v>99</v>
      </c>
      <c r="P110">
        <f>EmpDetail!B102</f>
        <v>0</v>
      </c>
      <c r="Q110">
        <f>EmpDetail!C102</f>
        <v>0</v>
      </c>
      <c r="R110" s="41">
        <f>EmpDetail!G102</f>
        <v>0</v>
      </c>
      <c r="S110">
        <f>EmpDetail!K102</f>
        <v>0</v>
      </c>
    </row>
    <row r="111" spans="15:19">
      <c r="O111">
        <f>EmpDetail!A103</f>
        <v>100</v>
      </c>
      <c r="P111">
        <f>EmpDetail!B103</f>
        <v>0</v>
      </c>
      <c r="Q111">
        <f>EmpDetail!C103</f>
        <v>0</v>
      </c>
      <c r="R111" s="41">
        <f>EmpDetail!G103</f>
        <v>0</v>
      </c>
      <c r="S111">
        <f>EmpDetail!K103</f>
        <v>0</v>
      </c>
    </row>
  </sheetData>
  <sheetProtection password="87C9" sheet="1" objects="1" scenarios="1" selectLockedCells="1"/>
  <protectedRanges>
    <protectedRange sqref="L32:M32" name="Range7"/>
    <protectedRange sqref="G12:H28" name="Range5"/>
    <protectedRange sqref="M7:N7" name="Range3"/>
    <protectedRange sqref="J4:K4" name="Range1"/>
    <protectedRange sqref="D8:F8" name="Range2"/>
    <protectedRange sqref="A12:A29" name="Range4"/>
    <protectedRange sqref="J32" name="Range6"/>
    <protectedRange sqref="D30:H30" name="Range8"/>
  </protectedRanges>
  <mergeCells count="37">
    <mergeCell ref="K35:N35"/>
    <mergeCell ref="K36:N36"/>
    <mergeCell ref="C31:N31"/>
    <mergeCell ref="C32:E32"/>
    <mergeCell ref="G32:I32"/>
    <mergeCell ref="L32:M32"/>
    <mergeCell ref="K34:N34"/>
    <mergeCell ref="E34:G34"/>
    <mergeCell ref="E35:G35"/>
    <mergeCell ref="E36:G36"/>
    <mergeCell ref="H9:H11"/>
    <mergeCell ref="A9:A11"/>
    <mergeCell ref="M7:N7"/>
    <mergeCell ref="K7:L7"/>
    <mergeCell ref="D30:H30"/>
    <mergeCell ref="I9:L9"/>
    <mergeCell ref="I10:L10"/>
    <mergeCell ref="M9:M11"/>
    <mergeCell ref="N9:N11"/>
    <mergeCell ref="B9:B11"/>
    <mergeCell ref="C9:C11"/>
    <mergeCell ref="D9:D11"/>
    <mergeCell ref="E9:E11"/>
    <mergeCell ref="F9:F11"/>
    <mergeCell ref="G9:G11"/>
    <mergeCell ref="B5:N5"/>
    <mergeCell ref="B6:N6"/>
    <mergeCell ref="B8:C8"/>
    <mergeCell ref="D8:F8"/>
    <mergeCell ref="M8:N8"/>
    <mergeCell ref="J8:L8"/>
    <mergeCell ref="B1:N1"/>
    <mergeCell ref="B2:N2"/>
    <mergeCell ref="B3:N3"/>
    <mergeCell ref="J4:K4"/>
    <mergeCell ref="L4:N4"/>
    <mergeCell ref="B4:I4"/>
  </mergeCells>
  <pageMargins left="0.17" right="0.17" top="0.21" bottom="0.2" header="0.2" footer="0.17"/>
  <pageSetup paperSize="9" scale="95" orientation="landscape" blackAndWhite="1" verticalDpi="0" r:id="rId1"/>
  <drawing r:id="rId2"/>
</worksheet>
</file>

<file path=xl/worksheets/sheet31.xml><?xml version="1.0" encoding="utf-8"?>
<worksheet xmlns="http://schemas.openxmlformats.org/spreadsheetml/2006/main" xmlns:r="http://schemas.openxmlformats.org/officeDocument/2006/relationships">
  <sheetPr codeName="Sheet31"/>
  <dimension ref="B1:Q42"/>
  <sheetViews>
    <sheetView showGridLines="0" showRowColHeaders="0" workbookViewId="0">
      <selection activeCell="H8" sqref="H8"/>
    </sheetView>
  </sheetViews>
  <sheetFormatPr defaultRowHeight="14.4"/>
  <cols>
    <col min="2" max="2" width="10.33203125" customWidth="1"/>
    <col min="3" max="3" width="17.5546875" customWidth="1"/>
    <col min="4" max="4" width="12.33203125" customWidth="1"/>
    <col min="5" max="5" width="8.44140625" customWidth="1"/>
    <col min="6" max="6" width="6.44140625" customWidth="1"/>
    <col min="7" max="7" width="17.109375" customWidth="1"/>
    <col min="8" max="8" width="11.44140625" customWidth="1"/>
    <col min="9" max="9" width="11" customWidth="1"/>
  </cols>
  <sheetData>
    <row r="1" spans="2:17" ht="25.5" customHeight="1">
      <c r="B1" s="1844" t="str">
        <f>Master!G2&amp;Master!H2</f>
        <v>कार्यालय&amp;राजकीय उच्च माध्यमिक विद्यालय ]चौगाई]टोंक</v>
      </c>
      <c r="C1" s="1844"/>
      <c r="D1" s="1844"/>
      <c r="E1" s="1844"/>
      <c r="F1" s="1844"/>
      <c r="G1" s="1844"/>
      <c r="H1" s="1844"/>
      <c r="I1" s="1844"/>
    </row>
    <row r="2" spans="2:17" ht="15.6">
      <c r="B2" s="350" t="s">
        <v>283</v>
      </c>
      <c r="C2" s="353" t="str">
        <f>Master!H3&amp;Master!I3&amp;Master!J3&amp;Master!E3&amp;"/"</f>
        <v>राउमावि/चौगाई/संस्था/2021-22/</v>
      </c>
      <c r="D2" s="281"/>
      <c r="E2" s="281"/>
      <c r="F2" s="281"/>
      <c r="G2" s="281"/>
      <c r="H2" s="351" t="s">
        <v>226</v>
      </c>
      <c r="I2" s="359">
        <f ca="1">TODAY()</f>
        <v>44369</v>
      </c>
    </row>
    <row r="3" spans="2:17" ht="22.8">
      <c r="B3" s="1845" t="s">
        <v>862</v>
      </c>
      <c r="C3" s="1845"/>
      <c r="D3" s="1845"/>
      <c r="E3" s="1845"/>
      <c r="F3" s="1845"/>
      <c r="G3" s="1845"/>
      <c r="H3" s="1845"/>
      <c r="I3" s="1845"/>
    </row>
    <row r="4" spans="2:17" ht="15.6">
      <c r="B4" s="354" t="s">
        <v>863</v>
      </c>
      <c r="C4" s="360" t="s">
        <v>632</v>
      </c>
      <c r="D4" s="354"/>
      <c r="E4" s="354"/>
      <c r="F4" s="355"/>
      <c r="G4" s="356" t="s">
        <v>864</v>
      </c>
      <c r="H4" s="1846" t="s">
        <v>867</v>
      </c>
      <c r="I4" s="1846"/>
    </row>
    <row r="5" spans="2:17" ht="18">
      <c r="B5" s="357" t="s">
        <v>335</v>
      </c>
      <c r="C5" s="357" t="s">
        <v>859</v>
      </c>
      <c r="D5" s="357" t="s">
        <v>860</v>
      </c>
      <c r="E5" s="357" t="s">
        <v>861</v>
      </c>
      <c r="F5" s="357" t="s">
        <v>335</v>
      </c>
      <c r="G5" s="357" t="s">
        <v>859</v>
      </c>
      <c r="H5" s="357" t="s">
        <v>860</v>
      </c>
      <c r="I5" s="357" t="s">
        <v>861</v>
      </c>
      <c r="J5" s="91"/>
      <c r="K5" s="91"/>
      <c r="L5" s="91"/>
      <c r="M5" s="91"/>
      <c r="N5" s="91"/>
      <c r="O5" s="91"/>
      <c r="P5" s="91"/>
      <c r="Q5" s="91"/>
    </row>
    <row r="6" spans="2:17" ht="18">
      <c r="B6" s="358">
        <f>IF(C6="","",1)</f>
        <v>1</v>
      </c>
      <c r="C6" s="361" t="s">
        <v>868</v>
      </c>
      <c r="D6" s="362">
        <v>1</v>
      </c>
      <c r="E6" s="362" t="s">
        <v>654</v>
      </c>
      <c r="F6" s="358">
        <f>IF(G6="","",B36+1)</f>
        <v>32</v>
      </c>
      <c r="G6" s="361" t="s">
        <v>870</v>
      </c>
      <c r="H6" s="362">
        <v>1</v>
      </c>
      <c r="I6" s="362" t="s">
        <v>871</v>
      </c>
      <c r="J6" s="91"/>
      <c r="K6" s="91"/>
      <c r="L6" s="91"/>
      <c r="M6" s="91"/>
      <c r="N6" s="91"/>
      <c r="O6" s="91"/>
      <c r="P6" s="91"/>
      <c r="Q6" s="91"/>
    </row>
    <row r="7" spans="2:17" ht="18">
      <c r="B7" s="358">
        <f>IF(C7="","",B6+1)</f>
        <v>2</v>
      </c>
      <c r="C7" s="361" t="s">
        <v>869</v>
      </c>
      <c r="D7" s="362">
        <v>1</v>
      </c>
      <c r="E7" s="362" t="s">
        <v>654</v>
      </c>
      <c r="F7" s="358">
        <f>IF(G7="","",F6+1)</f>
        <v>33</v>
      </c>
      <c r="G7" s="361" t="s">
        <v>870</v>
      </c>
      <c r="H7" s="362">
        <v>1</v>
      </c>
      <c r="I7" s="362" t="s">
        <v>871</v>
      </c>
      <c r="J7" s="91"/>
      <c r="K7" s="91"/>
      <c r="L7" s="91"/>
      <c r="M7" s="91"/>
      <c r="N7" s="91"/>
      <c r="O7" s="91"/>
      <c r="P7" s="91"/>
      <c r="Q7" s="91"/>
    </row>
    <row r="8" spans="2:17" ht="18">
      <c r="B8" s="358">
        <f t="shared" ref="B8:B36" si="0">IF(C8="","",B7+1)</f>
        <v>3</v>
      </c>
      <c r="C8" s="361" t="s">
        <v>869</v>
      </c>
      <c r="D8" s="362">
        <v>1</v>
      </c>
      <c r="E8" s="362" t="s">
        <v>654</v>
      </c>
      <c r="F8" s="358">
        <f t="shared" ref="F8:F36" si="1">IF(G8="","",F7+1)</f>
        <v>34</v>
      </c>
      <c r="G8" s="361" t="s">
        <v>870</v>
      </c>
      <c r="H8" s="362">
        <v>1</v>
      </c>
      <c r="I8" s="362" t="s">
        <v>871</v>
      </c>
      <c r="J8" s="91"/>
      <c r="K8" s="91"/>
      <c r="L8" s="91"/>
      <c r="M8" s="91"/>
      <c r="N8" s="91"/>
      <c r="O8" s="91"/>
      <c r="P8" s="91"/>
      <c r="Q8" s="91"/>
    </row>
    <row r="9" spans="2:17" ht="18">
      <c r="B9" s="358">
        <f t="shared" si="0"/>
        <v>4</v>
      </c>
      <c r="C9" s="361" t="s">
        <v>869</v>
      </c>
      <c r="D9" s="362">
        <v>1</v>
      </c>
      <c r="E9" s="362" t="s">
        <v>654</v>
      </c>
      <c r="F9" s="358">
        <f t="shared" si="1"/>
        <v>35</v>
      </c>
      <c r="G9" s="361" t="s">
        <v>870</v>
      </c>
      <c r="H9" s="362">
        <v>1</v>
      </c>
      <c r="I9" s="362" t="s">
        <v>871</v>
      </c>
      <c r="J9" s="91"/>
      <c r="K9" s="91"/>
      <c r="L9" s="91"/>
      <c r="M9" s="91"/>
      <c r="N9" s="91"/>
      <c r="O9" s="91"/>
      <c r="P9" s="91"/>
      <c r="Q9" s="91"/>
    </row>
    <row r="10" spans="2:17" ht="18">
      <c r="B10" s="358">
        <f t="shared" si="0"/>
        <v>5</v>
      </c>
      <c r="C10" s="361" t="s">
        <v>869</v>
      </c>
      <c r="D10" s="362">
        <v>1</v>
      </c>
      <c r="E10" s="362" t="s">
        <v>654</v>
      </c>
      <c r="F10" s="358">
        <f t="shared" si="1"/>
        <v>36</v>
      </c>
      <c r="G10" s="361" t="s">
        <v>870</v>
      </c>
      <c r="H10" s="362">
        <v>1</v>
      </c>
      <c r="I10" s="362" t="s">
        <v>871</v>
      </c>
      <c r="J10" s="91"/>
      <c r="K10" s="91"/>
      <c r="L10" s="91"/>
      <c r="M10" s="91"/>
      <c r="N10" s="91"/>
      <c r="O10" s="91"/>
      <c r="P10" s="91"/>
      <c r="Q10" s="91"/>
    </row>
    <row r="11" spans="2:17" ht="18">
      <c r="B11" s="358">
        <f t="shared" si="0"/>
        <v>6</v>
      </c>
      <c r="C11" s="361" t="s">
        <v>869</v>
      </c>
      <c r="D11" s="362">
        <v>1</v>
      </c>
      <c r="E11" s="362" t="s">
        <v>654</v>
      </c>
      <c r="F11" s="358">
        <f t="shared" si="1"/>
        <v>37</v>
      </c>
      <c r="G11" s="361" t="s">
        <v>870</v>
      </c>
      <c r="H11" s="362">
        <v>1</v>
      </c>
      <c r="I11" s="362" t="s">
        <v>871</v>
      </c>
      <c r="J11" s="91"/>
      <c r="K11" s="91"/>
      <c r="L11" s="91"/>
      <c r="M11" s="91"/>
      <c r="N11" s="91"/>
      <c r="O11" s="91"/>
      <c r="P11" s="91"/>
      <c r="Q11" s="91"/>
    </row>
    <row r="12" spans="2:17" ht="18">
      <c r="B12" s="358">
        <f t="shared" si="0"/>
        <v>7</v>
      </c>
      <c r="C12" s="361" t="s">
        <v>869</v>
      </c>
      <c r="D12" s="362">
        <v>1</v>
      </c>
      <c r="E12" s="362" t="s">
        <v>654</v>
      </c>
      <c r="F12" s="358">
        <f t="shared" si="1"/>
        <v>38</v>
      </c>
      <c r="G12" s="361" t="s">
        <v>870</v>
      </c>
      <c r="H12" s="362">
        <v>1</v>
      </c>
      <c r="I12" s="362" t="s">
        <v>871</v>
      </c>
      <c r="J12" s="91"/>
      <c r="K12" s="91"/>
      <c r="L12" s="91"/>
      <c r="M12" s="91"/>
      <c r="N12" s="91"/>
      <c r="O12" s="91"/>
      <c r="P12" s="91"/>
      <c r="Q12" s="91"/>
    </row>
    <row r="13" spans="2:17" ht="18">
      <c r="B13" s="358">
        <f t="shared" si="0"/>
        <v>8</v>
      </c>
      <c r="C13" s="361" t="s">
        <v>869</v>
      </c>
      <c r="D13" s="362">
        <v>1</v>
      </c>
      <c r="E13" s="362" t="s">
        <v>654</v>
      </c>
      <c r="F13" s="358">
        <f t="shared" si="1"/>
        <v>39</v>
      </c>
      <c r="G13" s="361" t="s">
        <v>870</v>
      </c>
      <c r="H13" s="362">
        <v>1</v>
      </c>
      <c r="I13" s="362" t="s">
        <v>871</v>
      </c>
      <c r="J13" s="91"/>
      <c r="K13" s="91"/>
      <c r="L13" s="91"/>
      <c r="M13" s="91"/>
      <c r="N13" s="91"/>
      <c r="O13" s="91"/>
      <c r="P13" s="91"/>
      <c r="Q13" s="91"/>
    </row>
    <row r="14" spans="2:17" ht="18">
      <c r="B14" s="358">
        <f t="shared" si="0"/>
        <v>9</v>
      </c>
      <c r="C14" s="361" t="s">
        <v>869</v>
      </c>
      <c r="D14" s="362">
        <v>1</v>
      </c>
      <c r="E14" s="362" t="s">
        <v>654</v>
      </c>
      <c r="F14" s="358">
        <f t="shared" si="1"/>
        <v>40</v>
      </c>
      <c r="G14" s="361" t="s">
        <v>870</v>
      </c>
      <c r="H14" s="362">
        <v>1</v>
      </c>
      <c r="I14" s="362" t="s">
        <v>871</v>
      </c>
      <c r="J14" s="91"/>
      <c r="K14" s="91"/>
      <c r="L14" s="91"/>
      <c r="M14" s="91"/>
      <c r="N14" s="91"/>
      <c r="O14" s="91"/>
      <c r="P14" s="91"/>
      <c r="Q14" s="91"/>
    </row>
    <row r="15" spans="2:17" ht="18">
      <c r="B15" s="358">
        <f t="shared" si="0"/>
        <v>10</v>
      </c>
      <c r="C15" s="361" t="s">
        <v>869</v>
      </c>
      <c r="D15" s="362">
        <v>1</v>
      </c>
      <c r="E15" s="362" t="s">
        <v>654</v>
      </c>
      <c r="F15" s="358">
        <f t="shared" si="1"/>
        <v>41</v>
      </c>
      <c r="G15" s="361" t="s">
        <v>870</v>
      </c>
      <c r="H15" s="362">
        <v>1</v>
      </c>
      <c r="I15" s="362" t="s">
        <v>871</v>
      </c>
      <c r="J15" s="91"/>
      <c r="K15" s="91"/>
      <c r="L15" s="91"/>
      <c r="M15" s="91"/>
      <c r="N15" s="91"/>
      <c r="O15" s="91"/>
      <c r="P15" s="91"/>
      <c r="Q15" s="91"/>
    </row>
    <row r="16" spans="2:17" ht="18">
      <c r="B16" s="358">
        <f t="shared" si="0"/>
        <v>11</v>
      </c>
      <c r="C16" s="361" t="s">
        <v>869</v>
      </c>
      <c r="D16" s="362">
        <v>1</v>
      </c>
      <c r="E16" s="362" t="s">
        <v>654</v>
      </c>
      <c r="F16" s="358">
        <f t="shared" si="1"/>
        <v>42</v>
      </c>
      <c r="G16" s="361" t="s">
        <v>870</v>
      </c>
      <c r="H16" s="362">
        <v>1</v>
      </c>
      <c r="I16" s="362" t="s">
        <v>871</v>
      </c>
      <c r="J16" s="91"/>
      <c r="K16" s="91"/>
      <c r="L16" s="91"/>
      <c r="M16" s="91"/>
      <c r="N16" s="91"/>
      <c r="O16" s="91"/>
      <c r="P16" s="91"/>
      <c r="Q16" s="91"/>
    </row>
    <row r="17" spans="2:17" ht="18">
      <c r="B17" s="358">
        <f t="shared" si="0"/>
        <v>12</v>
      </c>
      <c r="C17" s="361" t="s">
        <v>869</v>
      </c>
      <c r="D17" s="362">
        <v>1</v>
      </c>
      <c r="E17" s="362" t="s">
        <v>654</v>
      </c>
      <c r="F17" s="358">
        <f t="shared" si="1"/>
        <v>43</v>
      </c>
      <c r="G17" s="361" t="s">
        <v>870</v>
      </c>
      <c r="H17" s="362">
        <v>1</v>
      </c>
      <c r="I17" s="362" t="s">
        <v>871</v>
      </c>
      <c r="J17" s="91"/>
      <c r="K17" s="91"/>
      <c r="L17" s="91"/>
      <c r="M17" s="91"/>
      <c r="N17" s="91"/>
      <c r="O17" s="91"/>
      <c r="P17" s="91"/>
      <c r="Q17" s="91"/>
    </row>
    <row r="18" spans="2:17" ht="18">
      <c r="B18" s="358">
        <f t="shared" si="0"/>
        <v>13</v>
      </c>
      <c r="C18" s="361" t="s">
        <v>869</v>
      </c>
      <c r="D18" s="362">
        <v>1</v>
      </c>
      <c r="E18" s="362" t="s">
        <v>654</v>
      </c>
      <c r="F18" s="358">
        <f t="shared" si="1"/>
        <v>44</v>
      </c>
      <c r="G18" s="361" t="s">
        <v>870</v>
      </c>
      <c r="H18" s="362">
        <v>1</v>
      </c>
      <c r="I18" s="362" t="s">
        <v>871</v>
      </c>
      <c r="J18" s="91"/>
      <c r="K18" s="91"/>
      <c r="L18" s="91"/>
      <c r="M18" s="91"/>
      <c r="N18" s="91"/>
      <c r="O18" s="91"/>
      <c r="P18" s="91"/>
      <c r="Q18" s="91"/>
    </row>
    <row r="19" spans="2:17" ht="18">
      <c r="B19" s="358">
        <f t="shared" si="0"/>
        <v>14</v>
      </c>
      <c r="C19" s="361" t="s">
        <v>869</v>
      </c>
      <c r="D19" s="362">
        <v>1</v>
      </c>
      <c r="E19" s="362" t="s">
        <v>654</v>
      </c>
      <c r="F19" s="358">
        <f t="shared" si="1"/>
        <v>45</v>
      </c>
      <c r="G19" s="361" t="s">
        <v>870</v>
      </c>
      <c r="H19" s="362">
        <v>1</v>
      </c>
      <c r="I19" s="362" t="s">
        <v>871</v>
      </c>
      <c r="J19" s="91"/>
      <c r="K19" s="91"/>
      <c r="L19" s="91"/>
      <c r="M19" s="91"/>
      <c r="N19" s="91"/>
      <c r="O19" s="91"/>
      <c r="P19" s="91"/>
      <c r="Q19" s="91"/>
    </row>
    <row r="20" spans="2:17" ht="18">
      <c r="B20" s="358">
        <f t="shared" si="0"/>
        <v>15</v>
      </c>
      <c r="C20" s="361" t="s">
        <v>869</v>
      </c>
      <c r="D20" s="362">
        <v>1</v>
      </c>
      <c r="E20" s="362" t="s">
        <v>654</v>
      </c>
      <c r="F20" s="358">
        <f t="shared" si="1"/>
        <v>46</v>
      </c>
      <c r="G20" s="361" t="s">
        <v>870</v>
      </c>
      <c r="H20" s="362">
        <v>1</v>
      </c>
      <c r="I20" s="362" t="s">
        <v>871</v>
      </c>
      <c r="J20" s="91"/>
      <c r="K20" s="91"/>
      <c r="L20" s="91"/>
      <c r="M20" s="91"/>
      <c r="N20" s="91"/>
      <c r="O20" s="91"/>
      <c r="P20" s="91"/>
      <c r="Q20" s="91"/>
    </row>
    <row r="21" spans="2:17" ht="18">
      <c r="B21" s="358">
        <f t="shared" si="0"/>
        <v>16</v>
      </c>
      <c r="C21" s="361" t="s">
        <v>869</v>
      </c>
      <c r="D21" s="362">
        <v>1</v>
      </c>
      <c r="E21" s="362" t="s">
        <v>654</v>
      </c>
      <c r="F21" s="358">
        <f t="shared" si="1"/>
        <v>47</v>
      </c>
      <c r="G21" s="361" t="s">
        <v>870</v>
      </c>
      <c r="H21" s="362">
        <v>1</v>
      </c>
      <c r="I21" s="362" t="s">
        <v>871</v>
      </c>
      <c r="J21" s="91"/>
      <c r="K21" s="91"/>
      <c r="L21" s="91"/>
      <c r="M21" s="91"/>
      <c r="N21" s="91"/>
      <c r="O21" s="91"/>
      <c r="P21" s="91"/>
      <c r="Q21" s="91"/>
    </row>
    <row r="22" spans="2:17" ht="18">
      <c r="B22" s="358">
        <f t="shared" si="0"/>
        <v>17</v>
      </c>
      <c r="C22" s="361" t="s">
        <v>869</v>
      </c>
      <c r="D22" s="362">
        <v>1</v>
      </c>
      <c r="E22" s="362" t="s">
        <v>654</v>
      </c>
      <c r="F22" s="358">
        <f t="shared" si="1"/>
        <v>48</v>
      </c>
      <c r="G22" s="361" t="s">
        <v>870</v>
      </c>
      <c r="H22" s="362">
        <v>1</v>
      </c>
      <c r="I22" s="362" t="s">
        <v>871</v>
      </c>
      <c r="J22" s="91"/>
      <c r="K22" s="91"/>
      <c r="L22" s="91"/>
      <c r="M22" s="91"/>
      <c r="N22" s="91"/>
      <c r="O22" s="91"/>
      <c r="P22" s="91"/>
      <c r="Q22" s="91"/>
    </row>
    <row r="23" spans="2:17" ht="18">
      <c r="B23" s="358">
        <f t="shared" si="0"/>
        <v>18</v>
      </c>
      <c r="C23" s="361" t="s">
        <v>869</v>
      </c>
      <c r="D23" s="362">
        <v>1</v>
      </c>
      <c r="E23" s="362" t="s">
        <v>654</v>
      </c>
      <c r="F23" s="358">
        <f t="shared" si="1"/>
        <v>49</v>
      </c>
      <c r="G23" s="361" t="s">
        <v>870</v>
      </c>
      <c r="H23" s="362">
        <v>1</v>
      </c>
      <c r="I23" s="362" t="s">
        <v>871</v>
      </c>
      <c r="J23" s="91"/>
      <c r="K23" s="91"/>
      <c r="L23" s="91"/>
      <c r="M23" s="91"/>
      <c r="N23" s="91"/>
      <c r="O23" s="91"/>
      <c r="P23" s="91"/>
      <c r="Q23" s="91"/>
    </row>
    <row r="24" spans="2:17" ht="18">
      <c r="B24" s="358">
        <f t="shared" si="0"/>
        <v>19</v>
      </c>
      <c r="C24" s="361" t="s">
        <v>869</v>
      </c>
      <c r="D24" s="362">
        <v>1</v>
      </c>
      <c r="E24" s="362" t="s">
        <v>654</v>
      </c>
      <c r="F24" s="358">
        <f t="shared" si="1"/>
        <v>50</v>
      </c>
      <c r="G24" s="361" t="s">
        <v>870</v>
      </c>
      <c r="H24" s="362">
        <v>1</v>
      </c>
      <c r="I24" s="362" t="s">
        <v>871</v>
      </c>
      <c r="J24" s="91"/>
      <c r="K24" s="91"/>
      <c r="L24" s="91"/>
      <c r="M24" s="91"/>
      <c r="N24" s="91"/>
    </row>
    <row r="25" spans="2:17" ht="18">
      <c r="B25" s="358">
        <f t="shared" si="0"/>
        <v>20</v>
      </c>
      <c r="C25" s="361" t="s">
        <v>869</v>
      </c>
      <c r="D25" s="362">
        <v>1</v>
      </c>
      <c r="E25" s="362" t="s">
        <v>654</v>
      </c>
      <c r="F25" s="358">
        <f t="shared" si="1"/>
        <v>51</v>
      </c>
      <c r="G25" s="361" t="s">
        <v>870</v>
      </c>
      <c r="H25" s="362">
        <v>1</v>
      </c>
      <c r="I25" s="362" t="s">
        <v>871</v>
      </c>
      <c r="J25" s="91"/>
      <c r="K25" s="91"/>
      <c r="L25" s="91"/>
      <c r="M25" s="91"/>
      <c r="N25" s="91"/>
    </row>
    <row r="26" spans="2:17" ht="18">
      <c r="B26" s="358">
        <f t="shared" si="0"/>
        <v>21</v>
      </c>
      <c r="C26" s="361" t="s">
        <v>869</v>
      </c>
      <c r="D26" s="362">
        <v>1</v>
      </c>
      <c r="E26" s="362" t="s">
        <v>654</v>
      </c>
      <c r="F26" s="358">
        <f t="shared" si="1"/>
        <v>52</v>
      </c>
      <c r="G26" s="361" t="s">
        <v>870</v>
      </c>
      <c r="H26" s="362">
        <v>1</v>
      </c>
      <c r="I26" s="362" t="s">
        <v>871</v>
      </c>
      <c r="J26" s="91"/>
      <c r="K26" s="91"/>
      <c r="L26" s="91"/>
      <c r="M26" s="91"/>
      <c r="N26" s="91"/>
    </row>
    <row r="27" spans="2:17" ht="18">
      <c r="B27" s="358">
        <f t="shared" si="0"/>
        <v>22</v>
      </c>
      <c r="C27" s="361" t="s">
        <v>869</v>
      </c>
      <c r="D27" s="362">
        <v>1</v>
      </c>
      <c r="E27" s="362" t="s">
        <v>654</v>
      </c>
      <c r="F27" s="358">
        <f t="shared" si="1"/>
        <v>53</v>
      </c>
      <c r="G27" s="361" t="s">
        <v>870</v>
      </c>
      <c r="H27" s="362">
        <v>1</v>
      </c>
      <c r="I27" s="362" t="s">
        <v>871</v>
      </c>
      <c r="J27" s="91"/>
      <c r="K27" s="91"/>
      <c r="L27" s="91"/>
      <c r="M27" s="91"/>
      <c r="N27" s="91"/>
    </row>
    <row r="28" spans="2:17" ht="15.6">
      <c r="B28" s="358">
        <f t="shared" si="0"/>
        <v>23</v>
      </c>
      <c r="C28" s="361" t="s">
        <v>869</v>
      </c>
      <c r="D28" s="362">
        <v>1</v>
      </c>
      <c r="E28" s="362" t="s">
        <v>654</v>
      </c>
      <c r="F28" s="358">
        <f t="shared" si="1"/>
        <v>54</v>
      </c>
      <c r="G28" s="361" t="s">
        <v>870</v>
      </c>
      <c r="H28" s="362">
        <v>1</v>
      </c>
      <c r="I28" s="362" t="s">
        <v>871</v>
      </c>
    </row>
    <row r="29" spans="2:17" ht="15.6">
      <c r="B29" s="358">
        <f t="shared" si="0"/>
        <v>24</v>
      </c>
      <c r="C29" s="361" t="s">
        <v>869</v>
      </c>
      <c r="D29" s="362">
        <v>1</v>
      </c>
      <c r="E29" s="362" t="s">
        <v>654</v>
      </c>
      <c r="F29" s="358">
        <f t="shared" si="1"/>
        <v>55</v>
      </c>
      <c r="G29" s="361" t="s">
        <v>870</v>
      </c>
      <c r="H29" s="362">
        <v>1</v>
      </c>
      <c r="I29" s="362" t="s">
        <v>871</v>
      </c>
    </row>
    <row r="30" spans="2:17" ht="15.6">
      <c r="B30" s="358">
        <f t="shared" si="0"/>
        <v>25</v>
      </c>
      <c r="C30" s="361" t="s">
        <v>869</v>
      </c>
      <c r="D30" s="362">
        <v>1</v>
      </c>
      <c r="E30" s="362" t="s">
        <v>654</v>
      </c>
      <c r="F30" s="358">
        <f t="shared" si="1"/>
        <v>56</v>
      </c>
      <c r="G30" s="361" t="s">
        <v>870</v>
      </c>
      <c r="H30" s="362">
        <v>1</v>
      </c>
      <c r="I30" s="362" t="s">
        <v>871</v>
      </c>
    </row>
    <row r="31" spans="2:17" ht="15.6">
      <c r="B31" s="358">
        <f t="shared" si="0"/>
        <v>26</v>
      </c>
      <c r="C31" s="361" t="s">
        <v>869</v>
      </c>
      <c r="D31" s="362">
        <v>1</v>
      </c>
      <c r="E31" s="362" t="s">
        <v>654</v>
      </c>
      <c r="F31" s="358">
        <f t="shared" si="1"/>
        <v>57</v>
      </c>
      <c r="G31" s="361" t="s">
        <v>870</v>
      </c>
      <c r="H31" s="362">
        <v>1</v>
      </c>
      <c r="I31" s="362" t="s">
        <v>871</v>
      </c>
    </row>
    <row r="32" spans="2:17" ht="15.6">
      <c r="B32" s="358">
        <f t="shared" si="0"/>
        <v>27</v>
      </c>
      <c r="C32" s="361" t="s">
        <v>869</v>
      </c>
      <c r="D32" s="362">
        <v>1</v>
      </c>
      <c r="E32" s="362" t="s">
        <v>654</v>
      </c>
      <c r="F32" s="358">
        <f t="shared" si="1"/>
        <v>58</v>
      </c>
      <c r="G32" s="361" t="s">
        <v>870</v>
      </c>
      <c r="H32" s="362">
        <v>1</v>
      </c>
      <c r="I32" s="362" t="s">
        <v>871</v>
      </c>
    </row>
    <row r="33" spans="2:9" ht="15.6">
      <c r="B33" s="358">
        <f t="shared" si="0"/>
        <v>28</v>
      </c>
      <c r="C33" s="361" t="s">
        <v>869</v>
      </c>
      <c r="D33" s="362">
        <v>1</v>
      </c>
      <c r="E33" s="362" t="s">
        <v>654</v>
      </c>
      <c r="F33" s="358">
        <f t="shared" si="1"/>
        <v>59</v>
      </c>
      <c r="G33" s="361" t="s">
        <v>870</v>
      </c>
      <c r="H33" s="362">
        <v>1</v>
      </c>
      <c r="I33" s="362" t="s">
        <v>871</v>
      </c>
    </row>
    <row r="34" spans="2:9" ht="15.6">
      <c r="B34" s="358">
        <f t="shared" si="0"/>
        <v>29</v>
      </c>
      <c r="C34" s="361" t="s">
        <v>869</v>
      </c>
      <c r="D34" s="362">
        <v>1</v>
      </c>
      <c r="E34" s="362" t="s">
        <v>654</v>
      </c>
      <c r="F34" s="358">
        <f t="shared" si="1"/>
        <v>60</v>
      </c>
      <c r="G34" s="361" t="s">
        <v>870</v>
      </c>
      <c r="H34" s="362">
        <v>1</v>
      </c>
      <c r="I34" s="362" t="s">
        <v>871</v>
      </c>
    </row>
    <row r="35" spans="2:9" ht="15.6">
      <c r="B35" s="358">
        <f t="shared" si="0"/>
        <v>30</v>
      </c>
      <c r="C35" s="361" t="s">
        <v>869</v>
      </c>
      <c r="D35" s="362">
        <v>1</v>
      </c>
      <c r="E35" s="362" t="s">
        <v>654</v>
      </c>
      <c r="F35" s="358">
        <f t="shared" si="1"/>
        <v>61</v>
      </c>
      <c r="G35" s="361" t="s">
        <v>870</v>
      </c>
      <c r="H35" s="362">
        <v>1</v>
      </c>
      <c r="I35" s="362" t="s">
        <v>871</v>
      </c>
    </row>
    <row r="36" spans="2:9" ht="15.6">
      <c r="B36" s="358">
        <f t="shared" si="0"/>
        <v>31</v>
      </c>
      <c r="C36" s="361" t="s">
        <v>869</v>
      </c>
      <c r="D36" s="362">
        <v>1</v>
      </c>
      <c r="E36" s="362" t="s">
        <v>654</v>
      </c>
      <c r="F36" s="358">
        <f t="shared" si="1"/>
        <v>62</v>
      </c>
      <c r="G36" s="361" t="s">
        <v>870</v>
      </c>
      <c r="H36" s="362">
        <v>1</v>
      </c>
      <c r="I36" s="362" t="s">
        <v>871</v>
      </c>
    </row>
    <row r="37" spans="2:9">
      <c r="B37" s="3"/>
      <c r="C37" s="3"/>
      <c r="D37" s="3"/>
      <c r="E37" s="3"/>
      <c r="F37" s="3"/>
      <c r="G37" s="3"/>
      <c r="H37" s="3"/>
      <c r="I37" s="3"/>
    </row>
    <row r="38" spans="2:9" ht="15.6">
      <c r="B38" s="1795" t="s">
        <v>865</v>
      </c>
      <c r="C38" s="1795"/>
      <c r="D38" s="3"/>
      <c r="E38" s="3"/>
      <c r="F38" s="3"/>
      <c r="G38" s="26"/>
      <c r="H38" s="1795" t="s">
        <v>866</v>
      </c>
      <c r="I38" s="1795"/>
    </row>
    <row r="39" spans="2:9" ht="15.6">
      <c r="B39" s="350" t="s">
        <v>848</v>
      </c>
      <c r="C39" s="349" t="s">
        <v>243</v>
      </c>
      <c r="D39" s="3"/>
      <c r="E39" s="352" t="str">
        <f>Master!B2</f>
        <v>प्रधानाचार्य</v>
      </c>
      <c r="F39" s="3"/>
      <c r="G39" s="351" t="s">
        <v>848</v>
      </c>
      <c r="H39" s="1842" t="str">
        <f>H4</f>
        <v>Jh jkeizlkn jsxj</v>
      </c>
      <c r="I39" s="1842"/>
    </row>
    <row r="40" spans="2:9" ht="15.6">
      <c r="B40" s="350" t="s">
        <v>572</v>
      </c>
      <c r="C40" s="349" t="s">
        <v>874</v>
      </c>
      <c r="D40" s="1843" t="str">
        <f>Master!B3</f>
        <v xml:space="preserve">राजकीय उच्च माध्यमिक विद्यालय </v>
      </c>
      <c r="E40" s="1843"/>
      <c r="F40" s="1843"/>
      <c r="G40" s="351" t="s">
        <v>572</v>
      </c>
      <c r="H40" s="1774" t="s">
        <v>873</v>
      </c>
      <c r="I40" s="1774"/>
    </row>
    <row r="41" spans="2:9">
      <c r="B41" s="3"/>
      <c r="C41" s="3"/>
      <c r="D41" s="3"/>
      <c r="E41" s="352" t="str">
        <f>Master!B4</f>
        <v>चौगाई]टोंक</v>
      </c>
      <c r="F41" s="3"/>
      <c r="G41" s="3"/>
      <c r="H41" s="3"/>
      <c r="I41" s="3"/>
    </row>
    <row r="42" spans="2:9">
      <c r="B42" s="3"/>
      <c r="C42" s="3"/>
      <c r="D42" s="3"/>
      <c r="E42" s="3"/>
      <c r="F42" s="3"/>
      <c r="G42" s="3"/>
      <c r="H42" s="3"/>
      <c r="I42" s="3"/>
    </row>
  </sheetData>
  <sheetProtection password="87C9" sheet="1" objects="1" scenarios="1"/>
  <protectedRanges>
    <protectedRange sqref="H40:I40" name="Range7"/>
    <protectedRange sqref="G6:I36" name="Range5"/>
    <protectedRange sqref="H4:I4" name="Range3"/>
    <protectedRange sqref="I2" name="Range1"/>
    <protectedRange sqref="C4" name="Range2"/>
    <protectedRange sqref="C6:E36" name="Range4"/>
    <protectedRange sqref="C39:C40" name="Range6"/>
  </protectedRanges>
  <mergeCells count="8">
    <mergeCell ref="H39:I39"/>
    <mergeCell ref="H40:I40"/>
    <mergeCell ref="D40:F40"/>
    <mergeCell ref="B1:I1"/>
    <mergeCell ref="B3:I3"/>
    <mergeCell ref="H4:I4"/>
    <mergeCell ref="B38:C38"/>
    <mergeCell ref="H38:I38"/>
  </mergeCells>
  <dataValidations count="1">
    <dataValidation type="list" allowBlank="1" showInputMessage="1" showErrorMessage="1" sqref="C4">
      <formula1>NOC!O4:O30</formula1>
    </dataValidation>
  </dataValidations>
  <pageMargins left="0.25" right="0.25" top="0.75" bottom="0.75" header="0.3" footer="0.3"/>
  <pageSetup paperSize="9" orientation="portrait" verticalDpi="0" r:id="rId1"/>
  <drawing r:id="rId2"/>
  <legacyDrawing r:id="rId3"/>
</worksheet>
</file>

<file path=xl/worksheets/sheet32.xml><?xml version="1.0" encoding="utf-8"?>
<worksheet xmlns="http://schemas.openxmlformats.org/spreadsheetml/2006/main" xmlns:r="http://schemas.openxmlformats.org/officeDocument/2006/relationships">
  <sheetPr codeName="Sheet32">
    <pageSetUpPr fitToPage="1"/>
  </sheetPr>
  <dimension ref="A1:H37"/>
  <sheetViews>
    <sheetView showGridLines="0" showRowColHeaders="0" workbookViewId="0">
      <selection activeCell="C36" sqref="C36"/>
    </sheetView>
  </sheetViews>
  <sheetFormatPr defaultRowHeight="14.4"/>
  <cols>
    <col min="2" max="2" width="102.5546875" customWidth="1"/>
    <col min="3" max="3" width="30.6640625" customWidth="1"/>
  </cols>
  <sheetData>
    <row r="1" spans="1:8" ht="46.2" thickBot="1">
      <c r="A1" s="1847" t="s">
        <v>877</v>
      </c>
      <c r="B1" s="1847"/>
      <c r="C1" s="1847"/>
    </row>
    <row r="2" spans="1:8" ht="28.8" thickBot="1">
      <c r="A2" s="1848" t="s">
        <v>878</v>
      </c>
      <c r="B2" s="1848"/>
      <c r="C2" s="1848"/>
    </row>
    <row r="3" spans="1:8" ht="23.4" thickBot="1">
      <c r="A3" s="1155" t="s">
        <v>335</v>
      </c>
      <c r="B3" s="1155" t="s">
        <v>879</v>
      </c>
      <c r="C3" s="1155" t="s">
        <v>1527</v>
      </c>
    </row>
    <row r="4" spans="1:8" ht="31.2" thickBot="1">
      <c r="A4" s="1163">
        <f>IF(B4="","",1)</f>
        <v>1</v>
      </c>
      <c r="B4" s="1157" t="s">
        <v>880</v>
      </c>
      <c r="C4" s="1172"/>
    </row>
    <row r="5" spans="1:8" ht="31.2" thickBot="1">
      <c r="A5" s="1163">
        <f>IF(B5="","",A4+1)</f>
        <v>2</v>
      </c>
      <c r="B5" s="1157" t="s">
        <v>881</v>
      </c>
      <c r="C5" s="1172"/>
    </row>
    <row r="6" spans="1:8" ht="31.2" thickBot="1">
      <c r="A6" s="1163">
        <f t="shared" ref="A6:A37" si="0">IF(B6="","",A5+1)</f>
        <v>3</v>
      </c>
      <c r="B6" s="1157" t="s">
        <v>882</v>
      </c>
      <c r="C6" s="1172"/>
    </row>
    <row r="7" spans="1:8" ht="31.2" thickBot="1">
      <c r="A7" s="1163">
        <f t="shared" si="0"/>
        <v>4</v>
      </c>
      <c r="B7" s="1157" t="s">
        <v>2491</v>
      </c>
      <c r="C7" s="1172"/>
      <c r="D7" s="1849" t="s">
        <v>2492</v>
      </c>
      <c r="E7" s="1849"/>
      <c r="F7" s="1849"/>
      <c r="G7" s="1849"/>
      <c r="H7" s="1850"/>
    </row>
    <row r="8" spans="1:8" ht="31.2" thickBot="1">
      <c r="A8" s="1163">
        <f t="shared" si="0"/>
        <v>5</v>
      </c>
      <c r="B8" s="1157" t="s">
        <v>883</v>
      </c>
      <c r="C8" s="1172"/>
    </row>
    <row r="9" spans="1:8" ht="31.2" thickBot="1">
      <c r="A9" s="1163">
        <f t="shared" si="0"/>
        <v>6</v>
      </c>
      <c r="B9" s="1157" t="s">
        <v>884</v>
      </c>
      <c r="C9" s="1172"/>
    </row>
    <row r="10" spans="1:8" ht="31.2" thickBot="1">
      <c r="A10" s="1163">
        <f t="shared" si="0"/>
        <v>7</v>
      </c>
      <c r="B10" s="1157" t="s">
        <v>885</v>
      </c>
      <c r="C10" s="1172"/>
    </row>
    <row r="11" spans="1:8" ht="31.2" thickBot="1">
      <c r="A11" s="1163">
        <f t="shared" si="0"/>
        <v>8</v>
      </c>
      <c r="B11" s="1157" t="s">
        <v>886</v>
      </c>
      <c r="C11" s="1172"/>
    </row>
    <row r="12" spans="1:8" ht="31.2" thickBot="1">
      <c r="A12" s="1163">
        <f t="shared" si="0"/>
        <v>9</v>
      </c>
      <c r="B12" s="1157" t="s">
        <v>887</v>
      </c>
      <c r="C12" s="1172"/>
    </row>
    <row r="13" spans="1:8" ht="31.2" thickBot="1">
      <c r="A13" s="1163">
        <f t="shared" si="0"/>
        <v>10</v>
      </c>
      <c r="B13" s="1157" t="s">
        <v>888</v>
      </c>
      <c r="C13" s="1173" t="s">
        <v>914</v>
      </c>
    </row>
    <row r="14" spans="1:8" ht="31.2" thickBot="1">
      <c r="A14" s="1163">
        <f t="shared" si="0"/>
        <v>11</v>
      </c>
      <c r="B14" s="1157" t="s">
        <v>889</v>
      </c>
      <c r="C14" s="1172"/>
    </row>
    <row r="15" spans="1:8" s="363" customFormat="1" ht="31.2" thickBot="1">
      <c r="A15" s="1163">
        <f t="shared" si="0"/>
        <v>12</v>
      </c>
      <c r="B15" s="1157" t="s">
        <v>913</v>
      </c>
      <c r="C15" s="1172"/>
    </row>
    <row r="16" spans="1:8" ht="31.2" thickBot="1">
      <c r="A16" s="1163">
        <f t="shared" si="0"/>
        <v>13</v>
      </c>
      <c r="B16" s="1157" t="s">
        <v>890</v>
      </c>
      <c r="C16" s="1172"/>
    </row>
    <row r="17" spans="1:3" ht="31.8" thickBot="1">
      <c r="A17" s="1163">
        <f t="shared" si="0"/>
        <v>14</v>
      </c>
      <c r="B17" s="1157" t="s">
        <v>904</v>
      </c>
      <c r="C17" s="1172"/>
    </row>
    <row r="18" spans="1:3" ht="31.8" thickBot="1">
      <c r="A18" s="1163">
        <f t="shared" si="0"/>
        <v>15</v>
      </c>
      <c r="B18" s="1157" t="s">
        <v>905</v>
      </c>
      <c r="C18" s="1172"/>
    </row>
    <row r="19" spans="1:3" ht="31.8" thickBot="1">
      <c r="A19" s="1163">
        <f t="shared" si="0"/>
        <v>16</v>
      </c>
      <c r="B19" s="1158" t="s">
        <v>891</v>
      </c>
      <c r="C19" s="1172"/>
    </row>
    <row r="20" spans="1:3" ht="31.2" thickBot="1">
      <c r="A20" s="1163">
        <f t="shared" si="0"/>
        <v>17</v>
      </c>
      <c r="B20" s="1157" t="s">
        <v>892</v>
      </c>
      <c r="C20" s="1172"/>
    </row>
    <row r="21" spans="1:3" ht="31.2" thickBot="1">
      <c r="A21" s="1163">
        <f t="shared" si="0"/>
        <v>18</v>
      </c>
      <c r="B21" s="1157" t="s">
        <v>893</v>
      </c>
      <c r="C21" s="1172"/>
    </row>
    <row r="22" spans="1:3" ht="31.2" thickBot="1">
      <c r="A22" s="1163">
        <f t="shared" si="0"/>
        <v>19</v>
      </c>
      <c r="B22" s="1157" t="s">
        <v>894</v>
      </c>
      <c r="C22" s="1172"/>
    </row>
    <row r="23" spans="1:3" ht="31.8" thickBot="1">
      <c r="A23" s="1163">
        <f t="shared" si="0"/>
        <v>20</v>
      </c>
      <c r="B23" s="1157" t="s">
        <v>906</v>
      </c>
      <c r="C23" s="1172"/>
    </row>
    <row r="24" spans="1:3" ht="31.2" thickBot="1">
      <c r="A24" s="1163">
        <f t="shared" si="0"/>
        <v>21</v>
      </c>
      <c r="B24" s="1157" t="s">
        <v>895</v>
      </c>
      <c r="C24" s="1172"/>
    </row>
    <row r="25" spans="1:3" ht="31.2" thickBot="1">
      <c r="A25" s="1163">
        <f t="shared" si="0"/>
        <v>22</v>
      </c>
      <c r="B25" s="1157" t="s">
        <v>896</v>
      </c>
      <c r="C25" s="1172"/>
    </row>
    <row r="26" spans="1:3" ht="31.8" thickBot="1">
      <c r="A26" s="1163">
        <f t="shared" si="0"/>
        <v>23</v>
      </c>
      <c r="B26" s="1157" t="s">
        <v>907</v>
      </c>
      <c r="C26" s="1172"/>
    </row>
    <row r="27" spans="1:3" ht="31.8" thickBot="1">
      <c r="A27" s="1163">
        <f t="shared" si="0"/>
        <v>24</v>
      </c>
      <c r="B27" s="1157" t="s">
        <v>908</v>
      </c>
      <c r="C27" s="1172"/>
    </row>
    <row r="28" spans="1:3" ht="31.8" thickBot="1">
      <c r="A28" s="1163">
        <f t="shared" si="0"/>
        <v>25</v>
      </c>
      <c r="B28" s="1157" t="s">
        <v>909</v>
      </c>
      <c r="C28" s="1172"/>
    </row>
    <row r="29" spans="1:3" ht="31.8" thickBot="1">
      <c r="A29" s="1163">
        <f t="shared" si="0"/>
        <v>26</v>
      </c>
      <c r="B29" s="1157" t="s">
        <v>910</v>
      </c>
      <c r="C29" s="1172"/>
    </row>
    <row r="30" spans="1:3" ht="31.8" thickBot="1">
      <c r="A30" s="1163">
        <f t="shared" si="0"/>
        <v>27</v>
      </c>
      <c r="B30" s="1157" t="s">
        <v>911</v>
      </c>
      <c r="C30" s="1172"/>
    </row>
    <row r="31" spans="1:3" ht="31.8" thickBot="1">
      <c r="A31" s="1163">
        <f t="shared" si="0"/>
        <v>28</v>
      </c>
      <c r="B31" s="1157" t="s">
        <v>912</v>
      </c>
      <c r="C31" s="1172"/>
    </row>
    <row r="32" spans="1:3" ht="31.2" thickBot="1">
      <c r="A32" s="1163">
        <f t="shared" si="0"/>
        <v>29</v>
      </c>
      <c r="B32" s="1157" t="s">
        <v>897</v>
      </c>
      <c r="C32" s="1172"/>
    </row>
    <row r="33" spans="1:3" ht="31.2" thickBot="1">
      <c r="A33" s="1163">
        <f t="shared" si="0"/>
        <v>30</v>
      </c>
      <c r="B33" s="1157" t="s">
        <v>898</v>
      </c>
      <c r="C33" s="1172"/>
    </row>
    <row r="34" spans="1:3" ht="31.2" thickBot="1">
      <c r="A34" s="1163">
        <f t="shared" si="0"/>
        <v>31</v>
      </c>
      <c r="B34" s="1157" t="s">
        <v>899</v>
      </c>
      <c r="C34" s="1172"/>
    </row>
    <row r="35" spans="1:3" ht="31.2" thickBot="1">
      <c r="A35" s="1163">
        <f t="shared" si="0"/>
        <v>32</v>
      </c>
      <c r="B35" s="1157" t="s">
        <v>900</v>
      </c>
      <c r="C35" s="1172"/>
    </row>
    <row r="36" spans="1:3" ht="31.2" thickBot="1">
      <c r="A36" s="1163">
        <f t="shared" si="0"/>
        <v>33</v>
      </c>
      <c r="B36" s="1157" t="s">
        <v>901</v>
      </c>
      <c r="C36" s="1458" t="s">
        <v>902</v>
      </c>
    </row>
    <row r="37" spans="1:3" ht="31.2" thickBot="1">
      <c r="A37" s="1163">
        <f t="shared" si="0"/>
        <v>34</v>
      </c>
      <c r="B37" s="1157" t="s">
        <v>903</v>
      </c>
      <c r="C37" s="1174"/>
    </row>
  </sheetData>
  <sheetProtection password="87C9" sheet="1" objects="1" scenarios="1"/>
  <mergeCells count="3">
    <mergeCell ref="A1:C1"/>
    <mergeCell ref="A2:C2"/>
    <mergeCell ref="D7:H7"/>
  </mergeCells>
  <hyperlinks>
    <hyperlink ref="C36" r:id="rId1" tooltip="https://pension.raj.nic.in/Account/PublicView"/>
  </hyperlinks>
  <pageMargins left="0.25" right="0.25" top="0.75" bottom="0.75" header="0.3" footer="0.3"/>
  <pageSetup paperSize="9" scale="82" fitToHeight="2" orientation="portrait" blackAndWhite="1" verticalDpi="0" r:id="rId2"/>
  <drawing r:id="rId3"/>
  <legacyDrawing r:id="rId4"/>
</worksheet>
</file>

<file path=xl/worksheets/sheet33.xml><?xml version="1.0" encoding="utf-8"?>
<worksheet xmlns="http://schemas.openxmlformats.org/spreadsheetml/2006/main" xmlns:r="http://schemas.openxmlformats.org/officeDocument/2006/relationships">
  <sheetPr codeName="Sheet33"/>
  <dimension ref="A1"/>
  <sheetViews>
    <sheetView showGridLines="0" showRowColHeaders="0" zoomScale="130" zoomScaleNormal="130" workbookViewId="0">
      <selection activeCell="N4" sqref="N4"/>
    </sheetView>
  </sheetViews>
  <sheetFormatPr defaultRowHeight="14.4"/>
  <sheetData/>
  <sheetProtection password="87C9" sheet="1" objects="1" scenarios="1"/>
  <pageMargins left="0.17" right="0.17" top="0.37" bottom="0.66" header="0.37" footer="0.18"/>
  <pageSetup paperSize="9" scale="80" orientation="portrait" blackAndWhite="1" verticalDpi="0" r:id="rId1"/>
  <drawing r:id="rId2"/>
</worksheet>
</file>

<file path=xl/worksheets/sheet34.xml><?xml version="1.0" encoding="utf-8"?>
<worksheet xmlns="http://schemas.openxmlformats.org/spreadsheetml/2006/main" xmlns:r="http://schemas.openxmlformats.org/officeDocument/2006/relationships">
  <sheetPr codeName="Sheet34">
    <pageSetUpPr fitToPage="1"/>
  </sheetPr>
  <dimension ref="A1:T46"/>
  <sheetViews>
    <sheetView showGridLines="0" showRowColHeaders="0" workbookViewId="0">
      <selection activeCell="B2" sqref="B2:T2"/>
    </sheetView>
  </sheetViews>
  <sheetFormatPr defaultRowHeight="14.4"/>
  <cols>
    <col min="18" max="18" width="4.88671875" customWidth="1"/>
    <col min="19" max="19" width="9.109375" hidden="1" customWidth="1"/>
    <col min="20" max="20" width="1.33203125" customWidth="1"/>
  </cols>
  <sheetData>
    <row r="1" spans="1:20" ht="28.2">
      <c r="A1" s="1859" t="s">
        <v>915</v>
      </c>
      <c r="B1" s="1859"/>
      <c r="C1" s="1859"/>
      <c r="D1" s="1859"/>
      <c r="E1" s="1859"/>
      <c r="F1" s="1859"/>
      <c r="G1" s="1859"/>
      <c r="H1" s="1859"/>
      <c r="I1" s="1859"/>
      <c r="J1" s="1859"/>
      <c r="K1" s="1859"/>
      <c r="L1" s="1859"/>
      <c r="M1" s="1859"/>
      <c r="N1" s="1859"/>
      <c r="O1" s="1859"/>
      <c r="P1" s="1859"/>
      <c r="Q1" s="1859"/>
      <c r="R1" s="1859"/>
      <c r="S1" s="1859"/>
      <c r="T1" s="1859"/>
    </row>
    <row r="2" spans="1:20" ht="18">
      <c r="A2" s="997">
        <v>1</v>
      </c>
      <c r="B2" s="1851" t="s">
        <v>2416</v>
      </c>
      <c r="C2" s="1851"/>
      <c r="D2" s="1851"/>
      <c r="E2" s="1851"/>
      <c r="F2" s="1851"/>
      <c r="G2" s="1851"/>
      <c r="H2" s="1851"/>
      <c r="I2" s="1851"/>
      <c r="J2" s="1851"/>
      <c r="K2" s="1851"/>
      <c r="L2" s="1851"/>
      <c r="M2" s="1851"/>
      <c r="N2" s="1851"/>
      <c r="O2" s="1851"/>
      <c r="P2" s="1851"/>
      <c r="Q2" s="1851"/>
      <c r="R2" s="1851"/>
      <c r="S2" s="1851"/>
      <c r="T2" s="1851"/>
    </row>
    <row r="3" spans="1:20" ht="18">
      <c r="A3" s="997">
        <v>2</v>
      </c>
      <c r="B3" s="1851" t="s">
        <v>2421</v>
      </c>
      <c r="C3" s="1851"/>
      <c r="D3" s="1851"/>
      <c r="E3" s="1851"/>
      <c r="F3" s="1851"/>
      <c r="G3" s="1851"/>
      <c r="H3" s="1851"/>
      <c r="I3" s="1851"/>
      <c r="J3" s="1851"/>
      <c r="K3" s="1851"/>
      <c r="L3" s="1851"/>
      <c r="M3" s="1851"/>
      <c r="N3" s="1851"/>
      <c r="O3" s="1851"/>
      <c r="P3" s="1851"/>
      <c r="Q3" s="1851"/>
      <c r="R3" s="1851"/>
      <c r="S3" s="1851"/>
      <c r="T3" s="1851"/>
    </row>
    <row r="4" spans="1:20" ht="18">
      <c r="A4" s="997">
        <v>3</v>
      </c>
      <c r="B4" s="1851" t="s">
        <v>2422</v>
      </c>
      <c r="C4" s="1851"/>
      <c r="D4" s="1851"/>
      <c r="E4" s="1851"/>
      <c r="F4" s="1851"/>
      <c r="G4" s="1851"/>
      <c r="H4" s="1851"/>
      <c r="I4" s="1851"/>
      <c r="J4" s="1851"/>
      <c r="K4" s="1851"/>
      <c r="L4" s="1851"/>
      <c r="M4" s="1851"/>
      <c r="N4" s="1851"/>
      <c r="O4" s="1851"/>
      <c r="P4" s="1851"/>
      <c r="Q4" s="1851"/>
      <c r="R4" s="1851"/>
      <c r="S4" s="1851"/>
      <c r="T4" s="1851"/>
    </row>
    <row r="5" spans="1:20" ht="18">
      <c r="A5" s="997">
        <v>4</v>
      </c>
      <c r="B5" s="1851" t="s">
        <v>2423</v>
      </c>
      <c r="C5" s="1851"/>
      <c r="D5" s="1851"/>
      <c r="E5" s="1851"/>
      <c r="F5" s="1851"/>
      <c r="G5" s="1851"/>
      <c r="H5" s="1851"/>
      <c r="I5" s="1851"/>
      <c r="J5" s="1851"/>
      <c r="K5" s="1851"/>
      <c r="L5" s="1851"/>
      <c r="M5" s="1851"/>
      <c r="N5" s="1851"/>
      <c r="O5" s="1851"/>
      <c r="P5" s="1851"/>
      <c r="Q5" s="1851"/>
      <c r="R5" s="1851"/>
      <c r="S5" s="1851"/>
      <c r="T5" s="1851"/>
    </row>
    <row r="6" spans="1:20" ht="18">
      <c r="A6" s="997">
        <v>5</v>
      </c>
      <c r="B6" s="1851" t="s">
        <v>2392</v>
      </c>
      <c r="C6" s="1851"/>
      <c r="D6" s="1851"/>
      <c r="E6" s="1851"/>
      <c r="F6" s="1851"/>
      <c r="G6" s="1851"/>
      <c r="H6" s="1851"/>
      <c r="I6" s="1851"/>
      <c r="J6" s="1851"/>
      <c r="K6" s="1851"/>
      <c r="L6" s="1851"/>
      <c r="M6" s="1851"/>
      <c r="N6" s="1851"/>
      <c r="O6" s="1851"/>
      <c r="P6" s="1851"/>
      <c r="Q6" s="1851"/>
      <c r="R6" s="1851"/>
      <c r="S6" s="1851"/>
      <c r="T6" s="1851"/>
    </row>
    <row r="7" spans="1:20" ht="18">
      <c r="A7" s="997">
        <v>6</v>
      </c>
      <c r="B7" s="1851" t="s">
        <v>916</v>
      </c>
      <c r="C7" s="1851"/>
      <c r="D7" s="1851"/>
      <c r="E7" s="1851"/>
      <c r="F7" s="1851"/>
      <c r="G7" s="1851"/>
      <c r="H7" s="1851"/>
      <c r="I7" s="1851"/>
      <c r="J7" s="1851"/>
      <c r="K7" s="1851"/>
      <c r="L7" s="1851"/>
      <c r="M7" s="1851"/>
      <c r="N7" s="1851"/>
      <c r="O7" s="1851"/>
      <c r="P7" s="1851"/>
      <c r="Q7" s="1851"/>
      <c r="R7" s="1851"/>
      <c r="S7" s="1851"/>
      <c r="T7" s="1851"/>
    </row>
    <row r="8" spans="1:20" ht="18">
      <c r="A8" s="997">
        <v>7</v>
      </c>
      <c r="B8" s="1851" t="s">
        <v>917</v>
      </c>
      <c r="C8" s="1851"/>
      <c r="D8" s="1851"/>
      <c r="E8" s="1851"/>
      <c r="F8" s="1851"/>
      <c r="G8" s="1851"/>
      <c r="H8" s="1851"/>
      <c r="I8" s="1851"/>
      <c r="J8" s="1851"/>
      <c r="K8" s="1851"/>
      <c r="L8" s="1851"/>
      <c r="M8" s="1851"/>
      <c r="N8" s="1851"/>
      <c r="O8" s="1851"/>
      <c r="P8" s="1851"/>
      <c r="Q8" s="1851"/>
      <c r="R8" s="1851"/>
      <c r="S8" s="1851"/>
      <c r="T8" s="1851"/>
    </row>
    <row r="9" spans="1:20" ht="18">
      <c r="A9" s="997">
        <v>8</v>
      </c>
      <c r="B9" s="1851" t="s">
        <v>2393</v>
      </c>
      <c r="C9" s="1851"/>
      <c r="D9" s="1851"/>
      <c r="E9" s="1851"/>
      <c r="F9" s="1851"/>
      <c r="G9" s="1851"/>
      <c r="H9" s="1851"/>
      <c r="I9" s="1851"/>
      <c r="J9" s="1851"/>
      <c r="K9" s="1851"/>
      <c r="L9" s="1851"/>
      <c r="M9" s="1851"/>
      <c r="N9" s="1851"/>
      <c r="O9" s="1851"/>
      <c r="P9" s="1851"/>
      <c r="Q9" s="1851"/>
      <c r="R9" s="1851"/>
      <c r="S9" s="1851"/>
      <c r="T9" s="1851"/>
    </row>
    <row r="10" spans="1:20" ht="18">
      <c r="A10" s="997">
        <v>9</v>
      </c>
      <c r="B10" s="1851" t="s">
        <v>2394</v>
      </c>
      <c r="C10" s="1851"/>
      <c r="D10" s="1851"/>
      <c r="E10" s="1851"/>
      <c r="F10" s="1851"/>
      <c r="G10" s="1851"/>
      <c r="H10" s="1851"/>
      <c r="I10" s="1851"/>
      <c r="J10" s="1851"/>
      <c r="K10" s="1851"/>
      <c r="L10" s="1851"/>
      <c r="M10" s="1851"/>
      <c r="N10" s="1851"/>
      <c r="O10" s="1851"/>
      <c r="P10" s="1851"/>
      <c r="Q10" s="1851"/>
      <c r="R10" s="1851"/>
      <c r="S10" s="1851"/>
      <c r="T10" s="1851"/>
    </row>
    <row r="11" spans="1:20" ht="18">
      <c r="A11" s="997">
        <v>10</v>
      </c>
      <c r="B11" s="1851" t="s">
        <v>918</v>
      </c>
      <c r="C11" s="1851"/>
      <c r="D11" s="1851"/>
      <c r="E11" s="1851"/>
      <c r="F11" s="1851"/>
      <c r="G11" s="1851"/>
      <c r="H11" s="1851"/>
      <c r="I11" s="1851"/>
      <c r="J11" s="1851"/>
      <c r="K11" s="1851"/>
      <c r="L11" s="1851"/>
      <c r="M11" s="1851"/>
      <c r="N11" s="1851"/>
      <c r="O11" s="1851"/>
      <c r="P11" s="1851"/>
      <c r="Q11" s="1851"/>
      <c r="R11" s="1851"/>
      <c r="S11" s="1851"/>
      <c r="T11" s="1851"/>
    </row>
    <row r="12" spans="1:20" ht="18">
      <c r="A12" s="997">
        <v>11</v>
      </c>
      <c r="B12" s="1856" t="s">
        <v>2395</v>
      </c>
      <c r="C12" s="1857"/>
      <c r="D12" s="1857"/>
      <c r="E12" s="1857"/>
      <c r="F12" s="1857"/>
      <c r="G12" s="1857"/>
      <c r="H12" s="1857"/>
      <c r="I12" s="1857"/>
      <c r="J12" s="1857"/>
      <c r="K12" s="1857"/>
      <c r="L12" s="1857"/>
      <c r="M12" s="1857"/>
      <c r="N12" s="1857"/>
      <c r="O12" s="1857"/>
      <c r="P12" s="1857"/>
      <c r="Q12" s="1857"/>
      <c r="R12" s="1857"/>
      <c r="S12" s="1857"/>
      <c r="T12" s="1858"/>
    </row>
    <row r="13" spans="1:20" ht="18">
      <c r="A13" s="997">
        <v>12</v>
      </c>
      <c r="B13" s="1856" t="s">
        <v>920</v>
      </c>
      <c r="C13" s="1857"/>
      <c r="D13" s="1857"/>
      <c r="E13" s="1857"/>
      <c r="F13" s="1857"/>
      <c r="G13" s="1857"/>
      <c r="H13" s="1857"/>
      <c r="I13" s="1857"/>
      <c r="J13" s="1857"/>
      <c r="K13" s="1857"/>
      <c r="L13" s="1857"/>
      <c r="M13" s="1857"/>
      <c r="N13" s="1857"/>
      <c r="O13" s="1857"/>
      <c r="P13" s="1857"/>
      <c r="Q13" s="1857"/>
      <c r="R13" s="1857"/>
      <c r="S13" s="1857"/>
      <c r="T13" s="1858"/>
    </row>
    <row r="14" spans="1:20" ht="18">
      <c r="A14" s="997">
        <v>13</v>
      </c>
      <c r="B14" s="1856" t="s">
        <v>921</v>
      </c>
      <c r="C14" s="1857"/>
      <c r="D14" s="1857"/>
      <c r="E14" s="1857"/>
      <c r="F14" s="1857"/>
      <c r="G14" s="1857"/>
      <c r="H14" s="1857"/>
      <c r="I14" s="1857"/>
      <c r="J14" s="1857"/>
      <c r="K14" s="1857"/>
      <c r="L14" s="1857"/>
      <c r="M14" s="1857"/>
      <c r="N14" s="1857"/>
      <c r="O14" s="1857"/>
      <c r="P14" s="1857"/>
      <c r="Q14" s="1857"/>
      <c r="R14" s="1857"/>
      <c r="S14" s="1857"/>
      <c r="T14" s="1858"/>
    </row>
    <row r="15" spans="1:20" ht="18">
      <c r="A15" s="997">
        <v>14</v>
      </c>
      <c r="B15" s="1856" t="s">
        <v>2420</v>
      </c>
      <c r="C15" s="1857"/>
      <c r="D15" s="1857"/>
      <c r="E15" s="1857"/>
      <c r="F15" s="1857"/>
      <c r="G15" s="1857"/>
      <c r="H15" s="1857"/>
      <c r="I15" s="1857"/>
      <c r="J15" s="1857"/>
      <c r="K15" s="1857"/>
      <c r="L15" s="1857"/>
      <c r="M15" s="1857"/>
      <c r="N15" s="1857"/>
      <c r="O15" s="1857"/>
      <c r="P15" s="1857"/>
      <c r="Q15" s="1857"/>
      <c r="R15" s="1857"/>
      <c r="S15" s="1857"/>
      <c r="T15" s="1858"/>
    </row>
    <row r="16" spans="1:20" ht="18">
      <c r="A16" s="997">
        <v>15</v>
      </c>
      <c r="B16" s="1856" t="s">
        <v>2391</v>
      </c>
      <c r="C16" s="1857"/>
      <c r="D16" s="1857"/>
      <c r="E16" s="1857"/>
      <c r="F16" s="1857"/>
      <c r="G16" s="1857"/>
      <c r="H16" s="1857"/>
      <c r="I16" s="1857"/>
      <c r="J16" s="1857"/>
      <c r="K16" s="1857"/>
      <c r="L16" s="1857"/>
      <c r="M16" s="1857"/>
      <c r="N16" s="1857"/>
      <c r="O16" s="1857"/>
      <c r="P16" s="1857"/>
      <c r="Q16" s="1857"/>
      <c r="R16" s="1857"/>
      <c r="S16" s="1857"/>
      <c r="T16" s="1858"/>
    </row>
    <row r="17" spans="1:20" ht="18">
      <c r="A17" s="997">
        <v>16</v>
      </c>
      <c r="B17" s="1851" t="s">
        <v>2390</v>
      </c>
      <c r="C17" s="1851"/>
      <c r="D17" s="1851"/>
      <c r="E17" s="1851"/>
      <c r="F17" s="1851"/>
      <c r="G17" s="1851"/>
      <c r="H17" s="1851"/>
      <c r="I17" s="1851"/>
      <c r="J17" s="1851"/>
      <c r="K17" s="1851"/>
      <c r="L17" s="1851"/>
      <c r="M17" s="1851"/>
      <c r="N17" s="1851"/>
      <c r="O17" s="1851"/>
      <c r="P17" s="1851"/>
      <c r="Q17" s="1851"/>
      <c r="R17" s="1851"/>
      <c r="S17" s="1851"/>
      <c r="T17" s="1851"/>
    </row>
    <row r="18" spans="1:20" ht="18">
      <c r="A18" s="997">
        <v>17</v>
      </c>
      <c r="B18" s="1851" t="s">
        <v>2390</v>
      </c>
      <c r="C18" s="1851"/>
      <c r="D18" s="1851"/>
      <c r="E18" s="1851"/>
      <c r="F18" s="1851"/>
      <c r="G18" s="1851"/>
      <c r="H18" s="1851"/>
      <c r="I18" s="1851"/>
      <c r="J18" s="1851"/>
      <c r="K18" s="1851"/>
      <c r="L18" s="1851"/>
      <c r="M18" s="1851"/>
      <c r="N18" s="1851"/>
      <c r="O18" s="1851"/>
      <c r="P18" s="1851"/>
      <c r="Q18" s="1851"/>
      <c r="R18" s="1851"/>
      <c r="S18" s="1851"/>
      <c r="T18" s="1851"/>
    </row>
    <row r="19" spans="1:20" ht="37.5" customHeight="1">
      <c r="A19" s="1011">
        <v>18</v>
      </c>
      <c r="B19" s="1860" t="s">
        <v>2424</v>
      </c>
      <c r="C19" s="1861"/>
      <c r="D19" s="1861"/>
      <c r="E19" s="1861"/>
      <c r="F19" s="1861"/>
      <c r="G19" s="1861"/>
      <c r="H19" s="1861"/>
      <c r="I19" s="1861"/>
      <c r="J19" s="1861"/>
      <c r="K19" s="1861"/>
      <c r="L19" s="1861"/>
      <c r="M19" s="1861"/>
      <c r="N19" s="1861"/>
      <c r="O19" s="1861"/>
      <c r="P19" s="1861"/>
      <c r="Q19" s="1861"/>
      <c r="R19" s="1861"/>
      <c r="S19" s="1861"/>
      <c r="T19" s="1862"/>
    </row>
    <row r="20" spans="1:20" ht="18">
      <c r="A20" s="997">
        <v>19</v>
      </c>
      <c r="B20" s="1855" t="s">
        <v>2405</v>
      </c>
      <c r="C20" s="1855"/>
      <c r="D20" s="1855"/>
      <c r="E20" s="1855"/>
      <c r="F20" s="1855"/>
      <c r="G20" s="1855"/>
      <c r="H20" s="1855"/>
      <c r="I20" s="1855"/>
      <c r="J20" s="1855"/>
      <c r="K20" s="1855"/>
      <c r="L20" s="1855"/>
      <c r="M20" s="1855"/>
      <c r="N20" s="1855"/>
      <c r="O20" s="1855"/>
      <c r="P20" s="1855"/>
      <c r="Q20" s="1855"/>
      <c r="R20" s="1855"/>
      <c r="S20" s="1855"/>
      <c r="T20" s="1855"/>
    </row>
    <row r="21" spans="1:20" ht="18">
      <c r="A21" s="1010" t="s">
        <v>2406</v>
      </c>
      <c r="B21" s="1851" t="s">
        <v>924</v>
      </c>
      <c r="C21" s="1851"/>
      <c r="D21" s="1851"/>
      <c r="E21" s="1851"/>
      <c r="F21" s="1851"/>
      <c r="G21" s="1851"/>
      <c r="H21" s="1851"/>
      <c r="I21" s="1851"/>
      <c r="J21" s="1851"/>
      <c r="K21" s="1851"/>
      <c r="L21" s="1851"/>
      <c r="M21" s="1851"/>
      <c r="N21" s="1851"/>
      <c r="O21" s="1851"/>
      <c r="P21" s="1851"/>
      <c r="Q21" s="1851"/>
      <c r="R21" s="1851"/>
      <c r="S21" s="1851"/>
      <c r="T21" s="1851"/>
    </row>
    <row r="22" spans="1:20" ht="18">
      <c r="A22" s="1010" t="s">
        <v>2407</v>
      </c>
      <c r="B22" s="1851" t="s">
        <v>2403</v>
      </c>
      <c r="C22" s="1851"/>
      <c r="D22" s="1851"/>
      <c r="E22" s="1851"/>
      <c r="F22" s="1851"/>
      <c r="G22" s="1851"/>
      <c r="H22" s="1851"/>
      <c r="I22" s="1851"/>
      <c r="J22" s="1851"/>
      <c r="K22" s="1851"/>
      <c r="L22" s="1851"/>
      <c r="M22" s="1851"/>
      <c r="N22" s="1851"/>
      <c r="O22" s="1851"/>
      <c r="P22" s="1851"/>
      <c r="Q22" s="1851"/>
      <c r="R22" s="1851"/>
      <c r="S22" s="1851"/>
      <c r="T22" s="1851"/>
    </row>
    <row r="23" spans="1:20" ht="18">
      <c r="A23" s="1010" t="s">
        <v>2408</v>
      </c>
      <c r="B23" s="1851" t="s">
        <v>599</v>
      </c>
      <c r="C23" s="1851"/>
      <c r="D23" s="1851"/>
      <c r="E23" s="1851"/>
      <c r="F23" s="1851"/>
      <c r="G23" s="1851"/>
      <c r="H23" s="1851"/>
      <c r="I23" s="1851"/>
      <c r="J23" s="1851"/>
      <c r="K23" s="1851"/>
      <c r="L23" s="1851"/>
      <c r="M23" s="1851"/>
      <c r="N23" s="1851"/>
      <c r="O23" s="1851"/>
      <c r="P23" s="1851"/>
      <c r="Q23" s="1851"/>
      <c r="R23" s="1851"/>
      <c r="S23" s="1851"/>
      <c r="T23" s="1851"/>
    </row>
    <row r="24" spans="1:20" ht="18">
      <c r="A24" s="1010" t="s">
        <v>2409</v>
      </c>
      <c r="B24" s="1851" t="s">
        <v>2404</v>
      </c>
      <c r="C24" s="1851"/>
      <c r="D24" s="1851"/>
      <c r="E24" s="1851"/>
      <c r="F24" s="1851"/>
      <c r="G24" s="1851"/>
      <c r="H24" s="1851"/>
      <c r="I24" s="1851"/>
      <c r="J24" s="1851"/>
      <c r="K24" s="1851"/>
      <c r="L24" s="1851"/>
      <c r="M24" s="1851"/>
      <c r="N24" s="1851"/>
      <c r="O24" s="1851"/>
      <c r="P24" s="1851"/>
      <c r="Q24" s="1851"/>
      <c r="R24" s="1851"/>
      <c r="S24" s="1851"/>
      <c r="T24" s="1851"/>
    </row>
    <row r="25" spans="1:20" ht="18">
      <c r="A25" s="1010" t="s">
        <v>2410</v>
      </c>
      <c r="B25" s="1851" t="s">
        <v>925</v>
      </c>
      <c r="C25" s="1851"/>
      <c r="D25" s="1851"/>
      <c r="E25" s="1851"/>
      <c r="F25" s="1851"/>
      <c r="G25" s="1851"/>
      <c r="H25" s="1851"/>
      <c r="I25" s="1851"/>
      <c r="J25" s="1851"/>
      <c r="K25" s="1851"/>
      <c r="L25" s="1851"/>
      <c r="M25" s="1851"/>
      <c r="N25" s="1851"/>
      <c r="O25" s="1851"/>
      <c r="P25" s="1851"/>
      <c r="Q25" s="1851"/>
      <c r="R25" s="1851"/>
      <c r="S25" s="1851"/>
      <c r="T25" s="1851"/>
    </row>
    <row r="26" spans="1:20" ht="18">
      <c r="A26" s="1010" t="s">
        <v>2411</v>
      </c>
      <c r="B26" s="1851" t="s">
        <v>929</v>
      </c>
      <c r="C26" s="1851"/>
      <c r="D26" s="1851"/>
      <c r="E26" s="1851"/>
      <c r="F26" s="1851"/>
      <c r="G26" s="1851"/>
      <c r="H26" s="1851"/>
      <c r="I26" s="1851"/>
      <c r="J26" s="1851"/>
      <c r="K26" s="1851"/>
      <c r="L26" s="1851"/>
      <c r="M26" s="1851"/>
      <c r="N26" s="1851"/>
      <c r="O26" s="1851"/>
      <c r="P26" s="1851"/>
      <c r="Q26" s="1851"/>
      <c r="R26" s="1851"/>
      <c r="S26" s="1851"/>
      <c r="T26" s="1851"/>
    </row>
    <row r="27" spans="1:20" ht="18">
      <c r="A27" s="1010" t="s">
        <v>872</v>
      </c>
      <c r="B27" s="1851" t="s">
        <v>926</v>
      </c>
      <c r="C27" s="1851"/>
      <c r="D27" s="1851"/>
      <c r="E27" s="1851"/>
      <c r="F27" s="1851"/>
      <c r="G27" s="1851"/>
      <c r="H27" s="1851"/>
      <c r="I27" s="1851"/>
      <c r="J27" s="1851"/>
      <c r="K27" s="1851"/>
      <c r="L27" s="1851"/>
      <c r="M27" s="1851"/>
      <c r="N27" s="1851"/>
      <c r="O27" s="1851"/>
      <c r="P27" s="1851"/>
      <c r="Q27" s="1851"/>
      <c r="R27" s="1851"/>
      <c r="S27" s="1851"/>
      <c r="T27" s="1851"/>
    </row>
    <row r="28" spans="1:20" ht="18">
      <c r="A28" s="1010" t="s">
        <v>2412</v>
      </c>
      <c r="B28" s="1851" t="s">
        <v>927</v>
      </c>
      <c r="C28" s="1851"/>
      <c r="D28" s="1851"/>
      <c r="E28" s="1851"/>
      <c r="F28" s="1851"/>
      <c r="G28" s="1851"/>
      <c r="H28" s="1851"/>
      <c r="I28" s="1851"/>
      <c r="J28" s="1851"/>
      <c r="K28" s="1851"/>
      <c r="L28" s="1851"/>
      <c r="M28" s="1851"/>
      <c r="N28" s="1851"/>
      <c r="O28" s="1851"/>
      <c r="P28" s="1851"/>
      <c r="Q28" s="1851"/>
      <c r="R28" s="1851"/>
      <c r="S28" s="1851"/>
      <c r="T28" s="1851"/>
    </row>
    <row r="29" spans="1:20" ht="18">
      <c r="A29" s="1010" t="s">
        <v>2413</v>
      </c>
      <c r="B29" s="1851" t="s">
        <v>928</v>
      </c>
      <c r="C29" s="1851"/>
      <c r="D29" s="1851"/>
      <c r="E29" s="1851"/>
      <c r="F29" s="1851"/>
      <c r="G29" s="1851"/>
      <c r="H29" s="1851"/>
      <c r="I29" s="1851"/>
      <c r="J29" s="1851"/>
      <c r="K29" s="1851"/>
      <c r="L29" s="1851"/>
      <c r="M29" s="1851"/>
      <c r="N29" s="1851"/>
      <c r="O29" s="1851"/>
      <c r="P29" s="1851"/>
      <c r="Q29" s="1851"/>
      <c r="R29" s="1851"/>
      <c r="S29" s="1851"/>
      <c r="T29" s="1851"/>
    </row>
    <row r="30" spans="1:20" ht="18">
      <c r="A30" s="1010" t="s">
        <v>2414</v>
      </c>
      <c r="B30" s="1851" t="s">
        <v>932</v>
      </c>
      <c r="C30" s="1851"/>
      <c r="D30" s="1851"/>
      <c r="E30" s="1851"/>
      <c r="F30" s="1851"/>
      <c r="G30" s="1851"/>
      <c r="H30" s="1851"/>
      <c r="I30" s="1851"/>
      <c r="J30" s="1851"/>
      <c r="K30" s="1851"/>
      <c r="L30" s="1851"/>
      <c r="M30" s="1851"/>
      <c r="N30" s="1851"/>
      <c r="O30" s="1851"/>
      <c r="P30" s="1851"/>
      <c r="Q30" s="1851"/>
      <c r="R30" s="1851"/>
      <c r="S30" s="1851"/>
      <c r="T30" s="1851"/>
    </row>
    <row r="31" spans="1:20" ht="18">
      <c r="A31" s="1010" t="s">
        <v>2415</v>
      </c>
      <c r="B31" s="1851" t="s">
        <v>931</v>
      </c>
      <c r="C31" s="1851"/>
      <c r="D31" s="1851"/>
      <c r="E31" s="1851"/>
      <c r="F31" s="1851"/>
      <c r="G31" s="1851"/>
      <c r="H31" s="1851"/>
      <c r="I31" s="1851"/>
      <c r="J31" s="1851"/>
      <c r="K31" s="1851"/>
      <c r="L31" s="1851"/>
      <c r="M31" s="1851"/>
      <c r="N31" s="1851"/>
      <c r="O31" s="1851"/>
      <c r="P31" s="1851"/>
      <c r="Q31" s="1851"/>
      <c r="R31" s="1851"/>
      <c r="S31" s="1851"/>
      <c r="T31" s="1851"/>
    </row>
    <row r="32" spans="1:20" ht="18">
      <c r="A32" s="1010" t="s">
        <v>2417</v>
      </c>
      <c r="B32" s="1851" t="s">
        <v>2418</v>
      </c>
      <c r="C32" s="1851"/>
      <c r="D32" s="1851"/>
      <c r="E32" s="1851"/>
      <c r="F32" s="1851"/>
      <c r="G32" s="1851"/>
      <c r="H32" s="1851"/>
      <c r="I32" s="1851"/>
      <c r="J32" s="1851"/>
      <c r="K32" s="1851"/>
      <c r="L32" s="1851"/>
      <c r="M32" s="1851"/>
      <c r="N32" s="1851"/>
      <c r="O32" s="1851"/>
      <c r="P32" s="1851"/>
      <c r="Q32" s="1851"/>
      <c r="R32" s="1851"/>
      <c r="S32" s="1851"/>
      <c r="T32" s="1851"/>
    </row>
    <row r="33" spans="1:20" ht="18">
      <c r="A33" s="1010" t="s">
        <v>2402</v>
      </c>
      <c r="B33" s="1851" t="s">
        <v>923</v>
      </c>
      <c r="C33" s="1851"/>
      <c r="D33" s="1851"/>
      <c r="E33" s="1851"/>
      <c r="F33" s="1851"/>
      <c r="G33" s="1851"/>
      <c r="H33" s="1851"/>
      <c r="I33" s="1851"/>
      <c r="J33" s="1851"/>
      <c r="K33" s="1851"/>
      <c r="L33" s="1851"/>
      <c r="M33" s="1851"/>
      <c r="N33" s="1851"/>
      <c r="O33" s="1851"/>
      <c r="P33" s="1851"/>
      <c r="Q33" s="1851"/>
      <c r="R33" s="1851"/>
      <c r="S33" s="1851"/>
      <c r="T33" s="1851"/>
    </row>
    <row r="34" spans="1:20" ht="18">
      <c r="A34" s="1010" t="s">
        <v>2419</v>
      </c>
      <c r="B34" s="1852" t="s">
        <v>919</v>
      </c>
      <c r="C34" s="1853"/>
      <c r="D34" s="1853"/>
      <c r="E34" s="1853"/>
      <c r="F34" s="1853"/>
      <c r="G34" s="1853"/>
      <c r="H34" s="1853"/>
      <c r="I34" s="1853"/>
      <c r="J34" s="1853"/>
      <c r="K34" s="1853"/>
      <c r="L34" s="1853"/>
      <c r="M34" s="1853"/>
      <c r="N34" s="1853"/>
      <c r="O34" s="1853"/>
      <c r="P34" s="1853"/>
      <c r="Q34" s="1853"/>
      <c r="R34" s="1853"/>
      <c r="S34" s="1853"/>
      <c r="T34" s="1854"/>
    </row>
    <row r="35" spans="1:20" ht="18">
      <c r="A35" s="997">
        <v>18</v>
      </c>
      <c r="B35" s="1851" t="s">
        <v>2396</v>
      </c>
      <c r="C35" s="1851"/>
      <c r="D35" s="1851"/>
      <c r="E35" s="1851"/>
      <c r="F35" s="1851"/>
      <c r="G35" s="1851"/>
      <c r="H35" s="1851"/>
      <c r="I35" s="1851"/>
      <c r="J35" s="1851"/>
      <c r="K35" s="1851"/>
      <c r="L35" s="1851"/>
      <c r="M35" s="1851"/>
      <c r="N35" s="1851"/>
      <c r="O35" s="1851"/>
      <c r="P35" s="1851"/>
      <c r="Q35" s="1851"/>
      <c r="R35" s="1851"/>
      <c r="S35" s="1851"/>
      <c r="T35" s="1851"/>
    </row>
    <row r="36" spans="1:20" ht="18">
      <c r="A36" s="997">
        <v>19</v>
      </c>
      <c r="B36" s="1851" t="s">
        <v>2389</v>
      </c>
      <c r="C36" s="1851"/>
      <c r="D36" s="1851"/>
      <c r="E36" s="1851"/>
      <c r="F36" s="1851"/>
      <c r="G36" s="1851"/>
      <c r="H36" s="1851"/>
      <c r="I36" s="1851"/>
      <c r="J36" s="1851"/>
      <c r="K36" s="1851"/>
      <c r="L36" s="1851"/>
      <c r="M36" s="1851"/>
      <c r="N36" s="1851"/>
      <c r="O36" s="1851"/>
      <c r="P36" s="1851"/>
      <c r="Q36" s="1851"/>
      <c r="R36" s="1851"/>
      <c r="S36" s="1851"/>
      <c r="T36" s="1851"/>
    </row>
    <row r="37" spans="1:20" ht="18">
      <c r="A37" s="997"/>
      <c r="B37" s="1851" t="s">
        <v>1308</v>
      </c>
      <c r="C37" s="1851"/>
      <c r="D37" s="1851"/>
      <c r="E37" s="1851"/>
      <c r="F37" s="1851"/>
      <c r="G37" s="1851"/>
      <c r="H37" s="1851"/>
      <c r="I37" s="1851"/>
      <c r="J37" s="1851"/>
      <c r="K37" s="1851"/>
      <c r="L37" s="1851"/>
      <c r="M37" s="1851"/>
      <c r="N37" s="1851"/>
      <c r="O37" s="1851"/>
      <c r="P37" s="1851"/>
      <c r="Q37" s="1851"/>
      <c r="R37" s="1851"/>
      <c r="S37" s="1851"/>
      <c r="T37" s="1851"/>
    </row>
    <row r="38" spans="1:20" ht="18">
      <c r="A38" s="997">
        <v>20</v>
      </c>
      <c r="B38" s="1851" t="s">
        <v>2388</v>
      </c>
      <c r="C38" s="1851"/>
      <c r="D38" s="1851"/>
      <c r="E38" s="1851"/>
      <c r="F38" s="1851"/>
      <c r="G38" s="1851"/>
      <c r="H38" s="1851"/>
      <c r="I38" s="1851"/>
      <c r="J38" s="1851"/>
      <c r="K38" s="1851"/>
      <c r="L38" s="1851"/>
      <c r="M38" s="1851"/>
      <c r="N38" s="1851"/>
      <c r="O38" s="1851"/>
      <c r="P38" s="1851"/>
      <c r="Q38" s="1851"/>
      <c r="R38" s="1851"/>
      <c r="S38" s="1851"/>
      <c r="T38" s="1851"/>
    </row>
    <row r="39" spans="1:20" ht="18">
      <c r="A39" s="997"/>
      <c r="B39" s="1851" t="s">
        <v>2387</v>
      </c>
      <c r="C39" s="1851"/>
      <c r="D39" s="1851"/>
      <c r="E39" s="1851"/>
      <c r="F39" s="1851"/>
      <c r="G39" s="1851"/>
      <c r="H39" s="1851"/>
      <c r="I39" s="1851"/>
      <c r="J39" s="1851"/>
      <c r="K39" s="1851"/>
      <c r="L39" s="1851"/>
      <c r="M39" s="1851"/>
      <c r="N39" s="1851"/>
      <c r="O39" s="1851"/>
      <c r="P39" s="1851"/>
      <c r="Q39" s="1851"/>
      <c r="R39" s="1851"/>
      <c r="S39" s="1851"/>
      <c r="T39" s="1851"/>
    </row>
    <row r="40" spans="1:20" ht="18">
      <c r="A40" s="997"/>
      <c r="B40" s="1851"/>
      <c r="C40" s="1851"/>
      <c r="D40" s="1851"/>
      <c r="E40" s="1851"/>
      <c r="F40" s="1851"/>
      <c r="G40" s="1851"/>
      <c r="H40" s="1851"/>
      <c r="I40" s="1851"/>
      <c r="J40" s="1851"/>
      <c r="K40" s="1851"/>
      <c r="L40" s="1851"/>
      <c r="M40" s="1851"/>
      <c r="N40" s="1851"/>
      <c r="O40" s="1851"/>
      <c r="P40" s="1851"/>
      <c r="Q40" s="1851"/>
      <c r="R40" s="1851"/>
      <c r="S40" s="1851"/>
      <c r="T40" s="1851"/>
    </row>
    <row r="41" spans="1:20" ht="18">
      <c r="A41" s="997"/>
      <c r="B41" s="1851"/>
      <c r="C41" s="1851"/>
      <c r="D41" s="1851"/>
      <c r="E41" s="1851"/>
      <c r="F41" s="1851"/>
      <c r="G41" s="1851"/>
      <c r="H41" s="1851"/>
      <c r="I41" s="1851"/>
      <c r="J41" s="1851"/>
      <c r="K41" s="1851"/>
      <c r="L41" s="1851"/>
      <c r="M41" s="1851"/>
      <c r="N41" s="1851"/>
      <c r="O41" s="1851"/>
      <c r="P41" s="1851"/>
      <c r="Q41" s="1851"/>
      <c r="R41" s="1851"/>
      <c r="S41" s="1851"/>
      <c r="T41" s="1851"/>
    </row>
    <row r="42" spans="1:20" ht="18">
      <c r="A42" s="997"/>
      <c r="B42" s="1851"/>
      <c r="C42" s="1851"/>
      <c r="D42" s="1851"/>
      <c r="E42" s="1851"/>
      <c r="F42" s="1851"/>
      <c r="G42" s="1851"/>
      <c r="H42" s="1851"/>
      <c r="I42" s="1851"/>
      <c r="J42" s="1851"/>
      <c r="K42" s="1851"/>
      <c r="L42" s="1851"/>
      <c r="M42" s="1851"/>
      <c r="N42" s="1851"/>
      <c r="O42" s="1851"/>
      <c r="P42" s="1851"/>
      <c r="Q42" s="1851"/>
      <c r="R42" s="1851"/>
      <c r="S42" s="1851"/>
      <c r="T42" s="1851"/>
    </row>
    <row r="43" spans="1:20" ht="18">
      <c r="A43" s="997"/>
      <c r="B43" s="1851"/>
      <c r="C43" s="1851"/>
      <c r="D43" s="1851"/>
      <c r="E43" s="1851"/>
      <c r="F43" s="1851"/>
      <c r="G43" s="1851"/>
      <c r="H43" s="1851"/>
      <c r="I43" s="1851"/>
      <c r="J43" s="1851"/>
      <c r="K43" s="1851"/>
      <c r="L43" s="1851"/>
      <c r="M43" s="1851"/>
      <c r="N43" s="1851"/>
      <c r="O43" s="1851"/>
      <c r="P43" s="1851"/>
      <c r="Q43" s="1851"/>
      <c r="R43" s="1851"/>
      <c r="S43" s="1851"/>
      <c r="T43" s="1851"/>
    </row>
    <row r="44" spans="1:20" ht="18">
      <c r="A44" s="997"/>
      <c r="B44" s="1851"/>
      <c r="C44" s="1851"/>
      <c r="D44" s="1851"/>
      <c r="E44" s="1851"/>
      <c r="F44" s="1851"/>
      <c r="G44" s="1851"/>
      <c r="H44" s="1851"/>
      <c r="I44" s="1851"/>
      <c r="J44" s="1851"/>
      <c r="K44" s="1851"/>
      <c r="L44" s="1851"/>
      <c r="M44" s="1851"/>
      <c r="N44" s="1851"/>
      <c r="O44" s="1851"/>
      <c r="P44" s="1851"/>
      <c r="Q44" s="1851"/>
      <c r="R44" s="1851"/>
      <c r="S44" s="1851"/>
      <c r="T44" s="1851"/>
    </row>
    <row r="45" spans="1:20" ht="18">
      <c r="A45" s="997"/>
      <c r="B45" s="1851"/>
      <c r="C45" s="1851"/>
      <c r="D45" s="1851"/>
      <c r="E45" s="1851"/>
      <c r="F45" s="1851"/>
      <c r="G45" s="1851"/>
      <c r="H45" s="1851"/>
      <c r="I45" s="1851"/>
      <c r="J45" s="1851"/>
      <c r="K45" s="1851"/>
      <c r="L45" s="1851"/>
      <c r="M45" s="1851"/>
      <c r="N45" s="1851"/>
      <c r="O45" s="1851"/>
      <c r="P45" s="1851"/>
      <c r="Q45" s="1851"/>
      <c r="R45" s="1851"/>
      <c r="S45" s="1851"/>
      <c r="T45" s="1851"/>
    </row>
    <row r="46" spans="1:20" ht="18">
      <c r="A46" s="997"/>
      <c r="B46" s="1851"/>
      <c r="C46" s="1851"/>
      <c r="D46" s="1851"/>
      <c r="E46" s="1851"/>
      <c r="F46" s="1851"/>
      <c r="G46" s="1851"/>
      <c r="H46" s="1851"/>
      <c r="I46" s="1851"/>
      <c r="J46" s="1851"/>
      <c r="K46" s="1851"/>
      <c r="L46" s="1851"/>
      <c r="M46" s="1851"/>
      <c r="N46" s="1851"/>
      <c r="O46" s="1851"/>
      <c r="P46" s="1851"/>
      <c r="Q46" s="1851"/>
      <c r="R46" s="1851"/>
      <c r="S46" s="1851"/>
      <c r="T46" s="1851"/>
    </row>
  </sheetData>
  <sheetProtection password="87C9" sheet="1" objects="1" scenarios="1"/>
  <mergeCells count="46">
    <mergeCell ref="B19:T19"/>
    <mergeCell ref="B13:T13"/>
    <mergeCell ref="B14:T14"/>
    <mergeCell ref="B15:T15"/>
    <mergeCell ref="B16:T16"/>
    <mergeCell ref="B17:T17"/>
    <mergeCell ref="B18:T18"/>
    <mergeCell ref="B12:T12"/>
    <mergeCell ref="A1:T1"/>
    <mergeCell ref="B2:T2"/>
    <mergeCell ref="B3:T3"/>
    <mergeCell ref="B4:T4"/>
    <mergeCell ref="B5:T5"/>
    <mergeCell ref="B6:T6"/>
    <mergeCell ref="B7:T7"/>
    <mergeCell ref="B8:T8"/>
    <mergeCell ref="B9:T9"/>
    <mergeCell ref="B10:T10"/>
    <mergeCell ref="B11:T11"/>
    <mergeCell ref="B20:T20"/>
    <mergeCell ref="B21:T21"/>
    <mergeCell ref="B22:T22"/>
    <mergeCell ref="B23:T23"/>
    <mergeCell ref="B24:T24"/>
    <mergeCell ref="B25:T25"/>
    <mergeCell ref="B26:T26"/>
    <mergeCell ref="B27:T27"/>
    <mergeCell ref="B28:T28"/>
    <mergeCell ref="B29:T29"/>
    <mergeCell ref="B30:T30"/>
    <mergeCell ref="B31:T31"/>
    <mergeCell ref="B32:T32"/>
    <mergeCell ref="B33:T33"/>
    <mergeCell ref="B34:T34"/>
    <mergeCell ref="B35:T35"/>
    <mergeCell ref="B36:T36"/>
    <mergeCell ref="B37:T37"/>
    <mergeCell ref="B38:T38"/>
    <mergeCell ref="B39:T39"/>
    <mergeCell ref="B45:T45"/>
    <mergeCell ref="B46:T46"/>
    <mergeCell ref="B40:T40"/>
    <mergeCell ref="B41:T41"/>
    <mergeCell ref="B42:T42"/>
    <mergeCell ref="B43:T43"/>
    <mergeCell ref="B44:T44"/>
  </mergeCells>
  <pageMargins left="0.17" right="0.17" top="0.65" bottom="0.75" header="0.3" footer="0.3"/>
  <pageSetup paperSize="9" scale="89" fitToHeight="2" orientation="landscape" blackAndWhite="1" verticalDpi="0" r:id="rId1"/>
  <drawing r:id="rId2"/>
</worksheet>
</file>

<file path=xl/worksheets/sheet35.xml><?xml version="1.0" encoding="utf-8"?>
<worksheet xmlns="http://schemas.openxmlformats.org/spreadsheetml/2006/main" xmlns:r="http://schemas.openxmlformats.org/officeDocument/2006/relationships">
  <sheetPr codeName="Sheet35">
    <pageSetUpPr fitToPage="1"/>
  </sheetPr>
  <dimension ref="A1:S28"/>
  <sheetViews>
    <sheetView showGridLines="0" showRowColHeaders="0" zoomScale="140" zoomScaleNormal="140" workbookViewId="0">
      <selection sqref="A1:S1"/>
    </sheetView>
  </sheetViews>
  <sheetFormatPr defaultRowHeight="14.4"/>
  <cols>
    <col min="1" max="1" width="6" customWidth="1"/>
    <col min="14" max="14" width="8.88671875" customWidth="1"/>
    <col min="15" max="19" width="9.109375" hidden="1" customWidth="1"/>
  </cols>
  <sheetData>
    <row r="1" spans="1:19" ht="25.2">
      <c r="A1" s="1863" t="s">
        <v>922</v>
      </c>
      <c r="B1" s="1863"/>
      <c r="C1" s="1863"/>
      <c r="D1" s="1863"/>
      <c r="E1" s="1863"/>
      <c r="F1" s="1863"/>
      <c r="G1" s="1863"/>
      <c r="H1" s="1863"/>
      <c r="I1" s="1863"/>
      <c r="J1" s="1863"/>
      <c r="K1" s="1863"/>
      <c r="L1" s="1863"/>
      <c r="M1" s="1863"/>
      <c r="N1" s="1863"/>
      <c r="O1" s="1863"/>
      <c r="P1" s="1863"/>
      <c r="Q1" s="1863"/>
      <c r="R1" s="1863"/>
      <c r="S1" s="1863"/>
    </row>
    <row r="2" spans="1:19" ht="18">
      <c r="A2" s="1012" t="s">
        <v>182</v>
      </c>
      <c r="B2" s="1864" t="s">
        <v>2383</v>
      </c>
      <c r="C2" s="1864"/>
      <c r="D2" s="1864"/>
      <c r="E2" s="1864"/>
      <c r="F2" s="1864"/>
      <c r="G2" s="1864"/>
      <c r="H2" s="1864"/>
      <c r="I2" s="1864"/>
      <c r="J2" s="1864"/>
      <c r="K2" s="1864"/>
      <c r="L2" s="1864"/>
      <c r="M2" s="1864"/>
      <c r="N2" s="1864"/>
      <c r="O2" s="1864"/>
      <c r="P2" s="1864"/>
      <c r="Q2" s="1864"/>
      <c r="R2" s="1864"/>
      <c r="S2" s="1864"/>
    </row>
    <row r="3" spans="1:19" ht="35.25" customHeight="1">
      <c r="A3" s="1011">
        <v>1</v>
      </c>
      <c r="B3" s="1865" t="s">
        <v>2386</v>
      </c>
      <c r="C3" s="1865"/>
      <c r="D3" s="1865"/>
      <c r="E3" s="1865"/>
      <c r="F3" s="1865"/>
      <c r="G3" s="1865"/>
      <c r="H3" s="1865"/>
      <c r="I3" s="1865"/>
      <c r="J3" s="1865"/>
      <c r="K3" s="1865"/>
      <c r="L3" s="1865"/>
      <c r="M3" s="1865"/>
      <c r="N3" s="1865"/>
      <c r="O3" s="1865"/>
      <c r="P3" s="1865"/>
      <c r="Q3" s="1865"/>
      <c r="R3" s="1865"/>
      <c r="S3" s="1865"/>
    </row>
    <row r="4" spans="1:19" ht="18">
      <c r="A4" s="997">
        <v>2</v>
      </c>
      <c r="B4" s="1851" t="s">
        <v>2384</v>
      </c>
      <c r="C4" s="1851"/>
      <c r="D4" s="1851"/>
      <c r="E4" s="1851"/>
      <c r="F4" s="1851"/>
      <c r="G4" s="1851"/>
      <c r="H4" s="1851"/>
      <c r="I4" s="1851"/>
      <c r="J4" s="1851"/>
      <c r="K4" s="1851"/>
      <c r="L4" s="1851"/>
      <c r="M4" s="1851"/>
      <c r="N4" s="1851"/>
      <c r="O4" s="1851"/>
      <c r="P4" s="1851"/>
      <c r="Q4" s="1851"/>
      <c r="R4" s="1851"/>
      <c r="S4" s="1851"/>
    </row>
    <row r="5" spans="1:19" ht="18">
      <c r="A5" s="997">
        <v>3</v>
      </c>
      <c r="B5" s="1851" t="s">
        <v>2385</v>
      </c>
      <c r="C5" s="1851"/>
      <c r="D5" s="1851"/>
      <c r="E5" s="1851"/>
      <c r="F5" s="1851"/>
      <c r="G5" s="1851"/>
      <c r="H5" s="1851"/>
      <c r="I5" s="1851"/>
      <c r="J5" s="1851"/>
      <c r="K5" s="1851"/>
      <c r="L5" s="1851"/>
      <c r="M5" s="1851"/>
      <c r="N5" s="1851"/>
      <c r="O5" s="1009"/>
      <c r="P5" s="1009"/>
      <c r="Q5" s="1009"/>
      <c r="R5" s="1009"/>
      <c r="S5" s="1009"/>
    </row>
    <row r="6" spans="1:19" s="990" customFormat="1" ht="18">
      <c r="A6" s="997">
        <v>4</v>
      </c>
      <c r="B6" s="1865" t="s">
        <v>930</v>
      </c>
      <c r="C6" s="1865"/>
      <c r="D6" s="1865"/>
      <c r="E6" s="1865"/>
      <c r="F6" s="1865"/>
      <c r="G6" s="1865"/>
      <c r="H6" s="1865"/>
      <c r="I6" s="1865"/>
      <c r="J6" s="1865"/>
      <c r="K6" s="1865"/>
      <c r="L6" s="1865"/>
      <c r="M6" s="1865"/>
      <c r="N6" s="1865"/>
      <c r="O6" s="1865"/>
      <c r="P6" s="1865"/>
      <c r="Q6" s="1865"/>
      <c r="R6" s="1865"/>
      <c r="S6" s="1865"/>
    </row>
    <row r="7" spans="1:19" s="990" customFormat="1" ht="18">
      <c r="A7" s="1012" t="s">
        <v>183</v>
      </c>
      <c r="B7" s="1864" t="s">
        <v>2400</v>
      </c>
      <c r="C7" s="1864"/>
      <c r="D7" s="1864"/>
      <c r="E7" s="1864"/>
      <c r="F7" s="1864"/>
      <c r="G7" s="1864"/>
      <c r="H7" s="1864"/>
      <c r="I7" s="1864"/>
      <c r="J7" s="1864"/>
      <c r="K7" s="1864"/>
      <c r="L7" s="1864"/>
      <c r="M7" s="1864"/>
      <c r="N7" s="1864"/>
      <c r="O7" s="1864"/>
      <c r="P7" s="1864"/>
      <c r="Q7" s="1864"/>
      <c r="R7" s="1864"/>
      <c r="S7" s="1864"/>
    </row>
    <row r="8" spans="1:19" s="990" customFormat="1" ht="36.75" customHeight="1">
      <c r="A8" s="1011">
        <v>1</v>
      </c>
      <c r="B8" s="1865" t="s">
        <v>933</v>
      </c>
      <c r="C8" s="1865"/>
      <c r="D8" s="1865"/>
      <c r="E8" s="1865"/>
      <c r="F8" s="1865"/>
      <c r="G8" s="1865"/>
      <c r="H8" s="1865"/>
      <c r="I8" s="1865"/>
      <c r="J8" s="1865"/>
      <c r="K8" s="1865"/>
      <c r="L8" s="1865"/>
      <c r="M8" s="1865"/>
      <c r="N8" s="1865"/>
      <c r="O8" s="1865"/>
      <c r="P8" s="1865"/>
      <c r="Q8" s="1865"/>
      <c r="R8" s="1865"/>
      <c r="S8" s="1865"/>
    </row>
    <row r="9" spans="1:19" ht="18">
      <c r="A9" s="997">
        <v>2</v>
      </c>
      <c r="B9" s="1865" t="s">
        <v>2426</v>
      </c>
      <c r="C9" s="1865"/>
      <c r="D9" s="1865"/>
      <c r="E9" s="1865"/>
      <c r="F9" s="1865"/>
      <c r="G9" s="1865"/>
      <c r="H9" s="1865"/>
      <c r="I9" s="1865"/>
      <c r="J9" s="1865"/>
      <c r="K9" s="1865"/>
      <c r="L9" s="1865"/>
      <c r="M9" s="1865"/>
      <c r="N9" s="1865"/>
      <c r="O9" s="1865"/>
      <c r="P9" s="1865"/>
      <c r="Q9" s="1865"/>
      <c r="R9" s="1865"/>
      <c r="S9" s="1865"/>
    </row>
    <row r="10" spans="1:19" s="990" customFormat="1" ht="18">
      <c r="A10" s="997">
        <v>3</v>
      </c>
      <c r="B10" s="1865" t="s">
        <v>2425</v>
      </c>
      <c r="C10" s="1865"/>
      <c r="D10" s="1865"/>
      <c r="E10" s="1865"/>
      <c r="F10" s="1865"/>
      <c r="G10" s="1865"/>
      <c r="H10" s="1865"/>
      <c r="I10" s="1865"/>
      <c r="J10" s="1865"/>
      <c r="K10" s="1865"/>
      <c r="L10" s="1865"/>
      <c r="M10" s="1865"/>
      <c r="N10" s="1865"/>
      <c r="O10" s="1865"/>
      <c r="P10" s="1865"/>
      <c r="Q10" s="1865"/>
      <c r="R10" s="1865"/>
      <c r="S10" s="1865"/>
    </row>
    <row r="11" spans="1:19" s="990" customFormat="1" ht="18">
      <c r="A11" s="1013">
        <v>4</v>
      </c>
      <c r="B11" s="1856" t="s">
        <v>2401</v>
      </c>
      <c r="C11" s="1857"/>
      <c r="D11" s="1857"/>
      <c r="E11" s="1857"/>
      <c r="F11" s="1857"/>
      <c r="G11" s="1857"/>
      <c r="H11" s="1857"/>
      <c r="I11" s="1857"/>
      <c r="J11" s="1857"/>
      <c r="K11" s="1857"/>
      <c r="L11" s="1857"/>
      <c r="M11" s="1857"/>
      <c r="N11" s="1858"/>
      <c r="O11" s="1009"/>
      <c r="P11" s="1009"/>
      <c r="Q11" s="1009"/>
      <c r="R11" s="1009"/>
      <c r="S11" s="1009"/>
    </row>
    <row r="12" spans="1:19" ht="18">
      <c r="A12" s="997">
        <v>5</v>
      </c>
      <c r="B12" s="1851" t="s">
        <v>2427</v>
      </c>
      <c r="C12" s="1851"/>
      <c r="D12" s="1851"/>
      <c r="E12" s="1851"/>
      <c r="F12" s="1851"/>
      <c r="G12" s="1851"/>
      <c r="H12" s="1851"/>
      <c r="I12" s="1851"/>
      <c r="J12" s="1851"/>
      <c r="K12" s="1851"/>
      <c r="L12" s="1851"/>
      <c r="M12" s="1851"/>
      <c r="N12" s="1851"/>
      <c r="O12" s="1009"/>
      <c r="P12" s="1009"/>
      <c r="Q12" s="1009"/>
      <c r="R12" s="1009"/>
      <c r="S12" s="1009"/>
    </row>
    <row r="13" spans="1:19" ht="18">
      <c r="A13" s="1014"/>
      <c r="B13" s="1851"/>
      <c r="C13" s="1851"/>
      <c r="D13" s="1851"/>
      <c r="E13" s="1851"/>
      <c r="F13" s="1851"/>
      <c r="G13" s="1851"/>
      <c r="H13" s="1851"/>
      <c r="I13" s="1851"/>
      <c r="J13" s="1851"/>
      <c r="K13" s="1851"/>
      <c r="L13" s="1851"/>
      <c r="M13" s="1851"/>
      <c r="N13" s="1851"/>
      <c r="O13" s="1009"/>
      <c r="P13" s="1009"/>
      <c r="Q13" s="1009"/>
      <c r="R13" s="1009"/>
      <c r="S13" s="1009"/>
    </row>
    <row r="14" spans="1:19" ht="18">
      <c r="A14" s="997"/>
      <c r="B14" s="1851"/>
      <c r="C14" s="1851"/>
      <c r="D14" s="1851"/>
      <c r="E14" s="1851"/>
      <c r="F14" s="1851"/>
      <c r="G14" s="1851"/>
      <c r="H14" s="1851"/>
      <c r="I14" s="1851"/>
      <c r="J14" s="1851"/>
      <c r="K14" s="1851"/>
      <c r="L14" s="1851"/>
      <c r="M14" s="1851"/>
      <c r="N14" s="1851"/>
      <c r="O14" s="1009"/>
      <c r="P14" s="1009"/>
      <c r="Q14" s="1009"/>
      <c r="R14" s="1009"/>
      <c r="S14" s="1009"/>
    </row>
    <row r="15" spans="1:19" ht="18">
      <c r="A15" s="997"/>
      <c r="B15" s="1851"/>
      <c r="C15" s="1851"/>
      <c r="D15" s="1851"/>
      <c r="E15" s="1851"/>
      <c r="F15" s="1851"/>
      <c r="G15" s="1851"/>
      <c r="H15" s="1851"/>
      <c r="I15" s="1851"/>
      <c r="J15" s="1851"/>
      <c r="K15" s="1851"/>
      <c r="L15" s="1851"/>
      <c r="M15" s="1851"/>
      <c r="N15" s="1851"/>
      <c r="O15" s="1009"/>
      <c r="P15" s="1009"/>
      <c r="Q15" s="1009"/>
      <c r="R15" s="1009"/>
      <c r="S15" s="1009"/>
    </row>
    <row r="16" spans="1:19" ht="18">
      <c r="A16" s="997"/>
      <c r="B16" s="1869"/>
      <c r="C16" s="1870"/>
      <c r="D16" s="1870"/>
      <c r="E16" s="1870"/>
      <c r="F16" s="1870"/>
      <c r="G16" s="1870"/>
      <c r="H16" s="1870"/>
      <c r="I16" s="1870"/>
      <c r="J16" s="1870"/>
      <c r="K16" s="1870"/>
      <c r="L16" s="1870"/>
      <c r="M16" s="1870"/>
      <c r="N16" s="1871"/>
      <c r="O16" s="1009"/>
      <c r="P16" s="1009"/>
      <c r="Q16" s="1009"/>
      <c r="R16" s="1009"/>
      <c r="S16" s="1009"/>
    </row>
    <row r="17" spans="1:19" ht="18">
      <c r="A17" s="997"/>
      <c r="B17" s="1869"/>
      <c r="C17" s="1870"/>
      <c r="D17" s="1870"/>
      <c r="E17" s="1870"/>
      <c r="F17" s="1870"/>
      <c r="G17" s="1870"/>
      <c r="H17" s="1870"/>
      <c r="I17" s="1870"/>
      <c r="J17" s="1870"/>
      <c r="K17" s="1870"/>
      <c r="L17" s="1870"/>
      <c r="M17" s="1870"/>
      <c r="N17" s="1871"/>
      <c r="O17" s="1009"/>
      <c r="P17" s="1009"/>
      <c r="Q17" s="1009"/>
      <c r="R17" s="1009"/>
      <c r="S17" s="1009"/>
    </row>
    <row r="18" spans="1:19" ht="18">
      <c r="A18" s="364"/>
      <c r="B18" s="1868"/>
      <c r="C18" s="1868"/>
      <c r="D18" s="1868"/>
      <c r="E18" s="1868"/>
      <c r="F18" s="1868"/>
      <c r="G18" s="1868"/>
      <c r="H18" s="1868"/>
      <c r="I18" s="1868"/>
      <c r="J18" s="1868"/>
      <c r="K18" s="1868"/>
      <c r="L18" s="1868"/>
      <c r="M18" s="1868"/>
      <c r="N18" s="1868"/>
      <c r="O18" s="992"/>
      <c r="P18" s="992"/>
      <c r="Q18" s="992"/>
      <c r="R18" s="992"/>
      <c r="S18" s="992"/>
    </row>
    <row r="19" spans="1:19" ht="18">
      <c r="A19" s="364"/>
      <c r="B19" s="992"/>
      <c r="C19" s="992"/>
      <c r="D19" s="992"/>
      <c r="E19" s="992"/>
      <c r="F19" s="992"/>
      <c r="G19" s="992"/>
      <c r="H19" s="992"/>
      <c r="I19" s="992"/>
      <c r="J19" s="992"/>
      <c r="K19" s="992"/>
      <c r="L19" s="992"/>
      <c r="M19" s="992"/>
      <c r="N19" s="992"/>
      <c r="O19" s="992"/>
      <c r="P19" s="992"/>
      <c r="Q19" s="992"/>
      <c r="R19" s="992"/>
      <c r="S19" s="992"/>
    </row>
    <row r="20" spans="1:19" ht="18">
      <c r="A20" s="364"/>
      <c r="B20" s="992"/>
      <c r="C20" s="992"/>
      <c r="D20" s="992"/>
      <c r="E20" s="992"/>
      <c r="F20" s="992"/>
      <c r="G20" s="992"/>
      <c r="H20" s="992"/>
      <c r="I20" s="992"/>
      <c r="J20" s="992"/>
      <c r="K20" s="992"/>
      <c r="L20" s="992"/>
      <c r="M20" s="992"/>
      <c r="N20" s="992"/>
      <c r="O20" s="992"/>
      <c r="P20" s="992"/>
      <c r="Q20" s="992"/>
      <c r="R20" s="992"/>
      <c r="S20" s="992"/>
    </row>
    <row r="21" spans="1:19" ht="18">
      <c r="A21" s="364"/>
      <c r="B21" s="1866"/>
      <c r="C21" s="1866"/>
      <c r="D21" s="1866"/>
      <c r="E21" s="1866"/>
      <c r="F21" s="1866"/>
      <c r="G21" s="1866"/>
      <c r="H21" s="1866"/>
      <c r="I21" s="1866"/>
      <c r="J21" s="1866"/>
      <c r="K21" s="1866"/>
      <c r="L21" s="1866"/>
      <c r="M21" s="1866"/>
      <c r="N21" s="1866"/>
      <c r="O21" s="1866"/>
      <c r="P21" s="1866"/>
      <c r="Q21" s="1866"/>
      <c r="R21" s="1866"/>
      <c r="S21" s="1866"/>
    </row>
    <row r="22" spans="1:19" ht="18">
      <c r="A22" s="364"/>
      <c r="B22" s="1866"/>
      <c r="C22" s="1866"/>
      <c r="D22" s="1866"/>
      <c r="E22" s="1866"/>
      <c r="F22" s="1866"/>
      <c r="G22" s="1866"/>
      <c r="H22" s="1866"/>
      <c r="I22" s="1866"/>
      <c r="J22" s="1866"/>
      <c r="K22" s="1866"/>
      <c r="L22" s="1866"/>
      <c r="M22" s="1866"/>
      <c r="N22" s="1866"/>
      <c r="O22" s="1866"/>
      <c r="P22" s="1866"/>
      <c r="Q22" s="1866"/>
      <c r="R22" s="1866"/>
      <c r="S22" s="1866"/>
    </row>
    <row r="23" spans="1:19" ht="18">
      <c r="A23" s="364"/>
      <c r="B23" s="1866"/>
      <c r="C23" s="1866"/>
      <c r="D23" s="1866"/>
      <c r="E23" s="1866"/>
      <c r="F23" s="1866"/>
      <c r="G23" s="1866"/>
      <c r="H23" s="1866"/>
      <c r="I23" s="1866"/>
      <c r="J23" s="1866"/>
      <c r="K23" s="1866"/>
      <c r="L23" s="1866"/>
      <c r="M23" s="1866"/>
      <c r="N23" s="1866"/>
      <c r="O23" s="1866"/>
      <c r="P23" s="1866"/>
      <c r="Q23" s="1866"/>
      <c r="R23" s="1866"/>
      <c r="S23" s="1866"/>
    </row>
    <row r="24" spans="1:19" ht="18">
      <c r="A24" s="364"/>
      <c r="B24" s="992"/>
      <c r="C24" s="992"/>
      <c r="D24" s="992"/>
      <c r="E24" s="992"/>
      <c r="F24" s="992"/>
      <c r="G24" s="992"/>
      <c r="H24" s="992"/>
      <c r="I24" s="992"/>
      <c r="J24" s="992"/>
      <c r="K24" s="992"/>
      <c r="L24" s="992"/>
      <c r="M24" s="992"/>
      <c r="N24" s="992"/>
      <c r="O24" s="992"/>
      <c r="P24" s="992"/>
      <c r="Q24" s="992"/>
      <c r="R24" s="992"/>
      <c r="S24" s="992"/>
    </row>
    <row r="25" spans="1:19" ht="18">
      <c r="A25" s="364"/>
      <c r="B25" s="992"/>
      <c r="C25" s="992"/>
      <c r="D25" s="992"/>
      <c r="E25" s="992"/>
      <c r="F25" s="992"/>
      <c r="G25" s="992"/>
      <c r="H25" s="992"/>
      <c r="I25" s="992"/>
      <c r="J25" s="992"/>
      <c r="K25" s="992"/>
      <c r="L25" s="992"/>
      <c r="M25" s="992"/>
      <c r="N25" s="992"/>
      <c r="O25" s="992"/>
      <c r="P25" s="992"/>
      <c r="Q25" s="992"/>
      <c r="R25" s="992"/>
      <c r="S25" s="992"/>
    </row>
    <row r="26" spans="1:19" ht="18">
      <c r="A26" s="364"/>
      <c r="B26" s="1866"/>
      <c r="C26" s="1866"/>
      <c r="D26" s="1866"/>
      <c r="E26" s="1866"/>
      <c r="F26" s="1866"/>
      <c r="G26" s="1866"/>
      <c r="H26" s="1866"/>
      <c r="I26" s="1866"/>
      <c r="J26" s="1866"/>
      <c r="K26" s="1866"/>
      <c r="L26" s="1866"/>
      <c r="M26" s="1866"/>
      <c r="N26" s="1866"/>
      <c r="O26" s="1866"/>
      <c r="P26" s="1866"/>
      <c r="Q26" s="1866"/>
      <c r="R26" s="1866"/>
      <c r="S26" s="1866"/>
    </row>
    <row r="27" spans="1:19" ht="18">
      <c r="A27" s="364"/>
      <c r="B27" s="992"/>
      <c r="C27" s="992"/>
      <c r="D27" s="992"/>
      <c r="E27" s="992"/>
      <c r="F27" s="992"/>
      <c r="G27" s="992"/>
      <c r="H27" s="992"/>
      <c r="I27" s="992"/>
      <c r="J27" s="992"/>
      <c r="K27" s="992"/>
      <c r="L27" s="992"/>
      <c r="M27" s="992"/>
      <c r="N27" s="992"/>
      <c r="O27" s="992"/>
      <c r="P27" s="992"/>
      <c r="Q27" s="992"/>
      <c r="R27" s="992"/>
      <c r="S27" s="992"/>
    </row>
    <row r="28" spans="1:19" ht="23.25" customHeight="1">
      <c r="A28" s="110"/>
      <c r="B28" s="1867"/>
      <c r="C28" s="1867"/>
      <c r="D28" s="1867"/>
      <c r="E28" s="1867"/>
      <c r="F28" s="1867"/>
      <c r="G28" s="1867"/>
      <c r="H28" s="1867"/>
      <c r="I28" s="1867"/>
      <c r="J28" s="1867"/>
      <c r="K28" s="1867"/>
      <c r="L28" s="1867"/>
      <c r="M28" s="1867"/>
      <c r="N28" s="1867"/>
      <c r="O28" s="1867"/>
      <c r="P28" s="1867"/>
      <c r="Q28" s="1867"/>
      <c r="R28" s="1867"/>
      <c r="S28" s="1867"/>
    </row>
  </sheetData>
  <sheetProtection password="87C9" sheet="1" objects="1" scenarios="1"/>
  <mergeCells count="23">
    <mergeCell ref="B11:N11"/>
    <mergeCell ref="B12:N12"/>
    <mergeCell ref="B13:N13"/>
    <mergeCell ref="B26:S26"/>
    <mergeCell ref="B28:S28"/>
    <mergeCell ref="B23:S23"/>
    <mergeCell ref="B21:S21"/>
    <mergeCell ref="B22:S22"/>
    <mergeCell ref="B15:N15"/>
    <mergeCell ref="B14:N14"/>
    <mergeCell ref="B18:N18"/>
    <mergeCell ref="B16:N16"/>
    <mergeCell ref="B17:N17"/>
    <mergeCell ref="B10:S10"/>
    <mergeCell ref="B6:S6"/>
    <mergeCell ref="B7:S7"/>
    <mergeCell ref="B8:S8"/>
    <mergeCell ref="B9:S9"/>
    <mergeCell ref="A1:S1"/>
    <mergeCell ref="B2:S2"/>
    <mergeCell ref="B3:S3"/>
    <mergeCell ref="B4:S4"/>
    <mergeCell ref="B5:N5"/>
  </mergeCells>
  <pageMargins left="0.25" right="0.17" top="0.75" bottom="0.75" header="0.3" footer="0.3"/>
  <pageSetup paperSize="9" orientation="landscape" blackAndWhite="1" verticalDpi="0" r:id="rId1"/>
  <drawing r:id="rId2"/>
</worksheet>
</file>

<file path=xl/worksheets/sheet36.xml><?xml version="1.0" encoding="utf-8"?>
<worksheet xmlns="http://schemas.openxmlformats.org/spreadsheetml/2006/main" xmlns:r="http://schemas.openxmlformats.org/officeDocument/2006/relationships">
  <sheetPr codeName="Sheet36"/>
  <dimension ref="A1:S104"/>
  <sheetViews>
    <sheetView showGridLines="0" showRowColHeaders="0" workbookViewId="0">
      <selection activeCell="I6" sqref="I6"/>
    </sheetView>
  </sheetViews>
  <sheetFormatPr defaultRowHeight="14.4"/>
  <cols>
    <col min="2" max="2" width="10" customWidth="1"/>
    <col min="3" max="3" width="12.88671875" customWidth="1"/>
    <col min="5" max="5" width="15.44140625" customWidth="1"/>
    <col min="6" max="6" width="20.109375" customWidth="1"/>
    <col min="7" max="7" width="12.5546875" customWidth="1"/>
    <col min="8" max="8" width="12.33203125" customWidth="1"/>
    <col min="9" max="9" width="9.109375" customWidth="1"/>
    <col min="14" max="17" width="0" hidden="1" customWidth="1"/>
    <col min="18" max="19" width="10.6640625" hidden="1" customWidth="1"/>
  </cols>
  <sheetData>
    <row r="1" spans="1:19" ht="25.2">
      <c r="A1" s="1872" t="str">
        <f>Master!G2&amp;Master!H2</f>
        <v>कार्यालय&amp;राजकीय उच्च माध्यमिक विद्यालय ]चौगाई]टोंक</v>
      </c>
      <c r="B1" s="1872"/>
      <c r="C1" s="1872"/>
      <c r="D1" s="1872"/>
      <c r="E1" s="1872"/>
      <c r="F1" s="1872"/>
      <c r="G1" s="1872"/>
      <c r="H1" s="1872"/>
      <c r="I1" s="1872"/>
    </row>
    <row r="2" spans="1:19" ht="0.75" customHeight="1">
      <c r="A2" s="423"/>
      <c r="B2" s="423"/>
      <c r="C2" s="423"/>
      <c r="D2" s="423"/>
      <c r="E2" s="423"/>
      <c r="F2" s="423"/>
      <c r="G2" s="423"/>
      <c r="H2" s="423"/>
      <c r="I2" s="3"/>
    </row>
    <row r="3" spans="1:19" ht="18">
      <c r="A3" s="424" t="s">
        <v>935</v>
      </c>
      <c r="B3" s="425" t="str">
        <f>Master!H3&amp;Master!I3&amp;Master!J3&amp;Master!E3&amp;"/"</f>
        <v>राउमावि/चौगाई/संस्था/2021-22/</v>
      </c>
      <c r="C3" s="426"/>
      <c r="D3" s="427"/>
      <c r="E3" s="427"/>
      <c r="F3" s="426"/>
      <c r="G3" s="428"/>
      <c r="H3" s="429" t="s">
        <v>936</v>
      </c>
      <c r="I3" s="459">
        <f ca="1">TODAY()</f>
        <v>44369</v>
      </c>
    </row>
    <row r="4" spans="1:19" ht="18">
      <c r="A4" s="430"/>
      <c r="B4" s="426" t="s">
        <v>642</v>
      </c>
      <c r="C4" s="430"/>
      <c r="D4" s="430"/>
      <c r="E4" s="430"/>
      <c r="F4" s="430"/>
      <c r="G4" s="430"/>
      <c r="H4" s="430"/>
      <c r="I4" s="431"/>
    </row>
    <row r="5" spans="1:19" ht="18">
      <c r="A5" s="432" t="s">
        <v>937</v>
      </c>
      <c r="B5" s="1873" t="s">
        <v>938</v>
      </c>
      <c r="C5" s="1873"/>
      <c r="D5" s="1873"/>
      <c r="E5" s="1873"/>
      <c r="F5" s="432"/>
      <c r="G5" s="432"/>
      <c r="H5" s="432"/>
      <c r="I5" s="3"/>
      <c r="N5">
        <v>1</v>
      </c>
      <c r="O5" s="38" t="str">
        <f>EmpDetail!B4</f>
        <v>fd'ku yky cSjok</v>
      </c>
      <c r="P5" s="410" t="str">
        <f>EmpDetail!C4</f>
        <v>प्रधानाचार्य</v>
      </c>
      <c r="Q5" s="410" t="str">
        <f>EmpDetail!D4</f>
        <v>राउमावि चौगाई</v>
      </c>
      <c r="R5" s="41">
        <f>EmpDetail!E4</f>
        <v>22656</v>
      </c>
      <c r="S5" s="41">
        <f>IF(R5="","",DATE(YEAR(R5-1)+60,(MONTH(R5-1))+1,0))</f>
        <v>44592</v>
      </c>
    </row>
    <row r="6" spans="1:19" ht="20.25" customHeight="1">
      <c r="A6" s="432"/>
      <c r="B6" s="1874" t="s">
        <v>939</v>
      </c>
      <c r="C6" s="1874"/>
      <c r="D6" s="460"/>
      <c r="E6" s="460"/>
      <c r="F6" s="432"/>
      <c r="G6" s="432"/>
      <c r="H6" s="432"/>
      <c r="I6" s="3"/>
      <c r="K6" s="1884" t="s">
        <v>1515</v>
      </c>
      <c r="L6" s="1885"/>
      <c r="M6" s="1886"/>
      <c r="N6" s="410">
        <v>2</v>
      </c>
      <c r="O6" s="38" t="str">
        <f>EmpDetail!B5</f>
        <v>iwj.k pUn y{kdkj</v>
      </c>
      <c r="P6" s="410" t="str">
        <f>EmpDetail!C5</f>
        <v>व्याख्याता</v>
      </c>
      <c r="Q6" s="410" t="str">
        <f>EmpDetail!D5</f>
        <v>राउमावि चौगाई</v>
      </c>
      <c r="R6" s="41">
        <f>EmpDetail!E5</f>
        <v>26122</v>
      </c>
      <c r="S6" s="41">
        <f t="shared" ref="S6:S69" si="0">IF(R6="","",DATE(YEAR(R6-1)+60,(MONTH(R6-1))+1,0))</f>
        <v>48060</v>
      </c>
    </row>
    <row r="7" spans="1:19" ht="18">
      <c r="A7" s="432"/>
      <c r="B7" s="1875" t="s">
        <v>940</v>
      </c>
      <c r="C7" s="1875"/>
      <c r="D7" s="460"/>
      <c r="E7" s="460"/>
      <c r="F7" s="432"/>
      <c r="G7" s="432"/>
      <c r="H7" s="432"/>
      <c r="I7" s="3"/>
      <c r="K7" s="1887"/>
      <c r="L7" s="1888"/>
      <c r="M7" s="1889"/>
      <c r="N7" s="410">
        <v>3</v>
      </c>
      <c r="O7" s="38" t="str">
        <f>EmpDetail!B6</f>
        <v>jktsUnz dqekj tSu</v>
      </c>
      <c r="P7" s="410" t="str">
        <f>EmpDetail!C6</f>
        <v>व्याख्याता</v>
      </c>
      <c r="Q7" s="410" t="str">
        <f>EmpDetail!D6</f>
        <v>राउमावि चौगाई</v>
      </c>
      <c r="R7" s="41">
        <f>EmpDetail!E6</f>
        <v>25095</v>
      </c>
      <c r="S7" s="41">
        <f t="shared" si="0"/>
        <v>47026</v>
      </c>
    </row>
    <row r="8" spans="1:19" ht="18">
      <c r="A8" s="432"/>
      <c r="B8" s="434"/>
      <c r="C8" s="432"/>
      <c r="D8" s="432"/>
      <c r="E8" s="432"/>
      <c r="F8" s="432"/>
      <c r="G8" s="432"/>
      <c r="H8" s="432"/>
      <c r="I8" s="3"/>
      <c r="L8" s="422">
        <v>11</v>
      </c>
      <c r="N8" s="410">
        <v>4</v>
      </c>
      <c r="O8" s="38" t="str">
        <f>EmpDetail!B7</f>
        <v>fd'ku yky cSjok</v>
      </c>
      <c r="P8" s="410" t="str">
        <f>EmpDetail!C7</f>
        <v>व्याख्याता</v>
      </c>
      <c r="Q8" s="410" t="str">
        <f>EmpDetail!D7</f>
        <v>राउमावि चौगाई</v>
      </c>
      <c r="R8" s="41">
        <f>EmpDetail!E7</f>
        <v>27217</v>
      </c>
      <c r="S8" s="41">
        <f t="shared" si="0"/>
        <v>49156</v>
      </c>
    </row>
    <row r="9" spans="1:19">
      <c r="A9" s="432"/>
      <c r="B9" s="432"/>
      <c r="C9" s="432"/>
      <c r="D9" s="432"/>
      <c r="E9" s="432"/>
      <c r="F9" s="432"/>
      <c r="G9" s="432"/>
      <c r="H9" s="432"/>
      <c r="I9" s="3"/>
      <c r="N9" s="410">
        <v>5</v>
      </c>
      <c r="O9" s="38" t="str">
        <f>EmpDetail!B8</f>
        <v>lR;ukjk;.k 'kekZ</v>
      </c>
      <c r="P9" s="410" t="str">
        <f>EmpDetail!C8</f>
        <v>वरिष्ठ अध्यापक</v>
      </c>
      <c r="Q9" s="410" t="str">
        <f>EmpDetail!D8</f>
        <v>राउमावि चौगाई</v>
      </c>
      <c r="R9" s="41">
        <f>EmpDetail!E8</f>
        <v>22828</v>
      </c>
      <c r="S9" s="41">
        <f t="shared" si="0"/>
        <v>44742</v>
      </c>
    </row>
    <row r="10" spans="1:19" ht="18">
      <c r="A10" s="432"/>
      <c r="B10" s="434" t="s">
        <v>941</v>
      </c>
      <c r="C10" s="1876" t="str">
        <f>IF(ISNA(VLOOKUP($L8,$N$5:$R$104,2,FALSE)),"",VLOOKUP($L8,$N$5:$R$104,2,FALSE))</f>
        <v>NksVw yky jsxj</v>
      </c>
      <c r="D10" s="1876"/>
      <c r="E10" s="435" t="str">
        <f>IF(ISNA(VLOOKUP($L8,$N$5:$R$104,3,FALSE)),"",VLOOKUP($L8,$N$5:$R$104,3,FALSE))</f>
        <v>अध्यापक ग्रेड III</v>
      </c>
      <c r="F10" s="1877" t="s">
        <v>943</v>
      </c>
      <c r="G10" s="1877"/>
      <c r="H10" s="1877"/>
      <c r="I10" s="1877"/>
      <c r="N10" s="410">
        <v>6</v>
      </c>
      <c r="O10" s="38" t="str">
        <f>EmpDetail!B9</f>
        <v>iq"ik tSu</v>
      </c>
      <c r="P10" s="410" t="str">
        <f>EmpDetail!C9</f>
        <v>वरिष्ठ अध्यापक</v>
      </c>
      <c r="Q10" s="410" t="str">
        <f>EmpDetail!D9</f>
        <v>राउमावि चौगाई</v>
      </c>
      <c r="R10" s="41">
        <f>EmpDetail!E9</f>
        <v>23477</v>
      </c>
      <c r="S10" s="41">
        <f t="shared" si="0"/>
        <v>45412</v>
      </c>
    </row>
    <row r="11" spans="1:19" ht="18">
      <c r="A11" s="432"/>
      <c r="B11" s="1881" t="s">
        <v>944</v>
      </c>
      <c r="C11" s="1881"/>
      <c r="D11" s="1881"/>
      <c r="E11" s="1881"/>
      <c r="F11" s="1881"/>
      <c r="G11" s="1881"/>
      <c r="H11" s="461">
        <v>43934</v>
      </c>
      <c r="I11" s="3"/>
      <c r="N11" s="410">
        <v>7</v>
      </c>
      <c r="O11" s="38" t="str">
        <f>EmpDetail!B10</f>
        <v>vk'kkjke eh.kk</v>
      </c>
      <c r="P11" s="410" t="str">
        <f>EmpDetail!C10</f>
        <v>वरिष्ठ अध्यापक</v>
      </c>
      <c r="Q11" s="410" t="str">
        <f>EmpDetail!D10</f>
        <v>राउमावि चौगाई</v>
      </c>
      <c r="R11" s="41">
        <f>EmpDetail!E10</f>
        <v>28652</v>
      </c>
      <c r="S11" s="41">
        <f t="shared" si="0"/>
        <v>50586</v>
      </c>
    </row>
    <row r="12" spans="1:19" ht="18">
      <c r="A12" s="434" t="s">
        <v>945</v>
      </c>
      <c r="B12" s="432"/>
      <c r="C12" s="432"/>
      <c r="D12" s="432"/>
      <c r="E12" s="432"/>
      <c r="F12" s="432"/>
      <c r="G12" s="432"/>
      <c r="H12" s="432"/>
      <c r="I12" s="3"/>
      <c r="N12" s="410">
        <v>8</v>
      </c>
      <c r="O12" s="38" t="str">
        <f>EmpDetail!B11</f>
        <v>t;iky flag</v>
      </c>
      <c r="P12" s="410" t="str">
        <f>EmpDetail!C11</f>
        <v>वरिष्ठ अध्यापक</v>
      </c>
      <c r="Q12" s="410" t="str">
        <f>EmpDetail!D11</f>
        <v>राउमावि चौगाई</v>
      </c>
      <c r="R12" s="41">
        <f>EmpDetail!E11</f>
        <v>26331</v>
      </c>
      <c r="S12" s="41">
        <f t="shared" si="0"/>
        <v>48273</v>
      </c>
    </row>
    <row r="13" spans="1:19" ht="18">
      <c r="A13" s="432"/>
      <c r="B13" s="1877" t="s">
        <v>946</v>
      </c>
      <c r="C13" s="1877"/>
      <c r="D13" s="1876" t="str">
        <f>C10</f>
        <v>NksVw yky jsxj</v>
      </c>
      <c r="E13" s="1876"/>
      <c r="F13" s="437" t="str">
        <f>E10</f>
        <v>अध्यापक ग्रेड III</v>
      </c>
      <c r="G13" s="434" t="s">
        <v>947</v>
      </c>
      <c r="H13" s="432"/>
      <c r="I13" s="3"/>
      <c r="N13" s="410">
        <v>9</v>
      </c>
      <c r="O13" s="38" t="str">
        <f>EmpDetail!B12</f>
        <v>jkeizlkn jsxj</v>
      </c>
      <c r="P13" s="410" t="str">
        <f>EmpDetail!C12</f>
        <v>वरिष्ठ अध्यापक</v>
      </c>
      <c r="Q13" s="410" t="str">
        <f>EmpDetail!D12</f>
        <v>राउमावि चौगाई</v>
      </c>
      <c r="R13" s="41">
        <f>EmpDetail!E12</f>
        <v>28642</v>
      </c>
      <c r="S13" s="41">
        <f t="shared" si="0"/>
        <v>50556</v>
      </c>
    </row>
    <row r="14" spans="1:19" ht="18">
      <c r="A14" s="1882" t="s">
        <v>948</v>
      </c>
      <c r="B14" s="1882"/>
      <c r="C14" s="1882"/>
      <c r="D14" s="1882"/>
      <c r="E14" s="1882"/>
      <c r="F14" s="1882"/>
      <c r="G14" s="438">
        <f>IF(ISNA(VLOOKUP($L8,$N$5:$R$104,5,FALSE)),"",VLOOKUP($L8,$N$5:$R$104,5,FALSE))</f>
        <v>24663</v>
      </c>
      <c r="H14" s="1883" t="s">
        <v>949</v>
      </c>
      <c r="I14" s="1883"/>
      <c r="N14" s="410">
        <v>10</v>
      </c>
      <c r="O14" s="38" t="str">
        <f>EmpDetail!B13</f>
        <v>egsUnz dqekj tkV</v>
      </c>
      <c r="P14" s="410" t="str">
        <f>EmpDetail!C13</f>
        <v>शारीरिक शिक्षक</v>
      </c>
      <c r="Q14" s="410" t="str">
        <f>EmpDetail!D13</f>
        <v>राउमावि चौगाई</v>
      </c>
      <c r="R14" s="41">
        <f>EmpDetail!E13</f>
        <v>27789</v>
      </c>
      <c r="S14" s="41">
        <f t="shared" si="0"/>
        <v>49705</v>
      </c>
    </row>
    <row r="15" spans="1:19" ht="18">
      <c r="A15" s="439"/>
      <c r="B15" s="440" t="s">
        <v>950</v>
      </c>
      <c r="C15" s="441">
        <f>IF(ISNA(VLOOKUP($L8,$N$5:$S$104,6,FALSE)),"",VLOOKUP($L8,$N$5:$S$104,6,FALSE))</f>
        <v>46599</v>
      </c>
      <c r="D15" s="440" t="s">
        <v>951</v>
      </c>
      <c r="E15" s="440" t="s">
        <v>952</v>
      </c>
      <c r="F15" s="442"/>
      <c r="G15" s="442"/>
      <c r="H15" s="432"/>
      <c r="I15" s="3"/>
      <c r="N15" s="410">
        <v>11</v>
      </c>
      <c r="O15" s="38" t="str">
        <f>EmpDetail!B14</f>
        <v>NksVw yky jsxj</v>
      </c>
      <c r="P15" s="410" t="str">
        <f>EmpDetail!C14</f>
        <v>अध्यापक ग्रेड III</v>
      </c>
      <c r="Q15" s="410" t="str">
        <f>EmpDetail!D14</f>
        <v>राउमावि चौगाई</v>
      </c>
      <c r="R15" s="41">
        <f>EmpDetail!E14</f>
        <v>24663</v>
      </c>
      <c r="S15" s="41">
        <f t="shared" si="0"/>
        <v>46599</v>
      </c>
    </row>
    <row r="16" spans="1:19" ht="18">
      <c r="A16" s="443"/>
      <c r="B16" s="432"/>
      <c r="C16" s="434" t="s">
        <v>953</v>
      </c>
      <c r="D16" s="432"/>
      <c r="E16" s="432"/>
      <c r="F16" s="432"/>
      <c r="G16" s="432"/>
      <c r="H16" s="432"/>
      <c r="I16" s="3"/>
      <c r="N16" s="410">
        <v>12</v>
      </c>
      <c r="O16" s="38" t="str">
        <f>EmpDetail!B15</f>
        <v>dUgS;k yky egkoj</v>
      </c>
      <c r="P16" s="410" t="str">
        <f>EmpDetail!C15</f>
        <v>अध्यापक ग्रेड III</v>
      </c>
      <c r="Q16" s="410" t="str">
        <f>EmpDetail!D15</f>
        <v>राउमावि चौगाई</v>
      </c>
      <c r="R16" s="41">
        <f>EmpDetail!E15</f>
        <v>22741</v>
      </c>
      <c r="S16" s="41">
        <f t="shared" si="0"/>
        <v>44681</v>
      </c>
    </row>
    <row r="17" spans="1:19" ht="18">
      <c r="A17" s="1882" t="s">
        <v>954</v>
      </c>
      <c r="B17" s="1882"/>
      <c r="C17" s="444" t="s">
        <v>955</v>
      </c>
      <c r="D17" s="432"/>
      <c r="E17" s="432"/>
      <c r="F17" s="432"/>
      <c r="G17" s="432"/>
      <c r="H17" s="432"/>
      <c r="I17" s="3"/>
      <c r="N17" s="410">
        <v>13</v>
      </c>
      <c r="O17" s="38" t="str">
        <f>EmpDetail!B16</f>
        <v>prqHkqZt tkV</v>
      </c>
      <c r="P17" s="410" t="str">
        <f>EmpDetail!C16</f>
        <v>अध्यापक ग्रेड III</v>
      </c>
      <c r="Q17" s="410" t="str">
        <f>EmpDetail!D16</f>
        <v>राउमावि चौगाई</v>
      </c>
      <c r="R17" s="41">
        <f>EmpDetail!E16</f>
        <v>27854</v>
      </c>
      <c r="S17" s="41">
        <f t="shared" si="0"/>
        <v>49795</v>
      </c>
    </row>
    <row r="18" spans="1:19" ht="19.2">
      <c r="A18" s="432"/>
      <c r="B18" s="445"/>
      <c r="C18" s="444" t="s">
        <v>956</v>
      </c>
      <c r="D18" s="432"/>
      <c r="E18" s="432"/>
      <c r="F18" s="432"/>
      <c r="G18" s="432"/>
      <c r="H18" s="432"/>
      <c r="I18" s="3"/>
      <c r="N18" s="410">
        <v>14</v>
      </c>
      <c r="O18" s="38" t="str">
        <f>EmpDetail!B17</f>
        <v>vklsQk [kku</v>
      </c>
      <c r="P18" s="410" t="str">
        <f>EmpDetail!C17</f>
        <v>अध्यापक ग्रेड III</v>
      </c>
      <c r="Q18" s="410" t="str">
        <f>EmpDetail!D17</f>
        <v>राउमावि चौगाई</v>
      </c>
      <c r="R18" s="41">
        <f>EmpDetail!E17</f>
        <v>25943</v>
      </c>
      <c r="S18" s="41">
        <f t="shared" si="0"/>
        <v>47879</v>
      </c>
    </row>
    <row r="19" spans="1:19" ht="19.2">
      <c r="A19" s="432"/>
      <c r="B19" s="445"/>
      <c r="C19" s="444" t="s">
        <v>957</v>
      </c>
      <c r="D19" s="432"/>
      <c r="E19" s="432"/>
      <c r="F19" s="432"/>
      <c r="G19" s="432"/>
      <c r="H19" s="432"/>
      <c r="I19" s="3"/>
      <c r="N19" s="410">
        <v>15</v>
      </c>
      <c r="O19" s="38" t="str">
        <f>EmpDetail!B18</f>
        <v>lq'khyk cSjok</v>
      </c>
      <c r="P19" s="410" t="str">
        <f>EmpDetail!C18</f>
        <v>कनिष्ठ सहायक</v>
      </c>
      <c r="Q19" s="410" t="str">
        <f>EmpDetail!D18</f>
        <v>राउमावि चौगाई</v>
      </c>
      <c r="R19" s="41">
        <f>EmpDetail!E18</f>
        <v>34700</v>
      </c>
      <c r="S19" s="41">
        <f t="shared" si="0"/>
        <v>56614</v>
      </c>
    </row>
    <row r="20" spans="1:19" ht="19.2">
      <c r="A20" s="432"/>
      <c r="B20" s="445"/>
      <c r="C20" s="444" t="s">
        <v>958</v>
      </c>
      <c r="D20" s="432"/>
      <c r="E20" s="432"/>
      <c r="F20" s="432"/>
      <c r="G20" s="432"/>
      <c r="H20" s="432"/>
      <c r="I20" s="3"/>
      <c r="N20" s="410">
        <v>16</v>
      </c>
      <c r="O20" s="38" t="str">
        <f>EmpDetail!B19</f>
        <v>txnh'k izlkn rsyh</v>
      </c>
      <c r="P20" s="410" t="str">
        <f>EmpDetail!C19</f>
        <v>सहायक कर्मचारी</v>
      </c>
      <c r="Q20" s="410" t="str">
        <f>EmpDetail!D19</f>
        <v>राउमावि चौगाई</v>
      </c>
      <c r="R20" s="41">
        <f>EmpDetail!E19</f>
        <v>22801</v>
      </c>
      <c r="S20" s="41">
        <f t="shared" si="0"/>
        <v>44742</v>
      </c>
    </row>
    <row r="21" spans="1:19" ht="19.2">
      <c r="A21" s="432"/>
      <c r="B21" s="445"/>
      <c r="C21" s="444" t="s">
        <v>959</v>
      </c>
      <c r="D21" s="432"/>
      <c r="E21" s="432"/>
      <c r="F21" s="432"/>
      <c r="G21" s="432"/>
      <c r="H21" s="432"/>
      <c r="I21" s="3"/>
      <c r="N21" s="410">
        <v>17</v>
      </c>
      <c r="O21" s="38" t="str">
        <f>EmpDetail!B20</f>
        <v>jfoUnz dqekj tSu</v>
      </c>
      <c r="P21" s="410" t="str">
        <f>EmpDetail!C20</f>
        <v>अध्यापक ग्रेड III</v>
      </c>
      <c r="Q21" s="410" t="str">
        <f>EmpDetail!D20</f>
        <v>राउप्रावि मोहिनी</v>
      </c>
      <c r="R21" s="41">
        <f>EmpDetail!E20</f>
        <v>24708</v>
      </c>
      <c r="S21" s="41">
        <f t="shared" si="0"/>
        <v>46630</v>
      </c>
    </row>
    <row r="22" spans="1:19" ht="19.2">
      <c r="A22" s="432"/>
      <c r="B22" s="445"/>
      <c r="C22" s="444" t="s">
        <v>960</v>
      </c>
      <c r="D22" s="432"/>
      <c r="E22" s="432"/>
      <c r="F22" s="432"/>
      <c r="G22" s="432"/>
      <c r="H22" s="432"/>
      <c r="I22" s="3"/>
      <c r="N22" s="410">
        <v>18</v>
      </c>
      <c r="O22" s="38" t="str">
        <f>EmpDetail!B21</f>
        <v xml:space="preserve"> ';ke lqUnj ckxkSM</v>
      </c>
      <c r="P22" s="410" t="str">
        <f>EmpDetail!C21</f>
        <v>अध्यापक ग्रेड III</v>
      </c>
      <c r="Q22" s="410" t="str">
        <f>EmpDetail!D21</f>
        <v>राउप्रावि मोहिनी</v>
      </c>
      <c r="R22" s="41">
        <f>EmpDetail!E21</f>
        <v>30538</v>
      </c>
      <c r="S22" s="41">
        <f t="shared" si="0"/>
        <v>52474</v>
      </c>
    </row>
    <row r="23" spans="1:19" ht="19.2">
      <c r="A23" s="432"/>
      <c r="B23" s="445"/>
      <c r="C23" s="446" t="s">
        <v>961</v>
      </c>
      <c r="D23" s="447"/>
      <c r="E23" s="447"/>
      <c r="F23" s="432"/>
      <c r="G23" s="432"/>
      <c r="H23" s="432"/>
      <c r="I23" s="3"/>
      <c r="N23" s="410">
        <v>19</v>
      </c>
      <c r="O23" s="38" t="str">
        <f>EmpDetail!B22</f>
        <v>d`".kk 'kekZ</v>
      </c>
      <c r="P23" s="410" t="str">
        <f>EmpDetail!C22</f>
        <v>प्रबोधक</v>
      </c>
      <c r="Q23" s="410" t="str">
        <f>EmpDetail!D22</f>
        <v>राउप्रावि मोहिनी</v>
      </c>
      <c r="R23" s="41">
        <f>EmpDetail!E22</f>
        <v>26517</v>
      </c>
      <c r="S23" s="41">
        <f t="shared" si="0"/>
        <v>48457</v>
      </c>
    </row>
    <row r="24" spans="1:19" ht="6" customHeight="1">
      <c r="A24" s="432"/>
      <c r="B24" s="445"/>
      <c r="C24" s="448"/>
      <c r="D24" s="432"/>
      <c r="E24" s="432"/>
      <c r="F24" s="432"/>
      <c r="G24" s="432"/>
      <c r="H24" s="432"/>
      <c r="I24" s="3"/>
      <c r="N24" s="410">
        <v>20</v>
      </c>
      <c r="O24" s="38" t="str">
        <f>EmpDetail!B23</f>
        <v>/keZsUnz pkS/kjh</v>
      </c>
      <c r="P24" s="410" t="str">
        <f>EmpDetail!C23</f>
        <v>अध्यापक ग्रेड III</v>
      </c>
      <c r="Q24" s="410" t="str">
        <f>EmpDetail!D23</f>
        <v>राउप्रावि गोरधनपुरा</v>
      </c>
      <c r="R24" s="41">
        <f>EmpDetail!E23</f>
        <v>32937</v>
      </c>
      <c r="S24" s="41">
        <f t="shared" si="0"/>
        <v>54878</v>
      </c>
    </row>
    <row r="25" spans="1:19" ht="3.75" customHeight="1">
      <c r="A25" s="432"/>
      <c r="B25" s="445"/>
      <c r="C25" s="444"/>
      <c r="D25" s="432"/>
      <c r="E25" s="432"/>
      <c r="F25" s="432"/>
      <c r="G25" s="432"/>
      <c r="H25" s="432"/>
      <c r="I25" s="3"/>
      <c r="N25" s="410">
        <v>21</v>
      </c>
      <c r="O25" s="38" t="str">
        <f>EmpDetail!B24</f>
        <v>izgykn ekyh</v>
      </c>
      <c r="P25" s="410" t="str">
        <f>EmpDetail!C24</f>
        <v>प्रबोधक</v>
      </c>
      <c r="Q25" s="410" t="str">
        <f>EmpDetail!D24</f>
        <v>राउप्रावि गोरधनपुरा</v>
      </c>
      <c r="R25" s="41">
        <f>EmpDetail!E24</f>
        <v>27248</v>
      </c>
      <c r="S25" s="41">
        <f t="shared" si="0"/>
        <v>49187</v>
      </c>
    </row>
    <row r="26" spans="1:19">
      <c r="A26" s="432"/>
      <c r="B26" s="432"/>
      <c r="C26" s="432"/>
      <c r="D26" s="432"/>
      <c r="E26" s="432"/>
      <c r="F26" s="1890" t="str">
        <f>Master!B2</f>
        <v>प्रधानाचार्य</v>
      </c>
      <c r="G26" s="1890"/>
      <c r="H26" s="1890"/>
      <c r="I26" s="3"/>
      <c r="N26" s="410">
        <v>22</v>
      </c>
      <c r="O26" s="38" t="str">
        <f>EmpDetail!B25</f>
        <v>jken;ky xqtZj</v>
      </c>
      <c r="P26" s="410" t="str">
        <f>EmpDetail!C25</f>
        <v>प्रबोधक</v>
      </c>
      <c r="Q26" s="410" t="str">
        <f>EmpDetail!D25</f>
        <v>राउप्रावि सोंदीफल</v>
      </c>
      <c r="R26" s="41">
        <f>EmpDetail!E25</f>
        <v>28355</v>
      </c>
      <c r="S26" s="41">
        <f t="shared" si="0"/>
        <v>50283</v>
      </c>
    </row>
    <row r="27" spans="1:19">
      <c r="A27" s="432"/>
      <c r="B27" s="432"/>
      <c r="C27" s="432"/>
      <c r="D27" s="432"/>
      <c r="E27" s="432"/>
      <c r="F27" s="1890" t="str">
        <f>Master!B3</f>
        <v xml:space="preserve">राजकीय उच्च माध्यमिक विद्यालय </v>
      </c>
      <c r="G27" s="1890"/>
      <c r="H27" s="1890"/>
      <c r="I27" s="3"/>
      <c r="N27" s="410">
        <v>23</v>
      </c>
      <c r="O27" s="38" t="str">
        <f>EmpDetail!B26</f>
        <v>vkSeizdk'k tkV</v>
      </c>
      <c r="P27" s="410" t="str">
        <f>EmpDetail!C26</f>
        <v>अध्यापक ग्रेड III</v>
      </c>
      <c r="Q27" s="410" t="str">
        <f>EmpDetail!D26</f>
        <v>राउप्रावि सोंदीफल</v>
      </c>
      <c r="R27" s="41">
        <f>EmpDetail!E26</f>
        <v>30255</v>
      </c>
      <c r="S27" s="41">
        <f t="shared" si="0"/>
        <v>52170</v>
      </c>
    </row>
    <row r="28" spans="1:19">
      <c r="A28" s="449"/>
      <c r="B28" s="449"/>
      <c r="C28" s="449"/>
      <c r="D28" s="449"/>
      <c r="E28" s="449"/>
      <c r="F28" s="1890" t="str">
        <f>Master!B4</f>
        <v>चौगाई]टोंक</v>
      </c>
      <c r="G28" s="1890"/>
      <c r="H28" s="1890"/>
      <c r="I28" s="3"/>
      <c r="N28" s="410">
        <v>24</v>
      </c>
      <c r="O28" s="38" t="str">
        <f>EmpDetail!B27</f>
        <v>vthr flag</v>
      </c>
      <c r="P28" s="410" t="str">
        <f>EmpDetail!C27</f>
        <v>अध्यापक ग्रेड III</v>
      </c>
      <c r="Q28" s="410" t="str">
        <f>EmpDetail!D27</f>
        <v>राप्रावि जानकीवल्लभपुरा</v>
      </c>
      <c r="R28" s="41">
        <f>EmpDetail!E27</f>
        <v>31997</v>
      </c>
      <c r="S28" s="41">
        <f t="shared" si="0"/>
        <v>53935</v>
      </c>
    </row>
    <row r="29" spans="1:19" ht="6.75" customHeight="1">
      <c r="A29" s="450"/>
      <c r="B29" s="449"/>
      <c r="C29" s="449"/>
      <c r="D29" s="449"/>
      <c r="E29" s="449"/>
      <c r="F29" s="449"/>
      <c r="G29" s="449"/>
      <c r="H29" s="449"/>
      <c r="I29" s="3"/>
      <c r="N29" s="410">
        <v>25</v>
      </c>
      <c r="O29" s="38" t="str">
        <f>EmpDetail!B28</f>
        <v>eq[rkj eha;k</v>
      </c>
      <c r="P29" s="410" t="str">
        <f>EmpDetail!C28</f>
        <v>प्रबोधक</v>
      </c>
      <c r="Q29" s="410" t="str">
        <f>EmpDetail!D28</f>
        <v>राप्रावि जानकीवल्लभपुरा</v>
      </c>
      <c r="R29" s="41">
        <f>EmpDetail!E28</f>
        <v>27945</v>
      </c>
      <c r="S29" s="41">
        <f t="shared" si="0"/>
        <v>49887</v>
      </c>
    </row>
    <row r="30" spans="1:19" ht="8.25" customHeight="1">
      <c r="A30" s="450"/>
      <c r="B30" s="449"/>
      <c r="C30" s="449"/>
      <c r="D30" s="449"/>
      <c r="E30" s="449"/>
      <c r="F30" s="449"/>
      <c r="G30" s="449"/>
      <c r="H30" s="449"/>
      <c r="I30" s="3"/>
      <c r="N30" s="410">
        <v>26</v>
      </c>
      <c r="O30" s="38" t="str">
        <f>EmpDetail!B29</f>
        <v xml:space="preserve">eks0 tehy </v>
      </c>
      <c r="P30" s="410" t="str">
        <f>EmpDetail!C29</f>
        <v>प्रबोधक</v>
      </c>
      <c r="Q30" s="410" t="str">
        <f>EmpDetail!D29</f>
        <v>राप्रावि रसूलपुरा</v>
      </c>
      <c r="R30" s="41">
        <f>EmpDetail!E29</f>
        <v>25096</v>
      </c>
      <c r="S30" s="41">
        <f t="shared" si="0"/>
        <v>47026</v>
      </c>
    </row>
    <row r="31" spans="1:19" ht="18">
      <c r="A31" s="451"/>
      <c r="B31" s="452" t="s">
        <v>962</v>
      </c>
      <c r="C31" s="449"/>
      <c r="D31" s="449"/>
      <c r="E31" s="432"/>
      <c r="F31" s="432"/>
      <c r="G31" s="432"/>
      <c r="H31" s="432"/>
      <c r="I31" s="3"/>
      <c r="N31" s="410">
        <v>27</v>
      </c>
      <c r="O31" s="38" t="str">
        <f>EmpDetail!B30</f>
        <v>lkaojey tkV</v>
      </c>
      <c r="P31" s="410" t="str">
        <f>EmpDetail!C30</f>
        <v>अध्यापक ग्रेड III</v>
      </c>
      <c r="Q31" s="410" t="str">
        <f>EmpDetail!D30</f>
        <v>राप्रावि रसूलपुरा</v>
      </c>
      <c r="R31" s="41">
        <f>EmpDetail!E30</f>
        <v>33666</v>
      </c>
      <c r="S31" s="41">
        <f t="shared" si="0"/>
        <v>55609</v>
      </c>
    </row>
    <row r="32" spans="1:19" ht="18">
      <c r="A32" s="453">
        <v>1</v>
      </c>
      <c r="B32" s="1878" t="s">
        <v>1514</v>
      </c>
      <c r="C32" s="1878"/>
      <c r="D32" s="1878"/>
      <c r="E32" s="462" t="s">
        <v>1214</v>
      </c>
      <c r="F32" s="433"/>
      <c r="G32" s="433"/>
      <c r="H32" s="433"/>
      <c r="I32" s="3"/>
      <c r="N32" s="410">
        <v>28</v>
      </c>
      <c r="O32" s="38" t="str">
        <f>EmpDetail!B31</f>
        <v>pkS/kjh eksuk jkekorkj</v>
      </c>
      <c r="P32" s="410" t="str">
        <f>EmpDetail!C31</f>
        <v>अध्यापक ग्रेड III</v>
      </c>
      <c r="Q32" s="410" t="str">
        <f>EmpDetail!D31</f>
        <v>राप्रावि मोहिनी ढाणी बाढ</v>
      </c>
      <c r="R32" s="41">
        <f>EmpDetail!E31</f>
        <v>32878</v>
      </c>
      <c r="S32" s="41">
        <f t="shared" si="0"/>
        <v>54819</v>
      </c>
    </row>
    <row r="33" spans="1:19" ht="18">
      <c r="A33" s="453">
        <v>2</v>
      </c>
      <c r="B33" s="454" t="s">
        <v>963</v>
      </c>
      <c r="C33" s="1879" t="str">
        <f>C10</f>
        <v>NksVw yky jsxj</v>
      </c>
      <c r="D33" s="1879"/>
      <c r="E33" s="455" t="str">
        <f>E10</f>
        <v>अध्यापक ग्रेड III</v>
      </c>
      <c r="F33" s="432"/>
      <c r="G33" s="432"/>
      <c r="H33" s="432"/>
      <c r="I33" s="3"/>
      <c r="N33" s="410">
        <v>29</v>
      </c>
      <c r="O33" s="38" t="str">
        <f>EmpDetail!B32</f>
        <v>rkjkpUn tk;loky</v>
      </c>
      <c r="P33" s="410" t="str">
        <f>EmpDetail!C32</f>
        <v>प्रबोधक</v>
      </c>
      <c r="Q33" s="410" t="str">
        <f>EmpDetail!D32</f>
        <v>राप्रावि मोहिनी ढाणी बाढ</v>
      </c>
      <c r="R33" s="41">
        <f>EmpDetail!E32</f>
        <v>28075</v>
      </c>
      <c r="S33" s="41">
        <f t="shared" si="0"/>
        <v>50009</v>
      </c>
    </row>
    <row r="34" spans="1:19" ht="18">
      <c r="A34" s="453">
        <v>3</v>
      </c>
      <c r="B34" s="454" t="s">
        <v>964</v>
      </c>
      <c r="C34" s="454"/>
      <c r="D34" s="454"/>
      <c r="E34" s="456"/>
      <c r="F34" s="448"/>
      <c r="G34" s="448"/>
      <c r="H34" s="432"/>
      <c r="I34" s="3"/>
      <c r="N34" s="410">
        <v>30</v>
      </c>
      <c r="O34" s="38" t="str">
        <f>EmpDetail!B33</f>
        <v>jketl ;kno</v>
      </c>
      <c r="P34" s="410" t="str">
        <f>EmpDetail!C33</f>
        <v>अध्यापक ग्रेड III</v>
      </c>
      <c r="Q34" s="410" t="str">
        <f>EmpDetail!D33</f>
        <v>राप्रावि बैरवा ढाणी सोन्दीफल</v>
      </c>
      <c r="R34" s="41">
        <f>EmpDetail!E33</f>
        <v>25731</v>
      </c>
      <c r="S34" s="41">
        <f t="shared" si="0"/>
        <v>47664</v>
      </c>
    </row>
    <row r="35" spans="1:19" ht="7.5" customHeight="1">
      <c r="A35" s="450"/>
      <c r="B35" s="449"/>
      <c r="C35" s="449"/>
      <c r="D35" s="449"/>
      <c r="E35" s="448"/>
      <c r="F35" s="448"/>
      <c r="G35" s="448"/>
      <c r="H35" s="432"/>
      <c r="I35" s="3"/>
      <c r="N35" s="410">
        <v>31</v>
      </c>
      <c r="O35" s="38" t="str">
        <f>EmpDetail!B34</f>
        <v>dtksMey eh.kk</v>
      </c>
      <c r="P35" s="410" t="str">
        <f>EmpDetail!C34</f>
        <v>अध्यापक ग्रेड III</v>
      </c>
      <c r="Q35" s="410" t="str">
        <f>EmpDetail!D34</f>
        <v>राप्रावि बैरवा ढाणी सोन्दीफल</v>
      </c>
      <c r="R35" s="41">
        <f>EmpDetail!E34</f>
        <v>33055</v>
      </c>
      <c r="S35" s="41">
        <f t="shared" si="0"/>
        <v>54969</v>
      </c>
    </row>
    <row r="36" spans="1:19" ht="5.25" customHeight="1">
      <c r="A36" s="449"/>
      <c r="B36" s="449"/>
      <c r="C36" s="449"/>
      <c r="D36" s="449"/>
      <c r="E36" s="457"/>
      <c r="F36" s="448"/>
      <c r="G36" s="448"/>
      <c r="H36" s="432"/>
      <c r="I36" s="3"/>
      <c r="N36" s="410">
        <v>32</v>
      </c>
      <c r="O36" s="38" t="str">
        <f>EmpDetail!B35</f>
        <v>/kaut; xkSRre</v>
      </c>
      <c r="P36" s="410" t="str">
        <f>EmpDetail!C35</f>
        <v>अध्यापक ग्रेड III</v>
      </c>
      <c r="Q36" s="410" t="str">
        <f>EmpDetail!D35</f>
        <v>राउप्रावि गोरधनपुरा</v>
      </c>
      <c r="R36" s="41">
        <f>EmpDetail!E35</f>
        <v>31649</v>
      </c>
      <c r="S36" s="41">
        <f t="shared" si="0"/>
        <v>53570</v>
      </c>
    </row>
    <row r="37" spans="1:19">
      <c r="A37" s="450"/>
      <c r="B37" s="449"/>
      <c r="C37" s="458"/>
      <c r="D37" s="449"/>
      <c r="E37" s="449"/>
      <c r="F37" s="1880" t="str">
        <f>F26</f>
        <v>प्रधानाचार्य</v>
      </c>
      <c r="G37" s="1880"/>
      <c r="H37" s="1880"/>
      <c r="I37" s="3"/>
      <c r="N37" s="410">
        <v>33</v>
      </c>
      <c r="O37" s="38" t="str">
        <f>EmpDetail!B36</f>
        <v>d`".kk xaxoky</v>
      </c>
      <c r="P37" s="410" t="str">
        <f>EmpDetail!C36</f>
        <v>अध्यापक ग्रेड III</v>
      </c>
      <c r="Q37" s="410" t="str">
        <f>EmpDetail!D36</f>
        <v>राउप्रावि गोरधनपुरा</v>
      </c>
      <c r="R37" s="41">
        <f>EmpDetail!E36</f>
        <v>34870</v>
      </c>
      <c r="S37" s="41">
        <f t="shared" si="0"/>
        <v>56795</v>
      </c>
    </row>
    <row r="38" spans="1:19">
      <c r="A38" s="449"/>
      <c r="B38" s="449"/>
      <c r="C38" s="449"/>
      <c r="D38" s="449"/>
      <c r="E38" s="449"/>
      <c r="F38" s="1880" t="str">
        <f t="shared" ref="F38:F39" si="1">F27</f>
        <v xml:space="preserve">राजकीय उच्च माध्यमिक विद्यालय </v>
      </c>
      <c r="G38" s="1880"/>
      <c r="H38" s="1880"/>
      <c r="I38" s="3"/>
      <c r="N38" s="410">
        <v>34</v>
      </c>
      <c r="O38" s="38" t="str">
        <f>EmpDetail!B37</f>
        <v>n'kjFk dqekj ;kno</v>
      </c>
      <c r="P38" s="410" t="str">
        <f>EmpDetail!C37</f>
        <v>अध्यापक ग्रेड III</v>
      </c>
      <c r="Q38" s="410" t="str">
        <f>EmpDetail!D37</f>
        <v>राउप्रावि सोंदीफल</v>
      </c>
      <c r="R38" s="41">
        <f>EmpDetail!E37</f>
        <v>33239</v>
      </c>
      <c r="S38" s="41">
        <f t="shared" si="0"/>
        <v>55153</v>
      </c>
    </row>
    <row r="39" spans="1:19">
      <c r="A39" s="449"/>
      <c r="B39" s="448"/>
      <c r="C39" s="448"/>
      <c r="D39" s="448"/>
      <c r="E39" s="448"/>
      <c r="F39" s="1880" t="str">
        <f t="shared" si="1"/>
        <v>चौगाई]टोंक</v>
      </c>
      <c r="G39" s="1880"/>
      <c r="H39" s="1880"/>
      <c r="I39" s="3"/>
      <c r="N39" s="410">
        <v>35</v>
      </c>
      <c r="O39" s="38" t="str">
        <f>EmpDetail!B38</f>
        <v>d`".k yky tkV</v>
      </c>
      <c r="P39" s="410" t="str">
        <f>EmpDetail!C38</f>
        <v>अध्यापक ग्रेड III</v>
      </c>
      <c r="Q39" s="410" t="str">
        <f>EmpDetail!D38</f>
        <v>राउप्रावि सोंदीफल</v>
      </c>
      <c r="R39" s="41">
        <f>EmpDetail!E38</f>
        <v>33072</v>
      </c>
      <c r="S39" s="41">
        <f t="shared" si="0"/>
        <v>55000</v>
      </c>
    </row>
    <row r="40" spans="1:19">
      <c r="N40" s="410">
        <v>36</v>
      </c>
      <c r="O40" s="38" t="str">
        <f>EmpDetail!B39</f>
        <v>nhisUnz dqekj iztkir</v>
      </c>
      <c r="P40" s="410" t="str">
        <f>EmpDetail!C39</f>
        <v>अध्यापक ग्रेड III</v>
      </c>
      <c r="Q40" s="410" t="str">
        <f>EmpDetail!D39</f>
        <v>राउप्रावि सोंदीफल</v>
      </c>
      <c r="R40" s="41">
        <f>EmpDetail!E39</f>
        <v>34527</v>
      </c>
      <c r="S40" s="41">
        <f t="shared" si="0"/>
        <v>56461</v>
      </c>
    </row>
    <row r="41" spans="1:19">
      <c r="N41" s="410">
        <v>37</v>
      </c>
      <c r="O41" s="38" t="str">
        <f>EmpDetail!B40</f>
        <v>uohu dqekj</v>
      </c>
      <c r="P41" s="410" t="str">
        <f>EmpDetail!C40</f>
        <v>अध्यापक ग्रेड III</v>
      </c>
      <c r="Q41" s="410" t="str">
        <f>EmpDetail!D40</f>
        <v>राउप्रावि मोहिनी</v>
      </c>
      <c r="R41" s="41">
        <f>EmpDetail!E40</f>
        <v>34802</v>
      </c>
      <c r="S41" s="41">
        <f t="shared" si="0"/>
        <v>56734</v>
      </c>
    </row>
    <row r="42" spans="1:19">
      <c r="N42" s="410">
        <v>38</v>
      </c>
      <c r="O42" s="38" t="str">
        <f>EmpDetail!B41</f>
        <v>ehrs'k dqekj 'kekZ</v>
      </c>
      <c r="P42" s="410" t="str">
        <f>EmpDetail!C41</f>
        <v>अध्यापक ग्रेड III</v>
      </c>
      <c r="Q42" s="410" t="str">
        <f>EmpDetail!D41</f>
        <v>राउप्रावि मोहिनी</v>
      </c>
      <c r="R42" s="41">
        <f>EmpDetail!E41</f>
        <v>32733</v>
      </c>
      <c r="S42" s="41">
        <f t="shared" si="0"/>
        <v>54666</v>
      </c>
    </row>
    <row r="43" spans="1:19">
      <c r="N43" s="410">
        <v>39</v>
      </c>
      <c r="O43" s="38" t="str">
        <f>EmpDetail!B42</f>
        <v>eUtw eh.kk</v>
      </c>
      <c r="P43" s="410" t="str">
        <f>EmpDetail!C42</f>
        <v>वरिष्ठ अध्यापक</v>
      </c>
      <c r="Q43" s="410" t="str">
        <f>EmpDetail!D42</f>
        <v>राउप्रावि गोरधनपुरा</v>
      </c>
      <c r="R43" s="41">
        <f>EmpDetail!E42</f>
        <v>33244</v>
      </c>
      <c r="S43" s="41">
        <f t="shared" si="0"/>
        <v>55184</v>
      </c>
    </row>
    <row r="44" spans="1:19">
      <c r="N44" s="410">
        <v>40</v>
      </c>
      <c r="O44" s="38" t="str">
        <f>EmpDetail!B43</f>
        <v>eatw pkS/kjh</v>
      </c>
      <c r="P44" s="410" t="str">
        <f>EmpDetail!C43</f>
        <v>वरिष्ठ अध्यापक</v>
      </c>
      <c r="Q44" s="410" t="str">
        <f>EmpDetail!D43</f>
        <v>राउप्रावि सोंदीफल</v>
      </c>
      <c r="R44" s="41">
        <f>EmpDetail!E43</f>
        <v>33454</v>
      </c>
      <c r="S44" s="41">
        <f t="shared" si="0"/>
        <v>55396</v>
      </c>
    </row>
    <row r="45" spans="1:19">
      <c r="N45" s="410">
        <v>41</v>
      </c>
      <c r="O45" s="38">
        <f>EmpDetail!B44</f>
        <v>0</v>
      </c>
      <c r="P45" s="410">
        <f>EmpDetail!C44</f>
        <v>0</v>
      </c>
      <c r="Q45" s="410">
        <f>EmpDetail!D44</f>
        <v>0</v>
      </c>
      <c r="R45" s="41">
        <f>EmpDetail!E44</f>
        <v>0</v>
      </c>
      <c r="S45" s="41" t="e">
        <f t="shared" si="0"/>
        <v>#NUM!</v>
      </c>
    </row>
    <row r="46" spans="1:19">
      <c r="N46" s="410">
        <v>42</v>
      </c>
      <c r="O46" s="38">
        <f>EmpDetail!B45</f>
        <v>0</v>
      </c>
      <c r="P46" s="410">
        <f>EmpDetail!C45</f>
        <v>0</v>
      </c>
      <c r="Q46" s="410">
        <f>EmpDetail!D45</f>
        <v>0</v>
      </c>
      <c r="R46" s="41">
        <f>EmpDetail!E45</f>
        <v>0</v>
      </c>
      <c r="S46" s="41" t="e">
        <f t="shared" si="0"/>
        <v>#NUM!</v>
      </c>
    </row>
    <row r="47" spans="1:19">
      <c r="N47" s="410">
        <v>43</v>
      </c>
      <c r="O47" s="38">
        <f>EmpDetail!B46</f>
        <v>0</v>
      </c>
      <c r="P47" s="410">
        <f>EmpDetail!C46</f>
        <v>0</v>
      </c>
      <c r="Q47" s="410">
        <f>EmpDetail!D46</f>
        <v>0</v>
      </c>
      <c r="R47" s="41">
        <f>EmpDetail!E46</f>
        <v>0</v>
      </c>
      <c r="S47" s="41" t="e">
        <f t="shared" si="0"/>
        <v>#NUM!</v>
      </c>
    </row>
    <row r="48" spans="1:19">
      <c r="N48" s="410">
        <v>44</v>
      </c>
      <c r="O48" s="38">
        <f>EmpDetail!B47</f>
        <v>0</v>
      </c>
      <c r="P48" s="410">
        <f>EmpDetail!C47</f>
        <v>0</v>
      </c>
      <c r="Q48" s="410">
        <f>EmpDetail!D47</f>
        <v>0</v>
      </c>
      <c r="R48" s="41">
        <f>EmpDetail!E47</f>
        <v>0</v>
      </c>
      <c r="S48" s="41" t="e">
        <f t="shared" si="0"/>
        <v>#NUM!</v>
      </c>
    </row>
    <row r="49" spans="14:19">
      <c r="N49" s="410">
        <v>45</v>
      </c>
      <c r="O49" s="38">
        <f>EmpDetail!B48</f>
        <v>0</v>
      </c>
      <c r="P49" s="410">
        <f>EmpDetail!C48</f>
        <v>0</v>
      </c>
      <c r="Q49" s="410">
        <f>EmpDetail!D48</f>
        <v>0</v>
      </c>
      <c r="R49" s="41">
        <f>EmpDetail!E48</f>
        <v>0</v>
      </c>
      <c r="S49" s="41" t="e">
        <f t="shared" si="0"/>
        <v>#NUM!</v>
      </c>
    </row>
    <row r="50" spans="14:19">
      <c r="N50" s="410">
        <v>46</v>
      </c>
      <c r="O50" s="38">
        <f>EmpDetail!B49</f>
        <v>0</v>
      </c>
      <c r="P50" s="410">
        <f>EmpDetail!C49</f>
        <v>0</v>
      </c>
      <c r="Q50" s="410">
        <f>EmpDetail!D49</f>
        <v>0</v>
      </c>
      <c r="R50" s="41">
        <f>EmpDetail!E49</f>
        <v>0</v>
      </c>
      <c r="S50" s="41" t="e">
        <f t="shared" si="0"/>
        <v>#NUM!</v>
      </c>
    </row>
    <row r="51" spans="14:19">
      <c r="N51" s="410">
        <v>47</v>
      </c>
      <c r="O51" s="38">
        <f>EmpDetail!B50</f>
        <v>0</v>
      </c>
      <c r="P51" s="410">
        <f>EmpDetail!C50</f>
        <v>0</v>
      </c>
      <c r="Q51" s="410">
        <f>EmpDetail!D50</f>
        <v>0</v>
      </c>
      <c r="R51" s="41">
        <f>EmpDetail!E50</f>
        <v>0</v>
      </c>
      <c r="S51" s="41" t="e">
        <f t="shared" si="0"/>
        <v>#NUM!</v>
      </c>
    </row>
    <row r="52" spans="14:19">
      <c r="N52" s="410">
        <v>48</v>
      </c>
      <c r="O52" s="38">
        <f>EmpDetail!B51</f>
        <v>0</v>
      </c>
      <c r="P52" s="410">
        <f>EmpDetail!C51</f>
        <v>0</v>
      </c>
      <c r="Q52" s="410">
        <f>EmpDetail!D51</f>
        <v>0</v>
      </c>
      <c r="R52" s="41">
        <f>EmpDetail!E51</f>
        <v>0</v>
      </c>
      <c r="S52" s="41" t="e">
        <f t="shared" si="0"/>
        <v>#NUM!</v>
      </c>
    </row>
    <row r="53" spans="14:19">
      <c r="N53" s="410">
        <v>49</v>
      </c>
      <c r="O53" s="38">
        <f>EmpDetail!B52</f>
        <v>0</v>
      </c>
      <c r="P53" s="410">
        <f>EmpDetail!C52</f>
        <v>0</v>
      </c>
      <c r="Q53" s="410">
        <f>EmpDetail!D52</f>
        <v>0</v>
      </c>
      <c r="R53" s="41">
        <f>EmpDetail!E52</f>
        <v>0</v>
      </c>
      <c r="S53" s="41" t="e">
        <f t="shared" si="0"/>
        <v>#NUM!</v>
      </c>
    </row>
    <row r="54" spans="14:19">
      <c r="N54" s="410">
        <v>50</v>
      </c>
      <c r="O54" s="38">
        <f>EmpDetail!B53</f>
        <v>0</v>
      </c>
      <c r="P54" s="410">
        <f>EmpDetail!C53</f>
        <v>0</v>
      </c>
      <c r="Q54" s="410">
        <f>EmpDetail!D53</f>
        <v>0</v>
      </c>
      <c r="R54" s="41">
        <f>EmpDetail!E53</f>
        <v>0</v>
      </c>
      <c r="S54" s="41" t="e">
        <f t="shared" si="0"/>
        <v>#NUM!</v>
      </c>
    </row>
    <row r="55" spans="14:19">
      <c r="N55" s="410">
        <v>51</v>
      </c>
      <c r="O55" s="38">
        <f>EmpDetail!B54</f>
        <v>0</v>
      </c>
      <c r="P55" s="410">
        <f>EmpDetail!C54</f>
        <v>0</v>
      </c>
      <c r="Q55" s="410">
        <f>EmpDetail!D54</f>
        <v>0</v>
      </c>
      <c r="R55" s="41">
        <f>EmpDetail!E54</f>
        <v>0</v>
      </c>
      <c r="S55" s="41" t="e">
        <f t="shared" si="0"/>
        <v>#NUM!</v>
      </c>
    </row>
    <row r="56" spans="14:19">
      <c r="N56" s="410">
        <v>52</v>
      </c>
      <c r="O56" s="38">
        <f>EmpDetail!B55</f>
        <v>0</v>
      </c>
      <c r="P56" s="410">
        <f>EmpDetail!C55</f>
        <v>0</v>
      </c>
      <c r="Q56" s="410">
        <f>EmpDetail!D55</f>
        <v>0</v>
      </c>
      <c r="R56" s="41">
        <f>EmpDetail!E55</f>
        <v>0</v>
      </c>
      <c r="S56" s="41" t="e">
        <f t="shared" si="0"/>
        <v>#NUM!</v>
      </c>
    </row>
    <row r="57" spans="14:19">
      <c r="N57" s="410">
        <v>53</v>
      </c>
      <c r="O57" s="38">
        <f>EmpDetail!B56</f>
        <v>0</v>
      </c>
      <c r="P57" s="410">
        <f>EmpDetail!C56</f>
        <v>0</v>
      </c>
      <c r="Q57" s="410">
        <f>EmpDetail!D56</f>
        <v>0</v>
      </c>
      <c r="R57" s="41">
        <f>EmpDetail!E56</f>
        <v>0</v>
      </c>
      <c r="S57" s="41" t="e">
        <f t="shared" si="0"/>
        <v>#NUM!</v>
      </c>
    </row>
    <row r="58" spans="14:19">
      <c r="N58" s="410">
        <v>54</v>
      </c>
      <c r="O58" s="38">
        <f>EmpDetail!B57</f>
        <v>0</v>
      </c>
      <c r="P58" s="410">
        <f>EmpDetail!C57</f>
        <v>0</v>
      </c>
      <c r="Q58" s="410">
        <f>EmpDetail!D57</f>
        <v>0</v>
      </c>
      <c r="R58" s="41">
        <f>EmpDetail!E57</f>
        <v>0</v>
      </c>
      <c r="S58" s="41" t="e">
        <f t="shared" si="0"/>
        <v>#NUM!</v>
      </c>
    </row>
    <row r="59" spans="14:19">
      <c r="N59" s="410">
        <v>55</v>
      </c>
      <c r="O59" s="38">
        <f>EmpDetail!B58</f>
        <v>0</v>
      </c>
      <c r="P59" s="410">
        <f>EmpDetail!C58</f>
        <v>0</v>
      </c>
      <c r="Q59" s="410">
        <f>EmpDetail!D58</f>
        <v>0</v>
      </c>
      <c r="R59" s="41">
        <f>EmpDetail!E58</f>
        <v>0</v>
      </c>
      <c r="S59" s="41" t="e">
        <f t="shared" si="0"/>
        <v>#NUM!</v>
      </c>
    </row>
    <row r="60" spans="14:19">
      <c r="N60" s="410">
        <v>56</v>
      </c>
      <c r="O60" s="38">
        <f>EmpDetail!B59</f>
        <v>0</v>
      </c>
      <c r="P60" s="410">
        <f>EmpDetail!C59</f>
        <v>0</v>
      </c>
      <c r="Q60" s="410">
        <f>EmpDetail!D59</f>
        <v>0</v>
      </c>
      <c r="R60" s="41">
        <f>EmpDetail!E59</f>
        <v>0</v>
      </c>
      <c r="S60" s="41" t="e">
        <f t="shared" si="0"/>
        <v>#NUM!</v>
      </c>
    </row>
    <row r="61" spans="14:19">
      <c r="N61" s="410">
        <v>57</v>
      </c>
      <c r="O61" s="38">
        <f>EmpDetail!B60</f>
        <v>0</v>
      </c>
      <c r="P61" s="410">
        <f>EmpDetail!C60</f>
        <v>0</v>
      </c>
      <c r="Q61" s="410">
        <f>EmpDetail!D60</f>
        <v>0</v>
      </c>
      <c r="R61" s="41">
        <f>EmpDetail!E60</f>
        <v>0</v>
      </c>
      <c r="S61" s="41" t="e">
        <f t="shared" si="0"/>
        <v>#NUM!</v>
      </c>
    </row>
    <row r="62" spans="14:19">
      <c r="N62" s="410">
        <v>58</v>
      </c>
      <c r="O62" s="38">
        <f>EmpDetail!B61</f>
        <v>0</v>
      </c>
      <c r="P62" s="410">
        <f>EmpDetail!C61</f>
        <v>0</v>
      </c>
      <c r="Q62" s="410">
        <f>EmpDetail!D61</f>
        <v>0</v>
      </c>
      <c r="R62" s="41">
        <f>EmpDetail!E61</f>
        <v>0</v>
      </c>
      <c r="S62" s="41" t="e">
        <f t="shared" si="0"/>
        <v>#NUM!</v>
      </c>
    </row>
    <row r="63" spans="14:19">
      <c r="N63" s="410">
        <v>59</v>
      </c>
      <c r="O63" s="38">
        <f>EmpDetail!B62</f>
        <v>0</v>
      </c>
      <c r="P63" s="410">
        <f>EmpDetail!C62</f>
        <v>0</v>
      </c>
      <c r="Q63" s="410">
        <f>EmpDetail!D62</f>
        <v>0</v>
      </c>
      <c r="R63" s="41">
        <f>EmpDetail!E62</f>
        <v>0</v>
      </c>
      <c r="S63" s="41" t="e">
        <f t="shared" si="0"/>
        <v>#NUM!</v>
      </c>
    </row>
    <row r="64" spans="14:19">
      <c r="N64" s="410">
        <v>60</v>
      </c>
      <c r="O64" s="38">
        <f>EmpDetail!B63</f>
        <v>0</v>
      </c>
      <c r="P64" s="410">
        <f>EmpDetail!C63</f>
        <v>0</v>
      </c>
      <c r="Q64" s="410">
        <f>EmpDetail!D63</f>
        <v>0</v>
      </c>
      <c r="R64" s="41">
        <f>EmpDetail!E63</f>
        <v>0</v>
      </c>
      <c r="S64" s="41" t="e">
        <f t="shared" si="0"/>
        <v>#NUM!</v>
      </c>
    </row>
    <row r="65" spans="14:19">
      <c r="N65" s="410">
        <v>61</v>
      </c>
      <c r="O65" s="38">
        <f>EmpDetail!B64</f>
        <v>0</v>
      </c>
      <c r="P65" s="410">
        <f>EmpDetail!C64</f>
        <v>0</v>
      </c>
      <c r="Q65" s="410">
        <f>EmpDetail!D64</f>
        <v>0</v>
      </c>
      <c r="R65" s="41">
        <f>EmpDetail!E64</f>
        <v>0</v>
      </c>
      <c r="S65" s="41" t="e">
        <f t="shared" si="0"/>
        <v>#NUM!</v>
      </c>
    </row>
    <row r="66" spans="14:19">
      <c r="N66" s="410">
        <v>62</v>
      </c>
      <c r="O66" s="38">
        <f>EmpDetail!B65</f>
        <v>0</v>
      </c>
      <c r="P66" s="410">
        <f>EmpDetail!C65</f>
        <v>0</v>
      </c>
      <c r="Q66" s="410">
        <f>EmpDetail!D65</f>
        <v>0</v>
      </c>
      <c r="R66" s="41">
        <f>EmpDetail!E65</f>
        <v>0</v>
      </c>
      <c r="S66" s="41" t="e">
        <f t="shared" si="0"/>
        <v>#NUM!</v>
      </c>
    </row>
    <row r="67" spans="14:19">
      <c r="N67" s="410">
        <v>63</v>
      </c>
      <c r="O67" s="38">
        <f>EmpDetail!B66</f>
        <v>0</v>
      </c>
      <c r="P67" s="410">
        <f>EmpDetail!C66</f>
        <v>0</v>
      </c>
      <c r="Q67" s="410">
        <f>EmpDetail!D66</f>
        <v>0</v>
      </c>
      <c r="R67" s="41">
        <f>EmpDetail!E66</f>
        <v>0</v>
      </c>
      <c r="S67" s="41" t="e">
        <f t="shared" si="0"/>
        <v>#NUM!</v>
      </c>
    </row>
    <row r="68" spans="14:19">
      <c r="N68" s="410">
        <v>64</v>
      </c>
      <c r="O68" s="38">
        <f>EmpDetail!B67</f>
        <v>0</v>
      </c>
      <c r="P68" s="410">
        <f>EmpDetail!C67</f>
        <v>0</v>
      </c>
      <c r="Q68" s="410">
        <f>EmpDetail!D67</f>
        <v>0</v>
      </c>
      <c r="R68" s="41">
        <f>EmpDetail!E67</f>
        <v>0</v>
      </c>
      <c r="S68" s="41" t="e">
        <f t="shared" si="0"/>
        <v>#NUM!</v>
      </c>
    </row>
    <row r="69" spans="14:19">
      <c r="N69" s="410">
        <v>65</v>
      </c>
      <c r="O69" s="38">
        <f>EmpDetail!B68</f>
        <v>0</v>
      </c>
      <c r="P69" s="410">
        <f>EmpDetail!C68</f>
        <v>0</v>
      </c>
      <c r="Q69" s="410">
        <f>EmpDetail!D68</f>
        <v>0</v>
      </c>
      <c r="R69" s="41">
        <f>EmpDetail!E68</f>
        <v>0</v>
      </c>
      <c r="S69" s="41" t="e">
        <f t="shared" si="0"/>
        <v>#NUM!</v>
      </c>
    </row>
    <row r="70" spans="14:19">
      <c r="N70" s="410">
        <v>66</v>
      </c>
      <c r="O70" s="38">
        <f>EmpDetail!B69</f>
        <v>0</v>
      </c>
      <c r="P70" s="410">
        <f>EmpDetail!C69</f>
        <v>0</v>
      </c>
      <c r="Q70" s="410">
        <f>EmpDetail!D69</f>
        <v>0</v>
      </c>
      <c r="R70" s="41">
        <f>EmpDetail!E69</f>
        <v>0</v>
      </c>
      <c r="S70" s="41" t="e">
        <f t="shared" ref="S70:S104" si="2">IF(R70="","",DATE(YEAR(R70-1)+60,(MONTH(R70-1))+1,0))</f>
        <v>#NUM!</v>
      </c>
    </row>
    <row r="71" spans="14:19">
      <c r="N71" s="410">
        <v>67</v>
      </c>
      <c r="O71" s="38">
        <f>EmpDetail!B70</f>
        <v>0</v>
      </c>
      <c r="P71" s="410">
        <f>EmpDetail!C70</f>
        <v>0</v>
      </c>
      <c r="Q71" s="410">
        <f>EmpDetail!D70</f>
        <v>0</v>
      </c>
      <c r="R71" s="41">
        <f>EmpDetail!E70</f>
        <v>0</v>
      </c>
      <c r="S71" s="41" t="e">
        <f t="shared" si="2"/>
        <v>#NUM!</v>
      </c>
    </row>
    <row r="72" spans="14:19">
      <c r="N72" s="410">
        <v>68</v>
      </c>
      <c r="O72" s="38">
        <f>EmpDetail!B71</f>
        <v>0</v>
      </c>
      <c r="P72" s="410">
        <f>EmpDetail!C71</f>
        <v>0</v>
      </c>
      <c r="Q72" s="410">
        <f>EmpDetail!D71</f>
        <v>0</v>
      </c>
      <c r="R72" s="41">
        <f>EmpDetail!E71</f>
        <v>0</v>
      </c>
      <c r="S72" s="41" t="e">
        <f t="shared" si="2"/>
        <v>#NUM!</v>
      </c>
    </row>
    <row r="73" spans="14:19">
      <c r="N73" s="410">
        <v>69</v>
      </c>
      <c r="O73" s="38">
        <f>EmpDetail!B72</f>
        <v>0</v>
      </c>
      <c r="P73" s="410">
        <f>EmpDetail!C72</f>
        <v>0</v>
      </c>
      <c r="Q73" s="410">
        <f>EmpDetail!D72</f>
        <v>0</v>
      </c>
      <c r="R73" s="41">
        <f>EmpDetail!E72</f>
        <v>0</v>
      </c>
      <c r="S73" s="41" t="e">
        <f t="shared" si="2"/>
        <v>#NUM!</v>
      </c>
    </row>
    <row r="74" spans="14:19">
      <c r="N74" s="410">
        <v>70</v>
      </c>
      <c r="O74" s="38">
        <f>EmpDetail!B73</f>
        <v>0</v>
      </c>
      <c r="P74" s="410">
        <f>EmpDetail!C73</f>
        <v>0</v>
      </c>
      <c r="Q74" s="410">
        <f>EmpDetail!D73</f>
        <v>0</v>
      </c>
      <c r="R74" s="41">
        <f>EmpDetail!E73</f>
        <v>0</v>
      </c>
      <c r="S74" s="41" t="e">
        <f t="shared" si="2"/>
        <v>#NUM!</v>
      </c>
    </row>
    <row r="75" spans="14:19">
      <c r="N75" s="410">
        <v>71</v>
      </c>
      <c r="O75" s="38">
        <f>EmpDetail!B74</f>
        <v>0</v>
      </c>
      <c r="P75" s="410">
        <f>EmpDetail!C74</f>
        <v>0</v>
      </c>
      <c r="Q75" s="410">
        <f>EmpDetail!D74</f>
        <v>0</v>
      </c>
      <c r="R75" s="41">
        <f>EmpDetail!E74</f>
        <v>0</v>
      </c>
      <c r="S75" s="41" t="e">
        <f t="shared" si="2"/>
        <v>#NUM!</v>
      </c>
    </row>
    <row r="76" spans="14:19">
      <c r="N76" s="410">
        <v>72</v>
      </c>
      <c r="O76" s="38">
        <f>EmpDetail!B75</f>
        <v>0</v>
      </c>
      <c r="P76" s="410">
        <f>EmpDetail!C75</f>
        <v>0</v>
      </c>
      <c r="Q76" s="410">
        <f>EmpDetail!D75</f>
        <v>0</v>
      </c>
      <c r="R76" s="41">
        <f>EmpDetail!E75</f>
        <v>0</v>
      </c>
      <c r="S76" s="41" t="e">
        <f t="shared" si="2"/>
        <v>#NUM!</v>
      </c>
    </row>
    <row r="77" spans="14:19">
      <c r="N77" s="410">
        <v>73</v>
      </c>
      <c r="O77" s="38">
        <f>EmpDetail!B76</f>
        <v>0</v>
      </c>
      <c r="P77" s="410">
        <f>EmpDetail!C76</f>
        <v>0</v>
      </c>
      <c r="Q77" s="410">
        <f>EmpDetail!D76</f>
        <v>0</v>
      </c>
      <c r="R77" s="41">
        <f>EmpDetail!E76</f>
        <v>0</v>
      </c>
      <c r="S77" s="41" t="e">
        <f t="shared" si="2"/>
        <v>#NUM!</v>
      </c>
    </row>
    <row r="78" spans="14:19">
      <c r="N78" s="410">
        <v>74</v>
      </c>
      <c r="O78" s="38">
        <f>EmpDetail!B77</f>
        <v>0</v>
      </c>
      <c r="P78" s="410">
        <f>EmpDetail!C77</f>
        <v>0</v>
      </c>
      <c r="Q78" s="410">
        <f>EmpDetail!D77</f>
        <v>0</v>
      </c>
      <c r="R78" s="41">
        <f>EmpDetail!E77</f>
        <v>0</v>
      </c>
      <c r="S78" s="41" t="e">
        <f t="shared" si="2"/>
        <v>#NUM!</v>
      </c>
    </row>
    <row r="79" spans="14:19">
      <c r="N79" s="410">
        <v>75</v>
      </c>
      <c r="O79" s="38">
        <f>EmpDetail!B78</f>
        <v>0</v>
      </c>
      <c r="P79" s="410">
        <f>EmpDetail!C78</f>
        <v>0</v>
      </c>
      <c r="Q79" s="410">
        <f>EmpDetail!D78</f>
        <v>0</v>
      </c>
      <c r="R79" s="41">
        <f>EmpDetail!E78</f>
        <v>0</v>
      </c>
      <c r="S79" s="41" t="e">
        <f t="shared" si="2"/>
        <v>#NUM!</v>
      </c>
    </row>
    <row r="80" spans="14:19">
      <c r="N80" s="410">
        <v>76</v>
      </c>
      <c r="O80" s="38">
        <f>EmpDetail!B79</f>
        <v>0</v>
      </c>
      <c r="P80" s="410">
        <f>EmpDetail!C79</f>
        <v>0</v>
      </c>
      <c r="Q80" s="410">
        <f>EmpDetail!D79</f>
        <v>0</v>
      </c>
      <c r="R80" s="41">
        <f>EmpDetail!E79</f>
        <v>0</v>
      </c>
      <c r="S80" s="41" t="e">
        <f t="shared" si="2"/>
        <v>#NUM!</v>
      </c>
    </row>
    <row r="81" spans="14:19">
      <c r="N81" s="410">
        <v>77</v>
      </c>
      <c r="O81" s="38">
        <f>EmpDetail!B80</f>
        <v>0</v>
      </c>
      <c r="P81" s="410">
        <f>EmpDetail!C80</f>
        <v>0</v>
      </c>
      <c r="Q81" s="410">
        <f>EmpDetail!D80</f>
        <v>0</v>
      </c>
      <c r="R81" s="41">
        <f>EmpDetail!E80</f>
        <v>0</v>
      </c>
      <c r="S81" s="41" t="e">
        <f t="shared" si="2"/>
        <v>#NUM!</v>
      </c>
    </row>
    <row r="82" spans="14:19">
      <c r="N82" s="410">
        <v>78</v>
      </c>
      <c r="O82" s="38">
        <f>EmpDetail!B81</f>
        <v>0</v>
      </c>
      <c r="P82" s="410">
        <f>EmpDetail!C81</f>
        <v>0</v>
      </c>
      <c r="Q82" s="410">
        <f>EmpDetail!D81</f>
        <v>0</v>
      </c>
      <c r="R82" s="41">
        <f>EmpDetail!E81</f>
        <v>0</v>
      </c>
      <c r="S82" s="41" t="e">
        <f t="shared" si="2"/>
        <v>#NUM!</v>
      </c>
    </row>
    <row r="83" spans="14:19">
      <c r="N83" s="410">
        <v>79</v>
      </c>
      <c r="O83" s="38">
        <f>EmpDetail!B82</f>
        <v>0</v>
      </c>
      <c r="P83" s="410">
        <f>EmpDetail!C82</f>
        <v>0</v>
      </c>
      <c r="Q83" s="410">
        <f>EmpDetail!D82</f>
        <v>0</v>
      </c>
      <c r="R83" s="41">
        <f>EmpDetail!E82</f>
        <v>0</v>
      </c>
      <c r="S83" s="41" t="e">
        <f t="shared" si="2"/>
        <v>#NUM!</v>
      </c>
    </row>
    <row r="84" spans="14:19">
      <c r="N84" s="410">
        <v>80</v>
      </c>
      <c r="O84" s="38">
        <f>EmpDetail!B83</f>
        <v>0</v>
      </c>
      <c r="P84" s="410">
        <f>EmpDetail!C83</f>
        <v>0</v>
      </c>
      <c r="Q84" s="410">
        <f>EmpDetail!D83</f>
        <v>0</v>
      </c>
      <c r="R84" s="41">
        <f>EmpDetail!E83</f>
        <v>0</v>
      </c>
      <c r="S84" s="41" t="e">
        <f t="shared" si="2"/>
        <v>#NUM!</v>
      </c>
    </row>
    <row r="85" spans="14:19">
      <c r="N85" s="410">
        <v>81</v>
      </c>
      <c r="O85" s="38">
        <f>EmpDetail!B84</f>
        <v>0</v>
      </c>
      <c r="P85" s="410">
        <f>EmpDetail!C84</f>
        <v>0</v>
      </c>
      <c r="Q85" s="410">
        <f>EmpDetail!D84</f>
        <v>0</v>
      </c>
      <c r="R85" s="41">
        <f>EmpDetail!E84</f>
        <v>0</v>
      </c>
      <c r="S85" s="41" t="e">
        <f t="shared" si="2"/>
        <v>#NUM!</v>
      </c>
    </row>
    <row r="86" spans="14:19">
      <c r="N86" s="410">
        <v>82</v>
      </c>
      <c r="O86" s="38">
        <f>EmpDetail!B85</f>
        <v>0</v>
      </c>
      <c r="P86" s="410">
        <f>EmpDetail!C85</f>
        <v>0</v>
      </c>
      <c r="Q86" s="410">
        <f>EmpDetail!D85</f>
        <v>0</v>
      </c>
      <c r="R86" s="41">
        <f>EmpDetail!E85</f>
        <v>0</v>
      </c>
      <c r="S86" s="41" t="e">
        <f t="shared" si="2"/>
        <v>#NUM!</v>
      </c>
    </row>
    <row r="87" spans="14:19">
      <c r="N87" s="410">
        <v>83</v>
      </c>
      <c r="O87" s="38">
        <f>EmpDetail!B86</f>
        <v>0</v>
      </c>
      <c r="P87" s="410">
        <f>EmpDetail!C86</f>
        <v>0</v>
      </c>
      <c r="Q87" s="410">
        <f>EmpDetail!D86</f>
        <v>0</v>
      </c>
      <c r="R87" s="41">
        <f>EmpDetail!E86</f>
        <v>0</v>
      </c>
      <c r="S87" s="41" t="e">
        <f t="shared" si="2"/>
        <v>#NUM!</v>
      </c>
    </row>
    <row r="88" spans="14:19">
      <c r="N88" s="410">
        <v>84</v>
      </c>
      <c r="O88" s="38">
        <f>EmpDetail!B87</f>
        <v>0</v>
      </c>
      <c r="P88" s="410">
        <f>EmpDetail!C87</f>
        <v>0</v>
      </c>
      <c r="Q88" s="410">
        <f>EmpDetail!D87</f>
        <v>0</v>
      </c>
      <c r="R88" s="41">
        <f>EmpDetail!E87</f>
        <v>0</v>
      </c>
      <c r="S88" s="41" t="e">
        <f t="shared" si="2"/>
        <v>#NUM!</v>
      </c>
    </row>
    <row r="89" spans="14:19">
      <c r="N89" s="410">
        <v>85</v>
      </c>
      <c r="O89" s="38">
        <f>EmpDetail!B88</f>
        <v>0</v>
      </c>
      <c r="P89" s="410">
        <f>EmpDetail!C88</f>
        <v>0</v>
      </c>
      <c r="Q89" s="410">
        <f>EmpDetail!D88</f>
        <v>0</v>
      </c>
      <c r="R89" s="41">
        <f>EmpDetail!E88</f>
        <v>0</v>
      </c>
      <c r="S89" s="41" t="e">
        <f t="shared" si="2"/>
        <v>#NUM!</v>
      </c>
    </row>
    <row r="90" spans="14:19">
      <c r="N90" s="410">
        <v>86</v>
      </c>
      <c r="O90" s="38">
        <f>EmpDetail!B89</f>
        <v>0</v>
      </c>
      <c r="P90" s="410">
        <f>EmpDetail!C89</f>
        <v>0</v>
      </c>
      <c r="Q90" s="410">
        <f>EmpDetail!D89</f>
        <v>0</v>
      </c>
      <c r="R90" s="41">
        <f>EmpDetail!E89</f>
        <v>0</v>
      </c>
      <c r="S90" s="41" t="e">
        <f t="shared" si="2"/>
        <v>#NUM!</v>
      </c>
    </row>
    <row r="91" spans="14:19">
      <c r="N91" s="410">
        <v>87</v>
      </c>
      <c r="O91" s="38">
        <f>EmpDetail!B90</f>
        <v>0</v>
      </c>
      <c r="P91" s="410">
        <f>EmpDetail!C90</f>
        <v>0</v>
      </c>
      <c r="Q91" s="410">
        <f>EmpDetail!D90</f>
        <v>0</v>
      </c>
      <c r="R91" s="41">
        <f>EmpDetail!E90</f>
        <v>0</v>
      </c>
      <c r="S91" s="41" t="e">
        <f t="shared" si="2"/>
        <v>#NUM!</v>
      </c>
    </row>
    <row r="92" spans="14:19">
      <c r="N92" s="410">
        <v>88</v>
      </c>
      <c r="O92" s="38">
        <f>EmpDetail!B91</f>
        <v>0</v>
      </c>
      <c r="P92" s="410">
        <f>EmpDetail!C91</f>
        <v>0</v>
      </c>
      <c r="Q92" s="410">
        <f>EmpDetail!D91</f>
        <v>0</v>
      </c>
      <c r="R92" s="41">
        <f>EmpDetail!E91</f>
        <v>0</v>
      </c>
      <c r="S92" s="41" t="e">
        <f t="shared" si="2"/>
        <v>#NUM!</v>
      </c>
    </row>
    <row r="93" spans="14:19">
      <c r="N93" s="410">
        <v>89</v>
      </c>
      <c r="O93" s="38">
        <f>EmpDetail!B92</f>
        <v>0</v>
      </c>
      <c r="P93" s="410">
        <f>EmpDetail!C92</f>
        <v>0</v>
      </c>
      <c r="Q93" s="410">
        <f>EmpDetail!D92</f>
        <v>0</v>
      </c>
      <c r="R93" s="41">
        <f>EmpDetail!E92</f>
        <v>0</v>
      </c>
      <c r="S93" s="41" t="e">
        <f t="shared" si="2"/>
        <v>#NUM!</v>
      </c>
    </row>
    <row r="94" spans="14:19">
      <c r="N94" s="410">
        <v>90</v>
      </c>
      <c r="O94" s="38">
        <f>EmpDetail!B93</f>
        <v>0</v>
      </c>
      <c r="P94" s="410">
        <f>EmpDetail!C93</f>
        <v>0</v>
      </c>
      <c r="Q94" s="410">
        <f>EmpDetail!D93</f>
        <v>0</v>
      </c>
      <c r="R94" s="41">
        <f>EmpDetail!E93</f>
        <v>0</v>
      </c>
      <c r="S94" s="41" t="e">
        <f t="shared" si="2"/>
        <v>#NUM!</v>
      </c>
    </row>
    <row r="95" spans="14:19">
      <c r="N95" s="410">
        <v>91</v>
      </c>
      <c r="O95" s="38">
        <f>EmpDetail!B94</f>
        <v>0</v>
      </c>
      <c r="P95" s="410">
        <f>EmpDetail!C94</f>
        <v>0</v>
      </c>
      <c r="Q95" s="410">
        <f>EmpDetail!D94</f>
        <v>0</v>
      </c>
      <c r="R95" s="41">
        <f>EmpDetail!E94</f>
        <v>0</v>
      </c>
      <c r="S95" s="41" t="e">
        <f t="shared" si="2"/>
        <v>#NUM!</v>
      </c>
    </row>
    <row r="96" spans="14:19">
      <c r="N96" s="410">
        <v>92</v>
      </c>
      <c r="O96" s="38">
        <f>EmpDetail!B95</f>
        <v>0</v>
      </c>
      <c r="P96" s="410">
        <f>EmpDetail!C95</f>
        <v>0</v>
      </c>
      <c r="Q96" s="410">
        <f>EmpDetail!D95</f>
        <v>0</v>
      </c>
      <c r="R96" s="41">
        <f>EmpDetail!E95</f>
        <v>0</v>
      </c>
      <c r="S96" s="41" t="e">
        <f t="shared" si="2"/>
        <v>#NUM!</v>
      </c>
    </row>
    <row r="97" spans="14:19">
      <c r="N97" s="410">
        <v>93</v>
      </c>
      <c r="O97" s="38">
        <f>EmpDetail!B96</f>
        <v>0</v>
      </c>
      <c r="P97" s="410">
        <f>EmpDetail!C96</f>
        <v>0</v>
      </c>
      <c r="Q97" s="410">
        <f>EmpDetail!D96</f>
        <v>0</v>
      </c>
      <c r="R97" s="41">
        <f>EmpDetail!E96</f>
        <v>0</v>
      </c>
      <c r="S97" s="41" t="e">
        <f t="shared" si="2"/>
        <v>#NUM!</v>
      </c>
    </row>
    <row r="98" spans="14:19">
      <c r="N98" s="410">
        <v>94</v>
      </c>
      <c r="O98" s="38">
        <f>EmpDetail!B97</f>
        <v>0</v>
      </c>
      <c r="P98" s="410">
        <f>EmpDetail!C97</f>
        <v>0</v>
      </c>
      <c r="Q98" s="410">
        <f>EmpDetail!D97</f>
        <v>0</v>
      </c>
      <c r="R98" s="41">
        <f>EmpDetail!E97</f>
        <v>0</v>
      </c>
      <c r="S98" s="41" t="e">
        <f t="shared" si="2"/>
        <v>#NUM!</v>
      </c>
    </row>
    <row r="99" spans="14:19">
      <c r="N99" s="410">
        <v>95</v>
      </c>
      <c r="O99" s="38">
        <f>EmpDetail!B98</f>
        <v>0</v>
      </c>
      <c r="P99" s="410">
        <f>EmpDetail!C98</f>
        <v>0</v>
      </c>
      <c r="Q99" s="410">
        <f>EmpDetail!D98</f>
        <v>0</v>
      </c>
      <c r="R99" s="41">
        <f>EmpDetail!E98</f>
        <v>0</v>
      </c>
      <c r="S99" s="41" t="e">
        <f t="shared" si="2"/>
        <v>#NUM!</v>
      </c>
    </row>
    <row r="100" spans="14:19">
      <c r="N100" s="410">
        <v>96</v>
      </c>
      <c r="O100" s="38">
        <f>EmpDetail!B99</f>
        <v>0</v>
      </c>
      <c r="P100" s="410">
        <f>EmpDetail!C99</f>
        <v>0</v>
      </c>
      <c r="Q100" s="410">
        <f>EmpDetail!D99</f>
        <v>0</v>
      </c>
      <c r="R100" s="41">
        <f>EmpDetail!E99</f>
        <v>0</v>
      </c>
      <c r="S100" s="41" t="e">
        <f t="shared" si="2"/>
        <v>#NUM!</v>
      </c>
    </row>
    <row r="101" spans="14:19">
      <c r="N101" s="410">
        <v>97</v>
      </c>
      <c r="O101" s="38">
        <f>EmpDetail!B100</f>
        <v>0</v>
      </c>
      <c r="P101" s="410">
        <f>EmpDetail!C100</f>
        <v>0</v>
      </c>
      <c r="Q101" s="410">
        <f>EmpDetail!D100</f>
        <v>0</v>
      </c>
      <c r="R101" s="41">
        <f>EmpDetail!E100</f>
        <v>0</v>
      </c>
      <c r="S101" s="41" t="e">
        <f t="shared" si="2"/>
        <v>#NUM!</v>
      </c>
    </row>
    <row r="102" spans="14:19">
      <c r="N102" s="410">
        <v>98</v>
      </c>
      <c r="O102" s="38">
        <f>EmpDetail!B101</f>
        <v>0</v>
      </c>
      <c r="P102" s="410">
        <f>EmpDetail!C101</f>
        <v>0</v>
      </c>
      <c r="Q102" s="410">
        <f>EmpDetail!D101</f>
        <v>0</v>
      </c>
      <c r="R102" s="41">
        <f>EmpDetail!E101</f>
        <v>0</v>
      </c>
      <c r="S102" s="41" t="e">
        <f t="shared" si="2"/>
        <v>#NUM!</v>
      </c>
    </row>
    <row r="103" spans="14:19">
      <c r="N103" s="410">
        <v>99</v>
      </c>
      <c r="O103" s="38">
        <f>EmpDetail!B102</f>
        <v>0</v>
      </c>
      <c r="P103" s="410">
        <f>EmpDetail!C102</f>
        <v>0</v>
      </c>
      <c r="Q103" s="410">
        <f>EmpDetail!D102</f>
        <v>0</v>
      </c>
      <c r="R103" s="41">
        <f>EmpDetail!E102</f>
        <v>0</v>
      </c>
      <c r="S103" s="41" t="e">
        <f t="shared" si="2"/>
        <v>#NUM!</v>
      </c>
    </row>
    <row r="104" spans="14:19">
      <c r="N104" s="410">
        <v>100</v>
      </c>
      <c r="O104" s="38">
        <f>EmpDetail!B103</f>
        <v>0</v>
      </c>
      <c r="P104" s="410">
        <f>EmpDetail!C103</f>
        <v>0</v>
      </c>
      <c r="Q104" s="410">
        <f>EmpDetail!D103</f>
        <v>0</v>
      </c>
      <c r="R104" s="41">
        <f>EmpDetail!E103</f>
        <v>0</v>
      </c>
      <c r="S104" s="41" t="e">
        <f t="shared" si="2"/>
        <v>#NUM!</v>
      </c>
    </row>
  </sheetData>
  <sheetProtection password="87C9" sheet="1" objects="1" scenarios="1"/>
  <protectedRanges>
    <protectedRange sqref="C15" name="Range7"/>
    <protectedRange sqref="H11" name="Range5"/>
    <protectedRange sqref="B6:C7" name="Range3"/>
    <protectedRange sqref="I3" name="Range1"/>
    <protectedRange sqref="B5:E5" name="Range2"/>
    <protectedRange sqref="L8" name="Range4"/>
    <protectedRange sqref="E32" name="Range6"/>
  </protectedRanges>
  <mergeCells count="21">
    <mergeCell ref="K6:M7"/>
    <mergeCell ref="F38:H38"/>
    <mergeCell ref="F39:H39"/>
    <mergeCell ref="F26:H26"/>
    <mergeCell ref="F27:H27"/>
    <mergeCell ref="F28:H28"/>
    <mergeCell ref="B32:D32"/>
    <mergeCell ref="C33:D33"/>
    <mergeCell ref="F37:H37"/>
    <mergeCell ref="B11:G11"/>
    <mergeCell ref="B13:C13"/>
    <mergeCell ref="D13:E13"/>
    <mergeCell ref="A14:F14"/>
    <mergeCell ref="H14:I14"/>
    <mergeCell ref="A17:B17"/>
    <mergeCell ref="A1:I1"/>
    <mergeCell ref="B5:E5"/>
    <mergeCell ref="B6:C6"/>
    <mergeCell ref="B7:C7"/>
    <mergeCell ref="C10:D10"/>
    <mergeCell ref="F10:I10"/>
  </mergeCells>
  <pageMargins left="0.27" right="0.17" top="0.75" bottom="0.48" header="0.3" footer="0.3"/>
  <pageSetup paperSize="9" scale="90" orientation="portrait" blackAndWhite="1" verticalDpi="0" r:id="rId1"/>
  <drawing r:id="rId2"/>
</worksheet>
</file>

<file path=xl/worksheets/sheet37.xml><?xml version="1.0" encoding="utf-8"?>
<worksheet xmlns="http://schemas.openxmlformats.org/spreadsheetml/2006/main" xmlns:r="http://schemas.openxmlformats.org/officeDocument/2006/relationships">
  <sheetPr codeName="Sheet37"/>
  <dimension ref="A1:R104"/>
  <sheetViews>
    <sheetView showGridLines="0" showRowColHeaders="0" workbookViewId="0">
      <selection activeCell="K3" sqref="K3"/>
    </sheetView>
  </sheetViews>
  <sheetFormatPr defaultRowHeight="14.4"/>
  <cols>
    <col min="1" max="1" width="11.33203125" customWidth="1"/>
    <col min="2" max="2" width="11.5546875" customWidth="1"/>
    <col min="8" max="8" width="18.6640625" customWidth="1"/>
    <col min="12" max="12" width="11.6640625" customWidth="1"/>
    <col min="13" max="16" width="0" hidden="1" customWidth="1"/>
    <col min="17" max="18" width="10.6640625" hidden="1" customWidth="1"/>
  </cols>
  <sheetData>
    <row r="1" spans="1:18" ht="24" customHeight="1">
      <c r="A1" s="1895" t="str">
        <f>Master!G2&amp;Master!H2</f>
        <v>कार्यालय&amp;राजकीय उच्च माध्यमिक विद्यालय ]चौगाई]टोंक</v>
      </c>
      <c r="B1" s="1895"/>
      <c r="C1" s="1895"/>
      <c r="D1" s="1895"/>
      <c r="E1" s="1895"/>
      <c r="F1" s="1895"/>
      <c r="G1" s="1895"/>
      <c r="H1" s="1895"/>
    </row>
    <row r="2" spans="1:18" ht="12.75" customHeight="1">
      <c r="A2" s="470" t="s">
        <v>283</v>
      </c>
      <c r="B2" s="471" t="str">
        <f>Master!H3&amp;Master!I3&amp;Master!J3&amp;Master!E3&amp;"/"</f>
        <v>राउमावि/चौगाई/संस्था/2021-22/</v>
      </c>
      <c r="C2" s="472"/>
      <c r="D2" s="472"/>
      <c r="E2" s="472"/>
      <c r="F2" s="472"/>
      <c r="G2" s="470" t="s">
        <v>226</v>
      </c>
      <c r="H2" s="473">
        <f ca="1">TODAY()</f>
        <v>44369</v>
      </c>
    </row>
    <row r="3" spans="1:18" ht="25.2">
      <c r="A3" s="1896" t="s">
        <v>965</v>
      </c>
      <c r="B3" s="1896"/>
      <c r="C3" s="1896"/>
      <c r="D3" s="1896"/>
      <c r="E3" s="1896"/>
      <c r="F3" s="1896"/>
      <c r="G3" s="1896"/>
      <c r="H3" s="1896"/>
      <c r="N3" s="38" t="str">
        <f>IF(ISNA(VLOOKUP($K6,$M$5:$R$104,2,FALSE)),"",VLOOKUP($K6,$M$5:$R$104,2,FALSE))</f>
        <v>NksVw yky jsxj</v>
      </c>
      <c r="O3" s="38" t="str">
        <f>IF(ISNA(VLOOKUP($K6,$M$5:$R$104,3,FALSE)),"",VLOOKUP($K6,$M$5:$R$104,3,FALSE))</f>
        <v>अध्यापक ग्रेड III</v>
      </c>
      <c r="P3" s="38" t="str">
        <f>IF(ISNA(VLOOKUP($K6,$M$5:$R$104,4,FALSE)),"",VLOOKUP($K6,$M$5:$R$104,4,FALSE))</f>
        <v>राउमावि चौगाई</v>
      </c>
      <c r="Q3" s="463">
        <f>IF(ISNA(VLOOKUP($K6,$M$5:$R$104,6,FALSE)),"",VLOOKUP($K6,$M$5:$R$104,6,FALSE))</f>
        <v>46599</v>
      </c>
    </row>
    <row r="4" spans="1:18" ht="6.75" customHeight="1">
      <c r="A4" s="228"/>
      <c r="B4" s="228"/>
      <c r="C4" s="228"/>
      <c r="D4" s="228"/>
      <c r="E4" s="228"/>
      <c r="F4" s="228"/>
      <c r="G4" s="228"/>
      <c r="H4" s="228"/>
    </row>
    <row r="5" spans="1:18" ht="22.8">
      <c r="A5" s="1777" t="str">
        <f>"izekf.kr fd;k tkrk gS fd Jh@Jhefr "&amp;N3&amp;" inuke "&amp;O3</f>
        <v>izekf.kr fd;k tkrk gS fd Jh@Jhefr NksVw yky jsxj inuke अध्यापक ग्रेड III</v>
      </c>
      <c r="B5" s="1777"/>
      <c r="C5" s="1777"/>
      <c r="D5" s="1777"/>
      <c r="E5" s="1777"/>
      <c r="F5" s="1777"/>
      <c r="G5" s="1777"/>
      <c r="H5" s="1777"/>
      <c r="J5" s="1891" t="s">
        <v>1517</v>
      </c>
      <c r="K5" s="1891"/>
      <c r="L5" s="1891"/>
      <c r="M5">
        <v>1</v>
      </c>
      <c r="N5" s="410" t="str">
        <f>EmpDetail!B4</f>
        <v>fd'ku yky cSjok</v>
      </c>
      <c r="O5" s="410" t="str">
        <f>EmpDetail!C4</f>
        <v>प्रधानाचार्य</v>
      </c>
      <c r="P5" s="410" t="str">
        <f>EmpDetail!D4</f>
        <v>राउमावि चौगाई</v>
      </c>
      <c r="Q5" s="41">
        <f>EmpDetail!E4</f>
        <v>22656</v>
      </c>
      <c r="R5" s="41">
        <f>IF(Q5="","",DATE(YEAR(Q5-1)+60,(MONTH(Q5-1))+1,0))</f>
        <v>44592</v>
      </c>
    </row>
    <row r="6" spans="1:18" ht="18">
      <c r="A6" s="409" t="s">
        <v>425</v>
      </c>
      <c r="B6" s="1786" t="str">
        <f>P3</f>
        <v>राउमावि चौगाई</v>
      </c>
      <c r="C6" s="1786"/>
      <c r="D6" s="1786"/>
      <c r="E6" s="1751" t="s">
        <v>1519</v>
      </c>
      <c r="F6" s="1751"/>
      <c r="G6" s="1751"/>
      <c r="H6" s="1751"/>
      <c r="K6" s="465">
        <v>11</v>
      </c>
      <c r="M6" s="410">
        <v>2</v>
      </c>
      <c r="N6" s="410" t="str">
        <f>EmpDetail!B5</f>
        <v>iwj.k pUn y{kdkj</v>
      </c>
      <c r="O6" s="410" t="str">
        <f>EmpDetail!C5</f>
        <v>व्याख्याता</v>
      </c>
      <c r="P6" s="410" t="str">
        <f>EmpDetail!D5</f>
        <v>राउमावि चौगाई</v>
      </c>
      <c r="Q6" s="41">
        <f>EmpDetail!E5</f>
        <v>26122</v>
      </c>
      <c r="R6" s="41">
        <f t="shared" ref="R6:R69" si="0">IF(Q6="","",DATE(YEAR(Q6-1)+60,(MONTH(Q6-1))+1,0))</f>
        <v>48060</v>
      </c>
    </row>
    <row r="7" spans="1:18" ht="18">
      <c r="A7" s="409" t="s">
        <v>226</v>
      </c>
      <c r="B7" s="464">
        <f>Q3</f>
        <v>46599</v>
      </c>
      <c r="C7" s="1751" t="s">
        <v>1518</v>
      </c>
      <c r="D7" s="1751"/>
      <c r="E7" s="1751"/>
      <c r="F7" s="1751"/>
      <c r="G7" s="1751"/>
      <c r="H7" s="1751"/>
      <c r="M7" s="410">
        <v>3</v>
      </c>
      <c r="N7" s="410" t="str">
        <f>EmpDetail!B6</f>
        <v>jktsUnz dqekj tSu</v>
      </c>
      <c r="O7" s="410" t="str">
        <f>EmpDetail!C6</f>
        <v>व्याख्याता</v>
      </c>
      <c r="P7" s="410" t="str">
        <f>EmpDetail!D6</f>
        <v>राउमावि चौगाई</v>
      </c>
      <c r="Q7" s="41">
        <f>EmpDetail!E6</f>
        <v>25095</v>
      </c>
      <c r="R7" s="41">
        <f t="shared" si="0"/>
        <v>47026</v>
      </c>
    </row>
    <row r="8" spans="1:18" ht="12.75" customHeight="1">
      <c r="A8" s="1894"/>
      <c r="B8" s="1894"/>
      <c r="C8" s="1894"/>
      <c r="D8" s="1894"/>
      <c r="E8" s="1894"/>
      <c r="F8" s="1894"/>
      <c r="G8" s="1894"/>
      <c r="H8" s="1894"/>
      <c r="M8" s="410">
        <v>4</v>
      </c>
      <c r="N8" s="410" t="str">
        <f>EmpDetail!B7</f>
        <v>fd'ku yky cSjok</v>
      </c>
      <c r="O8" s="410" t="str">
        <f>EmpDetail!C7</f>
        <v>व्याख्याता</v>
      </c>
      <c r="P8" s="410" t="str">
        <f>EmpDetail!D7</f>
        <v>राउमावि चौगाई</v>
      </c>
      <c r="Q8" s="41">
        <f>EmpDetail!E7</f>
        <v>27217</v>
      </c>
      <c r="R8" s="41">
        <f t="shared" si="0"/>
        <v>49156</v>
      </c>
    </row>
    <row r="9" spans="1:18" ht="36.75" customHeight="1">
      <c r="A9" s="1892" t="s">
        <v>1521</v>
      </c>
      <c r="B9" s="1892"/>
      <c r="C9" s="1892"/>
      <c r="D9" s="1892"/>
      <c r="E9" s="1892"/>
      <c r="F9" s="1892"/>
      <c r="G9" s="1892"/>
      <c r="H9" s="1892"/>
      <c r="M9" s="410">
        <v>5</v>
      </c>
      <c r="N9" s="410" t="str">
        <f>EmpDetail!B8</f>
        <v>lR;ukjk;.k 'kekZ</v>
      </c>
      <c r="O9" s="410" t="str">
        <f>EmpDetail!C8</f>
        <v>वरिष्ठ अध्यापक</v>
      </c>
      <c r="P9" s="410" t="str">
        <f>EmpDetail!D8</f>
        <v>राउमावि चौगाई</v>
      </c>
      <c r="Q9" s="41">
        <f>EmpDetail!E8</f>
        <v>22828</v>
      </c>
      <c r="R9" s="41">
        <f t="shared" si="0"/>
        <v>44742</v>
      </c>
    </row>
    <row r="10" spans="1:18" ht="18.75" customHeight="1">
      <c r="A10" s="1892" t="s">
        <v>1516</v>
      </c>
      <c r="B10" s="1892"/>
      <c r="C10" s="1892"/>
      <c r="D10" s="1892"/>
      <c r="E10" s="1892"/>
      <c r="F10" s="1892"/>
      <c r="G10" s="1892"/>
      <c r="H10" s="1892"/>
      <c r="M10" s="410">
        <v>6</v>
      </c>
      <c r="N10" s="410" t="str">
        <f>EmpDetail!B9</f>
        <v>iq"ik tSu</v>
      </c>
      <c r="O10" s="410" t="str">
        <f>EmpDetail!C9</f>
        <v>वरिष्ठ अध्यापक</v>
      </c>
      <c r="P10" s="410" t="str">
        <f>EmpDetail!D9</f>
        <v>राउमावि चौगाई</v>
      </c>
      <c r="Q10" s="41">
        <f>EmpDetail!E9</f>
        <v>23477</v>
      </c>
      <c r="R10" s="41">
        <f t="shared" si="0"/>
        <v>45412</v>
      </c>
    </row>
    <row r="11" spans="1:18" ht="52.5" customHeight="1">
      <c r="A11" s="1893" t="s">
        <v>1520</v>
      </c>
      <c r="B11" s="1893"/>
      <c r="C11" s="1893"/>
      <c r="D11" s="1893"/>
      <c r="E11" s="1893"/>
      <c r="F11" s="1893"/>
      <c r="G11" s="1893"/>
      <c r="H11" s="1893"/>
      <c r="M11" s="410">
        <v>7</v>
      </c>
      <c r="N11" s="410" t="str">
        <f>EmpDetail!B10</f>
        <v>vk'kkjke eh.kk</v>
      </c>
      <c r="O11" s="410" t="str">
        <f>EmpDetail!C10</f>
        <v>वरिष्ठ अध्यापक</v>
      </c>
      <c r="P11" s="410" t="str">
        <f>EmpDetail!D10</f>
        <v>राउमावि चौगाई</v>
      </c>
      <c r="Q11" s="41">
        <f>EmpDetail!E10</f>
        <v>28652</v>
      </c>
      <c r="R11" s="41">
        <f t="shared" si="0"/>
        <v>50586</v>
      </c>
    </row>
    <row r="12" spans="1:18" ht="18">
      <c r="A12" s="1892" t="s">
        <v>966</v>
      </c>
      <c r="B12" s="1892"/>
      <c r="C12" s="1892"/>
      <c r="D12" s="1892"/>
      <c r="E12" s="1892"/>
      <c r="F12" s="1892"/>
      <c r="G12" s="1892"/>
      <c r="H12" s="1892"/>
      <c r="M12" s="410">
        <v>8</v>
      </c>
      <c r="N12" s="410" t="str">
        <f>EmpDetail!B11</f>
        <v>t;iky flag</v>
      </c>
      <c r="O12" s="410" t="str">
        <f>EmpDetail!C11</f>
        <v>वरिष्ठ अध्यापक</v>
      </c>
      <c r="P12" s="410" t="str">
        <f>EmpDetail!D11</f>
        <v>राउमावि चौगाई</v>
      </c>
      <c r="Q12" s="41">
        <f>EmpDetail!E11</f>
        <v>26331</v>
      </c>
      <c r="R12" s="41">
        <f t="shared" si="0"/>
        <v>48273</v>
      </c>
    </row>
    <row r="13" spans="1:18" ht="18">
      <c r="A13" s="228"/>
      <c r="B13" s="228"/>
      <c r="C13" s="228"/>
      <c r="D13" s="228"/>
      <c r="E13" s="228"/>
      <c r="F13" s="228"/>
      <c r="G13" s="228"/>
      <c r="H13" s="228"/>
      <c r="M13" s="410">
        <v>9</v>
      </c>
      <c r="N13" s="410" t="str">
        <f>EmpDetail!B12</f>
        <v>jkeizlkn jsxj</v>
      </c>
      <c r="O13" s="410" t="str">
        <f>EmpDetail!C12</f>
        <v>वरिष्ठ अध्यापक</v>
      </c>
      <c r="P13" s="410" t="str">
        <f>EmpDetail!D12</f>
        <v>राउमावि चौगाई</v>
      </c>
      <c r="Q13" s="41">
        <f>EmpDetail!E12</f>
        <v>28642</v>
      </c>
      <c r="R13" s="41">
        <f t="shared" si="0"/>
        <v>50556</v>
      </c>
    </row>
    <row r="14" spans="1:18" ht="18">
      <c r="A14" s="228"/>
      <c r="B14" s="228"/>
      <c r="C14" s="228"/>
      <c r="D14" s="228"/>
      <c r="E14" s="228"/>
      <c r="F14" s="228"/>
      <c r="G14" s="1781" t="str">
        <f>Master!B2</f>
        <v>प्रधानाचार्य</v>
      </c>
      <c r="H14" s="1781"/>
      <c r="M14" s="410">
        <v>10</v>
      </c>
      <c r="N14" s="410" t="str">
        <f>EmpDetail!B13</f>
        <v>egsUnz dqekj tkV</v>
      </c>
      <c r="O14" s="410" t="str">
        <f>EmpDetail!C13</f>
        <v>शारीरिक शिक्षक</v>
      </c>
      <c r="P14" s="410" t="str">
        <f>EmpDetail!D13</f>
        <v>राउमावि चौगाई</v>
      </c>
      <c r="Q14" s="41">
        <f>EmpDetail!E13</f>
        <v>27789</v>
      </c>
      <c r="R14" s="41">
        <f t="shared" si="0"/>
        <v>49705</v>
      </c>
    </row>
    <row r="15" spans="1:18" ht="18">
      <c r="A15" s="228"/>
      <c r="B15" s="228"/>
      <c r="C15" s="228"/>
      <c r="D15" s="228"/>
      <c r="E15" s="228"/>
      <c r="F15" s="228"/>
      <c r="G15" s="1781" t="str">
        <f>Master!B3</f>
        <v xml:space="preserve">राजकीय उच्च माध्यमिक विद्यालय </v>
      </c>
      <c r="H15" s="1781"/>
      <c r="M15" s="410">
        <v>11</v>
      </c>
      <c r="N15" s="410" t="str">
        <f>EmpDetail!B14</f>
        <v>NksVw yky jsxj</v>
      </c>
      <c r="O15" s="410" t="str">
        <f>EmpDetail!C14</f>
        <v>अध्यापक ग्रेड III</v>
      </c>
      <c r="P15" s="410" t="str">
        <f>EmpDetail!D14</f>
        <v>राउमावि चौगाई</v>
      </c>
      <c r="Q15" s="41">
        <f>EmpDetail!E14</f>
        <v>24663</v>
      </c>
      <c r="R15" s="41">
        <f t="shared" si="0"/>
        <v>46599</v>
      </c>
    </row>
    <row r="16" spans="1:18" ht="18">
      <c r="A16" s="228"/>
      <c r="B16" s="228"/>
      <c r="C16" s="228"/>
      <c r="D16" s="228"/>
      <c r="E16" s="228"/>
      <c r="F16" s="228"/>
      <c r="G16" s="1781" t="str">
        <f>Master!B4</f>
        <v>चौगाई]टोंक</v>
      </c>
      <c r="H16" s="1781"/>
      <c r="M16" s="410">
        <v>12</v>
      </c>
      <c r="N16" s="410" t="str">
        <f>EmpDetail!B15</f>
        <v>dUgS;k yky egkoj</v>
      </c>
      <c r="O16" s="410" t="str">
        <f>EmpDetail!C15</f>
        <v>अध्यापक ग्रेड III</v>
      </c>
      <c r="P16" s="410" t="str">
        <f>EmpDetail!D15</f>
        <v>राउमावि चौगाई</v>
      </c>
      <c r="Q16" s="41">
        <f>EmpDetail!E15</f>
        <v>22741</v>
      </c>
      <c r="R16" s="41">
        <f t="shared" si="0"/>
        <v>44681</v>
      </c>
    </row>
    <row r="17" spans="1:18" ht="18">
      <c r="A17" s="91"/>
      <c r="B17" s="91"/>
      <c r="C17" s="91"/>
      <c r="D17" s="91"/>
      <c r="E17" s="91"/>
      <c r="F17" s="91"/>
      <c r="G17" s="91"/>
      <c r="H17" s="91"/>
      <c r="M17" s="410">
        <v>13</v>
      </c>
      <c r="N17" s="410" t="str">
        <f>EmpDetail!B16</f>
        <v>prqHkqZt tkV</v>
      </c>
      <c r="O17" s="410" t="str">
        <f>EmpDetail!C16</f>
        <v>अध्यापक ग्रेड III</v>
      </c>
      <c r="P17" s="410" t="str">
        <f>EmpDetail!D16</f>
        <v>राउमावि चौगाई</v>
      </c>
      <c r="Q17" s="41">
        <f>EmpDetail!E16</f>
        <v>27854</v>
      </c>
      <c r="R17" s="41">
        <f t="shared" si="0"/>
        <v>49795</v>
      </c>
    </row>
    <row r="18" spans="1:18" ht="18">
      <c r="A18" s="91"/>
      <c r="B18" s="91"/>
      <c r="C18" s="91"/>
      <c r="D18" s="91"/>
      <c r="E18" s="91"/>
      <c r="F18" s="91"/>
      <c r="G18" s="91"/>
      <c r="H18" s="91"/>
      <c r="M18" s="410">
        <v>14</v>
      </c>
      <c r="N18" s="410" t="str">
        <f>EmpDetail!B17</f>
        <v>vklsQk [kku</v>
      </c>
      <c r="O18" s="410" t="str">
        <f>EmpDetail!C17</f>
        <v>अध्यापक ग्रेड III</v>
      </c>
      <c r="P18" s="410" t="str">
        <f>EmpDetail!D17</f>
        <v>राउमावि चौगाई</v>
      </c>
      <c r="Q18" s="41">
        <f>EmpDetail!E17</f>
        <v>25943</v>
      </c>
      <c r="R18" s="41">
        <f t="shared" si="0"/>
        <v>47879</v>
      </c>
    </row>
    <row r="19" spans="1:18" ht="18">
      <c r="A19" s="91"/>
      <c r="B19" s="91"/>
      <c r="C19" s="91"/>
      <c r="D19" s="91"/>
      <c r="E19" s="91"/>
      <c r="F19" s="91"/>
      <c r="G19" s="91"/>
      <c r="H19" s="91"/>
      <c r="M19" s="410">
        <v>15</v>
      </c>
      <c r="N19" s="410" t="str">
        <f>EmpDetail!B18</f>
        <v>lq'khyk cSjok</v>
      </c>
      <c r="O19" s="410" t="str">
        <f>EmpDetail!C18</f>
        <v>कनिष्ठ सहायक</v>
      </c>
      <c r="P19" s="410" t="str">
        <f>EmpDetail!D18</f>
        <v>राउमावि चौगाई</v>
      </c>
      <c r="Q19" s="41">
        <f>EmpDetail!E18</f>
        <v>34700</v>
      </c>
      <c r="R19" s="41">
        <f t="shared" si="0"/>
        <v>56614</v>
      </c>
    </row>
    <row r="20" spans="1:18" ht="18">
      <c r="A20" s="91"/>
      <c r="B20" s="91"/>
      <c r="C20" s="91"/>
      <c r="D20" s="91"/>
      <c r="E20" s="91"/>
      <c r="F20" s="91"/>
      <c r="G20" s="91"/>
      <c r="H20" s="91"/>
      <c r="M20" s="410">
        <v>16</v>
      </c>
      <c r="N20" s="410" t="str">
        <f>EmpDetail!B19</f>
        <v>txnh'k izlkn rsyh</v>
      </c>
      <c r="O20" s="410" t="str">
        <f>EmpDetail!C19</f>
        <v>सहायक कर्मचारी</v>
      </c>
      <c r="P20" s="410" t="str">
        <f>EmpDetail!D19</f>
        <v>राउमावि चौगाई</v>
      </c>
      <c r="Q20" s="41">
        <f>EmpDetail!E19</f>
        <v>22801</v>
      </c>
      <c r="R20" s="41">
        <f t="shared" si="0"/>
        <v>44742</v>
      </c>
    </row>
    <row r="21" spans="1:18" ht="18">
      <c r="A21" s="91"/>
      <c r="B21" s="91"/>
      <c r="C21" s="91"/>
      <c r="D21" s="91"/>
      <c r="E21" s="91"/>
      <c r="F21" s="91"/>
      <c r="G21" s="91"/>
      <c r="H21" s="91"/>
      <c r="M21" s="410">
        <v>17</v>
      </c>
      <c r="N21" s="410" t="str">
        <f>EmpDetail!B20</f>
        <v>jfoUnz dqekj tSu</v>
      </c>
      <c r="O21" s="410" t="str">
        <f>EmpDetail!C20</f>
        <v>अध्यापक ग्रेड III</v>
      </c>
      <c r="P21" s="410" t="str">
        <f>EmpDetail!D20</f>
        <v>राउप्रावि मोहिनी</v>
      </c>
      <c r="Q21" s="41">
        <f>EmpDetail!E20</f>
        <v>24708</v>
      </c>
      <c r="R21" s="41">
        <f t="shared" si="0"/>
        <v>46630</v>
      </c>
    </row>
    <row r="22" spans="1:18" ht="18">
      <c r="A22" s="91"/>
      <c r="B22" s="91"/>
      <c r="C22" s="91"/>
      <c r="D22" s="91"/>
      <c r="E22" s="91"/>
      <c r="F22" s="91"/>
      <c r="G22" s="91"/>
      <c r="H22" s="91"/>
      <c r="M22" s="410">
        <v>18</v>
      </c>
      <c r="N22" s="410" t="str">
        <f>EmpDetail!B21</f>
        <v xml:space="preserve"> ';ke lqUnj ckxkSM</v>
      </c>
      <c r="O22" s="410" t="str">
        <f>EmpDetail!C21</f>
        <v>अध्यापक ग्रेड III</v>
      </c>
      <c r="P22" s="410" t="str">
        <f>EmpDetail!D21</f>
        <v>राउप्रावि मोहिनी</v>
      </c>
      <c r="Q22" s="41">
        <f>EmpDetail!E21</f>
        <v>30538</v>
      </c>
      <c r="R22" s="41">
        <f t="shared" si="0"/>
        <v>52474</v>
      </c>
    </row>
    <row r="23" spans="1:18" ht="18">
      <c r="A23" s="91"/>
      <c r="B23" s="91"/>
      <c r="C23" s="91"/>
      <c r="D23" s="91"/>
      <c r="E23" s="91"/>
      <c r="F23" s="91"/>
      <c r="G23" s="91"/>
      <c r="H23" s="91"/>
      <c r="M23" s="410">
        <v>19</v>
      </c>
      <c r="N23" s="410" t="str">
        <f>EmpDetail!B22</f>
        <v>d`".kk 'kekZ</v>
      </c>
      <c r="O23" s="410" t="str">
        <f>EmpDetail!C22</f>
        <v>प्रबोधक</v>
      </c>
      <c r="P23" s="410" t="str">
        <f>EmpDetail!D22</f>
        <v>राउप्रावि मोहिनी</v>
      </c>
      <c r="Q23" s="41">
        <f>EmpDetail!E22</f>
        <v>26517</v>
      </c>
      <c r="R23" s="41">
        <f t="shared" si="0"/>
        <v>48457</v>
      </c>
    </row>
    <row r="24" spans="1:18" ht="18">
      <c r="A24" s="91"/>
      <c r="B24" s="91"/>
      <c r="C24" s="91"/>
      <c r="D24" s="91"/>
      <c r="E24" s="91"/>
      <c r="F24" s="91"/>
      <c r="G24" s="91"/>
      <c r="H24" s="91"/>
      <c r="M24" s="410">
        <v>20</v>
      </c>
      <c r="N24" s="410" t="str">
        <f>EmpDetail!B23</f>
        <v>/keZsUnz pkS/kjh</v>
      </c>
      <c r="O24" s="410" t="str">
        <f>EmpDetail!C23</f>
        <v>अध्यापक ग्रेड III</v>
      </c>
      <c r="P24" s="410" t="str">
        <f>EmpDetail!D23</f>
        <v>राउप्रावि गोरधनपुरा</v>
      </c>
      <c r="Q24" s="41">
        <f>EmpDetail!E23</f>
        <v>32937</v>
      </c>
      <c r="R24" s="41">
        <f t="shared" si="0"/>
        <v>54878</v>
      </c>
    </row>
    <row r="25" spans="1:18" ht="18">
      <c r="A25" s="91"/>
      <c r="B25" s="91"/>
      <c r="C25" s="91"/>
      <c r="D25" s="91"/>
      <c r="E25" s="91"/>
      <c r="F25" s="91"/>
      <c r="G25" s="91"/>
      <c r="H25" s="91"/>
      <c r="M25" s="410">
        <v>21</v>
      </c>
      <c r="N25" s="410" t="str">
        <f>EmpDetail!B24</f>
        <v>izgykn ekyh</v>
      </c>
      <c r="O25" s="410" t="str">
        <f>EmpDetail!C24</f>
        <v>प्रबोधक</v>
      </c>
      <c r="P25" s="410" t="str">
        <f>EmpDetail!D24</f>
        <v>राउप्रावि गोरधनपुरा</v>
      </c>
      <c r="Q25" s="41">
        <f>EmpDetail!E24</f>
        <v>27248</v>
      </c>
      <c r="R25" s="41">
        <f t="shared" si="0"/>
        <v>49187</v>
      </c>
    </row>
    <row r="26" spans="1:18" ht="18">
      <c r="A26" s="91"/>
      <c r="B26" s="91"/>
      <c r="C26" s="91"/>
      <c r="D26" s="91"/>
      <c r="E26" s="91"/>
      <c r="F26" s="91"/>
      <c r="G26" s="91"/>
      <c r="H26" s="91"/>
      <c r="M26" s="410">
        <v>22</v>
      </c>
      <c r="N26" s="410" t="str">
        <f>EmpDetail!B25</f>
        <v>jken;ky xqtZj</v>
      </c>
      <c r="O26" s="410" t="str">
        <f>EmpDetail!C25</f>
        <v>प्रबोधक</v>
      </c>
      <c r="P26" s="410" t="str">
        <f>EmpDetail!D25</f>
        <v>राउप्रावि सोंदीफल</v>
      </c>
      <c r="Q26" s="41">
        <f>EmpDetail!E25</f>
        <v>28355</v>
      </c>
      <c r="R26" s="41">
        <f t="shared" si="0"/>
        <v>50283</v>
      </c>
    </row>
    <row r="27" spans="1:18">
      <c r="M27" s="410">
        <v>23</v>
      </c>
      <c r="N27" s="410" t="str">
        <f>EmpDetail!B26</f>
        <v>vkSeizdk'k tkV</v>
      </c>
      <c r="O27" s="410" t="str">
        <f>EmpDetail!C26</f>
        <v>अध्यापक ग्रेड III</v>
      </c>
      <c r="P27" s="410" t="str">
        <f>EmpDetail!D26</f>
        <v>राउप्रावि सोंदीफल</v>
      </c>
      <c r="Q27" s="41">
        <f>EmpDetail!E26</f>
        <v>30255</v>
      </c>
      <c r="R27" s="41">
        <f t="shared" si="0"/>
        <v>52170</v>
      </c>
    </row>
    <row r="28" spans="1:18">
      <c r="M28" s="410">
        <v>24</v>
      </c>
      <c r="N28" s="410" t="str">
        <f>EmpDetail!B27</f>
        <v>vthr flag</v>
      </c>
      <c r="O28" s="410" t="str">
        <f>EmpDetail!C27</f>
        <v>अध्यापक ग्रेड III</v>
      </c>
      <c r="P28" s="410" t="str">
        <f>EmpDetail!D27</f>
        <v>राप्रावि जानकीवल्लभपुरा</v>
      </c>
      <c r="Q28" s="41">
        <f>EmpDetail!E27</f>
        <v>31997</v>
      </c>
      <c r="R28" s="41">
        <f t="shared" si="0"/>
        <v>53935</v>
      </c>
    </row>
    <row r="29" spans="1:18">
      <c r="M29" s="410">
        <v>25</v>
      </c>
      <c r="N29" s="410" t="str">
        <f>EmpDetail!B28</f>
        <v>eq[rkj eha;k</v>
      </c>
      <c r="O29" s="410" t="str">
        <f>EmpDetail!C28</f>
        <v>प्रबोधक</v>
      </c>
      <c r="P29" s="410" t="str">
        <f>EmpDetail!D28</f>
        <v>राप्रावि जानकीवल्लभपुरा</v>
      </c>
      <c r="Q29" s="41">
        <f>EmpDetail!E28</f>
        <v>27945</v>
      </c>
      <c r="R29" s="41">
        <f t="shared" si="0"/>
        <v>49887</v>
      </c>
    </row>
    <row r="30" spans="1:18">
      <c r="M30" s="410">
        <v>26</v>
      </c>
      <c r="N30" s="410" t="str">
        <f>EmpDetail!B29</f>
        <v xml:space="preserve">eks0 tehy </v>
      </c>
      <c r="O30" s="410" t="str">
        <f>EmpDetail!C29</f>
        <v>प्रबोधक</v>
      </c>
      <c r="P30" s="410" t="str">
        <f>EmpDetail!D29</f>
        <v>राप्रावि रसूलपुरा</v>
      </c>
      <c r="Q30" s="41">
        <f>EmpDetail!E29</f>
        <v>25096</v>
      </c>
      <c r="R30" s="41">
        <f t="shared" si="0"/>
        <v>47026</v>
      </c>
    </row>
    <row r="31" spans="1:18">
      <c r="M31" s="410">
        <v>27</v>
      </c>
      <c r="N31" s="410" t="str">
        <f>EmpDetail!B30</f>
        <v>lkaojey tkV</v>
      </c>
      <c r="O31" s="410" t="str">
        <f>EmpDetail!C30</f>
        <v>अध्यापक ग्रेड III</v>
      </c>
      <c r="P31" s="410" t="str">
        <f>EmpDetail!D30</f>
        <v>राप्रावि रसूलपुरा</v>
      </c>
      <c r="Q31" s="41">
        <f>EmpDetail!E30</f>
        <v>33666</v>
      </c>
      <c r="R31" s="41">
        <f t="shared" si="0"/>
        <v>55609</v>
      </c>
    </row>
    <row r="32" spans="1:18">
      <c r="M32" s="410">
        <v>28</v>
      </c>
      <c r="N32" s="410" t="str">
        <f>EmpDetail!B31</f>
        <v>pkS/kjh eksuk jkekorkj</v>
      </c>
      <c r="O32" s="410" t="str">
        <f>EmpDetail!C31</f>
        <v>अध्यापक ग्रेड III</v>
      </c>
      <c r="P32" s="410" t="str">
        <f>EmpDetail!D31</f>
        <v>राप्रावि मोहिनी ढाणी बाढ</v>
      </c>
      <c r="Q32" s="41">
        <f>EmpDetail!E31</f>
        <v>32878</v>
      </c>
      <c r="R32" s="41">
        <f t="shared" si="0"/>
        <v>54819</v>
      </c>
    </row>
    <row r="33" spans="13:18">
      <c r="M33" s="410">
        <v>29</v>
      </c>
      <c r="N33" s="410" t="str">
        <f>EmpDetail!B32</f>
        <v>rkjkpUn tk;loky</v>
      </c>
      <c r="O33" s="410" t="str">
        <f>EmpDetail!C32</f>
        <v>प्रबोधक</v>
      </c>
      <c r="P33" s="410" t="str">
        <f>EmpDetail!D32</f>
        <v>राप्रावि मोहिनी ढाणी बाढ</v>
      </c>
      <c r="Q33" s="41">
        <f>EmpDetail!E32</f>
        <v>28075</v>
      </c>
      <c r="R33" s="41">
        <f t="shared" si="0"/>
        <v>50009</v>
      </c>
    </row>
    <row r="34" spans="13:18">
      <c r="M34" s="410">
        <v>30</v>
      </c>
      <c r="N34" s="410" t="str">
        <f>EmpDetail!B33</f>
        <v>jketl ;kno</v>
      </c>
      <c r="O34" s="410" t="str">
        <f>EmpDetail!C33</f>
        <v>अध्यापक ग्रेड III</v>
      </c>
      <c r="P34" s="410" t="str">
        <f>EmpDetail!D33</f>
        <v>राप्रावि बैरवा ढाणी सोन्दीफल</v>
      </c>
      <c r="Q34" s="41">
        <f>EmpDetail!E33</f>
        <v>25731</v>
      </c>
      <c r="R34" s="41">
        <f t="shared" si="0"/>
        <v>47664</v>
      </c>
    </row>
    <row r="35" spans="13:18">
      <c r="M35" s="410">
        <v>31</v>
      </c>
      <c r="N35" s="410" t="str">
        <f>EmpDetail!B34</f>
        <v>dtksMey eh.kk</v>
      </c>
      <c r="O35" s="410" t="str">
        <f>EmpDetail!C34</f>
        <v>अध्यापक ग्रेड III</v>
      </c>
      <c r="P35" s="410" t="str">
        <f>EmpDetail!D34</f>
        <v>राप्रावि बैरवा ढाणी सोन्दीफल</v>
      </c>
      <c r="Q35" s="41">
        <f>EmpDetail!E34</f>
        <v>33055</v>
      </c>
      <c r="R35" s="41">
        <f t="shared" si="0"/>
        <v>54969</v>
      </c>
    </row>
    <row r="36" spans="13:18">
      <c r="M36" s="410">
        <v>32</v>
      </c>
      <c r="N36" s="410" t="str">
        <f>EmpDetail!B35</f>
        <v>/kaut; xkSRre</v>
      </c>
      <c r="O36" s="410" t="str">
        <f>EmpDetail!C35</f>
        <v>अध्यापक ग्रेड III</v>
      </c>
      <c r="P36" s="410" t="str">
        <f>EmpDetail!D35</f>
        <v>राउप्रावि गोरधनपुरा</v>
      </c>
      <c r="Q36" s="41">
        <f>EmpDetail!E35</f>
        <v>31649</v>
      </c>
      <c r="R36" s="41">
        <f t="shared" si="0"/>
        <v>53570</v>
      </c>
    </row>
    <row r="37" spans="13:18">
      <c r="M37" s="410">
        <v>33</v>
      </c>
      <c r="N37" s="410" t="str">
        <f>EmpDetail!B36</f>
        <v>d`".kk xaxoky</v>
      </c>
      <c r="O37" s="410" t="str">
        <f>EmpDetail!C36</f>
        <v>अध्यापक ग्रेड III</v>
      </c>
      <c r="P37" s="410" t="str">
        <f>EmpDetail!D36</f>
        <v>राउप्रावि गोरधनपुरा</v>
      </c>
      <c r="Q37" s="41">
        <f>EmpDetail!E36</f>
        <v>34870</v>
      </c>
      <c r="R37" s="41">
        <f t="shared" si="0"/>
        <v>56795</v>
      </c>
    </row>
    <row r="38" spans="13:18">
      <c r="M38" s="410">
        <v>34</v>
      </c>
      <c r="N38" s="410" t="str">
        <f>EmpDetail!B37</f>
        <v>n'kjFk dqekj ;kno</v>
      </c>
      <c r="O38" s="410" t="str">
        <f>EmpDetail!C37</f>
        <v>अध्यापक ग्रेड III</v>
      </c>
      <c r="P38" s="410" t="str">
        <f>EmpDetail!D37</f>
        <v>राउप्रावि सोंदीफल</v>
      </c>
      <c r="Q38" s="41">
        <f>EmpDetail!E37</f>
        <v>33239</v>
      </c>
      <c r="R38" s="41">
        <f t="shared" si="0"/>
        <v>55153</v>
      </c>
    </row>
    <row r="39" spans="13:18">
      <c r="M39" s="410">
        <v>35</v>
      </c>
      <c r="N39" s="410" t="str">
        <f>EmpDetail!B38</f>
        <v>d`".k yky tkV</v>
      </c>
      <c r="O39" s="410" t="str">
        <f>EmpDetail!C38</f>
        <v>अध्यापक ग्रेड III</v>
      </c>
      <c r="P39" s="410" t="str">
        <f>EmpDetail!D38</f>
        <v>राउप्रावि सोंदीफल</v>
      </c>
      <c r="Q39" s="41">
        <f>EmpDetail!E38</f>
        <v>33072</v>
      </c>
      <c r="R39" s="41">
        <f t="shared" si="0"/>
        <v>55000</v>
      </c>
    </row>
    <row r="40" spans="13:18">
      <c r="M40" s="410">
        <v>36</v>
      </c>
      <c r="N40" s="410" t="str">
        <f>EmpDetail!B39</f>
        <v>nhisUnz dqekj iztkir</v>
      </c>
      <c r="O40" s="410" t="str">
        <f>EmpDetail!C39</f>
        <v>अध्यापक ग्रेड III</v>
      </c>
      <c r="P40" s="410" t="str">
        <f>EmpDetail!D39</f>
        <v>राउप्रावि सोंदीफल</v>
      </c>
      <c r="Q40" s="41">
        <f>EmpDetail!E39</f>
        <v>34527</v>
      </c>
      <c r="R40" s="41">
        <f t="shared" si="0"/>
        <v>56461</v>
      </c>
    </row>
    <row r="41" spans="13:18">
      <c r="M41" s="410">
        <v>37</v>
      </c>
      <c r="N41" s="410" t="str">
        <f>EmpDetail!B40</f>
        <v>uohu dqekj</v>
      </c>
      <c r="O41" s="410" t="str">
        <f>EmpDetail!C40</f>
        <v>अध्यापक ग्रेड III</v>
      </c>
      <c r="P41" s="410" t="str">
        <f>EmpDetail!D40</f>
        <v>राउप्रावि मोहिनी</v>
      </c>
      <c r="Q41" s="41">
        <f>EmpDetail!E40</f>
        <v>34802</v>
      </c>
      <c r="R41" s="41">
        <f t="shared" si="0"/>
        <v>56734</v>
      </c>
    </row>
    <row r="42" spans="13:18">
      <c r="M42" s="410">
        <v>38</v>
      </c>
      <c r="N42" s="410" t="str">
        <f>EmpDetail!B41</f>
        <v>ehrs'k dqekj 'kekZ</v>
      </c>
      <c r="O42" s="410" t="str">
        <f>EmpDetail!C41</f>
        <v>अध्यापक ग्रेड III</v>
      </c>
      <c r="P42" s="410" t="str">
        <f>EmpDetail!D41</f>
        <v>राउप्रावि मोहिनी</v>
      </c>
      <c r="Q42" s="41">
        <f>EmpDetail!E41</f>
        <v>32733</v>
      </c>
      <c r="R42" s="41">
        <f t="shared" si="0"/>
        <v>54666</v>
      </c>
    </row>
    <row r="43" spans="13:18">
      <c r="M43" s="410">
        <v>39</v>
      </c>
      <c r="N43" s="410" t="str">
        <f>EmpDetail!B42</f>
        <v>eUtw eh.kk</v>
      </c>
      <c r="O43" s="410" t="str">
        <f>EmpDetail!C42</f>
        <v>वरिष्ठ अध्यापक</v>
      </c>
      <c r="P43" s="410" t="str">
        <f>EmpDetail!D42</f>
        <v>राउप्रावि गोरधनपुरा</v>
      </c>
      <c r="Q43" s="41">
        <f>EmpDetail!E42</f>
        <v>33244</v>
      </c>
      <c r="R43" s="41">
        <f t="shared" si="0"/>
        <v>55184</v>
      </c>
    </row>
    <row r="44" spans="13:18">
      <c r="M44" s="410">
        <v>40</v>
      </c>
      <c r="N44" s="410" t="str">
        <f>EmpDetail!B43</f>
        <v>eatw pkS/kjh</v>
      </c>
      <c r="O44" s="410" t="str">
        <f>EmpDetail!C43</f>
        <v>वरिष्ठ अध्यापक</v>
      </c>
      <c r="P44" s="410" t="str">
        <f>EmpDetail!D43</f>
        <v>राउप्रावि सोंदीफल</v>
      </c>
      <c r="Q44" s="41">
        <f>EmpDetail!E43</f>
        <v>33454</v>
      </c>
      <c r="R44" s="41">
        <f t="shared" si="0"/>
        <v>55396</v>
      </c>
    </row>
    <row r="45" spans="13:18">
      <c r="M45" s="410">
        <v>41</v>
      </c>
      <c r="N45" s="410">
        <f>EmpDetail!B44</f>
        <v>0</v>
      </c>
      <c r="O45" s="410">
        <f>EmpDetail!C44</f>
        <v>0</v>
      </c>
      <c r="P45" s="410">
        <f>EmpDetail!D44</f>
        <v>0</v>
      </c>
      <c r="Q45" s="41">
        <f>EmpDetail!E44</f>
        <v>0</v>
      </c>
      <c r="R45" s="41" t="e">
        <f t="shared" si="0"/>
        <v>#NUM!</v>
      </c>
    </row>
    <row r="46" spans="13:18">
      <c r="M46" s="410">
        <v>42</v>
      </c>
      <c r="N46" s="410">
        <f>EmpDetail!B45</f>
        <v>0</v>
      </c>
      <c r="O46" s="410">
        <f>EmpDetail!C45</f>
        <v>0</v>
      </c>
      <c r="P46" s="410">
        <f>EmpDetail!D45</f>
        <v>0</v>
      </c>
      <c r="Q46" s="41">
        <f>EmpDetail!E45</f>
        <v>0</v>
      </c>
      <c r="R46" s="41" t="e">
        <f t="shared" si="0"/>
        <v>#NUM!</v>
      </c>
    </row>
    <row r="47" spans="13:18">
      <c r="M47" s="410">
        <v>43</v>
      </c>
      <c r="N47" s="410">
        <f>EmpDetail!B46</f>
        <v>0</v>
      </c>
      <c r="O47" s="410">
        <f>EmpDetail!C46</f>
        <v>0</v>
      </c>
      <c r="P47" s="410">
        <f>EmpDetail!D46</f>
        <v>0</v>
      </c>
      <c r="Q47" s="41">
        <f>EmpDetail!E46</f>
        <v>0</v>
      </c>
      <c r="R47" s="41" t="e">
        <f t="shared" si="0"/>
        <v>#NUM!</v>
      </c>
    </row>
    <row r="48" spans="13:18">
      <c r="M48" s="410">
        <v>44</v>
      </c>
      <c r="N48" s="410">
        <f>EmpDetail!B47</f>
        <v>0</v>
      </c>
      <c r="O48" s="410">
        <f>EmpDetail!C47</f>
        <v>0</v>
      </c>
      <c r="P48" s="410">
        <f>EmpDetail!D47</f>
        <v>0</v>
      </c>
      <c r="Q48" s="41">
        <f>EmpDetail!E47</f>
        <v>0</v>
      </c>
      <c r="R48" s="41" t="e">
        <f t="shared" si="0"/>
        <v>#NUM!</v>
      </c>
    </row>
    <row r="49" spans="13:18">
      <c r="M49" s="410">
        <v>45</v>
      </c>
      <c r="N49" s="410">
        <f>EmpDetail!B48</f>
        <v>0</v>
      </c>
      <c r="O49" s="410">
        <f>EmpDetail!C48</f>
        <v>0</v>
      </c>
      <c r="P49" s="410">
        <f>EmpDetail!D48</f>
        <v>0</v>
      </c>
      <c r="Q49" s="41">
        <f>EmpDetail!E48</f>
        <v>0</v>
      </c>
      <c r="R49" s="41" t="e">
        <f t="shared" si="0"/>
        <v>#NUM!</v>
      </c>
    </row>
    <row r="50" spans="13:18">
      <c r="M50" s="410">
        <v>46</v>
      </c>
      <c r="N50" s="410">
        <f>EmpDetail!B49</f>
        <v>0</v>
      </c>
      <c r="O50" s="410">
        <f>EmpDetail!C49</f>
        <v>0</v>
      </c>
      <c r="P50" s="410">
        <f>EmpDetail!D49</f>
        <v>0</v>
      </c>
      <c r="Q50" s="41">
        <f>EmpDetail!E49</f>
        <v>0</v>
      </c>
      <c r="R50" s="41" t="e">
        <f t="shared" si="0"/>
        <v>#NUM!</v>
      </c>
    </row>
    <row r="51" spans="13:18">
      <c r="M51" s="410">
        <v>47</v>
      </c>
      <c r="N51" s="410">
        <f>EmpDetail!B50</f>
        <v>0</v>
      </c>
      <c r="O51" s="410">
        <f>EmpDetail!C50</f>
        <v>0</v>
      </c>
      <c r="P51" s="410">
        <f>EmpDetail!D50</f>
        <v>0</v>
      </c>
      <c r="Q51" s="41">
        <f>EmpDetail!E50</f>
        <v>0</v>
      </c>
      <c r="R51" s="41" t="e">
        <f t="shared" si="0"/>
        <v>#NUM!</v>
      </c>
    </row>
    <row r="52" spans="13:18">
      <c r="M52" s="410">
        <v>48</v>
      </c>
      <c r="N52" s="410">
        <f>EmpDetail!B51</f>
        <v>0</v>
      </c>
      <c r="O52" s="410">
        <f>EmpDetail!C51</f>
        <v>0</v>
      </c>
      <c r="P52" s="410">
        <f>EmpDetail!D51</f>
        <v>0</v>
      </c>
      <c r="Q52" s="41">
        <f>EmpDetail!E51</f>
        <v>0</v>
      </c>
      <c r="R52" s="41" t="e">
        <f t="shared" si="0"/>
        <v>#NUM!</v>
      </c>
    </row>
    <row r="53" spans="13:18">
      <c r="M53" s="410">
        <v>49</v>
      </c>
      <c r="N53" s="410">
        <f>EmpDetail!B52</f>
        <v>0</v>
      </c>
      <c r="O53" s="410">
        <f>EmpDetail!C52</f>
        <v>0</v>
      </c>
      <c r="P53" s="410">
        <f>EmpDetail!D52</f>
        <v>0</v>
      </c>
      <c r="Q53" s="41">
        <f>EmpDetail!E52</f>
        <v>0</v>
      </c>
      <c r="R53" s="41" t="e">
        <f t="shared" si="0"/>
        <v>#NUM!</v>
      </c>
    </row>
    <row r="54" spans="13:18">
      <c r="M54" s="410">
        <v>50</v>
      </c>
      <c r="N54" s="410">
        <f>EmpDetail!B53</f>
        <v>0</v>
      </c>
      <c r="O54" s="410">
        <f>EmpDetail!C53</f>
        <v>0</v>
      </c>
      <c r="P54" s="410">
        <f>EmpDetail!D53</f>
        <v>0</v>
      </c>
      <c r="Q54" s="41">
        <f>EmpDetail!E53</f>
        <v>0</v>
      </c>
      <c r="R54" s="41" t="e">
        <f t="shared" si="0"/>
        <v>#NUM!</v>
      </c>
    </row>
    <row r="55" spans="13:18">
      <c r="M55" s="410">
        <v>51</v>
      </c>
      <c r="N55" s="410">
        <f>EmpDetail!B54</f>
        <v>0</v>
      </c>
      <c r="O55" s="410">
        <f>EmpDetail!C54</f>
        <v>0</v>
      </c>
      <c r="P55" s="410">
        <f>EmpDetail!D54</f>
        <v>0</v>
      </c>
      <c r="Q55" s="41">
        <f>EmpDetail!E54</f>
        <v>0</v>
      </c>
      <c r="R55" s="41" t="e">
        <f t="shared" si="0"/>
        <v>#NUM!</v>
      </c>
    </row>
    <row r="56" spans="13:18">
      <c r="M56" s="410">
        <v>52</v>
      </c>
      <c r="N56" s="410">
        <f>EmpDetail!B55</f>
        <v>0</v>
      </c>
      <c r="O56" s="410">
        <f>EmpDetail!C55</f>
        <v>0</v>
      </c>
      <c r="P56" s="410">
        <f>EmpDetail!D55</f>
        <v>0</v>
      </c>
      <c r="Q56" s="41">
        <f>EmpDetail!E55</f>
        <v>0</v>
      </c>
      <c r="R56" s="41" t="e">
        <f t="shared" si="0"/>
        <v>#NUM!</v>
      </c>
    </row>
    <row r="57" spans="13:18">
      <c r="M57" s="410">
        <v>53</v>
      </c>
      <c r="N57" s="410">
        <f>EmpDetail!B56</f>
        <v>0</v>
      </c>
      <c r="O57" s="410">
        <f>EmpDetail!C56</f>
        <v>0</v>
      </c>
      <c r="P57" s="410">
        <f>EmpDetail!D56</f>
        <v>0</v>
      </c>
      <c r="Q57" s="41">
        <f>EmpDetail!E56</f>
        <v>0</v>
      </c>
      <c r="R57" s="41" t="e">
        <f t="shared" si="0"/>
        <v>#NUM!</v>
      </c>
    </row>
    <row r="58" spans="13:18">
      <c r="M58" s="410">
        <v>54</v>
      </c>
      <c r="N58" s="410">
        <f>EmpDetail!B57</f>
        <v>0</v>
      </c>
      <c r="O58" s="410">
        <f>EmpDetail!C57</f>
        <v>0</v>
      </c>
      <c r="P58" s="410">
        <f>EmpDetail!D57</f>
        <v>0</v>
      </c>
      <c r="Q58" s="41">
        <f>EmpDetail!E57</f>
        <v>0</v>
      </c>
      <c r="R58" s="41" t="e">
        <f t="shared" si="0"/>
        <v>#NUM!</v>
      </c>
    </row>
    <row r="59" spans="13:18">
      <c r="M59" s="410">
        <v>55</v>
      </c>
      <c r="N59" s="410">
        <f>EmpDetail!B58</f>
        <v>0</v>
      </c>
      <c r="O59" s="410">
        <f>EmpDetail!C58</f>
        <v>0</v>
      </c>
      <c r="P59" s="410">
        <f>EmpDetail!D58</f>
        <v>0</v>
      </c>
      <c r="Q59" s="41">
        <f>EmpDetail!E58</f>
        <v>0</v>
      </c>
      <c r="R59" s="41" t="e">
        <f t="shared" si="0"/>
        <v>#NUM!</v>
      </c>
    </row>
    <row r="60" spans="13:18">
      <c r="M60" s="410">
        <v>56</v>
      </c>
      <c r="N60" s="410">
        <f>EmpDetail!B59</f>
        <v>0</v>
      </c>
      <c r="O60" s="410">
        <f>EmpDetail!C59</f>
        <v>0</v>
      </c>
      <c r="P60" s="410">
        <f>EmpDetail!D59</f>
        <v>0</v>
      </c>
      <c r="Q60" s="41">
        <f>EmpDetail!E59</f>
        <v>0</v>
      </c>
      <c r="R60" s="41" t="e">
        <f t="shared" si="0"/>
        <v>#NUM!</v>
      </c>
    </row>
    <row r="61" spans="13:18">
      <c r="M61" s="410">
        <v>57</v>
      </c>
      <c r="N61" s="410">
        <f>EmpDetail!B60</f>
        <v>0</v>
      </c>
      <c r="O61" s="410">
        <f>EmpDetail!C60</f>
        <v>0</v>
      </c>
      <c r="P61" s="410">
        <f>EmpDetail!D60</f>
        <v>0</v>
      </c>
      <c r="Q61" s="41">
        <f>EmpDetail!E60</f>
        <v>0</v>
      </c>
      <c r="R61" s="41" t="e">
        <f t="shared" si="0"/>
        <v>#NUM!</v>
      </c>
    </row>
    <row r="62" spans="13:18">
      <c r="M62" s="410">
        <v>58</v>
      </c>
      <c r="N62" s="410">
        <f>EmpDetail!B61</f>
        <v>0</v>
      </c>
      <c r="O62" s="410">
        <f>EmpDetail!C61</f>
        <v>0</v>
      </c>
      <c r="P62" s="410">
        <f>EmpDetail!D61</f>
        <v>0</v>
      </c>
      <c r="Q62" s="41">
        <f>EmpDetail!E61</f>
        <v>0</v>
      </c>
      <c r="R62" s="41" t="e">
        <f t="shared" si="0"/>
        <v>#NUM!</v>
      </c>
    </row>
    <row r="63" spans="13:18">
      <c r="M63" s="410">
        <v>59</v>
      </c>
      <c r="N63" s="410">
        <f>EmpDetail!B62</f>
        <v>0</v>
      </c>
      <c r="O63" s="410">
        <f>EmpDetail!C62</f>
        <v>0</v>
      </c>
      <c r="P63" s="410">
        <f>EmpDetail!D62</f>
        <v>0</v>
      </c>
      <c r="Q63" s="41">
        <f>EmpDetail!E62</f>
        <v>0</v>
      </c>
      <c r="R63" s="41" t="e">
        <f t="shared" si="0"/>
        <v>#NUM!</v>
      </c>
    </row>
    <row r="64" spans="13:18">
      <c r="M64" s="410">
        <v>60</v>
      </c>
      <c r="N64" s="410">
        <f>EmpDetail!B63</f>
        <v>0</v>
      </c>
      <c r="O64" s="410">
        <f>EmpDetail!C63</f>
        <v>0</v>
      </c>
      <c r="P64" s="410">
        <f>EmpDetail!D63</f>
        <v>0</v>
      </c>
      <c r="Q64" s="41">
        <f>EmpDetail!E63</f>
        <v>0</v>
      </c>
      <c r="R64" s="41" t="e">
        <f t="shared" si="0"/>
        <v>#NUM!</v>
      </c>
    </row>
    <row r="65" spans="13:18">
      <c r="M65" s="410">
        <v>61</v>
      </c>
      <c r="N65" s="410">
        <f>EmpDetail!B64</f>
        <v>0</v>
      </c>
      <c r="O65" s="410">
        <f>EmpDetail!C64</f>
        <v>0</v>
      </c>
      <c r="P65" s="410">
        <f>EmpDetail!D64</f>
        <v>0</v>
      </c>
      <c r="Q65" s="41">
        <f>EmpDetail!E64</f>
        <v>0</v>
      </c>
      <c r="R65" s="41" t="e">
        <f t="shared" si="0"/>
        <v>#NUM!</v>
      </c>
    </row>
    <row r="66" spans="13:18">
      <c r="M66" s="410">
        <v>62</v>
      </c>
      <c r="N66" s="410">
        <f>EmpDetail!B65</f>
        <v>0</v>
      </c>
      <c r="O66" s="410">
        <f>EmpDetail!C65</f>
        <v>0</v>
      </c>
      <c r="P66" s="410">
        <f>EmpDetail!D65</f>
        <v>0</v>
      </c>
      <c r="Q66" s="41">
        <f>EmpDetail!E65</f>
        <v>0</v>
      </c>
      <c r="R66" s="41" t="e">
        <f t="shared" si="0"/>
        <v>#NUM!</v>
      </c>
    </row>
    <row r="67" spans="13:18">
      <c r="M67" s="410">
        <v>63</v>
      </c>
      <c r="N67" s="410">
        <f>EmpDetail!B66</f>
        <v>0</v>
      </c>
      <c r="O67" s="410">
        <f>EmpDetail!C66</f>
        <v>0</v>
      </c>
      <c r="P67" s="410">
        <f>EmpDetail!D66</f>
        <v>0</v>
      </c>
      <c r="Q67" s="41">
        <f>EmpDetail!E66</f>
        <v>0</v>
      </c>
      <c r="R67" s="41" t="e">
        <f t="shared" si="0"/>
        <v>#NUM!</v>
      </c>
    </row>
    <row r="68" spans="13:18">
      <c r="M68" s="410">
        <v>64</v>
      </c>
      <c r="N68" s="410">
        <f>EmpDetail!B67</f>
        <v>0</v>
      </c>
      <c r="O68" s="410">
        <f>EmpDetail!C67</f>
        <v>0</v>
      </c>
      <c r="P68" s="410">
        <f>EmpDetail!D67</f>
        <v>0</v>
      </c>
      <c r="Q68" s="41">
        <f>EmpDetail!E67</f>
        <v>0</v>
      </c>
      <c r="R68" s="41" t="e">
        <f t="shared" si="0"/>
        <v>#NUM!</v>
      </c>
    </row>
    <row r="69" spans="13:18">
      <c r="M69" s="410">
        <v>65</v>
      </c>
      <c r="N69" s="410">
        <f>EmpDetail!B68</f>
        <v>0</v>
      </c>
      <c r="O69" s="410">
        <f>EmpDetail!C68</f>
        <v>0</v>
      </c>
      <c r="P69" s="410">
        <f>EmpDetail!D68</f>
        <v>0</v>
      </c>
      <c r="Q69" s="41">
        <f>EmpDetail!E68</f>
        <v>0</v>
      </c>
      <c r="R69" s="41" t="e">
        <f t="shared" si="0"/>
        <v>#NUM!</v>
      </c>
    </row>
    <row r="70" spans="13:18">
      <c r="M70" s="410">
        <v>66</v>
      </c>
      <c r="N70" s="410">
        <f>EmpDetail!B69</f>
        <v>0</v>
      </c>
      <c r="O70" s="410">
        <f>EmpDetail!C69</f>
        <v>0</v>
      </c>
      <c r="P70" s="410">
        <f>EmpDetail!D69</f>
        <v>0</v>
      </c>
      <c r="Q70" s="41">
        <f>EmpDetail!E69</f>
        <v>0</v>
      </c>
      <c r="R70" s="41" t="e">
        <f t="shared" ref="R70:R104" si="1">IF(Q70="","",DATE(YEAR(Q70-1)+60,(MONTH(Q70-1))+1,0))</f>
        <v>#NUM!</v>
      </c>
    </row>
    <row r="71" spans="13:18">
      <c r="M71" s="410">
        <v>67</v>
      </c>
      <c r="N71" s="410">
        <f>EmpDetail!B70</f>
        <v>0</v>
      </c>
      <c r="O71" s="410">
        <f>EmpDetail!C70</f>
        <v>0</v>
      </c>
      <c r="P71" s="410">
        <f>EmpDetail!D70</f>
        <v>0</v>
      </c>
      <c r="Q71" s="41">
        <f>EmpDetail!E70</f>
        <v>0</v>
      </c>
      <c r="R71" s="41" t="e">
        <f t="shared" si="1"/>
        <v>#NUM!</v>
      </c>
    </row>
    <row r="72" spans="13:18">
      <c r="M72" s="410">
        <v>68</v>
      </c>
      <c r="N72" s="410">
        <f>EmpDetail!B71</f>
        <v>0</v>
      </c>
      <c r="O72" s="410">
        <f>EmpDetail!C71</f>
        <v>0</v>
      </c>
      <c r="P72" s="410">
        <f>EmpDetail!D71</f>
        <v>0</v>
      </c>
      <c r="Q72" s="41">
        <f>EmpDetail!E71</f>
        <v>0</v>
      </c>
      <c r="R72" s="41" t="e">
        <f t="shared" si="1"/>
        <v>#NUM!</v>
      </c>
    </row>
    <row r="73" spans="13:18">
      <c r="M73" s="410">
        <v>69</v>
      </c>
      <c r="N73" s="410">
        <f>EmpDetail!B72</f>
        <v>0</v>
      </c>
      <c r="O73" s="410">
        <f>EmpDetail!C72</f>
        <v>0</v>
      </c>
      <c r="P73" s="410">
        <f>EmpDetail!D72</f>
        <v>0</v>
      </c>
      <c r="Q73" s="41">
        <f>EmpDetail!E72</f>
        <v>0</v>
      </c>
      <c r="R73" s="41" t="e">
        <f t="shared" si="1"/>
        <v>#NUM!</v>
      </c>
    </row>
    <row r="74" spans="13:18">
      <c r="M74" s="410">
        <v>70</v>
      </c>
      <c r="N74" s="410">
        <f>EmpDetail!B73</f>
        <v>0</v>
      </c>
      <c r="O74" s="410">
        <f>EmpDetail!C73</f>
        <v>0</v>
      </c>
      <c r="P74" s="410">
        <f>EmpDetail!D73</f>
        <v>0</v>
      </c>
      <c r="Q74" s="41">
        <f>EmpDetail!E73</f>
        <v>0</v>
      </c>
      <c r="R74" s="41" t="e">
        <f t="shared" si="1"/>
        <v>#NUM!</v>
      </c>
    </row>
    <row r="75" spans="13:18">
      <c r="M75" s="410">
        <v>71</v>
      </c>
      <c r="N75" s="410">
        <f>EmpDetail!B74</f>
        <v>0</v>
      </c>
      <c r="O75" s="410">
        <f>EmpDetail!C74</f>
        <v>0</v>
      </c>
      <c r="P75" s="410">
        <f>EmpDetail!D74</f>
        <v>0</v>
      </c>
      <c r="Q75" s="41">
        <f>EmpDetail!E74</f>
        <v>0</v>
      </c>
      <c r="R75" s="41" t="e">
        <f t="shared" si="1"/>
        <v>#NUM!</v>
      </c>
    </row>
    <row r="76" spans="13:18">
      <c r="M76" s="410">
        <v>72</v>
      </c>
      <c r="N76" s="410">
        <f>EmpDetail!B75</f>
        <v>0</v>
      </c>
      <c r="O76" s="410">
        <f>EmpDetail!C75</f>
        <v>0</v>
      </c>
      <c r="P76" s="410">
        <f>EmpDetail!D75</f>
        <v>0</v>
      </c>
      <c r="Q76" s="41">
        <f>EmpDetail!E75</f>
        <v>0</v>
      </c>
      <c r="R76" s="41" t="e">
        <f t="shared" si="1"/>
        <v>#NUM!</v>
      </c>
    </row>
    <row r="77" spans="13:18">
      <c r="M77" s="410">
        <v>73</v>
      </c>
      <c r="N77" s="410">
        <f>EmpDetail!B76</f>
        <v>0</v>
      </c>
      <c r="O77" s="410">
        <f>EmpDetail!C76</f>
        <v>0</v>
      </c>
      <c r="P77" s="410">
        <f>EmpDetail!D76</f>
        <v>0</v>
      </c>
      <c r="Q77" s="41">
        <f>EmpDetail!E76</f>
        <v>0</v>
      </c>
      <c r="R77" s="41" t="e">
        <f t="shared" si="1"/>
        <v>#NUM!</v>
      </c>
    </row>
    <row r="78" spans="13:18">
      <c r="M78" s="410">
        <v>74</v>
      </c>
      <c r="N78" s="410">
        <f>EmpDetail!B77</f>
        <v>0</v>
      </c>
      <c r="O78" s="410">
        <f>EmpDetail!C77</f>
        <v>0</v>
      </c>
      <c r="P78" s="410">
        <f>EmpDetail!D77</f>
        <v>0</v>
      </c>
      <c r="Q78" s="41">
        <f>EmpDetail!E77</f>
        <v>0</v>
      </c>
      <c r="R78" s="41" t="e">
        <f t="shared" si="1"/>
        <v>#NUM!</v>
      </c>
    </row>
    <row r="79" spans="13:18">
      <c r="M79" s="410">
        <v>75</v>
      </c>
      <c r="N79" s="410">
        <f>EmpDetail!B78</f>
        <v>0</v>
      </c>
      <c r="O79" s="410">
        <f>EmpDetail!C78</f>
        <v>0</v>
      </c>
      <c r="P79" s="410">
        <f>EmpDetail!D78</f>
        <v>0</v>
      </c>
      <c r="Q79" s="41">
        <f>EmpDetail!E78</f>
        <v>0</v>
      </c>
      <c r="R79" s="41" t="e">
        <f t="shared" si="1"/>
        <v>#NUM!</v>
      </c>
    </row>
    <row r="80" spans="13:18">
      <c r="M80" s="410">
        <v>76</v>
      </c>
      <c r="N80" s="410">
        <f>EmpDetail!B79</f>
        <v>0</v>
      </c>
      <c r="O80" s="410">
        <f>EmpDetail!C79</f>
        <v>0</v>
      </c>
      <c r="P80" s="410">
        <f>EmpDetail!D79</f>
        <v>0</v>
      </c>
      <c r="Q80" s="41">
        <f>EmpDetail!E79</f>
        <v>0</v>
      </c>
      <c r="R80" s="41" t="e">
        <f t="shared" si="1"/>
        <v>#NUM!</v>
      </c>
    </row>
    <row r="81" spans="13:18">
      <c r="M81" s="410">
        <v>77</v>
      </c>
      <c r="N81" s="410">
        <f>EmpDetail!B80</f>
        <v>0</v>
      </c>
      <c r="O81" s="410">
        <f>EmpDetail!C80</f>
        <v>0</v>
      </c>
      <c r="P81" s="410">
        <f>EmpDetail!D80</f>
        <v>0</v>
      </c>
      <c r="Q81" s="41">
        <f>EmpDetail!E80</f>
        <v>0</v>
      </c>
      <c r="R81" s="41" t="e">
        <f t="shared" si="1"/>
        <v>#NUM!</v>
      </c>
    </row>
    <row r="82" spans="13:18">
      <c r="M82" s="410">
        <v>78</v>
      </c>
      <c r="N82" s="410">
        <f>EmpDetail!B81</f>
        <v>0</v>
      </c>
      <c r="O82" s="410">
        <f>EmpDetail!C81</f>
        <v>0</v>
      </c>
      <c r="P82" s="410">
        <f>EmpDetail!D81</f>
        <v>0</v>
      </c>
      <c r="Q82" s="41">
        <f>EmpDetail!E81</f>
        <v>0</v>
      </c>
      <c r="R82" s="41" t="e">
        <f t="shared" si="1"/>
        <v>#NUM!</v>
      </c>
    </row>
    <row r="83" spans="13:18">
      <c r="M83" s="410">
        <v>79</v>
      </c>
      <c r="N83" s="410">
        <f>EmpDetail!B82</f>
        <v>0</v>
      </c>
      <c r="O83" s="410">
        <f>EmpDetail!C82</f>
        <v>0</v>
      </c>
      <c r="P83" s="410">
        <f>EmpDetail!D82</f>
        <v>0</v>
      </c>
      <c r="Q83" s="41">
        <f>EmpDetail!E82</f>
        <v>0</v>
      </c>
      <c r="R83" s="41" t="e">
        <f t="shared" si="1"/>
        <v>#NUM!</v>
      </c>
    </row>
    <row r="84" spans="13:18">
      <c r="M84" s="410">
        <v>80</v>
      </c>
      <c r="N84" s="410">
        <f>EmpDetail!B83</f>
        <v>0</v>
      </c>
      <c r="O84" s="410">
        <f>EmpDetail!C83</f>
        <v>0</v>
      </c>
      <c r="P84" s="410">
        <f>EmpDetail!D83</f>
        <v>0</v>
      </c>
      <c r="Q84" s="41">
        <f>EmpDetail!E83</f>
        <v>0</v>
      </c>
      <c r="R84" s="41" t="e">
        <f t="shared" si="1"/>
        <v>#NUM!</v>
      </c>
    </row>
    <row r="85" spans="13:18">
      <c r="M85" s="410">
        <v>81</v>
      </c>
      <c r="N85" s="410">
        <f>EmpDetail!B84</f>
        <v>0</v>
      </c>
      <c r="O85" s="410">
        <f>EmpDetail!C84</f>
        <v>0</v>
      </c>
      <c r="P85" s="410">
        <f>EmpDetail!D84</f>
        <v>0</v>
      </c>
      <c r="Q85" s="41">
        <f>EmpDetail!E84</f>
        <v>0</v>
      </c>
      <c r="R85" s="41" t="e">
        <f t="shared" si="1"/>
        <v>#NUM!</v>
      </c>
    </row>
    <row r="86" spans="13:18">
      <c r="M86" s="410">
        <v>82</v>
      </c>
      <c r="N86" s="410">
        <f>EmpDetail!B85</f>
        <v>0</v>
      </c>
      <c r="O86" s="410">
        <f>EmpDetail!C85</f>
        <v>0</v>
      </c>
      <c r="P86" s="410">
        <f>EmpDetail!D85</f>
        <v>0</v>
      </c>
      <c r="Q86" s="41">
        <f>EmpDetail!E85</f>
        <v>0</v>
      </c>
      <c r="R86" s="41" t="e">
        <f t="shared" si="1"/>
        <v>#NUM!</v>
      </c>
    </row>
    <row r="87" spans="13:18">
      <c r="M87" s="410">
        <v>83</v>
      </c>
      <c r="N87" s="410">
        <f>EmpDetail!B86</f>
        <v>0</v>
      </c>
      <c r="O87" s="410">
        <f>EmpDetail!C86</f>
        <v>0</v>
      </c>
      <c r="P87" s="410">
        <f>EmpDetail!D86</f>
        <v>0</v>
      </c>
      <c r="Q87" s="41">
        <f>EmpDetail!E86</f>
        <v>0</v>
      </c>
      <c r="R87" s="41" t="e">
        <f t="shared" si="1"/>
        <v>#NUM!</v>
      </c>
    </row>
    <row r="88" spans="13:18">
      <c r="M88" s="410">
        <v>84</v>
      </c>
      <c r="N88" s="410">
        <f>EmpDetail!B87</f>
        <v>0</v>
      </c>
      <c r="O88" s="410">
        <f>EmpDetail!C87</f>
        <v>0</v>
      </c>
      <c r="P88" s="410">
        <f>EmpDetail!D87</f>
        <v>0</v>
      </c>
      <c r="Q88" s="41">
        <f>EmpDetail!E87</f>
        <v>0</v>
      </c>
      <c r="R88" s="41" t="e">
        <f t="shared" si="1"/>
        <v>#NUM!</v>
      </c>
    </row>
    <row r="89" spans="13:18">
      <c r="M89" s="410">
        <v>85</v>
      </c>
      <c r="N89" s="410">
        <f>EmpDetail!B88</f>
        <v>0</v>
      </c>
      <c r="O89" s="410">
        <f>EmpDetail!C88</f>
        <v>0</v>
      </c>
      <c r="P89" s="410">
        <f>EmpDetail!D88</f>
        <v>0</v>
      </c>
      <c r="Q89" s="41">
        <f>EmpDetail!E88</f>
        <v>0</v>
      </c>
      <c r="R89" s="41" t="e">
        <f t="shared" si="1"/>
        <v>#NUM!</v>
      </c>
    </row>
    <row r="90" spans="13:18">
      <c r="M90" s="410">
        <v>86</v>
      </c>
      <c r="N90" s="410">
        <f>EmpDetail!B89</f>
        <v>0</v>
      </c>
      <c r="O90" s="410">
        <f>EmpDetail!C89</f>
        <v>0</v>
      </c>
      <c r="P90" s="410">
        <f>EmpDetail!D89</f>
        <v>0</v>
      </c>
      <c r="Q90" s="41">
        <f>EmpDetail!E89</f>
        <v>0</v>
      </c>
      <c r="R90" s="41" t="e">
        <f t="shared" si="1"/>
        <v>#NUM!</v>
      </c>
    </row>
    <row r="91" spans="13:18">
      <c r="M91" s="410">
        <v>87</v>
      </c>
      <c r="N91" s="410">
        <f>EmpDetail!B90</f>
        <v>0</v>
      </c>
      <c r="O91" s="410">
        <f>EmpDetail!C90</f>
        <v>0</v>
      </c>
      <c r="P91" s="410">
        <f>EmpDetail!D90</f>
        <v>0</v>
      </c>
      <c r="Q91" s="41">
        <f>EmpDetail!E90</f>
        <v>0</v>
      </c>
      <c r="R91" s="41" t="e">
        <f t="shared" si="1"/>
        <v>#NUM!</v>
      </c>
    </row>
    <row r="92" spans="13:18">
      <c r="M92" s="410">
        <v>88</v>
      </c>
      <c r="N92" s="410">
        <f>EmpDetail!B91</f>
        <v>0</v>
      </c>
      <c r="O92" s="410">
        <f>EmpDetail!C91</f>
        <v>0</v>
      </c>
      <c r="P92" s="410">
        <f>EmpDetail!D91</f>
        <v>0</v>
      </c>
      <c r="Q92" s="41">
        <f>EmpDetail!E91</f>
        <v>0</v>
      </c>
      <c r="R92" s="41" t="e">
        <f t="shared" si="1"/>
        <v>#NUM!</v>
      </c>
    </row>
    <row r="93" spans="13:18">
      <c r="M93" s="410">
        <v>89</v>
      </c>
      <c r="N93" s="410">
        <f>EmpDetail!B92</f>
        <v>0</v>
      </c>
      <c r="O93" s="410">
        <f>EmpDetail!C92</f>
        <v>0</v>
      </c>
      <c r="P93" s="410">
        <f>EmpDetail!D92</f>
        <v>0</v>
      </c>
      <c r="Q93" s="41">
        <f>EmpDetail!E92</f>
        <v>0</v>
      </c>
      <c r="R93" s="41" t="e">
        <f t="shared" si="1"/>
        <v>#NUM!</v>
      </c>
    </row>
    <row r="94" spans="13:18">
      <c r="M94" s="410">
        <v>90</v>
      </c>
      <c r="N94" s="410">
        <f>EmpDetail!B93</f>
        <v>0</v>
      </c>
      <c r="O94" s="410">
        <f>EmpDetail!C93</f>
        <v>0</v>
      </c>
      <c r="P94" s="410">
        <f>EmpDetail!D93</f>
        <v>0</v>
      </c>
      <c r="Q94" s="41">
        <f>EmpDetail!E93</f>
        <v>0</v>
      </c>
      <c r="R94" s="41" t="e">
        <f t="shared" si="1"/>
        <v>#NUM!</v>
      </c>
    </row>
    <row r="95" spans="13:18">
      <c r="M95" s="410">
        <v>91</v>
      </c>
      <c r="N95" s="410">
        <f>EmpDetail!B94</f>
        <v>0</v>
      </c>
      <c r="O95" s="410">
        <f>EmpDetail!C94</f>
        <v>0</v>
      </c>
      <c r="P95" s="410">
        <f>EmpDetail!D94</f>
        <v>0</v>
      </c>
      <c r="Q95" s="41">
        <f>EmpDetail!E94</f>
        <v>0</v>
      </c>
      <c r="R95" s="41" t="e">
        <f t="shared" si="1"/>
        <v>#NUM!</v>
      </c>
    </row>
    <row r="96" spans="13:18">
      <c r="M96" s="410">
        <v>92</v>
      </c>
      <c r="N96" s="410">
        <f>EmpDetail!B95</f>
        <v>0</v>
      </c>
      <c r="O96" s="410">
        <f>EmpDetail!C95</f>
        <v>0</v>
      </c>
      <c r="P96" s="410">
        <f>EmpDetail!D95</f>
        <v>0</v>
      </c>
      <c r="Q96" s="41">
        <f>EmpDetail!E95</f>
        <v>0</v>
      </c>
      <c r="R96" s="41" t="e">
        <f t="shared" si="1"/>
        <v>#NUM!</v>
      </c>
    </row>
    <row r="97" spans="13:18">
      <c r="M97" s="410">
        <v>93</v>
      </c>
      <c r="N97" s="410">
        <f>EmpDetail!B96</f>
        <v>0</v>
      </c>
      <c r="O97" s="410">
        <f>EmpDetail!C96</f>
        <v>0</v>
      </c>
      <c r="P97" s="410">
        <f>EmpDetail!D96</f>
        <v>0</v>
      </c>
      <c r="Q97" s="41">
        <f>EmpDetail!E96</f>
        <v>0</v>
      </c>
      <c r="R97" s="41" t="e">
        <f t="shared" si="1"/>
        <v>#NUM!</v>
      </c>
    </row>
    <row r="98" spans="13:18">
      <c r="M98" s="410">
        <v>94</v>
      </c>
      <c r="N98" s="410">
        <f>EmpDetail!B97</f>
        <v>0</v>
      </c>
      <c r="O98" s="410">
        <f>EmpDetail!C97</f>
        <v>0</v>
      </c>
      <c r="P98" s="410">
        <f>EmpDetail!D97</f>
        <v>0</v>
      </c>
      <c r="Q98" s="41">
        <f>EmpDetail!E97</f>
        <v>0</v>
      </c>
      <c r="R98" s="41" t="e">
        <f t="shared" si="1"/>
        <v>#NUM!</v>
      </c>
    </row>
    <row r="99" spans="13:18">
      <c r="M99" s="410">
        <v>95</v>
      </c>
      <c r="N99" s="410">
        <f>EmpDetail!B98</f>
        <v>0</v>
      </c>
      <c r="O99" s="410">
        <f>EmpDetail!C98</f>
        <v>0</v>
      </c>
      <c r="P99" s="410">
        <f>EmpDetail!D98</f>
        <v>0</v>
      </c>
      <c r="Q99" s="41">
        <f>EmpDetail!E98</f>
        <v>0</v>
      </c>
      <c r="R99" s="41" t="e">
        <f t="shared" si="1"/>
        <v>#NUM!</v>
      </c>
    </row>
    <row r="100" spans="13:18">
      <c r="M100" s="410">
        <v>96</v>
      </c>
      <c r="N100" s="410">
        <f>EmpDetail!B99</f>
        <v>0</v>
      </c>
      <c r="O100" s="410">
        <f>EmpDetail!C99</f>
        <v>0</v>
      </c>
      <c r="P100" s="410">
        <f>EmpDetail!D99</f>
        <v>0</v>
      </c>
      <c r="Q100" s="41">
        <f>EmpDetail!E99</f>
        <v>0</v>
      </c>
      <c r="R100" s="41" t="e">
        <f t="shared" si="1"/>
        <v>#NUM!</v>
      </c>
    </row>
    <row r="101" spans="13:18">
      <c r="M101" s="410">
        <v>97</v>
      </c>
      <c r="N101" s="410">
        <f>EmpDetail!B100</f>
        <v>0</v>
      </c>
      <c r="O101" s="410">
        <f>EmpDetail!C100</f>
        <v>0</v>
      </c>
      <c r="P101" s="410">
        <f>EmpDetail!D100</f>
        <v>0</v>
      </c>
      <c r="Q101" s="41">
        <f>EmpDetail!E100</f>
        <v>0</v>
      </c>
      <c r="R101" s="41" t="e">
        <f t="shared" si="1"/>
        <v>#NUM!</v>
      </c>
    </row>
    <row r="102" spans="13:18">
      <c r="M102" s="410">
        <v>98</v>
      </c>
      <c r="N102" s="410">
        <f>EmpDetail!B101</f>
        <v>0</v>
      </c>
      <c r="O102" s="410">
        <f>EmpDetail!C101</f>
        <v>0</v>
      </c>
      <c r="P102" s="410">
        <f>EmpDetail!D101</f>
        <v>0</v>
      </c>
      <c r="Q102" s="41">
        <f>EmpDetail!E101</f>
        <v>0</v>
      </c>
      <c r="R102" s="41" t="e">
        <f t="shared" si="1"/>
        <v>#NUM!</v>
      </c>
    </row>
    <row r="103" spans="13:18">
      <c r="M103" s="410">
        <v>99</v>
      </c>
      <c r="N103" s="410">
        <f>EmpDetail!B102</f>
        <v>0</v>
      </c>
      <c r="O103" s="410">
        <f>EmpDetail!C102</f>
        <v>0</v>
      </c>
      <c r="P103" s="410">
        <f>EmpDetail!D102</f>
        <v>0</v>
      </c>
      <c r="Q103" s="41">
        <f>EmpDetail!E102</f>
        <v>0</v>
      </c>
      <c r="R103" s="41" t="e">
        <f t="shared" si="1"/>
        <v>#NUM!</v>
      </c>
    </row>
    <row r="104" spans="13:18">
      <c r="M104" s="410">
        <v>100</v>
      </c>
      <c r="N104" s="410">
        <f>EmpDetail!B103</f>
        <v>0</v>
      </c>
      <c r="O104" s="410">
        <f>EmpDetail!C103</f>
        <v>0</v>
      </c>
      <c r="P104" s="410">
        <f>EmpDetail!D103</f>
        <v>0</v>
      </c>
      <c r="Q104" s="41">
        <f>EmpDetail!E103</f>
        <v>0</v>
      </c>
      <c r="R104" s="41" t="e">
        <f t="shared" si="1"/>
        <v>#NUM!</v>
      </c>
    </row>
  </sheetData>
  <sheetProtection password="87C9" sheet="1" objects="1" scenarios="1"/>
  <protectedRanges>
    <protectedRange sqref="B7" name="Range3"/>
    <protectedRange sqref="H2" name="Range1"/>
    <protectedRange sqref="K6" name="Range2"/>
  </protectedRanges>
  <mergeCells count="15">
    <mergeCell ref="G16:H16"/>
    <mergeCell ref="C7:H7"/>
    <mergeCell ref="B6:D6"/>
    <mergeCell ref="E6:H6"/>
    <mergeCell ref="A1:H1"/>
    <mergeCell ref="A3:H3"/>
    <mergeCell ref="J5:L5"/>
    <mergeCell ref="A12:H12"/>
    <mergeCell ref="G14:H14"/>
    <mergeCell ref="G15:H15"/>
    <mergeCell ref="A10:H10"/>
    <mergeCell ref="A11:H11"/>
    <mergeCell ref="A5:H5"/>
    <mergeCell ref="A8:H8"/>
    <mergeCell ref="A9:H9"/>
  </mergeCells>
  <pageMargins left="0.7" right="0.7" top="0.75" bottom="0.75" header="0.3" footer="0.3"/>
  <pageSetup orientation="portrait" blackAndWhite="1" verticalDpi="0" r:id="rId1"/>
  <drawing r:id="rId2"/>
</worksheet>
</file>

<file path=xl/worksheets/sheet38.xml><?xml version="1.0" encoding="utf-8"?>
<worksheet xmlns="http://schemas.openxmlformats.org/spreadsheetml/2006/main" xmlns:r="http://schemas.openxmlformats.org/officeDocument/2006/relationships">
  <sheetPr codeName="Sheet38"/>
  <dimension ref="A1:R104"/>
  <sheetViews>
    <sheetView showGridLines="0" showRowColHeaders="0" workbookViewId="0">
      <selection activeCell="A8" sqref="A8:F8"/>
    </sheetView>
  </sheetViews>
  <sheetFormatPr defaultRowHeight="14.4"/>
  <cols>
    <col min="1" max="1" width="10.33203125" customWidth="1"/>
    <col min="2" max="2" width="11" customWidth="1"/>
    <col min="3" max="3" width="19.44140625" customWidth="1"/>
    <col min="4" max="4" width="17.109375" customWidth="1"/>
    <col min="5" max="5" width="10.6640625" customWidth="1"/>
    <col min="6" max="6" width="10" customWidth="1"/>
    <col min="7" max="7" width="3" customWidth="1"/>
    <col min="8" max="8" width="2.6640625" customWidth="1"/>
    <col min="9" max="9" width="3.5546875" customWidth="1"/>
    <col min="13" max="16" width="0" hidden="1" customWidth="1"/>
    <col min="17" max="18" width="10.6640625" hidden="1" customWidth="1"/>
  </cols>
  <sheetData>
    <row r="1" spans="1:18" ht="18">
      <c r="A1" s="1632" t="str">
        <f>Master!G2&amp;Master!H2</f>
        <v>कार्यालय&amp;राजकीय उच्च माध्यमिक विद्यालय ]चौगाई]टोंक</v>
      </c>
      <c r="B1" s="1632"/>
      <c r="C1" s="1632"/>
      <c r="D1" s="1632"/>
      <c r="E1" s="1632"/>
      <c r="F1" s="1632"/>
      <c r="G1" s="91"/>
    </row>
    <row r="2" spans="1:18" ht="15" customHeight="1">
      <c r="A2" s="480" t="s">
        <v>283</v>
      </c>
      <c r="B2" s="481" t="str">
        <f>Master!H3&amp;Master!I3&amp;Master!J3&amp;Master!E3&amp;"/"</f>
        <v>राउमावि/चौगाई/संस्था/2021-22/</v>
      </c>
      <c r="C2" s="482"/>
      <c r="D2" s="483"/>
      <c r="E2" s="480" t="s">
        <v>226</v>
      </c>
      <c r="F2" s="487">
        <f ca="1">TODAY()</f>
        <v>44369</v>
      </c>
      <c r="G2" s="91"/>
    </row>
    <row r="3" spans="1:18" ht="18">
      <c r="A3" s="1901" t="s">
        <v>967</v>
      </c>
      <c r="B3" s="1901"/>
      <c r="C3" s="1901"/>
      <c r="D3" s="1901"/>
      <c r="E3" s="1901"/>
      <c r="F3" s="1901"/>
      <c r="G3" s="91"/>
    </row>
    <row r="4" spans="1:18" ht="18">
      <c r="A4" s="228"/>
      <c r="B4" s="228"/>
      <c r="C4" s="228"/>
      <c r="D4" s="228"/>
      <c r="E4" s="228"/>
      <c r="F4" s="228"/>
      <c r="G4" s="91"/>
      <c r="N4" s="38" t="str">
        <f>IF(ISNA(VLOOKUP($K6,$M$5:$R$104,2,FALSE)),"",VLOOKUP($K6,$M$5:$R$104,2,FALSE))</f>
        <v>NksVw yky jsxj</v>
      </c>
      <c r="O4" s="38" t="str">
        <f>IF(ISNA(VLOOKUP($K6,$M$5:$R$104,3,FALSE)),"",VLOOKUP($K6,$M$5:$R$104,3,FALSE))</f>
        <v>अध्यापक ग्रेड III</v>
      </c>
      <c r="P4" s="38" t="str">
        <f>IF(ISNA(VLOOKUP($K6,$M$5:$R$104,4,FALSE)),"",VLOOKUP($K6,$M$5:$R$104,4,FALSE))</f>
        <v>राउमावि चौगाई</v>
      </c>
      <c r="Q4" s="463">
        <f>IF(ISNA(VLOOKUP($K6,$M$5:$R$104,6,FALSE)),"",VLOOKUP($K6,$M$5:$R$104,6,FALSE))</f>
        <v>46599</v>
      </c>
    </row>
    <row r="5" spans="1:18" ht="18">
      <c r="A5" s="1902" t="str">
        <f>"izekf.kr fd;k tkrk gS fd Jh@Jhefr "&amp;N4&amp;" inuke "&amp;O4</f>
        <v>izekf.kr fd;k tkrk gS fd Jh@Jhefr NksVw yky jsxj inuke अध्यापक ग्रेड III</v>
      </c>
      <c r="B5" s="1902"/>
      <c r="C5" s="1902"/>
      <c r="D5" s="1902"/>
      <c r="E5" s="1902"/>
      <c r="F5" s="1902"/>
      <c r="G5" s="91"/>
      <c r="J5" s="1897" t="s">
        <v>1522</v>
      </c>
      <c r="K5" s="1897"/>
      <c r="L5" s="1897"/>
      <c r="M5">
        <v>1</v>
      </c>
      <c r="N5" s="38" t="str">
        <f>EmpDetail!B4</f>
        <v>fd'ku yky cSjok</v>
      </c>
      <c r="O5" s="420" t="str">
        <f>EmpDetail!C4</f>
        <v>प्रधानाचार्य</v>
      </c>
      <c r="P5" s="420" t="str">
        <f>EmpDetail!D4</f>
        <v>राउमावि चौगाई</v>
      </c>
      <c r="Q5" s="41">
        <f>EmpDetail!E4</f>
        <v>22656</v>
      </c>
      <c r="R5" s="41">
        <f>IF(Q5="","",DATE(YEAR(Q5-1)+60,(MONTH(Q5-1))+1,0))</f>
        <v>44592</v>
      </c>
    </row>
    <row r="6" spans="1:18" ht="21">
      <c r="A6" s="484" t="s">
        <v>934</v>
      </c>
      <c r="B6" s="1898" t="str">
        <f>P4</f>
        <v>राउमावि चौगाई</v>
      </c>
      <c r="C6" s="1898"/>
      <c r="D6" s="1899" t="s">
        <v>1519</v>
      </c>
      <c r="E6" s="1899"/>
      <c r="F6" s="1899"/>
      <c r="G6" s="91"/>
      <c r="K6" s="488">
        <v>11</v>
      </c>
      <c r="M6" s="420">
        <v>2</v>
      </c>
      <c r="N6" s="38" t="str">
        <f>EmpDetail!B5</f>
        <v>iwj.k pUn y{kdkj</v>
      </c>
      <c r="O6" s="420" t="str">
        <f>EmpDetail!C5</f>
        <v>व्याख्याता</v>
      </c>
      <c r="P6" s="420" t="str">
        <f>EmpDetail!D5</f>
        <v>राउमावि चौगाई</v>
      </c>
      <c r="Q6" s="41">
        <f>EmpDetail!E5</f>
        <v>26122</v>
      </c>
      <c r="R6" s="41">
        <f t="shared" ref="R6:R69" si="0">IF(Q6="","",DATE(YEAR(Q6-1)+60,(MONTH(Q6-1))+1,0))</f>
        <v>48060</v>
      </c>
    </row>
    <row r="7" spans="1:18" ht="18">
      <c r="A7" s="486" t="s">
        <v>226</v>
      </c>
      <c r="B7" s="464">
        <f>Q4</f>
        <v>46599</v>
      </c>
      <c r="C7" s="1900" t="s">
        <v>1523</v>
      </c>
      <c r="D7" s="1900"/>
      <c r="E7" s="1900"/>
      <c r="F7" s="1900"/>
      <c r="G7" s="91"/>
      <c r="M7" s="420">
        <v>3</v>
      </c>
      <c r="N7" s="38" t="str">
        <f>EmpDetail!B6</f>
        <v>jktsUnz dqekj tSu</v>
      </c>
      <c r="O7" s="420" t="str">
        <f>EmpDetail!C6</f>
        <v>व्याख्याता</v>
      </c>
      <c r="P7" s="420" t="str">
        <f>EmpDetail!D6</f>
        <v>राउमावि चौगाई</v>
      </c>
      <c r="Q7" s="41">
        <f>EmpDetail!E6</f>
        <v>25095</v>
      </c>
      <c r="R7" s="41">
        <f t="shared" si="0"/>
        <v>47026</v>
      </c>
    </row>
    <row r="8" spans="1:18" ht="18">
      <c r="A8" s="1751" t="str">
        <f>N4&amp;"  vius lsokdky esa va'knk;h isa'ku ;kstuk ds lnL; ugha jgs gSA"</f>
        <v>NksVw yky jsxj  vius lsokdky esa va'knk;h isa'ku ;kstuk ds lnL; ugha jgs gSA</v>
      </c>
      <c r="B8" s="1751"/>
      <c r="C8" s="1751"/>
      <c r="D8" s="1751"/>
      <c r="E8" s="1751"/>
      <c r="F8" s="1751"/>
      <c r="G8" s="91"/>
      <c r="M8" s="420">
        <v>4</v>
      </c>
      <c r="N8" s="38" t="str">
        <f>EmpDetail!B7</f>
        <v>fd'ku yky cSjok</v>
      </c>
      <c r="O8" s="420" t="str">
        <f>EmpDetail!C7</f>
        <v>व्याख्याता</v>
      </c>
      <c r="P8" s="420" t="str">
        <f>EmpDetail!D7</f>
        <v>राउमावि चौगाई</v>
      </c>
      <c r="Q8" s="41">
        <f>EmpDetail!E7</f>
        <v>27217</v>
      </c>
      <c r="R8" s="41">
        <f t="shared" si="0"/>
        <v>49156</v>
      </c>
    </row>
    <row r="9" spans="1:18" ht="18">
      <c r="A9" s="413"/>
      <c r="B9" s="228"/>
      <c r="C9" s="228"/>
      <c r="D9" s="228"/>
      <c r="E9" s="228"/>
      <c r="F9" s="228"/>
      <c r="G9" s="91"/>
      <c r="M9" s="420">
        <v>5</v>
      </c>
      <c r="N9" s="38" t="str">
        <f>EmpDetail!B8</f>
        <v>lR;ukjk;.k 'kekZ</v>
      </c>
      <c r="O9" s="420" t="str">
        <f>EmpDetail!C8</f>
        <v>वरिष्ठ अध्यापक</v>
      </c>
      <c r="P9" s="420" t="str">
        <f>EmpDetail!D8</f>
        <v>राउमावि चौगाई</v>
      </c>
      <c r="Q9" s="41">
        <f>EmpDetail!E8</f>
        <v>22828</v>
      </c>
      <c r="R9" s="41">
        <f t="shared" si="0"/>
        <v>44742</v>
      </c>
    </row>
    <row r="10" spans="1:18" ht="14.25" customHeight="1">
      <c r="A10" s="228"/>
      <c r="B10" s="228"/>
      <c r="C10" s="228"/>
      <c r="D10" s="1766" t="str">
        <f>Master!B2</f>
        <v>प्रधानाचार्य</v>
      </c>
      <c r="E10" s="1766"/>
      <c r="F10" s="1766"/>
      <c r="G10" s="91"/>
      <c r="M10" s="420">
        <v>6</v>
      </c>
      <c r="N10" s="38" t="str">
        <f>EmpDetail!B9</f>
        <v>iq"ik tSu</v>
      </c>
      <c r="O10" s="420" t="str">
        <f>EmpDetail!C9</f>
        <v>वरिष्ठ अध्यापक</v>
      </c>
      <c r="P10" s="420" t="str">
        <f>EmpDetail!D9</f>
        <v>राउमावि चौगाई</v>
      </c>
      <c r="Q10" s="41">
        <f>EmpDetail!E9</f>
        <v>23477</v>
      </c>
      <c r="R10" s="41">
        <f t="shared" si="0"/>
        <v>45412</v>
      </c>
    </row>
    <row r="11" spans="1:18" ht="15" customHeight="1">
      <c r="A11" s="228"/>
      <c r="B11" s="228"/>
      <c r="C11" s="228"/>
      <c r="D11" s="1766" t="str">
        <f>Master!B3</f>
        <v xml:space="preserve">राजकीय उच्च माध्यमिक विद्यालय </v>
      </c>
      <c r="E11" s="1766"/>
      <c r="F11" s="1766"/>
      <c r="G11" s="91"/>
      <c r="M11" s="420">
        <v>7</v>
      </c>
      <c r="N11" s="38" t="str">
        <f>EmpDetail!B10</f>
        <v>vk'kkjke eh.kk</v>
      </c>
      <c r="O11" s="420" t="str">
        <f>EmpDetail!C10</f>
        <v>वरिष्ठ अध्यापक</v>
      </c>
      <c r="P11" s="420" t="str">
        <f>EmpDetail!D10</f>
        <v>राउमावि चौगाई</v>
      </c>
      <c r="Q11" s="41">
        <f>EmpDetail!E10</f>
        <v>28652</v>
      </c>
      <c r="R11" s="41">
        <f t="shared" si="0"/>
        <v>50586</v>
      </c>
    </row>
    <row r="12" spans="1:18" ht="15" customHeight="1">
      <c r="A12" s="228"/>
      <c r="B12" s="228"/>
      <c r="C12" s="228"/>
      <c r="D12" s="1766" t="str">
        <f>Master!B4</f>
        <v>चौगाई]टोंक</v>
      </c>
      <c r="E12" s="1766"/>
      <c r="F12" s="1766"/>
      <c r="G12" s="91"/>
      <c r="M12" s="420">
        <v>8</v>
      </c>
      <c r="N12" s="38" t="str">
        <f>EmpDetail!B11</f>
        <v>t;iky flag</v>
      </c>
      <c r="O12" s="420" t="str">
        <f>EmpDetail!C11</f>
        <v>वरिष्ठ अध्यापक</v>
      </c>
      <c r="P12" s="420" t="str">
        <f>EmpDetail!D11</f>
        <v>राउमावि चौगाई</v>
      </c>
      <c r="Q12" s="41">
        <f>EmpDetail!E11</f>
        <v>26331</v>
      </c>
      <c r="R12" s="41">
        <f t="shared" si="0"/>
        <v>48273</v>
      </c>
    </row>
    <row r="13" spans="1:18" ht="18">
      <c r="A13" s="91"/>
      <c r="B13" s="91"/>
      <c r="C13" s="91"/>
      <c r="D13" s="91"/>
      <c r="E13" s="91"/>
      <c r="F13" s="91"/>
      <c r="G13" s="91"/>
      <c r="M13" s="420">
        <v>9</v>
      </c>
      <c r="N13" s="38" t="str">
        <f>EmpDetail!B12</f>
        <v>jkeizlkn jsxj</v>
      </c>
      <c r="O13" s="420" t="str">
        <f>EmpDetail!C12</f>
        <v>वरिष्ठ अध्यापक</v>
      </c>
      <c r="P13" s="420" t="str">
        <f>EmpDetail!D12</f>
        <v>राउमावि चौगाई</v>
      </c>
      <c r="Q13" s="41">
        <f>EmpDetail!E12</f>
        <v>28642</v>
      </c>
      <c r="R13" s="41">
        <f t="shared" si="0"/>
        <v>50556</v>
      </c>
    </row>
    <row r="14" spans="1:18" ht="18">
      <c r="A14" s="91"/>
      <c r="B14" s="91"/>
      <c r="C14" s="91"/>
      <c r="D14" s="91"/>
      <c r="E14" s="91"/>
      <c r="F14" s="91"/>
      <c r="G14" s="91"/>
      <c r="M14" s="420">
        <v>10</v>
      </c>
      <c r="N14" s="38" t="str">
        <f>EmpDetail!B13</f>
        <v>egsUnz dqekj tkV</v>
      </c>
      <c r="O14" s="420" t="str">
        <f>EmpDetail!C13</f>
        <v>शारीरिक शिक्षक</v>
      </c>
      <c r="P14" s="420" t="str">
        <f>EmpDetail!D13</f>
        <v>राउमावि चौगाई</v>
      </c>
      <c r="Q14" s="41">
        <f>EmpDetail!E13</f>
        <v>27789</v>
      </c>
      <c r="R14" s="41">
        <f t="shared" si="0"/>
        <v>49705</v>
      </c>
    </row>
    <row r="15" spans="1:18" ht="18">
      <c r="A15" s="91"/>
      <c r="B15" s="91"/>
      <c r="C15" s="91"/>
      <c r="D15" s="91"/>
      <c r="E15" s="91"/>
      <c r="F15" s="91"/>
      <c r="G15" s="91"/>
      <c r="M15" s="420">
        <v>11</v>
      </c>
      <c r="N15" s="38" t="str">
        <f>EmpDetail!B14</f>
        <v>NksVw yky jsxj</v>
      </c>
      <c r="O15" s="420" t="str">
        <f>EmpDetail!C14</f>
        <v>अध्यापक ग्रेड III</v>
      </c>
      <c r="P15" s="420" t="str">
        <f>EmpDetail!D14</f>
        <v>राउमावि चौगाई</v>
      </c>
      <c r="Q15" s="41">
        <f>EmpDetail!E14</f>
        <v>24663</v>
      </c>
      <c r="R15" s="41">
        <f t="shared" si="0"/>
        <v>46599</v>
      </c>
    </row>
    <row r="16" spans="1:18" ht="18">
      <c r="A16" s="91"/>
      <c r="B16" s="91"/>
      <c r="C16" s="91"/>
      <c r="D16" s="91"/>
      <c r="E16" s="91"/>
      <c r="F16" s="91"/>
      <c r="G16" s="91"/>
      <c r="M16" s="420">
        <v>12</v>
      </c>
      <c r="N16" s="38" t="str">
        <f>EmpDetail!B15</f>
        <v>dUgS;k yky egkoj</v>
      </c>
      <c r="O16" s="420" t="str">
        <f>EmpDetail!C15</f>
        <v>अध्यापक ग्रेड III</v>
      </c>
      <c r="P16" s="420" t="str">
        <f>EmpDetail!D15</f>
        <v>राउमावि चौगाई</v>
      </c>
      <c r="Q16" s="41">
        <f>EmpDetail!E15</f>
        <v>22741</v>
      </c>
      <c r="R16" s="41">
        <f t="shared" si="0"/>
        <v>44681</v>
      </c>
    </row>
    <row r="17" spans="1:18" ht="18">
      <c r="A17" s="91"/>
      <c r="B17" s="91"/>
      <c r="C17" s="91"/>
      <c r="D17" s="91"/>
      <c r="E17" s="91"/>
      <c r="F17" s="91"/>
      <c r="G17" s="91"/>
      <c r="M17" s="420">
        <v>13</v>
      </c>
      <c r="N17" s="38" t="str">
        <f>EmpDetail!B16</f>
        <v>prqHkqZt tkV</v>
      </c>
      <c r="O17" s="420" t="str">
        <f>EmpDetail!C16</f>
        <v>अध्यापक ग्रेड III</v>
      </c>
      <c r="P17" s="420" t="str">
        <f>EmpDetail!D16</f>
        <v>राउमावि चौगाई</v>
      </c>
      <c r="Q17" s="41">
        <f>EmpDetail!E16</f>
        <v>27854</v>
      </c>
      <c r="R17" s="41">
        <f t="shared" si="0"/>
        <v>49795</v>
      </c>
    </row>
    <row r="18" spans="1:18" ht="18">
      <c r="A18" s="91"/>
      <c r="B18" s="91"/>
      <c r="C18" s="91"/>
      <c r="D18" s="91"/>
      <c r="E18" s="91"/>
      <c r="F18" s="91"/>
      <c r="G18" s="91"/>
      <c r="M18" s="420">
        <v>14</v>
      </c>
      <c r="N18" s="38" t="str">
        <f>EmpDetail!B17</f>
        <v>vklsQk [kku</v>
      </c>
      <c r="O18" s="420" t="str">
        <f>EmpDetail!C17</f>
        <v>अध्यापक ग्रेड III</v>
      </c>
      <c r="P18" s="420" t="str">
        <f>EmpDetail!D17</f>
        <v>राउमावि चौगाई</v>
      </c>
      <c r="Q18" s="41">
        <f>EmpDetail!E17</f>
        <v>25943</v>
      </c>
      <c r="R18" s="41">
        <f t="shared" si="0"/>
        <v>47879</v>
      </c>
    </row>
    <row r="19" spans="1:18" ht="18">
      <c r="A19" s="91"/>
      <c r="B19" s="91"/>
      <c r="C19" s="91"/>
      <c r="D19" s="91"/>
      <c r="E19" s="91"/>
      <c r="F19" s="91"/>
      <c r="G19" s="91"/>
      <c r="M19" s="420">
        <v>15</v>
      </c>
      <c r="N19" s="38" t="str">
        <f>EmpDetail!B18</f>
        <v>lq'khyk cSjok</v>
      </c>
      <c r="O19" s="420" t="str">
        <f>EmpDetail!C18</f>
        <v>कनिष्ठ सहायक</v>
      </c>
      <c r="P19" s="420" t="str">
        <f>EmpDetail!D18</f>
        <v>राउमावि चौगाई</v>
      </c>
      <c r="Q19" s="41">
        <f>EmpDetail!E18</f>
        <v>34700</v>
      </c>
      <c r="R19" s="41">
        <f t="shared" si="0"/>
        <v>56614</v>
      </c>
    </row>
    <row r="20" spans="1:18" ht="18">
      <c r="A20" s="91"/>
      <c r="B20" s="91"/>
      <c r="C20" s="91"/>
      <c r="D20" s="91"/>
      <c r="E20" s="91"/>
      <c r="F20" s="91"/>
      <c r="G20" s="91"/>
      <c r="M20" s="420">
        <v>16</v>
      </c>
      <c r="N20" s="38" t="str">
        <f>EmpDetail!B19</f>
        <v>txnh'k izlkn rsyh</v>
      </c>
      <c r="O20" s="420" t="str">
        <f>EmpDetail!C19</f>
        <v>सहायक कर्मचारी</v>
      </c>
      <c r="P20" s="420" t="str">
        <f>EmpDetail!D19</f>
        <v>राउमावि चौगाई</v>
      </c>
      <c r="Q20" s="41">
        <f>EmpDetail!E19</f>
        <v>22801</v>
      </c>
      <c r="R20" s="41">
        <f t="shared" si="0"/>
        <v>44742</v>
      </c>
    </row>
    <row r="21" spans="1:18" ht="18">
      <c r="A21" s="91"/>
      <c r="B21" s="91"/>
      <c r="C21" s="91"/>
      <c r="D21" s="91"/>
      <c r="E21" s="91"/>
      <c r="F21" s="91"/>
      <c r="G21" s="91"/>
      <c r="M21" s="420">
        <v>17</v>
      </c>
      <c r="N21" s="38" t="str">
        <f>EmpDetail!B20</f>
        <v>jfoUnz dqekj tSu</v>
      </c>
      <c r="O21" s="420" t="str">
        <f>EmpDetail!C20</f>
        <v>अध्यापक ग्रेड III</v>
      </c>
      <c r="P21" s="420" t="str">
        <f>EmpDetail!D20</f>
        <v>राउप्रावि मोहिनी</v>
      </c>
      <c r="Q21" s="41">
        <f>EmpDetail!E20</f>
        <v>24708</v>
      </c>
      <c r="R21" s="41">
        <f t="shared" si="0"/>
        <v>46630</v>
      </c>
    </row>
    <row r="22" spans="1:18" ht="18">
      <c r="A22" s="91"/>
      <c r="B22" s="91"/>
      <c r="C22" s="91"/>
      <c r="D22" s="91"/>
      <c r="E22" s="91"/>
      <c r="F22" s="91"/>
      <c r="G22" s="91"/>
      <c r="M22" s="420">
        <v>18</v>
      </c>
      <c r="N22" s="38" t="str">
        <f>EmpDetail!B21</f>
        <v xml:space="preserve"> ';ke lqUnj ckxkSM</v>
      </c>
      <c r="O22" s="420" t="str">
        <f>EmpDetail!C21</f>
        <v>अध्यापक ग्रेड III</v>
      </c>
      <c r="P22" s="420" t="str">
        <f>EmpDetail!D21</f>
        <v>राउप्रावि मोहिनी</v>
      </c>
      <c r="Q22" s="41">
        <f>EmpDetail!E21</f>
        <v>30538</v>
      </c>
      <c r="R22" s="41">
        <f t="shared" si="0"/>
        <v>52474</v>
      </c>
    </row>
    <row r="23" spans="1:18" ht="18">
      <c r="A23" s="91"/>
      <c r="B23" s="91"/>
      <c r="C23" s="91"/>
      <c r="D23" s="91"/>
      <c r="E23" s="91"/>
      <c r="F23" s="91"/>
      <c r="G23" s="91"/>
      <c r="M23" s="420">
        <v>19</v>
      </c>
      <c r="N23" s="38" t="str">
        <f>EmpDetail!B22</f>
        <v>d`".kk 'kekZ</v>
      </c>
      <c r="O23" s="420" t="str">
        <f>EmpDetail!C22</f>
        <v>प्रबोधक</v>
      </c>
      <c r="P23" s="420" t="str">
        <f>EmpDetail!D22</f>
        <v>राउप्रावि मोहिनी</v>
      </c>
      <c r="Q23" s="41">
        <f>EmpDetail!E22</f>
        <v>26517</v>
      </c>
      <c r="R23" s="41">
        <f t="shared" si="0"/>
        <v>48457</v>
      </c>
    </row>
    <row r="24" spans="1:18" ht="18">
      <c r="A24" s="91"/>
      <c r="B24" s="91"/>
      <c r="C24" s="91"/>
      <c r="D24" s="91"/>
      <c r="E24" s="91"/>
      <c r="F24" s="91"/>
      <c r="G24" s="91"/>
      <c r="M24" s="420">
        <v>20</v>
      </c>
      <c r="N24" s="38" t="str">
        <f>EmpDetail!B23</f>
        <v>/keZsUnz pkS/kjh</v>
      </c>
      <c r="O24" s="420" t="str">
        <f>EmpDetail!C23</f>
        <v>अध्यापक ग्रेड III</v>
      </c>
      <c r="P24" s="420" t="str">
        <f>EmpDetail!D23</f>
        <v>राउप्रावि गोरधनपुरा</v>
      </c>
      <c r="Q24" s="41">
        <f>EmpDetail!E23</f>
        <v>32937</v>
      </c>
      <c r="R24" s="41">
        <f t="shared" si="0"/>
        <v>54878</v>
      </c>
    </row>
    <row r="25" spans="1:18" ht="18">
      <c r="A25" s="91"/>
      <c r="B25" s="91"/>
      <c r="C25" s="91"/>
      <c r="D25" s="91"/>
      <c r="E25" s="91"/>
      <c r="F25" s="91"/>
      <c r="G25" s="91"/>
      <c r="M25" s="420">
        <v>21</v>
      </c>
      <c r="N25" s="38" t="str">
        <f>EmpDetail!B24</f>
        <v>izgykn ekyh</v>
      </c>
      <c r="O25" s="420" t="str">
        <f>EmpDetail!C24</f>
        <v>प्रबोधक</v>
      </c>
      <c r="P25" s="420" t="str">
        <f>EmpDetail!D24</f>
        <v>राउप्रावि गोरधनपुरा</v>
      </c>
      <c r="Q25" s="41">
        <f>EmpDetail!E24</f>
        <v>27248</v>
      </c>
      <c r="R25" s="41">
        <f t="shared" si="0"/>
        <v>49187</v>
      </c>
    </row>
    <row r="26" spans="1:18" ht="18">
      <c r="A26" s="91"/>
      <c r="B26" s="91"/>
      <c r="C26" s="91"/>
      <c r="D26" s="91"/>
      <c r="E26" s="91"/>
      <c r="F26" s="91"/>
      <c r="G26" s="91"/>
      <c r="M26" s="420">
        <v>22</v>
      </c>
      <c r="N26" s="38" t="str">
        <f>EmpDetail!B25</f>
        <v>jken;ky xqtZj</v>
      </c>
      <c r="O26" s="420" t="str">
        <f>EmpDetail!C25</f>
        <v>प्रबोधक</v>
      </c>
      <c r="P26" s="420" t="str">
        <f>EmpDetail!D25</f>
        <v>राउप्रावि सोंदीफल</v>
      </c>
      <c r="Q26" s="41">
        <f>EmpDetail!E25</f>
        <v>28355</v>
      </c>
      <c r="R26" s="41">
        <f t="shared" si="0"/>
        <v>50283</v>
      </c>
    </row>
    <row r="27" spans="1:18">
      <c r="M27" s="420">
        <v>23</v>
      </c>
      <c r="N27" s="38" t="str">
        <f>EmpDetail!B26</f>
        <v>vkSeizdk'k tkV</v>
      </c>
      <c r="O27" s="420" t="str">
        <f>EmpDetail!C26</f>
        <v>अध्यापक ग्रेड III</v>
      </c>
      <c r="P27" s="420" t="str">
        <f>EmpDetail!D26</f>
        <v>राउप्रावि सोंदीफल</v>
      </c>
      <c r="Q27" s="41">
        <f>EmpDetail!E26</f>
        <v>30255</v>
      </c>
      <c r="R27" s="41">
        <f t="shared" si="0"/>
        <v>52170</v>
      </c>
    </row>
    <row r="28" spans="1:18">
      <c r="M28" s="420">
        <v>24</v>
      </c>
      <c r="N28" s="38" t="str">
        <f>EmpDetail!B27</f>
        <v>vthr flag</v>
      </c>
      <c r="O28" s="420" t="str">
        <f>EmpDetail!C27</f>
        <v>अध्यापक ग्रेड III</v>
      </c>
      <c r="P28" s="420" t="str">
        <f>EmpDetail!D27</f>
        <v>राप्रावि जानकीवल्लभपुरा</v>
      </c>
      <c r="Q28" s="41">
        <f>EmpDetail!E27</f>
        <v>31997</v>
      </c>
      <c r="R28" s="41">
        <f t="shared" si="0"/>
        <v>53935</v>
      </c>
    </row>
    <row r="29" spans="1:18">
      <c r="M29" s="420">
        <v>25</v>
      </c>
      <c r="N29" s="38" t="str">
        <f>EmpDetail!B28</f>
        <v>eq[rkj eha;k</v>
      </c>
      <c r="O29" s="420" t="str">
        <f>EmpDetail!C28</f>
        <v>प्रबोधक</v>
      </c>
      <c r="P29" s="420" t="str">
        <f>EmpDetail!D28</f>
        <v>राप्रावि जानकीवल्लभपुरा</v>
      </c>
      <c r="Q29" s="41">
        <f>EmpDetail!E28</f>
        <v>27945</v>
      </c>
      <c r="R29" s="41">
        <f t="shared" si="0"/>
        <v>49887</v>
      </c>
    </row>
    <row r="30" spans="1:18">
      <c r="M30" s="420">
        <v>26</v>
      </c>
      <c r="N30" s="38" t="str">
        <f>EmpDetail!B29</f>
        <v xml:space="preserve">eks0 tehy </v>
      </c>
      <c r="O30" s="420" t="str">
        <f>EmpDetail!C29</f>
        <v>प्रबोधक</v>
      </c>
      <c r="P30" s="420" t="str">
        <f>EmpDetail!D29</f>
        <v>राप्रावि रसूलपुरा</v>
      </c>
      <c r="Q30" s="41">
        <f>EmpDetail!E29</f>
        <v>25096</v>
      </c>
      <c r="R30" s="41">
        <f t="shared" si="0"/>
        <v>47026</v>
      </c>
    </row>
    <row r="31" spans="1:18">
      <c r="M31" s="420">
        <v>27</v>
      </c>
      <c r="N31" s="38" t="str">
        <f>EmpDetail!B30</f>
        <v>lkaojey tkV</v>
      </c>
      <c r="O31" s="420" t="str">
        <f>EmpDetail!C30</f>
        <v>अध्यापक ग्रेड III</v>
      </c>
      <c r="P31" s="420" t="str">
        <f>EmpDetail!D30</f>
        <v>राप्रावि रसूलपुरा</v>
      </c>
      <c r="Q31" s="41">
        <f>EmpDetail!E30</f>
        <v>33666</v>
      </c>
      <c r="R31" s="41">
        <f t="shared" si="0"/>
        <v>55609</v>
      </c>
    </row>
    <row r="32" spans="1:18">
      <c r="M32" s="420">
        <v>28</v>
      </c>
      <c r="N32" s="38" t="str">
        <f>EmpDetail!B31</f>
        <v>pkS/kjh eksuk jkekorkj</v>
      </c>
      <c r="O32" s="420" t="str">
        <f>EmpDetail!C31</f>
        <v>अध्यापक ग्रेड III</v>
      </c>
      <c r="P32" s="420" t="str">
        <f>EmpDetail!D31</f>
        <v>राप्रावि मोहिनी ढाणी बाढ</v>
      </c>
      <c r="Q32" s="41">
        <f>EmpDetail!E31</f>
        <v>32878</v>
      </c>
      <c r="R32" s="41">
        <f t="shared" si="0"/>
        <v>54819</v>
      </c>
    </row>
    <row r="33" spans="13:18">
      <c r="M33" s="420">
        <v>29</v>
      </c>
      <c r="N33" s="38" t="str">
        <f>EmpDetail!B32</f>
        <v>rkjkpUn tk;loky</v>
      </c>
      <c r="O33" s="420" t="str">
        <f>EmpDetail!C32</f>
        <v>प्रबोधक</v>
      </c>
      <c r="P33" s="420" t="str">
        <f>EmpDetail!D32</f>
        <v>राप्रावि मोहिनी ढाणी बाढ</v>
      </c>
      <c r="Q33" s="41">
        <f>EmpDetail!E32</f>
        <v>28075</v>
      </c>
      <c r="R33" s="41">
        <f t="shared" si="0"/>
        <v>50009</v>
      </c>
    </row>
    <row r="34" spans="13:18">
      <c r="M34" s="420">
        <v>30</v>
      </c>
      <c r="N34" s="38" t="str">
        <f>EmpDetail!B33</f>
        <v>jketl ;kno</v>
      </c>
      <c r="O34" s="420" t="str">
        <f>EmpDetail!C33</f>
        <v>अध्यापक ग्रेड III</v>
      </c>
      <c r="P34" s="420" t="str">
        <f>EmpDetail!D33</f>
        <v>राप्रावि बैरवा ढाणी सोन्दीफल</v>
      </c>
      <c r="Q34" s="41">
        <f>EmpDetail!E33</f>
        <v>25731</v>
      </c>
      <c r="R34" s="41">
        <f t="shared" si="0"/>
        <v>47664</v>
      </c>
    </row>
    <row r="35" spans="13:18">
      <c r="M35" s="420">
        <v>31</v>
      </c>
      <c r="N35" s="38" t="str">
        <f>EmpDetail!B34</f>
        <v>dtksMey eh.kk</v>
      </c>
      <c r="O35" s="420" t="str">
        <f>EmpDetail!C34</f>
        <v>अध्यापक ग्रेड III</v>
      </c>
      <c r="P35" s="420" t="str">
        <f>EmpDetail!D34</f>
        <v>राप्रावि बैरवा ढाणी सोन्दीफल</v>
      </c>
      <c r="Q35" s="41">
        <f>EmpDetail!E34</f>
        <v>33055</v>
      </c>
      <c r="R35" s="41">
        <f t="shared" si="0"/>
        <v>54969</v>
      </c>
    </row>
    <row r="36" spans="13:18">
      <c r="M36" s="420">
        <v>32</v>
      </c>
      <c r="N36" s="38" t="str">
        <f>EmpDetail!B35</f>
        <v>/kaut; xkSRre</v>
      </c>
      <c r="O36" s="420" t="str">
        <f>EmpDetail!C35</f>
        <v>अध्यापक ग्रेड III</v>
      </c>
      <c r="P36" s="420" t="str">
        <f>EmpDetail!D35</f>
        <v>राउप्रावि गोरधनपुरा</v>
      </c>
      <c r="Q36" s="41">
        <f>EmpDetail!E35</f>
        <v>31649</v>
      </c>
      <c r="R36" s="41">
        <f t="shared" si="0"/>
        <v>53570</v>
      </c>
    </row>
    <row r="37" spans="13:18">
      <c r="M37" s="420">
        <v>33</v>
      </c>
      <c r="N37" s="38" t="str">
        <f>EmpDetail!B36</f>
        <v>d`".kk xaxoky</v>
      </c>
      <c r="O37" s="420" t="str">
        <f>EmpDetail!C36</f>
        <v>अध्यापक ग्रेड III</v>
      </c>
      <c r="P37" s="420" t="str">
        <f>EmpDetail!D36</f>
        <v>राउप्रावि गोरधनपुरा</v>
      </c>
      <c r="Q37" s="41">
        <f>EmpDetail!E36</f>
        <v>34870</v>
      </c>
      <c r="R37" s="41">
        <f t="shared" si="0"/>
        <v>56795</v>
      </c>
    </row>
    <row r="38" spans="13:18">
      <c r="M38" s="420">
        <v>34</v>
      </c>
      <c r="N38" s="38" t="str">
        <f>EmpDetail!B37</f>
        <v>n'kjFk dqekj ;kno</v>
      </c>
      <c r="O38" s="420" t="str">
        <f>EmpDetail!C37</f>
        <v>अध्यापक ग्रेड III</v>
      </c>
      <c r="P38" s="420" t="str">
        <f>EmpDetail!D37</f>
        <v>राउप्रावि सोंदीफल</v>
      </c>
      <c r="Q38" s="41">
        <f>EmpDetail!E37</f>
        <v>33239</v>
      </c>
      <c r="R38" s="41">
        <f t="shared" si="0"/>
        <v>55153</v>
      </c>
    </row>
    <row r="39" spans="13:18">
      <c r="M39" s="420">
        <v>35</v>
      </c>
      <c r="N39" s="38" t="str">
        <f>EmpDetail!B38</f>
        <v>d`".k yky tkV</v>
      </c>
      <c r="O39" s="420" t="str">
        <f>EmpDetail!C38</f>
        <v>अध्यापक ग्रेड III</v>
      </c>
      <c r="P39" s="420" t="str">
        <f>EmpDetail!D38</f>
        <v>राउप्रावि सोंदीफल</v>
      </c>
      <c r="Q39" s="41">
        <f>EmpDetail!E38</f>
        <v>33072</v>
      </c>
      <c r="R39" s="41">
        <f t="shared" si="0"/>
        <v>55000</v>
      </c>
    </row>
    <row r="40" spans="13:18">
      <c r="M40" s="420">
        <v>36</v>
      </c>
      <c r="N40" s="38" t="str">
        <f>EmpDetail!B39</f>
        <v>nhisUnz dqekj iztkir</v>
      </c>
      <c r="O40" s="420" t="str">
        <f>EmpDetail!C39</f>
        <v>अध्यापक ग्रेड III</v>
      </c>
      <c r="P40" s="420" t="str">
        <f>EmpDetail!D39</f>
        <v>राउप्रावि सोंदीफल</v>
      </c>
      <c r="Q40" s="41">
        <f>EmpDetail!E39</f>
        <v>34527</v>
      </c>
      <c r="R40" s="41">
        <f t="shared" si="0"/>
        <v>56461</v>
      </c>
    </row>
    <row r="41" spans="13:18">
      <c r="M41" s="420">
        <v>37</v>
      </c>
      <c r="N41" s="38" t="str">
        <f>EmpDetail!B40</f>
        <v>uohu dqekj</v>
      </c>
      <c r="O41" s="420" t="str">
        <f>EmpDetail!C40</f>
        <v>अध्यापक ग्रेड III</v>
      </c>
      <c r="P41" s="420" t="str">
        <f>EmpDetail!D40</f>
        <v>राउप्रावि मोहिनी</v>
      </c>
      <c r="Q41" s="41">
        <f>EmpDetail!E40</f>
        <v>34802</v>
      </c>
      <c r="R41" s="41">
        <f t="shared" si="0"/>
        <v>56734</v>
      </c>
    </row>
    <row r="42" spans="13:18">
      <c r="M42" s="420">
        <v>38</v>
      </c>
      <c r="N42" s="38" t="str">
        <f>EmpDetail!B41</f>
        <v>ehrs'k dqekj 'kekZ</v>
      </c>
      <c r="O42" s="420" t="str">
        <f>EmpDetail!C41</f>
        <v>अध्यापक ग्रेड III</v>
      </c>
      <c r="P42" s="420" t="str">
        <f>EmpDetail!D41</f>
        <v>राउप्रावि मोहिनी</v>
      </c>
      <c r="Q42" s="41">
        <f>EmpDetail!E41</f>
        <v>32733</v>
      </c>
      <c r="R42" s="41">
        <f t="shared" si="0"/>
        <v>54666</v>
      </c>
    </row>
    <row r="43" spans="13:18">
      <c r="M43" s="420">
        <v>39</v>
      </c>
      <c r="N43" s="38" t="str">
        <f>EmpDetail!B42</f>
        <v>eUtw eh.kk</v>
      </c>
      <c r="O43" s="420" t="str">
        <f>EmpDetail!C42</f>
        <v>वरिष्ठ अध्यापक</v>
      </c>
      <c r="P43" s="420" t="str">
        <f>EmpDetail!D42</f>
        <v>राउप्रावि गोरधनपुरा</v>
      </c>
      <c r="Q43" s="41">
        <f>EmpDetail!E42</f>
        <v>33244</v>
      </c>
      <c r="R43" s="41">
        <f t="shared" si="0"/>
        <v>55184</v>
      </c>
    </row>
    <row r="44" spans="13:18">
      <c r="M44" s="420">
        <v>40</v>
      </c>
      <c r="N44" s="38" t="str">
        <f>EmpDetail!B43</f>
        <v>eatw pkS/kjh</v>
      </c>
      <c r="O44" s="420" t="str">
        <f>EmpDetail!C43</f>
        <v>वरिष्ठ अध्यापक</v>
      </c>
      <c r="P44" s="420" t="str">
        <f>EmpDetail!D43</f>
        <v>राउप्रावि सोंदीफल</v>
      </c>
      <c r="Q44" s="41">
        <f>EmpDetail!E43</f>
        <v>33454</v>
      </c>
      <c r="R44" s="41">
        <f t="shared" si="0"/>
        <v>55396</v>
      </c>
    </row>
    <row r="45" spans="13:18">
      <c r="M45" s="420">
        <v>41</v>
      </c>
      <c r="N45" s="38">
        <f>EmpDetail!B44</f>
        <v>0</v>
      </c>
      <c r="O45" s="420">
        <f>EmpDetail!C44</f>
        <v>0</v>
      </c>
      <c r="P45" s="420">
        <f>EmpDetail!D44</f>
        <v>0</v>
      </c>
      <c r="Q45" s="41">
        <f>EmpDetail!E44</f>
        <v>0</v>
      </c>
      <c r="R45" s="41" t="e">
        <f t="shared" si="0"/>
        <v>#NUM!</v>
      </c>
    </row>
    <row r="46" spans="13:18">
      <c r="M46" s="420">
        <v>42</v>
      </c>
      <c r="N46" s="38">
        <f>EmpDetail!B45</f>
        <v>0</v>
      </c>
      <c r="O46" s="420">
        <f>EmpDetail!C45</f>
        <v>0</v>
      </c>
      <c r="P46" s="420">
        <f>EmpDetail!D45</f>
        <v>0</v>
      </c>
      <c r="Q46" s="41">
        <f>EmpDetail!E45</f>
        <v>0</v>
      </c>
      <c r="R46" s="41" t="e">
        <f t="shared" si="0"/>
        <v>#NUM!</v>
      </c>
    </row>
    <row r="47" spans="13:18">
      <c r="M47" s="420">
        <v>43</v>
      </c>
      <c r="N47" s="38">
        <f>EmpDetail!B46</f>
        <v>0</v>
      </c>
      <c r="O47" s="420">
        <f>EmpDetail!C46</f>
        <v>0</v>
      </c>
      <c r="P47" s="420">
        <f>EmpDetail!D46</f>
        <v>0</v>
      </c>
      <c r="Q47" s="41">
        <f>EmpDetail!E46</f>
        <v>0</v>
      </c>
      <c r="R47" s="41" t="e">
        <f t="shared" si="0"/>
        <v>#NUM!</v>
      </c>
    </row>
    <row r="48" spans="13:18">
      <c r="M48" s="420">
        <v>44</v>
      </c>
      <c r="N48" s="38">
        <f>EmpDetail!B47</f>
        <v>0</v>
      </c>
      <c r="O48" s="420">
        <f>EmpDetail!C47</f>
        <v>0</v>
      </c>
      <c r="P48" s="420">
        <f>EmpDetail!D47</f>
        <v>0</v>
      </c>
      <c r="Q48" s="41">
        <f>EmpDetail!E47</f>
        <v>0</v>
      </c>
      <c r="R48" s="41" t="e">
        <f t="shared" si="0"/>
        <v>#NUM!</v>
      </c>
    </row>
    <row r="49" spans="13:18">
      <c r="M49" s="420">
        <v>45</v>
      </c>
      <c r="N49" s="38">
        <f>EmpDetail!B48</f>
        <v>0</v>
      </c>
      <c r="O49" s="420">
        <f>EmpDetail!C48</f>
        <v>0</v>
      </c>
      <c r="P49" s="420">
        <f>EmpDetail!D48</f>
        <v>0</v>
      </c>
      <c r="Q49" s="41">
        <f>EmpDetail!E48</f>
        <v>0</v>
      </c>
      <c r="R49" s="41" t="e">
        <f t="shared" si="0"/>
        <v>#NUM!</v>
      </c>
    </row>
    <row r="50" spans="13:18">
      <c r="M50" s="420">
        <v>46</v>
      </c>
      <c r="N50" s="38">
        <f>EmpDetail!B49</f>
        <v>0</v>
      </c>
      <c r="O50" s="420">
        <f>EmpDetail!C49</f>
        <v>0</v>
      </c>
      <c r="P50" s="420">
        <f>EmpDetail!D49</f>
        <v>0</v>
      </c>
      <c r="Q50" s="41">
        <f>EmpDetail!E49</f>
        <v>0</v>
      </c>
      <c r="R50" s="41" t="e">
        <f t="shared" si="0"/>
        <v>#NUM!</v>
      </c>
    </row>
    <row r="51" spans="13:18">
      <c r="M51" s="420">
        <v>47</v>
      </c>
      <c r="N51" s="38">
        <f>EmpDetail!B50</f>
        <v>0</v>
      </c>
      <c r="O51" s="420">
        <f>EmpDetail!C50</f>
        <v>0</v>
      </c>
      <c r="P51" s="420">
        <f>EmpDetail!D50</f>
        <v>0</v>
      </c>
      <c r="Q51" s="41">
        <f>EmpDetail!E50</f>
        <v>0</v>
      </c>
      <c r="R51" s="41" t="e">
        <f t="shared" si="0"/>
        <v>#NUM!</v>
      </c>
    </row>
    <row r="52" spans="13:18">
      <c r="M52" s="420">
        <v>48</v>
      </c>
      <c r="N52" s="38">
        <f>EmpDetail!B51</f>
        <v>0</v>
      </c>
      <c r="O52" s="420">
        <f>EmpDetail!C51</f>
        <v>0</v>
      </c>
      <c r="P52" s="420">
        <f>EmpDetail!D51</f>
        <v>0</v>
      </c>
      <c r="Q52" s="41">
        <f>EmpDetail!E51</f>
        <v>0</v>
      </c>
      <c r="R52" s="41" t="e">
        <f t="shared" si="0"/>
        <v>#NUM!</v>
      </c>
    </row>
    <row r="53" spans="13:18">
      <c r="M53" s="420">
        <v>49</v>
      </c>
      <c r="N53" s="38">
        <f>EmpDetail!B52</f>
        <v>0</v>
      </c>
      <c r="O53" s="420">
        <f>EmpDetail!C52</f>
        <v>0</v>
      </c>
      <c r="P53" s="420">
        <f>EmpDetail!D52</f>
        <v>0</v>
      </c>
      <c r="Q53" s="41">
        <f>EmpDetail!E52</f>
        <v>0</v>
      </c>
      <c r="R53" s="41" t="e">
        <f t="shared" si="0"/>
        <v>#NUM!</v>
      </c>
    </row>
    <row r="54" spans="13:18">
      <c r="M54" s="420">
        <v>50</v>
      </c>
      <c r="N54" s="38">
        <f>EmpDetail!B53</f>
        <v>0</v>
      </c>
      <c r="O54" s="420">
        <f>EmpDetail!C53</f>
        <v>0</v>
      </c>
      <c r="P54" s="420">
        <f>EmpDetail!D53</f>
        <v>0</v>
      </c>
      <c r="Q54" s="41">
        <f>EmpDetail!E53</f>
        <v>0</v>
      </c>
      <c r="R54" s="41" t="e">
        <f t="shared" si="0"/>
        <v>#NUM!</v>
      </c>
    </row>
    <row r="55" spans="13:18">
      <c r="M55" s="420">
        <v>51</v>
      </c>
      <c r="N55" s="38">
        <f>EmpDetail!B54</f>
        <v>0</v>
      </c>
      <c r="O55" s="420">
        <f>EmpDetail!C54</f>
        <v>0</v>
      </c>
      <c r="P55" s="420">
        <f>EmpDetail!D54</f>
        <v>0</v>
      </c>
      <c r="Q55" s="41">
        <f>EmpDetail!E54</f>
        <v>0</v>
      </c>
      <c r="R55" s="41" t="e">
        <f t="shared" si="0"/>
        <v>#NUM!</v>
      </c>
    </row>
    <row r="56" spans="13:18">
      <c r="M56" s="420">
        <v>52</v>
      </c>
      <c r="N56" s="38">
        <f>EmpDetail!B55</f>
        <v>0</v>
      </c>
      <c r="O56" s="420">
        <f>EmpDetail!C55</f>
        <v>0</v>
      </c>
      <c r="P56" s="420">
        <f>EmpDetail!D55</f>
        <v>0</v>
      </c>
      <c r="Q56" s="41">
        <f>EmpDetail!E55</f>
        <v>0</v>
      </c>
      <c r="R56" s="41" t="e">
        <f t="shared" si="0"/>
        <v>#NUM!</v>
      </c>
    </row>
    <row r="57" spans="13:18">
      <c r="M57" s="420">
        <v>53</v>
      </c>
      <c r="N57" s="38">
        <f>EmpDetail!B56</f>
        <v>0</v>
      </c>
      <c r="O57" s="420">
        <f>EmpDetail!C56</f>
        <v>0</v>
      </c>
      <c r="P57" s="420">
        <f>EmpDetail!D56</f>
        <v>0</v>
      </c>
      <c r="Q57" s="41">
        <f>EmpDetail!E56</f>
        <v>0</v>
      </c>
      <c r="R57" s="41" t="e">
        <f t="shared" si="0"/>
        <v>#NUM!</v>
      </c>
    </row>
    <row r="58" spans="13:18">
      <c r="M58" s="420">
        <v>54</v>
      </c>
      <c r="N58" s="38">
        <f>EmpDetail!B57</f>
        <v>0</v>
      </c>
      <c r="O58" s="420">
        <f>EmpDetail!C57</f>
        <v>0</v>
      </c>
      <c r="P58" s="420">
        <f>EmpDetail!D57</f>
        <v>0</v>
      </c>
      <c r="Q58" s="41">
        <f>EmpDetail!E57</f>
        <v>0</v>
      </c>
      <c r="R58" s="41" t="e">
        <f t="shared" si="0"/>
        <v>#NUM!</v>
      </c>
    </row>
    <row r="59" spans="13:18">
      <c r="M59" s="420">
        <v>55</v>
      </c>
      <c r="N59" s="38">
        <f>EmpDetail!B58</f>
        <v>0</v>
      </c>
      <c r="O59" s="420">
        <f>EmpDetail!C58</f>
        <v>0</v>
      </c>
      <c r="P59" s="420">
        <f>EmpDetail!D58</f>
        <v>0</v>
      </c>
      <c r="Q59" s="41">
        <f>EmpDetail!E58</f>
        <v>0</v>
      </c>
      <c r="R59" s="41" t="e">
        <f t="shared" si="0"/>
        <v>#NUM!</v>
      </c>
    </row>
    <row r="60" spans="13:18">
      <c r="M60" s="420">
        <v>56</v>
      </c>
      <c r="N60" s="38">
        <f>EmpDetail!B59</f>
        <v>0</v>
      </c>
      <c r="O60" s="420">
        <f>EmpDetail!C59</f>
        <v>0</v>
      </c>
      <c r="P60" s="420">
        <f>EmpDetail!D59</f>
        <v>0</v>
      </c>
      <c r="Q60" s="41">
        <f>EmpDetail!E59</f>
        <v>0</v>
      </c>
      <c r="R60" s="41" t="e">
        <f t="shared" si="0"/>
        <v>#NUM!</v>
      </c>
    </row>
    <row r="61" spans="13:18">
      <c r="M61" s="420">
        <v>57</v>
      </c>
      <c r="N61" s="38">
        <f>EmpDetail!B60</f>
        <v>0</v>
      </c>
      <c r="O61" s="420">
        <f>EmpDetail!C60</f>
        <v>0</v>
      </c>
      <c r="P61" s="420">
        <f>EmpDetail!D60</f>
        <v>0</v>
      </c>
      <c r="Q61" s="41">
        <f>EmpDetail!E60</f>
        <v>0</v>
      </c>
      <c r="R61" s="41" t="e">
        <f t="shared" si="0"/>
        <v>#NUM!</v>
      </c>
    </row>
    <row r="62" spans="13:18">
      <c r="M62" s="420">
        <v>58</v>
      </c>
      <c r="N62" s="38">
        <f>EmpDetail!B61</f>
        <v>0</v>
      </c>
      <c r="O62" s="420">
        <f>EmpDetail!C61</f>
        <v>0</v>
      </c>
      <c r="P62" s="420">
        <f>EmpDetail!D61</f>
        <v>0</v>
      </c>
      <c r="Q62" s="41">
        <f>EmpDetail!E61</f>
        <v>0</v>
      </c>
      <c r="R62" s="41" t="e">
        <f t="shared" si="0"/>
        <v>#NUM!</v>
      </c>
    </row>
    <row r="63" spans="13:18">
      <c r="M63" s="420">
        <v>59</v>
      </c>
      <c r="N63" s="38">
        <f>EmpDetail!B62</f>
        <v>0</v>
      </c>
      <c r="O63" s="420">
        <f>EmpDetail!C62</f>
        <v>0</v>
      </c>
      <c r="P63" s="420">
        <f>EmpDetail!D62</f>
        <v>0</v>
      </c>
      <c r="Q63" s="41">
        <f>EmpDetail!E62</f>
        <v>0</v>
      </c>
      <c r="R63" s="41" t="e">
        <f t="shared" si="0"/>
        <v>#NUM!</v>
      </c>
    </row>
    <row r="64" spans="13:18">
      <c r="M64" s="420">
        <v>60</v>
      </c>
      <c r="N64" s="38">
        <f>EmpDetail!B63</f>
        <v>0</v>
      </c>
      <c r="O64" s="420">
        <f>EmpDetail!C63</f>
        <v>0</v>
      </c>
      <c r="P64" s="420">
        <f>EmpDetail!D63</f>
        <v>0</v>
      </c>
      <c r="Q64" s="41">
        <f>EmpDetail!E63</f>
        <v>0</v>
      </c>
      <c r="R64" s="41" t="e">
        <f t="shared" si="0"/>
        <v>#NUM!</v>
      </c>
    </row>
    <row r="65" spans="13:18">
      <c r="M65" s="420">
        <v>61</v>
      </c>
      <c r="N65" s="38">
        <f>EmpDetail!B64</f>
        <v>0</v>
      </c>
      <c r="O65" s="420">
        <f>EmpDetail!C64</f>
        <v>0</v>
      </c>
      <c r="P65" s="420">
        <f>EmpDetail!D64</f>
        <v>0</v>
      </c>
      <c r="Q65" s="41">
        <f>EmpDetail!E64</f>
        <v>0</v>
      </c>
      <c r="R65" s="41" t="e">
        <f t="shared" si="0"/>
        <v>#NUM!</v>
      </c>
    </row>
    <row r="66" spans="13:18">
      <c r="M66" s="420">
        <v>62</v>
      </c>
      <c r="N66" s="38">
        <f>EmpDetail!B65</f>
        <v>0</v>
      </c>
      <c r="O66" s="420">
        <f>EmpDetail!C65</f>
        <v>0</v>
      </c>
      <c r="P66" s="420">
        <f>EmpDetail!D65</f>
        <v>0</v>
      </c>
      <c r="Q66" s="41">
        <f>EmpDetail!E65</f>
        <v>0</v>
      </c>
      <c r="R66" s="41" t="e">
        <f t="shared" si="0"/>
        <v>#NUM!</v>
      </c>
    </row>
    <row r="67" spans="13:18">
      <c r="M67" s="420">
        <v>63</v>
      </c>
      <c r="N67" s="38">
        <f>EmpDetail!B66</f>
        <v>0</v>
      </c>
      <c r="O67" s="420">
        <f>EmpDetail!C66</f>
        <v>0</v>
      </c>
      <c r="P67" s="420">
        <f>EmpDetail!D66</f>
        <v>0</v>
      </c>
      <c r="Q67" s="41">
        <f>EmpDetail!E66</f>
        <v>0</v>
      </c>
      <c r="R67" s="41" t="e">
        <f t="shared" si="0"/>
        <v>#NUM!</v>
      </c>
    </row>
    <row r="68" spans="13:18">
      <c r="M68" s="420">
        <v>64</v>
      </c>
      <c r="N68" s="38">
        <f>EmpDetail!B67</f>
        <v>0</v>
      </c>
      <c r="O68" s="420">
        <f>EmpDetail!C67</f>
        <v>0</v>
      </c>
      <c r="P68" s="420">
        <f>EmpDetail!D67</f>
        <v>0</v>
      </c>
      <c r="Q68" s="41">
        <f>EmpDetail!E67</f>
        <v>0</v>
      </c>
      <c r="R68" s="41" t="e">
        <f t="shared" si="0"/>
        <v>#NUM!</v>
      </c>
    </row>
    <row r="69" spans="13:18">
      <c r="M69" s="420">
        <v>65</v>
      </c>
      <c r="N69" s="38">
        <f>EmpDetail!B68</f>
        <v>0</v>
      </c>
      <c r="O69" s="420">
        <f>EmpDetail!C68</f>
        <v>0</v>
      </c>
      <c r="P69" s="420">
        <f>EmpDetail!D68</f>
        <v>0</v>
      </c>
      <c r="Q69" s="41">
        <f>EmpDetail!E68</f>
        <v>0</v>
      </c>
      <c r="R69" s="41" t="e">
        <f t="shared" si="0"/>
        <v>#NUM!</v>
      </c>
    </row>
    <row r="70" spans="13:18">
      <c r="M70" s="420">
        <v>66</v>
      </c>
      <c r="N70" s="38">
        <f>EmpDetail!B69</f>
        <v>0</v>
      </c>
      <c r="O70" s="420">
        <f>EmpDetail!C69</f>
        <v>0</v>
      </c>
      <c r="P70" s="420">
        <f>EmpDetail!D69</f>
        <v>0</v>
      </c>
      <c r="Q70" s="41">
        <f>EmpDetail!E69</f>
        <v>0</v>
      </c>
      <c r="R70" s="41" t="e">
        <f t="shared" ref="R70:R104" si="1">IF(Q70="","",DATE(YEAR(Q70-1)+60,(MONTH(Q70-1))+1,0))</f>
        <v>#NUM!</v>
      </c>
    </row>
    <row r="71" spans="13:18">
      <c r="M71" s="420">
        <v>67</v>
      </c>
      <c r="N71" s="38">
        <f>EmpDetail!B70</f>
        <v>0</v>
      </c>
      <c r="O71" s="420">
        <f>EmpDetail!C70</f>
        <v>0</v>
      </c>
      <c r="P71" s="420">
        <f>EmpDetail!D70</f>
        <v>0</v>
      </c>
      <c r="Q71" s="41">
        <f>EmpDetail!E70</f>
        <v>0</v>
      </c>
      <c r="R71" s="41" t="e">
        <f t="shared" si="1"/>
        <v>#NUM!</v>
      </c>
    </row>
    <row r="72" spans="13:18">
      <c r="M72" s="420">
        <v>68</v>
      </c>
      <c r="N72" s="38">
        <f>EmpDetail!B71</f>
        <v>0</v>
      </c>
      <c r="O72" s="420">
        <f>EmpDetail!C71</f>
        <v>0</v>
      </c>
      <c r="P72" s="420">
        <f>EmpDetail!D71</f>
        <v>0</v>
      </c>
      <c r="Q72" s="41">
        <f>EmpDetail!E71</f>
        <v>0</v>
      </c>
      <c r="R72" s="41" t="e">
        <f t="shared" si="1"/>
        <v>#NUM!</v>
      </c>
    </row>
    <row r="73" spans="13:18">
      <c r="M73" s="420">
        <v>69</v>
      </c>
      <c r="N73" s="38">
        <f>EmpDetail!B72</f>
        <v>0</v>
      </c>
      <c r="O73" s="420">
        <f>EmpDetail!C72</f>
        <v>0</v>
      </c>
      <c r="P73" s="420">
        <f>EmpDetail!D72</f>
        <v>0</v>
      </c>
      <c r="Q73" s="41">
        <f>EmpDetail!E72</f>
        <v>0</v>
      </c>
      <c r="R73" s="41" t="e">
        <f t="shared" si="1"/>
        <v>#NUM!</v>
      </c>
    </row>
    <row r="74" spans="13:18">
      <c r="M74" s="420">
        <v>70</v>
      </c>
      <c r="N74" s="38">
        <f>EmpDetail!B73</f>
        <v>0</v>
      </c>
      <c r="O74" s="420">
        <f>EmpDetail!C73</f>
        <v>0</v>
      </c>
      <c r="P74" s="420">
        <f>EmpDetail!D73</f>
        <v>0</v>
      </c>
      <c r="Q74" s="41">
        <f>EmpDetail!E73</f>
        <v>0</v>
      </c>
      <c r="R74" s="41" t="e">
        <f t="shared" si="1"/>
        <v>#NUM!</v>
      </c>
    </row>
    <row r="75" spans="13:18">
      <c r="M75" s="420">
        <v>71</v>
      </c>
      <c r="N75" s="38">
        <f>EmpDetail!B74</f>
        <v>0</v>
      </c>
      <c r="O75" s="420">
        <f>EmpDetail!C74</f>
        <v>0</v>
      </c>
      <c r="P75" s="420">
        <f>EmpDetail!D74</f>
        <v>0</v>
      </c>
      <c r="Q75" s="41">
        <f>EmpDetail!E74</f>
        <v>0</v>
      </c>
      <c r="R75" s="41" t="e">
        <f t="shared" si="1"/>
        <v>#NUM!</v>
      </c>
    </row>
    <row r="76" spans="13:18">
      <c r="M76" s="420">
        <v>72</v>
      </c>
      <c r="N76" s="38">
        <f>EmpDetail!B75</f>
        <v>0</v>
      </c>
      <c r="O76" s="420">
        <f>EmpDetail!C75</f>
        <v>0</v>
      </c>
      <c r="P76" s="420">
        <f>EmpDetail!D75</f>
        <v>0</v>
      </c>
      <c r="Q76" s="41">
        <f>EmpDetail!E75</f>
        <v>0</v>
      </c>
      <c r="R76" s="41" t="e">
        <f t="shared" si="1"/>
        <v>#NUM!</v>
      </c>
    </row>
    <row r="77" spans="13:18">
      <c r="M77" s="420">
        <v>73</v>
      </c>
      <c r="N77" s="38">
        <f>EmpDetail!B76</f>
        <v>0</v>
      </c>
      <c r="O77" s="420">
        <f>EmpDetail!C76</f>
        <v>0</v>
      </c>
      <c r="P77" s="420">
        <f>EmpDetail!D76</f>
        <v>0</v>
      </c>
      <c r="Q77" s="41">
        <f>EmpDetail!E76</f>
        <v>0</v>
      </c>
      <c r="R77" s="41" t="e">
        <f t="shared" si="1"/>
        <v>#NUM!</v>
      </c>
    </row>
    <row r="78" spans="13:18">
      <c r="M78" s="420">
        <v>74</v>
      </c>
      <c r="N78" s="38">
        <f>EmpDetail!B77</f>
        <v>0</v>
      </c>
      <c r="O78" s="420">
        <f>EmpDetail!C77</f>
        <v>0</v>
      </c>
      <c r="P78" s="420">
        <f>EmpDetail!D77</f>
        <v>0</v>
      </c>
      <c r="Q78" s="41">
        <f>EmpDetail!E77</f>
        <v>0</v>
      </c>
      <c r="R78" s="41" t="e">
        <f t="shared" si="1"/>
        <v>#NUM!</v>
      </c>
    </row>
    <row r="79" spans="13:18">
      <c r="M79" s="420">
        <v>75</v>
      </c>
      <c r="N79" s="38">
        <f>EmpDetail!B78</f>
        <v>0</v>
      </c>
      <c r="O79" s="420">
        <f>EmpDetail!C78</f>
        <v>0</v>
      </c>
      <c r="P79" s="420">
        <f>EmpDetail!D78</f>
        <v>0</v>
      </c>
      <c r="Q79" s="41">
        <f>EmpDetail!E78</f>
        <v>0</v>
      </c>
      <c r="R79" s="41" t="e">
        <f t="shared" si="1"/>
        <v>#NUM!</v>
      </c>
    </row>
    <row r="80" spans="13:18">
      <c r="M80" s="420">
        <v>76</v>
      </c>
      <c r="N80" s="38">
        <f>EmpDetail!B79</f>
        <v>0</v>
      </c>
      <c r="O80" s="420">
        <f>EmpDetail!C79</f>
        <v>0</v>
      </c>
      <c r="P80" s="420">
        <f>EmpDetail!D79</f>
        <v>0</v>
      </c>
      <c r="Q80" s="41">
        <f>EmpDetail!E79</f>
        <v>0</v>
      </c>
      <c r="R80" s="41" t="e">
        <f t="shared" si="1"/>
        <v>#NUM!</v>
      </c>
    </row>
    <row r="81" spans="13:18">
      <c r="M81" s="420">
        <v>77</v>
      </c>
      <c r="N81" s="38">
        <f>EmpDetail!B80</f>
        <v>0</v>
      </c>
      <c r="O81" s="420">
        <f>EmpDetail!C80</f>
        <v>0</v>
      </c>
      <c r="P81" s="420">
        <f>EmpDetail!D80</f>
        <v>0</v>
      </c>
      <c r="Q81" s="41">
        <f>EmpDetail!E80</f>
        <v>0</v>
      </c>
      <c r="R81" s="41" t="e">
        <f t="shared" si="1"/>
        <v>#NUM!</v>
      </c>
    </row>
    <row r="82" spans="13:18">
      <c r="M82" s="420">
        <v>78</v>
      </c>
      <c r="N82" s="38">
        <f>EmpDetail!B81</f>
        <v>0</v>
      </c>
      <c r="O82" s="420">
        <f>EmpDetail!C81</f>
        <v>0</v>
      </c>
      <c r="P82" s="420">
        <f>EmpDetail!D81</f>
        <v>0</v>
      </c>
      <c r="Q82" s="41">
        <f>EmpDetail!E81</f>
        <v>0</v>
      </c>
      <c r="R82" s="41" t="e">
        <f t="shared" si="1"/>
        <v>#NUM!</v>
      </c>
    </row>
    <row r="83" spans="13:18">
      <c r="M83" s="420">
        <v>79</v>
      </c>
      <c r="N83" s="38">
        <f>EmpDetail!B82</f>
        <v>0</v>
      </c>
      <c r="O83" s="420">
        <f>EmpDetail!C82</f>
        <v>0</v>
      </c>
      <c r="P83" s="420">
        <f>EmpDetail!D82</f>
        <v>0</v>
      </c>
      <c r="Q83" s="41">
        <f>EmpDetail!E82</f>
        <v>0</v>
      </c>
      <c r="R83" s="41" t="e">
        <f t="shared" si="1"/>
        <v>#NUM!</v>
      </c>
    </row>
    <row r="84" spans="13:18">
      <c r="M84" s="420">
        <v>80</v>
      </c>
      <c r="N84" s="38">
        <f>EmpDetail!B83</f>
        <v>0</v>
      </c>
      <c r="O84" s="420">
        <f>EmpDetail!C83</f>
        <v>0</v>
      </c>
      <c r="P84" s="420">
        <f>EmpDetail!D83</f>
        <v>0</v>
      </c>
      <c r="Q84" s="41">
        <f>EmpDetail!E83</f>
        <v>0</v>
      </c>
      <c r="R84" s="41" t="e">
        <f t="shared" si="1"/>
        <v>#NUM!</v>
      </c>
    </row>
    <row r="85" spans="13:18">
      <c r="M85" s="420">
        <v>81</v>
      </c>
      <c r="N85" s="38">
        <f>EmpDetail!B84</f>
        <v>0</v>
      </c>
      <c r="O85" s="420">
        <f>EmpDetail!C84</f>
        <v>0</v>
      </c>
      <c r="P85" s="420">
        <f>EmpDetail!D84</f>
        <v>0</v>
      </c>
      <c r="Q85" s="41">
        <f>EmpDetail!E84</f>
        <v>0</v>
      </c>
      <c r="R85" s="41" t="e">
        <f t="shared" si="1"/>
        <v>#NUM!</v>
      </c>
    </row>
    <row r="86" spans="13:18">
      <c r="M86" s="420">
        <v>82</v>
      </c>
      <c r="N86" s="38">
        <f>EmpDetail!B85</f>
        <v>0</v>
      </c>
      <c r="O86" s="420">
        <f>EmpDetail!C85</f>
        <v>0</v>
      </c>
      <c r="P86" s="420">
        <f>EmpDetail!D85</f>
        <v>0</v>
      </c>
      <c r="Q86" s="41">
        <f>EmpDetail!E85</f>
        <v>0</v>
      </c>
      <c r="R86" s="41" t="e">
        <f t="shared" si="1"/>
        <v>#NUM!</v>
      </c>
    </row>
    <row r="87" spans="13:18">
      <c r="M87" s="420">
        <v>83</v>
      </c>
      <c r="N87" s="38">
        <f>EmpDetail!B86</f>
        <v>0</v>
      </c>
      <c r="O87" s="420">
        <f>EmpDetail!C86</f>
        <v>0</v>
      </c>
      <c r="P87" s="420">
        <f>EmpDetail!D86</f>
        <v>0</v>
      </c>
      <c r="Q87" s="41">
        <f>EmpDetail!E86</f>
        <v>0</v>
      </c>
      <c r="R87" s="41" t="e">
        <f t="shared" si="1"/>
        <v>#NUM!</v>
      </c>
    </row>
    <row r="88" spans="13:18">
      <c r="M88" s="420">
        <v>84</v>
      </c>
      <c r="N88" s="38">
        <f>EmpDetail!B87</f>
        <v>0</v>
      </c>
      <c r="O88" s="420">
        <f>EmpDetail!C87</f>
        <v>0</v>
      </c>
      <c r="P88" s="420">
        <f>EmpDetail!D87</f>
        <v>0</v>
      </c>
      <c r="Q88" s="41">
        <f>EmpDetail!E87</f>
        <v>0</v>
      </c>
      <c r="R88" s="41" t="e">
        <f t="shared" si="1"/>
        <v>#NUM!</v>
      </c>
    </row>
    <row r="89" spans="13:18">
      <c r="M89" s="420">
        <v>85</v>
      </c>
      <c r="N89" s="38">
        <f>EmpDetail!B88</f>
        <v>0</v>
      </c>
      <c r="O89" s="420">
        <f>EmpDetail!C88</f>
        <v>0</v>
      </c>
      <c r="P89" s="420">
        <f>EmpDetail!D88</f>
        <v>0</v>
      </c>
      <c r="Q89" s="41">
        <f>EmpDetail!E88</f>
        <v>0</v>
      </c>
      <c r="R89" s="41" t="e">
        <f t="shared" si="1"/>
        <v>#NUM!</v>
      </c>
    </row>
    <row r="90" spans="13:18">
      <c r="M90" s="420">
        <v>86</v>
      </c>
      <c r="N90" s="38">
        <f>EmpDetail!B89</f>
        <v>0</v>
      </c>
      <c r="O90" s="420">
        <f>EmpDetail!C89</f>
        <v>0</v>
      </c>
      <c r="P90" s="420">
        <f>EmpDetail!D89</f>
        <v>0</v>
      </c>
      <c r="Q90" s="41">
        <f>EmpDetail!E89</f>
        <v>0</v>
      </c>
      <c r="R90" s="41" t="e">
        <f t="shared" si="1"/>
        <v>#NUM!</v>
      </c>
    </row>
    <row r="91" spans="13:18">
      <c r="M91" s="420">
        <v>87</v>
      </c>
      <c r="N91" s="38">
        <f>EmpDetail!B90</f>
        <v>0</v>
      </c>
      <c r="O91" s="420">
        <f>EmpDetail!C90</f>
        <v>0</v>
      </c>
      <c r="P91" s="420">
        <f>EmpDetail!D90</f>
        <v>0</v>
      </c>
      <c r="Q91" s="41">
        <f>EmpDetail!E90</f>
        <v>0</v>
      </c>
      <c r="R91" s="41" t="e">
        <f t="shared" si="1"/>
        <v>#NUM!</v>
      </c>
    </row>
    <row r="92" spans="13:18">
      <c r="M92" s="420">
        <v>88</v>
      </c>
      <c r="N92" s="38">
        <f>EmpDetail!B91</f>
        <v>0</v>
      </c>
      <c r="O92" s="420">
        <f>EmpDetail!C91</f>
        <v>0</v>
      </c>
      <c r="P92" s="420">
        <f>EmpDetail!D91</f>
        <v>0</v>
      </c>
      <c r="Q92" s="41">
        <f>EmpDetail!E91</f>
        <v>0</v>
      </c>
      <c r="R92" s="41" t="e">
        <f t="shared" si="1"/>
        <v>#NUM!</v>
      </c>
    </row>
    <row r="93" spans="13:18">
      <c r="M93" s="420">
        <v>89</v>
      </c>
      <c r="N93" s="38">
        <f>EmpDetail!B92</f>
        <v>0</v>
      </c>
      <c r="O93" s="420">
        <f>EmpDetail!C92</f>
        <v>0</v>
      </c>
      <c r="P93" s="420">
        <f>EmpDetail!D92</f>
        <v>0</v>
      </c>
      <c r="Q93" s="41">
        <f>EmpDetail!E92</f>
        <v>0</v>
      </c>
      <c r="R93" s="41" t="e">
        <f t="shared" si="1"/>
        <v>#NUM!</v>
      </c>
    </row>
    <row r="94" spans="13:18">
      <c r="M94" s="420">
        <v>90</v>
      </c>
      <c r="N94" s="38">
        <f>EmpDetail!B93</f>
        <v>0</v>
      </c>
      <c r="O94" s="420">
        <f>EmpDetail!C93</f>
        <v>0</v>
      </c>
      <c r="P94" s="420">
        <f>EmpDetail!D93</f>
        <v>0</v>
      </c>
      <c r="Q94" s="41">
        <f>EmpDetail!E93</f>
        <v>0</v>
      </c>
      <c r="R94" s="41" t="e">
        <f t="shared" si="1"/>
        <v>#NUM!</v>
      </c>
    </row>
    <row r="95" spans="13:18">
      <c r="M95" s="420">
        <v>91</v>
      </c>
      <c r="N95" s="38">
        <f>EmpDetail!B94</f>
        <v>0</v>
      </c>
      <c r="O95" s="420">
        <f>EmpDetail!C94</f>
        <v>0</v>
      </c>
      <c r="P95" s="420">
        <f>EmpDetail!D94</f>
        <v>0</v>
      </c>
      <c r="Q95" s="41">
        <f>EmpDetail!E94</f>
        <v>0</v>
      </c>
      <c r="R95" s="41" t="e">
        <f t="shared" si="1"/>
        <v>#NUM!</v>
      </c>
    </row>
    <row r="96" spans="13:18">
      <c r="M96" s="420">
        <v>92</v>
      </c>
      <c r="N96" s="38">
        <f>EmpDetail!B95</f>
        <v>0</v>
      </c>
      <c r="O96" s="420">
        <f>EmpDetail!C95</f>
        <v>0</v>
      </c>
      <c r="P96" s="420">
        <f>EmpDetail!D95</f>
        <v>0</v>
      </c>
      <c r="Q96" s="41">
        <f>EmpDetail!E95</f>
        <v>0</v>
      </c>
      <c r="R96" s="41" t="e">
        <f t="shared" si="1"/>
        <v>#NUM!</v>
      </c>
    </row>
    <row r="97" spans="13:18">
      <c r="M97" s="420">
        <v>93</v>
      </c>
      <c r="N97" s="38">
        <f>EmpDetail!B96</f>
        <v>0</v>
      </c>
      <c r="O97" s="420">
        <f>EmpDetail!C96</f>
        <v>0</v>
      </c>
      <c r="P97" s="420">
        <f>EmpDetail!D96</f>
        <v>0</v>
      </c>
      <c r="Q97" s="41">
        <f>EmpDetail!E96</f>
        <v>0</v>
      </c>
      <c r="R97" s="41" t="e">
        <f t="shared" si="1"/>
        <v>#NUM!</v>
      </c>
    </row>
    <row r="98" spans="13:18">
      <c r="M98" s="420">
        <v>94</v>
      </c>
      <c r="N98" s="38">
        <f>EmpDetail!B97</f>
        <v>0</v>
      </c>
      <c r="O98" s="420">
        <f>EmpDetail!C97</f>
        <v>0</v>
      </c>
      <c r="P98" s="420">
        <f>EmpDetail!D97</f>
        <v>0</v>
      </c>
      <c r="Q98" s="41">
        <f>EmpDetail!E97</f>
        <v>0</v>
      </c>
      <c r="R98" s="41" t="e">
        <f t="shared" si="1"/>
        <v>#NUM!</v>
      </c>
    </row>
    <row r="99" spans="13:18">
      <c r="M99" s="420">
        <v>95</v>
      </c>
      <c r="N99" s="38">
        <f>EmpDetail!B98</f>
        <v>0</v>
      </c>
      <c r="O99" s="420">
        <f>EmpDetail!C98</f>
        <v>0</v>
      </c>
      <c r="P99" s="420">
        <f>EmpDetail!D98</f>
        <v>0</v>
      </c>
      <c r="Q99" s="41">
        <f>EmpDetail!E98</f>
        <v>0</v>
      </c>
      <c r="R99" s="41" t="e">
        <f t="shared" si="1"/>
        <v>#NUM!</v>
      </c>
    </row>
    <row r="100" spans="13:18">
      <c r="M100" s="420">
        <v>96</v>
      </c>
      <c r="N100" s="38">
        <f>EmpDetail!B99</f>
        <v>0</v>
      </c>
      <c r="O100" s="420">
        <f>EmpDetail!C99</f>
        <v>0</v>
      </c>
      <c r="P100" s="420">
        <f>EmpDetail!D99</f>
        <v>0</v>
      </c>
      <c r="Q100" s="41">
        <f>EmpDetail!E99</f>
        <v>0</v>
      </c>
      <c r="R100" s="41" t="e">
        <f t="shared" si="1"/>
        <v>#NUM!</v>
      </c>
    </row>
    <row r="101" spans="13:18">
      <c r="M101" s="420">
        <v>97</v>
      </c>
      <c r="N101" s="38">
        <f>EmpDetail!B100</f>
        <v>0</v>
      </c>
      <c r="O101" s="420">
        <f>EmpDetail!C100</f>
        <v>0</v>
      </c>
      <c r="P101" s="420">
        <f>EmpDetail!D100</f>
        <v>0</v>
      </c>
      <c r="Q101" s="41">
        <f>EmpDetail!E100</f>
        <v>0</v>
      </c>
      <c r="R101" s="41" t="e">
        <f t="shared" si="1"/>
        <v>#NUM!</v>
      </c>
    </row>
    <row r="102" spans="13:18">
      <c r="M102" s="420">
        <v>98</v>
      </c>
      <c r="N102" s="38">
        <f>EmpDetail!B101</f>
        <v>0</v>
      </c>
      <c r="O102" s="420">
        <f>EmpDetail!C101</f>
        <v>0</v>
      </c>
      <c r="P102" s="420">
        <f>EmpDetail!D101</f>
        <v>0</v>
      </c>
      <c r="Q102" s="41">
        <f>EmpDetail!E101</f>
        <v>0</v>
      </c>
      <c r="R102" s="41" t="e">
        <f t="shared" si="1"/>
        <v>#NUM!</v>
      </c>
    </row>
    <row r="103" spans="13:18">
      <c r="M103" s="420">
        <v>99</v>
      </c>
      <c r="N103" s="38">
        <f>EmpDetail!B102</f>
        <v>0</v>
      </c>
      <c r="O103" s="420">
        <f>EmpDetail!C102</f>
        <v>0</v>
      </c>
      <c r="P103" s="420">
        <f>EmpDetail!D102</f>
        <v>0</v>
      </c>
      <c r="Q103" s="41">
        <f>EmpDetail!E102</f>
        <v>0</v>
      </c>
      <c r="R103" s="41" t="e">
        <f t="shared" si="1"/>
        <v>#NUM!</v>
      </c>
    </row>
    <row r="104" spans="13:18">
      <c r="M104" s="420">
        <v>100</v>
      </c>
      <c r="N104" s="38">
        <f>EmpDetail!B103</f>
        <v>0</v>
      </c>
      <c r="O104" s="420">
        <f>EmpDetail!C103</f>
        <v>0</v>
      </c>
      <c r="P104" s="420">
        <f>EmpDetail!D103</f>
        <v>0</v>
      </c>
      <c r="Q104" s="41">
        <f>EmpDetail!E103</f>
        <v>0</v>
      </c>
      <c r="R104" s="41" t="e">
        <f t="shared" si="1"/>
        <v>#NUM!</v>
      </c>
    </row>
  </sheetData>
  <sheetProtection password="87C9" sheet="1" objects="1" scenarios="1"/>
  <protectedRanges>
    <protectedRange sqref="B7" name="Range3"/>
    <protectedRange sqref="F2" name="Range1"/>
    <protectedRange sqref="K6" name="Range2"/>
  </protectedRanges>
  <mergeCells count="11">
    <mergeCell ref="A3:F3"/>
    <mergeCell ref="A5:F5"/>
    <mergeCell ref="A8:F8"/>
    <mergeCell ref="A1:F1"/>
    <mergeCell ref="D12:F12"/>
    <mergeCell ref="D11:F11"/>
    <mergeCell ref="J5:L5"/>
    <mergeCell ref="B6:C6"/>
    <mergeCell ref="D6:F6"/>
    <mergeCell ref="C7:F7"/>
    <mergeCell ref="D10:F10"/>
  </mergeCells>
  <pageMargins left="0.7" right="0.7" top="0.75" bottom="0.75" header="0.3" footer="0.3"/>
  <pageSetup orientation="portrait" blackAndWhite="1" verticalDpi="0" r:id="rId1"/>
  <drawing r:id="rId2"/>
</worksheet>
</file>

<file path=xl/worksheets/sheet39.xml><?xml version="1.0" encoding="utf-8"?>
<worksheet xmlns="http://schemas.openxmlformats.org/spreadsheetml/2006/main" xmlns:r="http://schemas.openxmlformats.org/officeDocument/2006/relationships">
  <sheetPr codeName="Sheet39">
    <pageSetUpPr fitToPage="1"/>
  </sheetPr>
  <dimension ref="A1:R104"/>
  <sheetViews>
    <sheetView showGridLines="0" showRowColHeaders="0" workbookViewId="0">
      <selection activeCell="E4" sqref="E4"/>
    </sheetView>
  </sheetViews>
  <sheetFormatPr defaultRowHeight="14.4"/>
  <cols>
    <col min="1" max="1" width="3.44140625" customWidth="1"/>
    <col min="2" max="2" width="4.6640625" customWidth="1"/>
    <col min="3" max="3" width="21.44140625" customWidth="1"/>
    <col min="5" max="5" width="19.6640625" customWidth="1"/>
    <col min="6" max="6" width="20.44140625" customWidth="1"/>
    <col min="8" max="8" width="16.33203125" customWidth="1"/>
    <col min="13" max="16" width="0" hidden="1" customWidth="1"/>
    <col min="17" max="18" width="10.6640625" hidden="1" customWidth="1"/>
  </cols>
  <sheetData>
    <row r="1" spans="1:18">
      <c r="A1" s="363"/>
      <c r="B1" s="363"/>
      <c r="C1" s="363"/>
      <c r="D1" s="363"/>
      <c r="E1" s="363"/>
      <c r="F1" s="363"/>
      <c r="G1" s="363"/>
      <c r="H1" s="363"/>
    </row>
    <row r="2" spans="1:18">
      <c r="A2" s="363"/>
      <c r="B2" s="363"/>
      <c r="C2" s="363"/>
      <c r="D2" s="363"/>
      <c r="E2" s="363"/>
      <c r="F2" s="363"/>
      <c r="G2" s="363"/>
      <c r="H2" s="363"/>
    </row>
    <row r="3" spans="1:18">
      <c r="A3" s="363"/>
      <c r="B3" s="363"/>
      <c r="C3" s="363"/>
      <c r="D3" s="363"/>
      <c r="E3" s="363"/>
      <c r="F3" s="363"/>
      <c r="G3" s="363"/>
      <c r="H3" s="363"/>
    </row>
    <row r="4" spans="1:18">
      <c r="A4" s="363"/>
      <c r="B4" s="363"/>
      <c r="C4" s="363"/>
      <c r="D4" s="363"/>
      <c r="E4" s="363"/>
      <c r="F4" s="363"/>
      <c r="G4" s="363"/>
      <c r="H4" s="363"/>
      <c r="N4" s="420" t="str">
        <f>IF(ISNA(VLOOKUP($K18,$M$5:$R$104,2,FALSE)),"",VLOOKUP($K18,$M$5:$R$104,2,FALSE))</f>
        <v>NksVw yky jsxj</v>
      </c>
      <c r="O4" s="420" t="str">
        <f>IF(ISNA(VLOOKUP($K18,$M$5:$R$104,3,FALSE)),"",VLOOKUP($K18,$M$5:$R$104,3,FALSE))</f>
        <v>अध्यापक ग्रेड III</v>
      </c>
      <c r="P4" s="420" t="str">
        <f>IF(ISNA(VLOOKUP($K18,$M$5:$R$104,4,FALSE)),"",VLOOKUP($K18,$M$5:$R$104,4,FALSE))</f>
        <v>राउमावि चौगाई</v>
      </c>
    </row>
    <row r="5" spans="1:18">
      <c r="A5" s="363"/>
      <c r="B5" s="363"/>
      <c r="C5" s="363"/>
      <c r="D5" s="363"/>
      <c r="E5" s="363"/>
      <c r="F5" s="363"/>
      <c r="G5" s="363"/>
      <c r="H5" s="363"/>
      <c r="M5">
        <v>1</v>
      </c>
      <c r="N5" s="38" t="str">
        <f>EmpDetail!B4</f>
        <v>fd'ku yky cSjok</v>
      </c>
      <c r="O5" s="38" t="str">
        <f>EmpDetail!C4</f>
        <v>प्रधानाचार्य</v>
      </c>
      <c r="P5" s="38" t="str">
        <f>EmpDetail!D4</f>
        <v>राउमावि चौगाई</v>
      </c>
      <c r="Q5" s="474">
        <f>EmpDetail!E4</f>
        <v>22656</v>
      </c>
      <c r="R5" s="474">
        <f>IF(Q5="","",DATE(YEAR(Q5-1)+60,(MONTH(Q5-1))+1,0))</f>
        <v>44592</v>
      </c>
    </row>
    <row r="6" spans="1:18">
      <c r="A6" s="363"/>
      <c r="B6" s="363"/>
      <c r="C6" s="363"/>
      <c r="D6" s="363"/>
      <c r="E6" s="363"/>
      <c r="F6" s="363"/>
      <c r="G6" s="363"/>
      <c r="H6" s="363"/>
      <c r="M6" s="420">
        <v>2</v>
      </c>
      <c r="N6" s="38" t="str">
        <f>EmpDetail!B5</f>
        <v>iwj.k pUn y{kdkj</v>
      </c>
      <c r="O6" s="38" t="str">
        <f>EmpDetail!C5</f>
        <v>व्याख्याता</v>
      </c>
      <c r="P6" s="38" t="str">
        <f>EmpDetail!D5</f>
        <v>राउमावि चौगाई</v>
      </c>
      <c r="Q6" s="474">
        <f>EmpDetail!E5</f>
        <v>26122</v>
      </c>
      <c r="R6" s="474">
        <f t="shared" ref="R6:R69" si="0">IF(Q6="","",DATE(YEAR(Q6-1)+60,(MONTH(Q6-1))+1,0))</f>
        <v>48060</v>
      </c>
    </row>
    <row r="7" spans="1:18">
      <c r="A7" s="363"/>
      <c r="B7" s="363"/>
      <c r="C7" s="363"/>
      <c r="D7" s="363"/>
      <c r="E7" s="363"/>
      <c r="F7" s="363"/>
      <c r="G7" s="363"/>
      <c r="H7" s="363"/>
      <c r="M7" s="420">
        <v>3</v>
      </c>
      <c r="N7" s="38" t="str">
        <f>EmpDetail!B6</f>
        <v>jktsUnz dqekj tSu</v>
      </c>
      <c r="O7" s="38" t="str">
        <f>EmpDetail!C6</f>
        <v>व्याख्याता</v>
      </c>
      <c r="P7" s="38" t="str">
        <f>EmpDetail!D6</f>
        <v>राउमावि चौगाई</v>
      </c>
      <c r="Q7" s="474">
        <f>EmpDetail!E6</f>
        <v>25095</v>
      </c>
      <c r="R7" s="474">
        <f t="shared" si="0"/>
        <v>47026</v>
      </c>
    </row>
    <row r="8" spans="1:18">
      <c r="A8" s="363"/>
      <c r="B8" s="363"/>
      <c r="C8" s="363"/>
      <c r="D8" s="363"/>
      <c r="E8" s="363"/>
      <c r="F8" s="363"/>
      <c r="G8" s="363"/>
      <c r="H8" s="363"/>
      <c r="M8" s="420">
        <v>4</v>
      </c>
      <c r="N8" s="38" t="str">
        <f>EmpDetail!B7</f>
        <v>fd'ku yky cSjok</v>
      </c>
      <c r="O8" s="38" t="str">
        <f>EmpDetail!C7</f>
        <v>व्याख्याता</v>
      </c>
      <c r="P8" s="38" t="str">
        <f>EmpDetail!D7</f>
        <v>राउमावि चौगाई</v>
      </c>
      <c r="Q8" s="474">
        <f>EmpDetail!E7</f>
        <v>27217</v>
      </c>
      <c r="R8" s="474">
        <f t="shared" si="0"/>
        <v>49156</v>
      </c>
    </row>
    <row r="9" spans="1:18">
      <c r="A9" s="363"/>
      <c r="B9" s="363"/>
      <c r="C9" s="363"/>
      <c r="D9" s="363"/>
      <c r="E9" s="363"/>
      <c r="F9" s="363"/>
      <c r="G9" s="363"/>
      <c r="H9" s="363"/>
      <c r="M9" s="420">
        <v>5</v>
      </c>
      <c r="N9" s="38" t="str">
        <f>EmpDetail!B8</f>
        <v>lR;ukjk;.k 'kekZ</v>
      </c>
      <c r="O9" s="38" t="str">
        <f>EmpDetail!C8</f>
        <v>वरिष्ठ अध्यापक</v>
      </c>
      <c r="P9" s="38" t="str">
        <f>EmpDetail!D8</f>
        <v>राउमावि चौगाई</v>
      </c>
      <c r="Q9" s="474">
        <f>EmpDetail!E8</f>
        <v>22828</v>
      </c>
      <c r="R9" s="474">
        <f t="shared" si="0"/>
        <v>44742</v>
      </c>
    </row>
    <row r="10" spans="1:18">
      <c r="A10" s="363"/>
      <c r="B10" s="363"/>
      <c r="C10" s="363"/>
      <c r="D10" s="363"/>
      <c r="E10" s="363"/>
      <c r="F10" s="363"/>
      <c r="G10" s="363"/>
      <c r="H10" s="363"/>
      <c r="M10" s="420">
        <v>6</v>
      </c>
      <c r="N10" s="38" t="str">
        <f>EmpDetail!B9</f>
        <v>iq"ik tSu</v>
      </c>
      <c r="O10" s="38" t="str">
        <f>EmpDetail!C9</f>
        <v>वरिष्ठ अध्यापक</v>
      </c>
      <c r="P10" s="38" t="str">
        <f>EmpDetail!D9</f>
        <v>राउमावि चौगाई</v>
      </c>
      <c r="Q10" s="474">
        <f>EmpDetail!E9</f>
        <v>23477</v>
      </c>
      <c r="R10" s="474">
        <f t="shared" si="0"/>
        <v>45412</v>
      </c>
    </row>
    <row r="11" spans="1:18">
      <c r="A11" s="363"/>
      <c r="B11" s="363"/>
      <c r="C11" s="363"/>
      <c r="D11" s="363"/>
      <c r="E11" s="363"/>
      <c r="F11" s="363"/>
      <c r="G11" s="363"/>
      <c r="H11" s="363"/>
      <c r="M11" s="420">
        <v>7</v>
      </c>
      <c r="N11" s="38" t="str">
        <f>EmpDetail!B10</f>
        <v>vk'kkjke eh.kk</v>
      </c>
      <c r="O11" s="38" t="str">
        <f>EmpDetail!C10</f>
        <v>वरिष्ठ अध्यापक</v>
      </c>
      <c r="P11" s="38" t="str">
        <f>EmpDetail!D10</f>
        <v>राउमावि चौगाई</v>
      </c>
      <c r="Q11" s="474">
        <f>EmpDetail!E10</f>
        <v>28652</v>
      </c>
      <c r="R11" s="474">
        <f t="shared" si="0"/>
        <v>50586</v>
      </c>
    </row>
    <row r="12" spans="1:18">
      <c r="A12" s="363"/>
      <c r="B12" s="363"/>
      <c r="C12" s="363"/>
      <c r="D12" s="363"/>
      <c r="E12" s="363"/>
      <c r="F12" s="363"/>
      <c r="G12" s="363"/>
      <c r="H12" s="363"/>
      <c r="M12" s="420">
        <v>8</v>
      </c>
      <c r="N12" s="38" t="str">
        <f>EmpDetail!B11</f>
        <v>t;iky flag</v>
      </c>
      <c r="O12" s="38" t="str">
        <f>EmpDetail!C11</f>
        <v>वरिष्ठ अध्यापक</v>
      </c>
      <c r="P12" s="38" t="str">
        <f>EmpDetail!D11</f>
        <v>राउमावि चौगाई</v>
      </c>
      <c r="Q12" s="474">
        <f>EmpDetail!E11</f>
        <v>26331</v>
      </c>
      <c r="R12" s="474">
        <f t="shared" si="0"/>
        <v>48273</v>
      </c>
    </row>
    <row r="13" spans="1:18">
      <c r="A13" s="363"/>
      <c r="B13" s="363"/>
      <c r="C13" s="363"/>
      <c r="D13" s="363"/>
      <c r="E13" s="363"/>
      <c r="F13" s="363"/>
      <c r="G13" s="363"/>
      <c r="H13" s="363"/>
      <c r="M13" s="420">
        <v>9</v>
      </c>
      <c r="N13" s="38" t="str">
        <f>EmpDetail!B12</f>
        <v>jkeizlkn jsxj</v>
      </c>
      <c r="O13" s="38" t="str">
        <f>EmpDetail!C12</f>
        <v>वरिष्ठ अध्यापक</v>
      </c>
      <c r="P13" s="38" t="str">
        <f>EmpDetail!D12</f>
        <v>राउमावि चौगाई</v>
      </c>
      <c r="Q13" s="474">
        <f>EmpDetail!E12</f>
        <v>28642</v>
      </c>
      <c r="R13" s="474">
        <f t="shared" si="0"/>
        <v>50556</v>
      </c>
    </row>
    <row r="14" spans="1:18">
      <c r="A14" s="363"/>
      <c r="B14" s="363"/>
      <c r="C14" s="363"/>
      <c r="D14" s="363"/>
      <c r="E14" s="363"/>
      <c r="F14" s="363"/>
      <c r="G14" s="363"/>
      <c r="H14" s="363"/>
      <c r="M14" s="420">
        <v>10</v>
      </c>
      <c r="N14" s="38" t="str">
        <f>EmpDetail!B13</f>
        <v>egsUnz dqekj tkV</v>
      </c>
      <c r="O14" s="38" t="str">
        <f>EmpDetail!C13</f>
        <v>शारीरिक शिक्षक</v>
      </c>
      <c r="P14" s="38" t="str">
        <f>EmpDetail!D13</f>
        <v>राउमावि चौगाई</v>
      </c>
      <c r="Q14" s="474">
        <f>EmpDetail!E13</f>
        <v>27789</v>
      </c>
      <c r="R14" s="474">
        <f t="shared" si="0"/>
        <v>49705</v>
      </c>
    </row>
    <row r="15" spans="1:18">
      <c r="A15" s="363"/>
      <c r="B15" s="363"/>
      <c r="C15" s="363"/>
      <c r="D15" s="363"/>
      <c r="E15" s="363"/>
      <c r="F15" s="363"/>
      <c r="G15" s="363"/>
      <c r="H15" s="363"/>
      <c r="M15" s="420">
        <v>11</v>
      </c>
      <c r="N15" s="38" t="str">
        <f>EmpDetail!B14</f>
        <v>NksVw yky jsxj</v>
      </c>
      <c r="O15" s="38" t="str">
        <f>EmpDetail!C14</f>
        <v>अध्यापक ग्रेड III</v>
      </c>
      <c r="P15" s="38" t="str">
        <f>EmpDetail!D14</f>
        <v>राउमावि चौगाई</v>
      </c>
      <c r="Q15" s="474">
        <f>EmpDetail!E14</f>
        <v>24663</v>
      </c>
      <c r="R15" s="474">
        <f t="shared" si="0"/>
        <v>46599</v>
      </c>
    </row>
    <row r="16" spans="1:18" ht="25.2">
      <c r="A16" s="38"/>
      <c r="B16" s="1906" t="s">
        <v>968</v>
      </c>
      <c r="C16" s="1906"/>
      <c r="D16" s="1906"/>
      <c r="E16" s="1906"/>
      <c r="F16" s="1906"/>
      <c r="G16" s="1906"/>
      <c r="H16" s="1906"/>
      <c r="M16" s="420">
        <v>12</v>
      </c>
      <c r="N16" s="38" t="str">
        <f>EmpDetail!B15</f>
        <v>dUgS;k yky egkoj</v>
      </c>
      <c r="O16" s="38" t="str">
        <f>EmpDetail!C15</f>
        <v>अध्यापक ग्रेड III</v>
      </c>
      <c r="P16" s="38" t="str">
        <f>EmpDetail!D15</f>
        <v>राउमावि चौगाई</v>
      </c>
      <c r="Q16" s="474">
        <f>EmpDetail!E15</f>
        <v>22741</v>
      </c>
      <c r="R16" s="474">
        <f t="shared" si="0"/>
        <v>44681</v>
      </c>
    </row>
    <row r="17" spans="1:18" ht="25.2">
      <c r="A17" s="38"/>
      <c r="B17" s="1906" t="s">
        <v>969</v>
      </c>
      <c r="C17" s="1906"/>
      <c r="D17" s="1906"/>
      <c r="E17" s="1906"/>
      <c r="F17" s="1906"/>
      <c r="G17" s="1906"/>
      <c r="H17" s="1906"/>
      <c r="J17" s="1904" t="s">
        <v>1524</v>
      </c>
      <c r="K17" s="1904"/>
      <c r="L17" s="1904"/>
      <c r="M17" s="420">
        <v>13</v>
      </c>
      <c r="N17" s="38" t="str">
        <f>EmpDetail!B16</f>
        <v>prqHkqZt tkV</v>
      </c>
      <c r="O17" s="38" t="str">
        <f>EmpDetail!C16</f>
        <v>अध्यापक ग्रेड III</v>
      </c>
      <c r="P17" s="38" t="str">
        <f>EmpDetail!D16</f>
        <v>राउमावि चौगाई</v>
      </c>
      <c r="Q17" s="474">
        <f>EmpDetail!E16</f>
        <v>27854</v>
      </c>
      <c r="R17" s="474">
        <f t="shared" si="0"/>
        <v>49795</v>
      </c>
    </row>
    <row r="18" spans="1:18" ht="23.4">
      <c r="A18" s="38"/>
      <c r="B18" s="478" t="s">
        <v>970</v>
      </c>
      <c r="C18" s="477" t="str">
        <f>N4</f>
        <v>NksVw yky jsxj</v>
      </c>
      <c r="D18" s="479" t="s">
        <v>572</v>
      </c>
      <c r="E18" s="1457" t="str">
        <f>O4</f>
        <v>अध्यापक ग्रेड III</v>
      </c>
      <c r="F18" s="366" t="s">
        <v>971</v>
      </c>
      <c r="G18" s="1907" t="s">
        <v>1525</v>
      </c>
      <c r="H18" s="1907"/>
      <c r="K18" s="476">
        <v>11</v>
      </c>
      <c r="M18" s="420">
        <v>14</v>
      </c>
      <c r="N18" s="38" t="str">
        <f>EmpDetail!B17</f>
        <v>vklsQk [kku</v>
      </c>
      <c r="O18" s="38" t="str">
        <f>EmpDetail!C17</f>
        <v>अध्यापक ग्रेड III</v>
      </c>
      <c r="P18" s="38" t="str">
        <f>EmpDetail!D17</f>
        <v>राउमावि चौगाई</v>
      </c>
      <c r="Q18" s="474">
        <f>EmpDetail!E17</f>
        <v>25943</v>
      </c>
      <c r="R18" s="474">
        <f t="shared" si="0"/>
        <v>47879</v>
      </c>
    </row>
    <row r="19" spans="1:18" ht="18">
      <c r="A19" s="38"/>
      <c r="B19" s="1908" t="s">
        <v>972</v>
      </c>
      <c r="C19" s="1908"/>
      <c r="D19" s="1909" t="str">
        <f>P4</f>
        <v>राउमावि चौगाई</v>
      </c>
      <c r="E19" s="1909"/>
      <c r="F19" s="1909"/>
      <c r="G19" s="1909"/>
      <c r="H19" s="1909"/>
      <c r="M19" s="420">
        <v>15</v>
      </c>
      <c r="N19" s="38" t="str">
        <f>EmpDetail!B18</f>
        <v>lq'khyk cSjok</v>
      </c>
      <c r="O19" s="38" t="str">
        <f>EmpDetail!C18</f>
        <v>कनिष्ठ सहायक</v>
      </c>
      <c r="P19" s="38" t="str">
        <f>EmpDetail!D18</f>
        <v>राउमावि चौगाई</v>
      </c>
      <c r="Q19" s="474">
        <f>EmpDetail!E18</f>
        <v>34700</v>
      </c>
      <c r="R19" s="474">
        <f t="shared" si="0"/>
        <v>56614</v>
      </c>
    </row>
    <row r="20" spans="1:18" ht="18">
      <c r="A20" s="38"/>
      <c r="B20" s="1905" t="s">
        <v>973</v>
      </c>
      <c r="C20" s="1905"/>
      <c r="D20" s="1905"/>
      <c r="E20" s="1905"/>
      <c r="F20" s="1905"/>
      <c r="G20" s="1905"/>
      <c r="H20" s="1905"/>
      <c r="M20" s="420">
        <v>16</v>
      </c>
      <c r="N20" s="38" t="str">
        <f>EmpDetail!B19</f>
        <v>txnh'k izlkn rsyh</v>
      </c>
      <c r="O20" s="38" t="str">
        <f>EmpDetail!C19</f>
        <v>सहायक कर्मचारी</v>
      </c>
      <c r="P20" s="38" t="str">
        <f>EmpDetail!D19</f>
        <v>राउमावि चौगाई</v>
      </c>
      <c r="Q20" s="474">
        <f>EmpDetail!E19</f>
        <v>22801</v>
      </c>
      <c r="R20" s="474">
        <f t="shared" si="0"/>
        <v>44742</v>
      </c>
    </row>
    <row r="21" spans="1:18" ht="18">
      <c r="A21" s="38"/>
      <c r="B21" s="1910" t="s">
        <v>974</v>
      </c>
      <c r="C21" s="1910"/>
      <c r="D21" s="1910"/>
      <c r="E21" s="1910"/>
      <c r="F21" s="1910"/>
      <c r="G21" s="1910"/>
      <c r="H21" s="1910"/>
      <c r="M21" s="420">
        <v>17</v>
      </c>
      <c r="N21" s="38" t="str">
        <f>EmpDetail!B20</f>
        <v>jfoUnz dqekj tSu</v>
      </c>
      <c r="O21" s="38" t="str">
        <f>EmpDetail!C20</f>
        <v>अध्यापक ग्रेड III</v>
      </c>
      <c r="P21" s="38" t="str">
        <f>EmpDetail!D20</f>
        <v>राउप्रावि मोहिनी</v>
      </c>
      <c r="Q21" s="474">
        <f>EmpDetail!E20</f>
        <v>24708</v>
      </c>
      <c r="R21" s="474">
        <f t="shared" si="0"/>
        <v>46630</v>
      </c>
    </row>
    <row r="22" spans="1:18" ht="18">
      <c r="A22" s="38"/>
      <c r="B22" s="1910" t="s">
        <v>975</v>
      </c>
      <c r="C22" s="1910"/>
      <c r="D22" s="1910"/>
      <c r="E22" s="1910"/>
      <c r="F22" s="1910"/>
      <c r="G22" s="1910"/>
      <c r="H22" s="1910"/>
      <c r="M22" s="420">
        <v>18</v>
      </c>
      <c r="N22" s="38" t="str">
        <f>EmpDetail!B21</f>
        <v xml:space="preserve"> ';ke lqUnj ckxkSM</v>
      </c>
      <c r="O22" s="38" t="str">
        <f>EmpDetail!C21</f>
        <v>अध्यापक ग्रेड III</v>
      </c>
      <c r="P22" s="38" t="str">
        <f>EmpDetail!D21</f>
        <v>राउप्रावि मोहिनी</v>
      </c>
      <c r="Q22" s="474">
        <f>EmpDetail!E21</f>
        <v>30538</v>
      </c>
      <c r="R22" s="474">
        <f t="shared" si="0"/>
        <v>52474</v>
      </c>
    </row>
    <row r="23" spans="1:18" ht="18">
      <c r="A23" s="38"/>
      <c r="B23" s="1911" t="s">
        <v>976</v>
      </c>
      <c r="C23" s="1911"/>
      <c r="D23" s="1911"/>
      <c r="E23" s="1911"/>
      <c r="F23" s="1911"/>
      <c r="G23" s="1911"/>
      <c r="H23" s="1911"/>
      <c r="M23" s="420">
        <v>19</v>
      </c>
      <c r="N23" s="38" t="str">
        <f>EmpDetail!B22</f>
        <v>d`".kk 'kekZ</v>
      </c>
      <c r="O23" s="38" t="str">
        <f>EmpDetail!C22</f>
        <v>प्रबोधक</v>
      </c>
      <c r="P23" s="38" t="str">
        <f>EmpDetail!D22</f>
        <v>राउप्रावि मोहिनी</v>
      </c>
      <c r="Q23" s="474">
        <f>EmpDetail!E22</f>
        <v>26517</v>
      </c>
      <c r="R23" s="474">
        <f t="shared" si="0"/>
        <v>48457</v>
      </c>
    </row>
    <row r="24" spans="1:18" ht="18">
      <c r="A24" s="38"/>
      <c r="B24" s="367"/>
      <c r="C24" s="368"/>
      <c r="D24" s="368"/>
      <c r="E24" s="368"/>
      <c r="F24" s="368"/>
      <c r="G24" s="368"/>
      <c r="H24" s="368"/>
      <c r="M24" s="420">
        <v>20</v>
      </c>
      <c r="N24" s="38" t="str">
        <f>EmpDetail!B23</f>
        <v>/keZsUnz pkS/kjh</v>
      </c>
      <c r="O24" s="38" t="str">
        <f>EmpDetail!C23</f>
        <v>अध्यापक ग्रेड III</v>
      </c>
      <c r="P24" s="38" t="str">
        <f>EmpDetail!D23</f>
        <v>राउप्रावि गोरधनपुरा</v>
      </c>
      <c r="Q24" s="474">
        <f>EmpDetail!E23</f>
        <v>32937</v>
      </c>
      <c r="R24" s="474">
        <f t="shared" si="0"/>
        <v>54878</v>
      </c>
    </row>
    <row r="25" spans="1:18" ht="18">
      <c r="A25" s="38"/>
      <c r="B25" s="367"/>
      <c r="C25" s="368"/>
      <c r="D25" s="368"/>
      <c r="E25" s="368"/>
      <c r="F25" s="368"/>
      <c r="G25" s="368"/>
      <c r="H25" s="368"/>
      <c r="M25" s="420">
        <v>21</v>
      </c>
      <c r="N25" s="38" t="str">
        <f>EmpDetail!B24</f>
        <v>izgykn ekyh</v>
      </c>
      <c r="O25" s="38" t="str">
        <f>EmpDetail!C24</f>
        <v>प्रबोधक</v>
      </c>
      <c r="P25" s="38" t="str">
        <f>EmpDetail!D24</f>
        <v>राउप्रावि गोरधनपुरा</v>
      </c>
      <c r="Q25" s="474">
        <f>EmpDetail!E24</f>
        <v>27248</v>
      </c>
      <c r="R25" s="474">
        <f t="shared" si="0"/>
        <v>49187</v>
      </c>
    </row>
    <row r="26" spans="1:18" ht="18">
      <c r="A26" s="38"/>
      <c r="B26" s="368"/>
      <c r="C26" s="368"/>
      <c r="D26" s="368"/>
      <c r="E26" s="368"/>
      <c r="F26" s="1908" t="s">
        <v>977</v>
      </c>
      <c r="G26" s="1908"/>
      <c r="H26" s="368"/>
      <c r="M26" s="420">
        <v>22</v>
      </c>
      <c r="N26" s="38" t="str">
        <f>EmpDetail!B25</f>
        <v>jken;ky xqtZj</v>
      </c>
      <c r="O26" s="38" t="str">
        <f>EmpDetail!C25</f>
        <v>प्रबोधक</v>
      </c>
      <c r="P26" s="38" t="str">
        <f>EmpDetail!D25</f>
        <v>राउप्रावि सोंदीफल</v>
      </c>
      <c r="Q26" s="474">
        <f>EmpDetail!E25</f>
        <v>28355</v>
      </c>
      <c r="R26" s="474">
        <f t="shared" si="0"/>
        <v>50283</v>
      </c>
    </row>
    <row r="27" spans="1:18" ht="18">
      <c r="A27" s="38"/>
      <c r="B27" s="38"/>
      <c r="C27" s="38"/>
      <c r="D27" s="38"/>
      <c r="E27" s="365" t="s">
        <v>978</v>
      </c>
      <c r="F27" s="1912" t="str">
        <f>C18</f>
        <v>NksVw yky jsxj</v>
      </c>
      <c r="G27" s="1912"/>
      <c r="H27" s="369"/>
      <c r="M27" s="420">
        <v>23</v>
      </c>
      <c r="N27" s="38" t="str">
        <f>EmpDetail!B26</f>
        <v>vkSeizdk'k tkV</v>
      </c>
      <c r="O27" s="38" t="str">
        <f>EmpDetail!C26</f>
        <v>अध्यापक ग्रेड III</v>
      </c>
      <c r="P27" s="38" t="str">
        <f>EmpDetail!D26</f>
        <v>राउप्रावि सोंदीफल</v>
      </c>
      <c r="Q27" s="474">
        <f>EmpDetail!E26</f>
        <v>30255</v>
      </c>
      <c r="R27" s="474">
        <f t="shared" si="0"/>
        <v>52170</v>
      </c>
    </row>
    <row r="28" spans="1:18" ht="18">
      <c r="A28" s="38"/>
      <c r="B28" s="38"/>
      <c r="C28" s="370"/>
      <c r="D28" s="370"/>
      <c r="E28" s="365" t="s">
        <v>979</v>
      </c>
      <c r="F28" s="1903" t="str">
        <f>E18</f>
        <v>अध्यापक ग्रेड III</v>
      </c>
      <c r="G28" s="1903"/>
      <c r="H28" s="369"/>
      <c r="M28" s="420">
        <v>24</v>
      </c>
      <c r="N28" s="38" t="str">
        <f>EmpDetail!B27</f>
        <v>vthr flag</v>
      </c>
      <c r="O28" s="38" t="str">
        <f>EmpDetail!C27</f>
        <v>अध्यापक ग्रेड III</v>
      </c>
      <c r="P28" s="38" t="str">
        <f>EmpDetail!D27</f>
        <v>राप्रावि जानकीवल्लभपुरा</v>
      </c>
      <c r="Q28" s="474">
        <f>EmpDetail!E27</f>
        <v>31997</v>
      </c>
      <c r="R28" s="474">
        <f t="shared" si="0"/>
        <v>53935</v>
      </c>
    </row>
    <row r="29" spans="1:18" ht="18">
      <c r="A29" s="38"/>
      <c r="B29" s="38"/>
      <c r="C29" s="370"/>
      <c r="D29" s="370"/>
      <c r="E29" s="365" t="s">
        <v>980</v>
      </c>
      <c r="F29" s="1915" t="str">
        <f>D19</f>
        <v>राउमावि चौगाई</v>
      </c>
      <c r="G29" s="1915"/>
      <c r="H29" s="1915"/>
      <c r="M29" s="420">
        <v>25</v>
      </c>
      <c r="N29" s="38" t="str">
        <f>EmpDetail!B28</f>
        <v>eq[rkj eha;k</v>
      </c>
      <c r="O29" s="38" t="str">
        <f>EmpDetail!C28</f>
        <v>प्रबोधक</v>
      </c>
      <c r="P29" s="38" t="str">
        <f>EmpDetail!D28</f>
        <v>राप्रावि जानकीवल्लभपुरा</v>
      </c>
      <c r="Q29" s="474">
        <f>EmpDetail!E28</f>
        <v>27945</v>
      </c>
      <c r="R29" s="474">
        <f t="shared" si="0"/>
        <v>49887</v>
      </c>
    </row>
    <row r="30" spans="1:18" ht="18">
      <c r="A30" s="38"/>
      <c r="B30" s="371"/>
      <c r="C30" s="1913" t="s">
        <v>1209</v>
      </c>
      <c r="D30" s="1913"/>
      <c r="E30" s="1913"/>
      <c r="F30" s="38"/>
      <c r="G30" s="38"/>
      <c r="H30" s="38"/>
      <c r="M30" s="420">
        <v>26</v>
      </c>
      <c r="N30" s="38" t="str">
        <f>EmpDetail!B29</f>
        <v xml:space="preserve">eks0 tehy </v>
      </c>
      <c r="O30" s="38" t="str">
        <f>EmpDetail!C29</f>
        <v>प्रबोधक</v>
      </c>
      <c r="P30" s="38" t="str">
        <f>EmpDetail!D29</f>
        <v>राप्रावि रसूलपुरा</v>
      </c>
      <c r="Q30" s="474">
        <f>EmpDetail!E29</f>
        <v>25096</v>
      </c>
      <c r="R30" s="474">
        <f t="shared" si="0"/>
        <v>47026</v>
      </c>
    </row>
    <row r="31" spans="1:18" ht="18">
      <c r="A31" s="38"/>
      <c r="B31" s="373"/>
      <c r="C31" s="1914" t="str">
        <f>Master!B2</f>
        <v>प्रधानाचार्य</v>
      </c>
      <c r="D31" s="1914"/>
      <c r="E31" s="1914"/>
      <c r="F31" s="38"/>
      <c r="G31" s="38"/>
      <c r="H31" s="38"/>
      <c r="M31" s="420">
        <v>27</v>
      </c>
      <c r="N31" s="38" t="str">
        <f>EmpDetail!B30</f>
        <v>lkaojey tkV</v>
      </c>
      <c r="O31" s="38" t="str">
        <f>EmpDetail!C30</f>
        <v>अध्यापक ग्रेड III</v>
      </c>
      <c r="P31" s="38" t="str">
        <f>EmpDetail!D30</f>
        <v>राप्रावि रसूलपुरा</v>
      </c>
      <c r="Q31" s="474">
        <f>EmpDetail!E30</f>
        <v>33666</v>
      </c>
      <c r="R31" s="474">
        <f t="shared" si="0"/>
        <v>55609</v>
      </c>
    </row>
    <row r="32" spans="1:18" ht="18">
      <c r="A32" s="38"/>
      <c r="B32" s="368"/>
      <c r="C32" s="1914" t="str">
        <f>Master!B3</f>
        <v xml:space="preserve">राजकीय उच्च माध्यमिक विद्यालय </v>
      </c>
      <c r="D32" s="1914"/>
      <c r="E32" s="1914"/>
      <c r="F32" s="38"/>
      <c r="G32" s="38"/>
      <c r="H32" s="38"/>
      <c r="M32" s="420">
        <v>28</v>
      </c>
      <c r="N32" s="38" t="str">
        <f>EmpDetail!B31</f>
        <v>pkS/kjh eksuk jkekorkj</v>
      </c>
      <c r="O32" s="38" t="str">
        <f>EmpDetail!C31</f>
        <v>अध्यापक ग्रेड III</v>
      </c>
      <c r="P32" s="38" t="str">
        <f>EmpDetail!D31</f>
        <v>राप्रावि मोहिनी ढाणी बाढ</v>
      </c>
      <c r="Q32" s="474">
        <f>EmpDetail!E31</f>
        <v>32878</v>
      </c>
      <c r="R32" s="474">
        <f t="shared" si="0"/>
        <v>54819</v>
      </c>
    </row>
    <row r="33" spans="1:18" ht="18">
      <c r="A33" s="38"/>
      <c r="B33" s="373"/>
      <c r="C33" s="1914" t="str">
        <f>Master!B4</f>
        <v>चौगाई]टोंक</v>
      </c>
      <c r="D33" s="1914"/>
      <c r="E33" s="1914"/>
      <c r="F33" s="38"/>
      <c r="G33" s="38"/>
      <c r="H33" s="38"/>
      <c r="M33" s="420">
        <v>29</v>
      </c>
      <c r="N33" s="38" t="str">
        <f>EmpDetail!B32</f>
        <v>rkjkpUn tk;loky</v>
      </c>
      <c r="O33" s="38" t="str">
        <f>EmpDetail!C32</f>
        <v>प्रबोधक</v>
      </c>
      <c r="P33" s="38" t="str">
        <f>EmpDetail!D32</f>
        <v>राप्रावि मोहिनी ढाणी बाढ</v>
      </c>
      <c r="Q33" s="474">
        <f>EmpDetail!E32</f>
        <v>28075</v>
      </c>
      <c r="R33" s="474">
        <f t="shared" si="0"/>
        <v>50009</v>
      </c>
    </row>
    <row r="34" spans="1:18">
      <c r="A34" s="38"/>
      <c r="B34" s="372" t="s">
        <v>981</v>
      </c>
      <c r="C34" s="38"/>
      <c r="D34" s="38"/>
      <c r="E34" s="38"/>
      <c r="F34" s="38"/>
      <c r="G34" s="38"/>
      <c r="H34" s="38"/>
      <c r="M34" s="420">
        <v>30</v>
      </c>
      <c r="N34" s="38" t="str">
        <f>EmpDetail!B33</f>
        <v>jketl ;kno</v>
      </c>
      <c r="O34" s="38" t="str">
        <f>EmpDetail!C33</f>
        <v>अध्यापक ग्रेड III</v>
      </c>
      <c r="P34" s="38" t="str">
        <f>EmpDetail!D33</f>
        <v>राप्रावि बैरवा ढाणी सोन्दीफल</v>
      </c>
      <c r="Q34" s="474">
        <f>EmpDetail!E33</f>
        <v>25731</v>
      </c>
      <c r="R34" s="474">
        <f t="shared" si="0"/>
        <v>47664</v>
      </c>
    </row>
    <row r="35" spans="1:18">
      <c r="M35" s="420">
        <v>31</v>
      </c>
      <c r="N35" s="38" t="str">
        <f>EmpDetail!B34</f>
        <v>dtksMey eh.kk</v>
      </c>
      <c r="O35" s="38" t="str">
        <f>EmpDetail!C34</f>
        <v>अध्यापक ग्रेड III</v>
      </c>
      <c r="P35" s="38" t="str">
        <f>EmpDetail!D34</f>
        <v>राप्रावि बैरवा ढाणी सोन्दीफल</v>
      </c>
      <c r="Q35" s="474">
        <f>EmpDetail!E34</f>
        <v>33055</v>
      </c>
      <c r="R35" s="474">
        <f t="shared" si="0"/>
        <v>54969</v>
      </c>
    </row>
    <row r="36" spans="1:18">
      <c r="M36" s="420">
        <v>32</v>
      </c>
      <c r="N36" s="38" t="str">
        <f>EmpDetail!B35</f>
        <v>/kaut; xkSRre</v>
      </c>
      <c r="O36" s="38" t="str">
        <f>EmpDetail!C35</f>
        <v>अध्यापक ग्रेड III</v>
      </c>
      <c r="P36" s="38" t="str">
        <f>EmpDetail!D35</f>
        <v>राउप्रावि गोरधनपुरा</v>
      </c>
      <c r="Q36" s="474">
        <f>EmpDetail!E35</f>
        <v>31649</v>
      </c>
      <c r="R36" s="474">
        <f t="shared" si="0"/>
        <v>53570</v>
      </c>
    </row>
    <row r="37" spans="1:18">
      <c r="M37" s="420">
        <v>33</v>
      </c>
      <c r="N37" s="38" t="str">
        <f>EmpDetail!B36</f>
        <v>d`".kk xaxoky</v>
      </c>
      <c r="O37" s="38" t="str">
        <f>EmpDetail!C36</f>
        <v>अध्यापक ग्रेड III</v>
      </c>
      <c r="P37" s="38" t="str">
        <f>EmpDetail!D36</f>
        <v>राउप्रावि गोरधनपुरा</v>
      </c>
      <c r="Q37" s="474">
        <f>EmpDetail!E36</f>
        <v>34870</v>
      </c>
      <c r="R37" s="474">
        <f t="shared" si="0"/>
        <v>56795</v>
      </c>
    </row>
    <row r="38" spans="1:18">
      <c r="M38" s="420">
        <v>34</v>
      </c>
      <c r="N38" s="38" t="str">
        <f>EmpDetail!B37</f>
        <v>n'kjFk dqekj ;kno</v>
      </c>
      <c r="O38" s="38" t="str">
        <f>EmpDetail!C37</f>
        <v>अध्यापक ग्रेड III</v>
      </c>
      <c r="P38" s="38" t="str">
        <f>EmpDetail!D37</f>
        <v>राउप्रावि सोंदीफल</v>
      </c>
      <c r="Q38" s="474">
        <f>EmpDetail!E37</f>
        <v>33239</v>
      </c>
      <c r="R38" s="474">
        <f t="shared" si="0"/>
        <v>55153</v>
      </c>
    </row>
    <row r="39" spans="1:18">
      <c r="M39" s="420">
        <v>35</v>
      </c>
      <c r="N39" s="38" t="str">
        <f>EmpDetail!B38</f>
        <v>d`".k yky tkV</v>
      </c>
      <c r="O39" s="38" t="str">
        <f>EmpDetail!C38</f>
        <v>अध्यापक ग्रेड III</v>
      </c>
      <c r="P39" s="38" t="str">
        <f>EmpDetail!D38</f>
        <v>राउप्रावि सोंदीफल</v>
      </c>
      <c r="Q39" s="474">
        <f>EmpDetail!E38</f>
        <v>33072</v>
      </c>
      <c r="R39" s="474">
        <f t="shared" si="0"/>
        <v>55000</v>
      </c>
    </row>
    <row r="40" spans="1:18">
      <c r="M40" s="420">
        <v>36</v>
      </c>
      <c r="N40" s="38" t="str">
        <f>EmpDetail!B39</f>
        <v>nhisUnz dqekj iztkir</v>
      </c>
      <c r="O40" s="38" t="str">
        <f>EmpDetail!C39</f>
        <v>अध्यापक ग्रेड III</v>
      </c>
      <c r="P40" s="38" t="str">
        <f>EmpDetail!D39</f>
        <v>राउप्रावि सोंदीफल</v>
      </c>
      <c r="Q40" s="474">
        <f>EmpDetail!E39</f>
        <v>34527</v>
      </c>
      <c r="R40" s="474">
        <f t="shared" si="0"/>
        <v>56461</v>
      </c>
    </row>
    <row r="41" spans="1:18">
      <c r="M41" s="420">
        <v>37</v>
      </c>
      <c r="N41" s="38" t="str">
        <f>EmpDetail!B40</f>
        <v>uohu dqekj</v>
      </c>
      <c r="O41" s="38" t="str">
        <f>EmpDetail!C40</f>
        <v>अध्यापक ग्रेड III</v>
      </c>
      <c r="P41" s="38" t="str">
        <f>EmpDetail!D40</f>
        <v>राउप्रावि मोहिनी</v>
      </c>
      <c r="Q41" s="474">
        <f>EmpDetail!E40</f>
        <v>34802</v>
      </c>
      <c r="R41" s="474">
        <f t="shared" si="0"/>
        <v>56734</v>
      </c>
    </row>
    <row r="42" spans="1:18">
      <c r="M42" s="420">
        <v>38</v>
      </c>
      <c r="N42" s="38" t="str">
        <f>EmpDetail!B41</f>
        <v>ehrs'k dqekj 'kekZ</v>
      </c>
      <c r="O42" s="38" t="str">
        <f>EmpDetail!C41</f>
        <v>अध्यापक ग्रेड III</v>
      </c>
      <c r="P42" s="38" t="str">
        <f>EmpDetail!D41</f>
        <v>राउप्रावि मोहिनी</v>
      </c>
      <c r="Q42" s="474">
        <f>EmpDetail!E41</f>
        <v>32733</v>
      </c>
      <c r="R42" s="474">
        <f t="shared" si="0"/>
        <v>54666</v>
      </c>
    </row>
    <row r="43" spans="1:18">
      <c r="M43" s="420">
        <v>39</v>
      </c>
      <c r="N43" s="38" t="str">
        <f>EmpDetail!B42</f>
        <v>eUtw eh.kk</v>
      </c>
      <c r="O43" s="38" t="str">
        <f>EmpDetail!C42</f>
        <v>वरिष्ठ अध्यापक</v>
      </c>
      <c r="P43" s="38" t="str">
        <f>EmpDetail!D42</f>
        <v>राउप्रावि गोरधनपुरा</v>
      </c>
      <c r="Q43" s="474">
        <f>EmpDetail!E42</f>
        <v>33244</v>
      </c>
      <c r="R43" s="474">
        <f t="shared" si="0"/>
        <v>55184</v>
      </c>
    </row>
    <row r="44" spans="1:18">
      <c r="M44" s="420">
        <v>40</v>
      </c>
      <c r="N44" s="38" t="str">
        <f>EmpDetail!B43</f>
        <v>eatw pkS/kjh</v>
      </c>
      <c r="O44" s="38" t="str">
        <f>EmpDetail!C43</f>
        <v>वरिष्ठ अध्यापक</v>
      </c>
      <c r="P44" s="38" t="str">
        <f>EmpDetail!D43</f>
        <v>राउप्रावि सोंदीफल</v>
      </c>
      <c r="Q44" s="474">
        <f>EmpDetail!E43</f>
        <v>33454</v>
      </c>
      <c r="R44" s="474">
        <f t="shared" si="0"/>
        <v>55396</v>
      </c>
    </row>
    <row r="45" spans="1:18">
      <c r="M45" s="420">
        <v>41</v>
      </c>
      <c r="N45" s="38">
        <f>EmpDetail!B44</f>
        <v>0</v>
      </c>
      <c r="O45" s="38">
        <f>EmpDetail!C44</f>
        <v>0</v>
      </c>
      <c r="P45" s="38">
        <f>EmpDetail!D44</f>
        <v>0</v>
      </c>
      <c r="Q45" s="474">
        <f>EmpDetail!E44</f>
        <v>0</v>
      </c>
      <c r="R45" s="474" t="e">
        <f t="shared" si="0"/>
        <v>#NUM!</v>
      </c>
    </row>
    <row r="46" spans="1:18">
      <c r="M46" s="420">
        <v>42</v>
      </c>
      <c r="N46" s="38">
        <f>EmpDetail!B45</f>
        <v>0</v>
      </c>
      <c r="O46" s="38">
        <f>EmpDetail!C45</f>
        <v>0</v>
      </c>
      <c r="P46" s="38">
        <f>EmpDetail!D45</f>
        <v>0</v>
      </c>
      <c r="Q46" s="474">
        <f>EmpDetail!E45</f>
        <v>0</v>
      </c>
      <c r="R46" s="474" t="e">
        <f t="shared" si="0"/>
        <v>#NUM!</v>
      </c>
    </row>
    <row r="47" spans="1:18">
      <c r="M47" s="420">
        <v>43</v>
      </c>
      <c r="N47" s="38">
        <f>EmpDetail!B46</f>
        <v>0</v>
      </c>
      <c r="O47" s="38">
        <f>EmpDetail!C46</f>
        <v>0</v>
      </c>
      <c r="P47" s="38">
        <f>EmpDetail!D46</f>
        <v>0</v>
      </c>
      <c r="Q47" s="474">
        <f>EmpDetail!E46</f>
        <v>0</v>
      </c>
      <c r="R47" s="474" t="e">
        <f t="shared" si="0"/>
        <v>#NUM!</v>
      </c>
    </row>
    <row r="48" spans="1:18">
      <c r="M48" s="420">
        <v>44</v>
      </c>
      <c r="N48" s="38">
        <f>EmpDetail!B47</f>
        <v>0</v>
      </c>
      <c r="O48" s="38">
        <f>EmpDetail!C47</f>
        <v>0</v>
      </c>
      <c r="P48" s="38">
        <f>EmpDetail!D47</f>
        <v>0</v>
      </c>
      <c r="Q48" s="474">
        <f>EmpDetail!E47</f>
        <v>0</v>
      </c>
      <c r="R48" s="474" t="e">
        <f t="shared" si="0"/>
        <v>#NUM!</v>
      </c>
    </row>
    <row r="49" spans="13:18">
      <c r="M49" s="420">
        <v>45</v>
      </c>
      <c r="N49" s="38">
        <f>EmpDetail!B48</f>
        <v>0</v>
      </c>
      <c r="O49" s="38">
        <f>EmpDetail!C48</f>
        <v>0</v>
      </c>
      <c r="P49" s="38">
        <f>EmpDetail!D48</f>
        <v>0</v>
      </c>
      <c r="Q49" s="474">
        <f>EmpDetail!E48</f>
        <v>0</v>
      </c>
      <c r="R49" s="474" t="e">
        <f t="shared" si="0"/>
        <v>#NUM!</v>
      </c>
    </row>
    <row r="50" spans="13:18">
      <c r="M50" s="420">
        <v>46</v>
      </c>
      <c r="N50" s="38">
        <f>EmpDetail!B49</f>
        <v>0</v>
      </c>
      <c r="O50" s="38">
        <f>EmpDetail!C49</f>
        <v>0</v>
      </c>
      <c r="P50" s="38">
        <f>EmpDetail!D49</f>
        <v>0</v>
      </c>
      <c r="Q50" s="474">
        <f>EmpDetail!E49</f>
        <v>0</v>
      </c>
      <c r="R50" s="474" t="e">
        <f t="shared" si="0"/>
        <v>#NUM!</v>
      </c>
    </row>
    <row r="51" spans="13:18">
      <c r="M51" s="420">
        <v>47</v>
      </c>
      <c r="N51" s="38">
        <f>EmpDetail!B50</f>
        <v>0</v>
      </c>
      <c r="O51" s="38">
        <f>EmpDetail!C50</f>
        <v>0</v>
      </c>
      <c r="P51" s="38">
        <f>EmpDetail!D50</f>
        <v>0</v>
      </c>
      <c r="Q51" s="474">
        <f>EmpDetail!E50</f>
        <v>0</v>
      </c>
      <c r="R51" s="474" t="e">
        <f t="shared" si="0"/>
        <v>#NUM!</v>
      </c>
    </row>
    <row r="52" spans="13:18">
      <c r="M52" s="420">
        <v>48</v>
      </c>
      <c r="N52" s="38">
        <f>EmpDetail!B51</f>
        <v>0</v>
      </c>
      <c r="O52" s="38">
        <f>EmpDetail!C51</f>
        <v>0</v>
      </c>
      <c r="P52" s="38">
        <f>EmpDetail!D51</f>
        <v>0</v>
      </c>
      <c r="Q52" s="474">
        <f>EmpDetail!E51</f>
        <v>0</v>
      </c>
      <c r="R52" s="474" t="e">
        <f t="shared" si="0"/>
        <v>#NUM!</v>
      </c>
    </row>
    <row r="53" spans="13:18">
      <c r="M53" s="420">
        <v>49</v>
      </c>
      <c r="N53" s="38">
        <f>EmpDetail!B52</f>
        <v>0</v>
      </c>
      <c r="O53" s="38">
        <f>EmpDetail!C52</f>
        <v>0</v>
      </c>
      <c r="P53" s="38">
        <f>EmpDetail!D52</f>
        <v>0</v>
      </c>
      <c r="Q53" s="474">
        <f>EmpDetail!E52</f>
        <v>0</v>
      </c>
      <c r="R53" s="474" t="e">
        <f t="shared" si="0"/>
        <v>#NUM!</v>
      </c>
    </row>
    <row r="54" spans="13:18">
      <c r="M54" s="420">
        <v>50</v>
      </c>
      <c r="N54" s="38">
        <f>EmpDetail!B53</f>
        <v>0</v>
      </c>
      <c r="O54" s="38">
        <f>EmpDetail!C53</f>
        <v>0</v>
      </c>
      <c r="P54" s="38">
        <f>EmpDetail!D53</f>
        <v>0</v>
      </c>
      <c r="Q54" s="474">
        <f>EmpDetail!E53</f>
        <v>0</v>
      </c>
      <c r="R54" s="474" t="e">
        <f t="shared" si="0"/>
        <v>#NUM!</v>
      </c>
    </row>
    <row r="55" spans="13:18">
      <c r="M55" s="420">
        <v>51</v>
      </c>
      <c r="N55" s="38">
        <f>EmpDetail!B54</f>
        <v>0</v>
      </c>
      <c r="O55" s="38">
        <f>EmpDetail!C54</f>
        <v>0</v>
      </c>
      <c r="P55" s="38">
        <f>EmpDetail!D54</f>
        <v>0</v>
      </c>
      <c r="Q55" s="474">
        <f>EmpDetail!E54</f>
        <v>0</v>
      </c>
      <c r="R55" s="474" t="e">
        <f t="shared" si="0"/>
        <v>#NUM!</v>
      </c>
    </row>
    <row r="56" spans="13:18">
      <c r="M56" s="420">
        <v>52</v>
      </c>
      <c r="N56" s="38">
        <f>EmpDetail!B55</f>
        <v>0</v>
      </c>
      <c r="O56" s="38">
        <f>EmpDetail!C55</f>
        <v>0</v>
      </c>
      <c r="P56" s="38">
        <f>EmpDetail!D55</f>
        <v>0</v>
      </c>
      <c r="Q56" s="474">
        <f>EmpDetail!E55</f>
        <v>0</v>
      </c>
      <c r="R56" s="474" t="e">
        <f t="shared" si="0"/>
        <v>#NUM!</v>
      </c>
    </row>
    <row r="57" spans="13:18">
      <c r="M57" s="420">
        <v>53</v>
      </c>
      <c r="N57" s="38">
        <f>EmpDetail!B56</f>
        <v>0</v>
      </c>
      <c r="O57" s="38">
        <f>EmpDetail!C56</f>
        <v>0</v>
      </c>
      <c r="P57" s="38">
        <f>EmpDetail!D56</f>
        <v>0</v>
      </c>
      <c r="Q57" s="474">
        <f>EmpDetail!E56</f>
        <v>0</v>
      </c>
      <c r="R57" s="474" t="e">
        <f t="shared" si="0"/>
        <v>#NUM!</v>
      </c>
    </row>
    <row r="58" spans="13:18">
      <c r="M58" s="420">
        <v>54</v>
      </c>
      <c r="N58" s="38">
        <f>EmpDetail!B57</f>
        <v>0</v>
      </c>
      <c r="O58" s="38">
        <f>EmpDetail!C57</f>
        <v>0</v>
      </c>
      <c r="P58" s="38">
        <f>EmpDetail!D57</f>
        <v>0</v>
      </c>
      <c r="Q58" s="474">
        <f>EmpDetail!E57</f>
        <v>0</v>
      </c>
      <c r="R58" s="474" t="e">
        <f t="shared" si="0"/>
        <v>#NUM!</v>
      </c>
    </row>
    <row r="59" spans="13:18">
      <c r="M59" s="420">
        <v>55</v>
      </c>
      <c r="N59" s="38">
        <f>EmpDetail!B58</f>
        <v>0</v>
      </c>
      <c r="O59" s="38">
        <f>EmpDetail!C58</f>
        <v>0</v>
      </c>
      <c r="P59" s="38">
        <f>EmpDetail!D58</f>
        <v>0</v>
      </c>
      <c r="Q59" s="474">
        <f>EmpDetail!E58</f>
        <v>0</v>
      </c>
      <c r="R59" s="474" t="e">
        <f t="shared" si="0"/>
        <v>#NUM!</v>
      </c>
    </row>
    <row r="60" spans="13:18">
      <c r="M60" s="420">
        <v>56</v>
      </c>
      <c r="N60" s="38">
        <f>EmpDetail!B59</f>
        <v>0</v>
      </c>
      <c r="O60" s="38">
        <f>EmpDetail!C59</f>
        <v>0</v>
      </c>
      <c r="P60" s="38">
        <f>EmpDetail!D59</f>
        <v>0</v>
      </c>
      <c r="Q60" s="474">
        <f>EmpDetail!E59</f>
        <v>0</v>
      </c>
      <c r="R60" s="474" t="e">
        <f t="shared" si="0"/>
        <v>#NUM!</v>
      </c>
    </row>
    <row r="61" spans="13:18">
      <c r="M61" s="420">
        <v>57</v>
      </c>
      <c r="N61" s="38">
        <f>EmpDetail!B60</f>
        <v>0</v>
      </c>
      <c r="O61" s="38">
        <f>EmpDetail!C60</f>
        <v>0</v>
      </c>
      <c r="P61" s="38">
        <f>EmpDetail!D60</f>
        <v>0</v>
      </c>
      <c r="Q61" s="474">
        <f>EmpDetail!E60</f>
        <v>0</v>
      </c>
      <c r="R61" s="474" t="e">
        <f t="shared" si="0"/>
        <v>#NUM!</v>
      </c>
    </row>
    <row r="62" spans="13:18">
      <c r="M62" s="420">
        <v>58</v>
      </c>
      <c r="N62" s="38">
        <f>EmpDetail!B61</f>
        <v>0</v>
      </c>
      <c r="O62" s="38">
        <f>EmpDetail!C61</f>
        <v>0</v>
      </c>
      <c r="P62" s="38">
        <f>EmpDetail!D61</f>
        <v>0</v>
      </c>
      <c r="Q62" s="474">
        <f>EmpDetail!E61</f>
        <v>0</v>
      </c>
      <c r="R62" s="474" t="e">
        <f t="shared" si="0"/>
        <v>#NUM!</v>
      </c>
    </row>
    <row r="63" spans="13:18">
      <c r="M63" s="420">
        <v>59</v>
      </c>
      <c r="N63" s="38">
        <f>EmpDetail!B62</f>
        <v>0</v>
      </c>
      <c r="O63" s="38">
        <f>EmpDetail!C62</f>
        <v>0</v>
      </c>
      <c r="P63" s="38">
        <f>EmpDetail!D62</f>
        <v>0</v>
      </c>
      <c r="Q63" s="474">
        <f>EmpDetail!E62</f>
        <v>0</v>
      </c>
      <c r="R63" s="474" t="e">
        <f t="shared" si="0"/>
        <v>#NUM!</v>
      </c>
    </row>
    <row r="64" spans="13:18">
      <c r="M64" s="420">
        <v>60</v>
      </c>
      <c r="N64" s="38">
        <f>EmpDetail!B63</f>
        <v>0</v>
      </c>
      <c r="O64" s="38">
        <f>EmpDetail!C63</f>
        <v>0</v>
      </c>
      <c r="P64" s="38">
        <f>EmpDetail!D63</f>
        <v>0</v>
      </c>
      <c r="Q64" s="474">
        <f>EmpDetail!E63</f>
        <v>0</v>
      </c>
      <c r="R64" s="474" t="e">
        <f t="shared" si="0"/>
        <v>#NUM!</v>
      </c>
    </row>
    <row r="65" spans="13:18">
      <c r="M65" s="420">
        <v>61</v>
      </c>
      <c r="N65" s="38">
        <f>EmpDetail!B64</f>
        <v>0</v>
      </c>
      <c r="O65" s="38">
        <f>EmpDetail!C64</f>
        <v>0</v>
      </c>
      <c r="P65" s="38">
        <f>EmpDetail!D64</f>
        <v>0</v>
      </c>
      <c r="Q65" s="474">
        <f>EmpDetail!E64</f>
        <v>0</v>
      </c>
      <c r="R65" s="474" t="e">
        <f t="shared" si="0"/>
        <v>#NUM!</v>
      </c>
    </row>
    <row r="66" spans="13:18">
      <c r="M66" s="420">
        <v>62</v>
      </c>
      <c r="N66" s="38">
        <f>EmpDetail!B65</f>
        <v>0</v>
      </c>
      <c r="O66" s="38">
        <f>EmpDetail!C65</f>
        <v>0</v>
      </c>
      <c r="P66" s="38">
        <f>EmpDetail!D65</f>
        <v>0</v>
      </c>
      <c r="Q66" s="474">
        <f>EmpDetail!E65</f>
        <v>0</v>
      </c>
      <c r="R66" s="474" t="e">
        <f t="shared" si="0"/>
        <v>#NUM!</v>
      </c>
    </row>
    <row r="67" spans="13:18">
      <c r="M67" s="420">
        <v>63</v>
      </c>
      <c r="N67" s="38">
        <f>EmpDetail!B66</f>
        <v>0</v>
      </c>
      <c r="O67" s="38">
        <f>EmpDetail!C66</f>
        <v>0</v>
      </c>
      <c r="P67" s="38">
        <f>EmpDetail!D66</f>
        <v>0</v>
      </c>
      <c r="Q67" s="474">
        <f>EmpDetail!E66</f>
        <v>0</v>
      </c>
      <c r="R67" s="474" t="e">
        <f t="shared" si="0"/>
        <v>#NUM!</v>
      </c>
    </row>
    <row r="68" spans="13:18">
      <c r="M68" s="420">
        <v>64</v>
      </c>
      <c r="N68" s="38">
        <f>EmpDetail!B67</f>
        <v>0</v>
      </c>
      <c r="O68" s="38">
        <f>EmpDetail!C67</f>
        <v>0</v>
      </c>
      <c r="P68" s="38">
        <f>EmpDetail!D67</f>
        <v>0</v>
      </c>
      <c r="Q68" s="474">
        <f>EmpDetail!E67</f>
        <v>0</v>
      </c>
      <c r="R68" s="474" t="e">
        <f t="shared" si="0"/>
        <v>#NUM!</v>
      </c>
    </row>
    <row r="69" spans="13:18">
      <c r="M69" s="420">
        <v>65</v>
      </c>
      <c r="N69" s="38">
        <f>EmpDetail!B68</f>
        <v>0</v>
      </c>
      <c r="O69" s="38">
        <f>EmpDetail!C68</f>
        <v>0</v>
      </c>
      <c r="P69" s="38">
        <f>EmpDetail!D68</f>
        <v>0</v>
      </c>
      <c r="Q69" s="474">
        <f>EmpDetail!E68</f>
        <v>0</v>
      </c>
      <c r="R69" s="474" t="e">
        <f t="shared" si="0"/>
        <v>#NUM!</v>
      </c>
    </row>
    <row r="70" spans="13:18">
      <c r="M70" s="420">
        <v>66</v>
      </c>
      <c r="N70" s="38">
        <f>EmpDetail!B69</f>
        <v>0</v>
      </c>
      <c r="O70" s="38">
        <f>EmpDetail!C69</f>
        <v>0</v>
      </c>
      <c r="P70" s="38">
        <f>EmpDetail!D69</f>
        <v>0</v>
      </c>
      <c r="Q70" s="474">
        <f>EmpDetail!E69</f>
        <v>0</v>
      </c>
      <c r="R70" s="474" t="e">
        <f t="shared" ref="R70:R104" si="1">IF(Q70="","",DATE(YEAR(Q70-1)+60,(MONTH(Q70-1))+1,0))</f>
        <v>#NUM!</v>
      </c>
    </row>
    <row r="71" spans="13:18">
      <c r="M71" s="420">
        <v>67</v>
      </c>
      <c r="N71" s="38">
        <f>EmpDetail!B70</f>
        <v>0</v>
      </c>
      <c r="O71" s="38">
        <f>EmpDetail!C70</f>
        <v>0</v>
      </c>
      <c r="P71" s="38">
        <f>EmpDetail!D70</f>
        <v>0</v>
      </c>
      <c r="Q71" s="474">
        <f>EmpDetail!E70</f>
        <v>0</v>
      </c>
      <c r="R71" s="474" t="e">
        <f t="shared" si="1"/>
        <v>#NUM!</v>
      </c>
    </row>
    <row r="72" spans="13:18">
      <c r="M72" s="420">
        <v>68</v>
      </c>
      <c r="N72" s="38">
        <f>EmpDetail!B71</f>
        <v>0</v>
      </c>
      <c r="O72" s="38">
        <f>EmpDetail!C71</f>
        <v>0</v>
      </c>
      <c r="P72" s="38">
        <f>EmpDetail!D71</f>
        <v>0</v>
      </c>
      <c r="Q72" s="474">
        <f>EmpDetail!E71</f>
        <v>0</v>
      </c>
      <c r="R72" s="474" t="e">
        <f t="shared" si="1"/>
        <v>#NUM!</v>
      </c>
    </row>
    <row r="73" spans="13:18">
      <c r="M73" s="420">
        <v>69</v>
      </c>
      <c r="N73" s="38">
        <f>EmpDetail!B72</f>
        <v>0</v>
      </c>
      <c r="O73" s="38">
        <f>EmpDetail!C72</f>
        <v>0</v>
      </c>
      <c r="P73" s="38">
        <f>EmpDetail!D72</f>
        <v>0</v>
      </c>
      <c r="Q73" s="474">
        <f>EmpDetail!E72</f>
        <v>0</v>
      </c>
      <c r="R73" s="474" t="e">
        <f t="shared" si="1"/>
        <v>#NUM!</v>
      </c>
    </row>
    <row r="74" spans="13:18">
      <c r="M74" s="420">
        <v>70</v>
      </c>
      <c r="N74" s="38">
        <f>EmpDetail!B73</f>
        <v>0</v>
      </c>
      <c r="O74" s="38">
        <f>EmpDetail!C73</f>
        <v>0</v>
      </c>
      <c r="P74" s="38">
        <f>EmpDetail!D73</f>
        <v>0</v>
      </c>
      <c r="Q74" s="474">
        <f>EmpDetail!E73</f>
        <v>0</v>
      </c>
      <c r="R74" s="474" t="e">
        <f t="shared" si="1"/>
        <v>#NUM!</v>
      </c>
    </row>
    <row r="75" spans="13:18">
      <c r="M75" s="420">
        <v>71</v>
      </c>
      <c r="N75" s="38">
        <f>EmpDetail!B74</f>
        <v>0</v>
      </c>
      <c r="O75" s="38">
        <f>EmpDetail!C74</f>
        <v>0</v>
      </c>
      <c r="P75" s="38">
        <f>EmpDetail!D74</f>
        <v>0</v>
      </c>
      <c r="Q75" s="474">
        <f>EmpDetail!E74</f>
        <v>0</v>
      </c>
      <c r="R75" s="474" t="e">
        <f t="shared" si="1"/>
        <v>#NUM!</v>
      </c>
    </row>
    <row r="76" spans="13:18">
      <c r="M76" s="420">
        <v>72</v>
      </c>
      <c r="N76" s="38">
        <f>EmpDetail!B75</f>
        <v>0</v>
      </c>
      <c r="O76" s="38">
        <f>EmpDetail!C75</f>
        <v>0</v>
      </c>
      <c r="P76" s="38">
        <f>EmpDetail!D75</f>
        <v>0</v>
      </c>
      <c r="Q76" s="474">
        <f>EmpDetail!E75</f>
        <v>0</v>
      </c>
      <c r="R76" s="474" t="e">
        <f t="shared" si="1"/>
        <v>#NUM!</v>
      </c>
    </row>
    <row r="77" spans="13:18">
      <c r="M77" s="420">
        <v>73</v>
      </c>
      <c r="N77" s="38">
        <f>EmpDetail!B76</f>
        <v>0</v>
      </c>
      <c r="O77" s="38">
        <f>EmpDetail!C76</f>
        <v>0</v>
      </c>
      <c r="P77" s="38">
        <f>EmpDetail!D76</f>
        <v>0</v>
      </c>
      <c r="Q77" s="474">
        <f>EmpDetail!E76</f>
        <v>0</v>
      </c>
      <c r="R77" s="474" t="e">
        <f t="shared" si="1"/>
        <v>#NUM!</v>
      </c>
    </row>
    <row r="78" spans="13:18">
      <c r="M78" s="420">
        <v>74</v>
      </c>
      <c r="N78" s="38">
        <f>EmpDetail!B77</f>
        <v>0</v>
      </c>
      <c r="O78" s="38">
        <f>EmpDetail!C77</f>
        <v>0</v>
      </c>
      <c r="P78" s="38">
        <f>EmpDetail!D77</f>
        <v>0</v>
      </c>
      <c r="Q78" s="474">
        <f>EmpDetail!E77</f>
        <v>0</v>
      </c>
      <c r="R78" s="474" t="e">
        <f t="shared" si="1"/>
        <v>#NUM!</v>
      </c>
    </row>
    <row r="79" spans="13:18">
      <c r="M79" s="420">
        <v>75</v>
      </c>
      <c r="N79" s="38">
        <f>EmpDetail!B78</f>
        <v>0</v>
      </c>
      <c r="O79" s="38">
        <f>EmpDetail!C78</f>
        <v>0</v>
      </c>
      <c r="P79" s="38">
        <f>EmpDetail!D78</f>
        <v>0</v>
      </c>
      <c r="Q79" s="474">
        <f>EmpDetail!E78</f>
        <v>0</v>
      </c>
      <c r="R79" s="474" t="e">
        <f t="shared" si="1"/>
        <v>#NUM!</v>
      </c>
    </row>
    <row r="80" spans="13:18">
      <c r="M80" s="420">
        <v>76</v>
      </c>
      <c r="N80" s="38">
        <f>EmpDetail!B79</f>
        <v>0</v>
      </c>
      <c r="O80" s="38">
        <f>EmpDetail!C79</f>
        <v>0</v>
      </c>
      <c r="P80" s="38">
        <f>EmpDetail!D79</f>
        <v>0</v>
      </c>
      <c r="Q80" s="474">
        <f>EmpDetail!E79</f>
        <v>0</v>
      </c>
      <c r="R80" s="474" t="e">
        <f t="shared" si="1"/>
        <v>#NUM!</v>
      </c>
    </row>
    <row r="81" spans="13:18">
      <c r="M81" s="420">
        <v>77</v>
      </c>
      <c r="N81" s="38">
        <f>EmpDetail!B80</f>
        <v>0</v>
      </c>
      <c r="O81" s="38">
        <f>EmpDetail!C80</f>
        <v>0</v>
      </c>
      <c r="P81" s="38">
        <f>EmpDetail!D80</f>
        <v>0</v>
      </c>
      <c r="Q81" s="474">
        <f>EmpDetail!E80</f>
        <v>0</v>
      </c>
      <c r="R81" s="474" t="e">
        <f t="shared" si="1"/>
        <v>#NUM!</v>
      </c>
    </row>
    <row r="82" spans="13:18">
      <c r="M82" s="420">
        <v>78</v>
      </c>
      <c r="N82" s="38">
        <f>EmpDetail!B81</f>
        <v>0</v>
      </c>
      <c r="O82" s="38">
        <f>EmpDetail!C81</f>
        <v>0</v>
      </c>
      <c r="P82" s="38">
        <f>EmpDetail!D81</f>
        <v>0</v>
      </c>
      <c r="Q82" s="474">
        <f>EmpDetail!E81</f>
        <v>0</v>
      </c>
      <c r="R82" s="474" t="e">
        <f t="shared" si="1"/>
        <v>#NUM!</v>
      </c>
    </row>
    <row r="83" spans="13:18">
      <c r="M83" s="420">
        <v>79</v>
      </c>
      <c r="N83" s="38">
        <f>EmpDetail!B82</f>
        <v>0</v>
      </c>
      <c r="O83" s="38">
        <f>EmpDetail!C82</f>
        <v>0</v>
      </c>
      <c r="P83" s="38">
        <f>EmpDetail!D82</f>
        <v>0</v>
      </c>
      <c r="Q83" s="474">
        <f>EmpDetail!E82</f>
        <v>0</v>
      </c>
      <c r="R83" s="474" t="e">
        <f t="shared" si="1"/>
        <v>#NUM!</v>
      </c>
    </row>
    <row r="84" spans="13:18">
      <c r="M84" s="420">
        <v>80</v>
      </c>
      <c r="N84" s="38">
        <f>EmpDetail!B83</f>
        <v>0</v>
      </c>
      <c r="O84" s="38">
        <f>EmpDetail!C83</f>
        <v>0</v>
      </c>
      <c r="P84" s="38">
        <f>EmpDetail!D83</f>
        <v>0</v>
      </c>
      <c r="Q84" s="474">
        <f>EmpDetail!E83</f>
        <v>0</v>
      </c>
      <c r="R84" s="474" t="e">
        <f t="shared" si="1"/>
        <v>#NUM!</v>
      </c>
    </row>
    <row r="85" spans="13:18">
      <c r="M85" s="420">
        <v>81</v>
      </c>
      <c r="N85" s="38">
        <f>EmpDetail!B84</f>
        <v>0</v>
      </c>
      <c r="O85" s="38">
        <f>EmpDetail!C84</f>
        <v>0</v>
      </c>
      <c r="P85" s="38">
        <f>EmpDetail!D84</f>
        <v>0</v>
      </c>
      <c r="Q85" s="474">
        <f>EmpDetail!E84</f>
        <v>0</v>
      </c>
      <c r="R85" s="474" t="e">
        <f t="shared" si="1"/>
        <v>#NUM!</v>
      </c>
    </row>
    <row r="86" spans="13:18">
      <c r="M86" s="420">
        <v>82</v>
      </c>
      <c r="N86" s="38">
        <f>EmpDetail!B85</f>
        <v>0</v>
      </c>
      <c r="O86" s="38">
        <f>EmpDetail!C85</f>
        <v>0</v>
      </c>
      <c r="P86" s="38">
        <f>EmpDetail!D85</f>
        <v>0</v>
      </c>
      <c r="Q86" s="474">
        <f>EmpDetail!E85</f>
        <v>0</v>
      </c>
      <c r="R86" s="474" t="e">
        <f t="shared" si="1"/>
        <v>#NUM!</v>
      </c>
    </row>
    <row r="87" spans="13:18">
      <c r="M87" s="420">
        <v>83</v>
      </c>
      <c r="N87" s="38">
        <f>EmpDetail!B86</f>
        <v>0</v>
      </c>
      <c r="O87" s="38">
        <f>EmpDetail!C86</f>
        <v>0</v>
      </c>
      <c r="P87" s="38">
        <f>EmpDetail!D86</f>
        <v>0</v>
      </c>
      <c r="Q87" s="474">
        <f>EmpDetail!E86</f>
        <v>0</v>
      </c>
      <c r="R87" s="474" t="e">
        <f t="shared" si="1"/>
        <v>#NUM!</v>
      </c>
    </row>
    <row r="88" spans="13:18">
      <c r="M88" s="420">
        <v>84</v>
      </c>
      <c r="N88" s="38">
        <f>EmpDetail!B87</f>
        <v>0</v>
      </c>
      <c r="O88" s="38">
        <f>EmpDetail!C87</f>
        <v>0</v>
      </c>
      <c r="P88" s="38">
        <f>EmpDetail!D87</f>
        <v>0</v>
      </c>
      <c r="Q88" s="474">
        <f>EmpDetail!E87</f>
        <v>0</v>
      </c>
      <c r="R88" s="474" t="e">
        <f t="shared" si="1"/>
        <v>#NUM!</v>
      </c>
    </row>
    <row r="89" spans="13:18">
      <c r="M89" s="420">
        <v>85</v>
      </c>
      <c r="N89" s="38">
        <f>EmpDetail!B88</f>
        <v>0</v>
      </c>
      <c r="O89" s="38">
        <f>EmpDetail!C88</f>
        <v>0</v>
      </c>
      <c r="P89" s="38">
        <f>EmpDetail!D88</f>
        <v>0</v>
      </c>
      <c r="Q89" s="474">
        <f>EmpDetail!E88</f>
        <v>0</v>
      </c>
      <c r="R89" s="474" t="e">
        <f t="shared" si="1"/>
        <v>#NUM!</v>
      </c>
    </row>
    <row r="90" spans="13:18">
      <c r="M90" s="420">
        <v>86</v>
      </c>
      <c r="N90" s="38">
        <f>EmpDetail!B89</f>
        <v>0</v>
      </c>
      <c r="O90" s="38">
        <f>EmpDetail!C89</f>
        <v>0</v>
      </c>
      <c r="P90" s="38">
        <f>EmpDetail!D89</f>
        <v>0</v>
      </c>
      <c r="Q90" s="474">
        <f>EmpDetail!E89</f>
        <v>0</v>
      </c>
      <c r="R90" s="474" t="e">
        <f t="shared" si="1"/>
        <v>#NUM!</v>
      </c>
    </row>
    <row r="91" spans="13:18">
      <c r="M91" s="420">
        <v>87</v>
      </c>
      <c r="N91" s="38">
        <f>EmpDetail!B90</f>
        <v>0</v>
      </c>
      <c r="O91" s="38">
        <f>EmpDetail!C90</f>
        <v>0</v>
      </c>
      <c r="P91" s="38">
        <f>EmpDetail!D90</f>
        <v>0</v>
      </c>
      <c r="Q91" s="474">
        <f>EmpDetail!E90</f>
        <v>0</v>
      </c>
      <c r="R91" s="474" t="e">
        <f t="shared" si="1"/>
        <v>#NUM!</v>
      </c>
    </row>
    <row r="92" spans="13:18">
      <c r="M92" s="420">
        <v>88</v>
      </c>
      <c r="N92" s="38">
        <f>EmpDetail!B91</f>
        <v>0</v>
      </c>
      <c r="O92" s="38">
        <f>EmpDetail!C91</f>
        <v>0</v>
      </c>
      <c r="P92" s="38">
        <f>EmpDetail!D91</f>
        <v>0</v>
      </c>
      <c r="Q92" s="474">
        <f>EmpDetail!E91</f>
        <v>0</v>
      </c>
      <c r="R92" s="474" t="e">
        <f t="shared" si="1"/>
        <v>#NUM!</v>
      </c>
    </row>
    <row r="93" spans="13:18">
      <c r="M93" s="420">
        <v>89</v>
      </c>
      <c r="N93" s="38">
        <f>EmpDetail!B92</f>
        <v>0</v>
      </c>
      <c r="O93" s="38">
        <f>EmpDetail!C92</f>
        <v>0</v>
      </c>
      <c r="P93" s="38">
        <f>EmpDetail!D92</f>
        <v>0</v>
      </c>
      <c r="Q93" s="474">
        <f>EmpDetail!E92</f>
        <v>0</v>
      </c>
      <c r="R93" s="474" t="e">
        <f t="shared" si="1"/>
        <v>#NUM!</v>
      </c>
    </row>
    <row r="94" spans="13:18">
      <c r="M94" s="420">
        <v>90</v>
      </c>
      <c r="N94" s="38">
        <f>EmpDetail!B93</f>
        <v>0</v>
      </c>
      <c r="O94" s="38">
        <f>EmpDetail!C93</f>
        <v>0</v>
      </c>
      <c r="P94" s="38">
        <f>EmpDetail!D93</f>
        <v>0</v>
      </c>
      <c r="Q94" s="474">
        <f>EmpDetail!E93</f>
        <v>0</v>
      </c>
      <c r="R94" s="474" t="e">
        <f t="shared" si="1"/>
        <v>#NUM!</v>
      </c>
    </row>
    <row r="95" spans="13:18">
      <c r="M95" s="420">
        <v>91</v>
      </c>
      <c r="N95" s="38">
        <f>EmpDetail!B94</f>
        <v>0</v>
      </c>
      <c r="O95" s="38">
        <f>EmpDetail!C94</f>
        <v>0</v>
      </c>
      <c r="P95" s="38">
        <f>EmpDetail!D94</f>
        <v>0</v>
      </c>
      <c r="Q95" s="474">
        <f>EmpDetail!E94</f>
        <v>0</v>
      </c>
      <c r="R95" s="474" t="e">
        <f t="shared" si="1"/>
        <v>#NUM!</v>
      </c>
    </row>
    <row r="96" spans="13:18">
      <c r="M96" s="420">
        <v>92</v>
      </c>
      <c r="N96" s="38">
        <f>EmpDetail!B95</f>
        <v>0</v>
      </c>
      <c r="O96" s="38">
        <f>EmpDetail!C95</f>
        <v>0</v>
      </c>
      <c r="P96" s="38">
        <f>EmpDetail!D95</f>
        <v>0</v>
      </c>
      <c r="Q96" s="474">
        <f>EmpDetail!E95</f>
        <v>0</v>
      </c>
      <c r="R96" s="474" t="e">
        <f t="shared" si="1"/>
        <v>#NUM!</v>
      </c>
    </row>
    <row r="97" spans="13:18">
      <c r="M97" s="420">
        <v>93</v>
      </c>
      <c r="N97" s="38">
        <f>EmpDetail!B96</f>
        <v>0</v>
      </c>
      <c r="O97" s="38">
        <f>EmpDetail!C96</f>
        <v>0</v>
      </c>
      <c r="P97" s="38">
        <f>EmpDetail!D96</f>
        <v>0</v>
      </c>
      <c r="Q97" s="474">
        <f>EmpDetail!E96</f>
        <v>0</v>
      </c>
      <c r="R97" s="474" t="e">
        <f t="shared" si="1"/>
        <v>#NUM!</v>
      </c>
    </row>
    <row r="98" spans="13:18">
      <c r="M98" s="420">
        <v>94</v>
      </c>
      <c r="N98" s="38">
        <f>EmpDetail!B97</f>
        <v>0</v>
      </c>
      <c r="O98" s="38">
        <f>EmpDetail!C97</f>
        <v>0</v>
      </c>
      <c r="P98" s="38">
        <f>EmpDetail!D97</f>
        <v>0</v>
      </c>
      <c r="Q98" s="474">
        <f>EmpDetail!E97</f>
        <v>0</v>
      </c>
      <c r="R98" s="474" t="e">
        <f t="shared" si="1"/>
        <v>#NUM!</v>
      </c>
    </row>
    <row r="99" spans="13:18">
      <c r="M99" s="420">
        <v>95</v>
      </c>
      <c r="N99" s="38">
        <f>EmpDetail!B98</f>
        <v>0</v>
      </c>
      <c r="O99" s="38">
        <f>EmpDetail!C98</f>
        <v>0</v>
      </c>
      <c r="P99" s="38">
        <f>EmpDetail!D98</f>
        <v>0</v>
      </c>
      <c r="Q99" s="474">
        <f>EmpDetail!E98</f>
        <v>0</v>
      </c>
      <c r="R99" s="474" t="e">
        <f t="shared" si="1"/>
        <v>#NUM!</v>
      </c>
    </row>
    <row r="100" spans="13:18">
      <c r="M100" s="420">
        <v>96</v>
      </c>
      <c r="N100" s="38">
        <f>EmpDetail!B99</f>
        <v>0</v>
      </c>
      <c r="O100" s="38">
        <f>EmpDetail!C99</f>
        <v>0</v>
      </c>
      <c r="P100" s="38">
        <f>EmpDetail!D99</f>
        <v>0</v>
      </c>
      <c r="Q100" s="474">
        <f>EmpDetail!E99</f>
        <v>0</v>
      </c>
      <c r="R100" s="474" t="e">
        <f t="shared" si="1"/>
        <v>#NUM!</v>
      </c>
    </row>
    <row r="101" spans="13:18">
      <c r="M101" s="420">
        <v>97</v>
      </c>
      <c r="N101" s="38">
        <f>EmpDetail!B100</f>
        <v>0</v>
      </c>
      <c r="O101" s="38">
        <f>EmpDetail!C100</f>
        <v>0</v>
      </c>
      <c r="P101" s="38">
        <f>EmpDetail!D100</f>
        <v>0</v>
      </c>
      <c r="Q101" s="474">
        <f>EmpDetail!E100</f>
        <v>0</v>
      </c>
      <c r="R101" s="474" t="e">
        <f t="shared" si="1"/>
        <v>#NUM!</v>
      </c>
    </row>
    <row r="102" spans="13:18">
      <c r="M102" s="420">
        <v>98</v>
      </c>
      <c r="N102" s="38">
        <f>EmpDetail!B101</f>
        <v>0</v>
      </c>
      <c r="O102" s="38">
        <f>EmpDetail!C101</f>
        <v>0</v>
      </c>
      <c r="P102" s="38">
        <f>EmpDetail!D101</f>
        <v>0</v>
      </c>
      <c r="Q102" s="474">
        <f>EmpDetail!E101</f>
        <v>0</v>
      </c>
      <c r="R102" s="474" t="e">
        <f t="shared" si="1"/>
        <v>#NUM!</v>
      </c>
    </row>
    <row r="103" spans="13:18">
      <c r="M103" s="420">
        <v>99</v>
      </c>
      <c r="N103" s="38">
        <f>EmpDetail!B102</f>
        <v>0</v>
      </c>
      <c r="O103" s="38">
        <f>EmpDetail!C102</f>
        <v>0</v>
      </c>
      <c r="P103" s="38">
        <f>EmpDetail!D102</f>
        <v>0</v>
      </c>
      <c r="Q103" s="474">
        <f>EmpDetail!E102</f>
        <v>0</v>
      </c>
      <c r="R103" s="474" t="e">
        <f t="shared" si="1"/>
        <v>#NUM!</v>
      </c>
    </row>
    <row r="104" spans="13:18">
      <c r="M104" s="420">
        <v>100</v>
      </c>
      <c r="N104" s="38">
        <f>EmpDetail!B103</f>
        <v>0</v>
      </c>
      <c r="O104" s="38">
        <f>EmpDetail!C103</f>
        <v>0</v>
      </c>
      <c r="P104" s="38">
        <f>EmpDetail!D103</f>
        <v>0</v>
      </c>
      <c r="Q104" s="474">
        <f>EmpDetail!E103</f>
        <v>0</v>
      </c>
      <c r="R104" s="474" t="e">
        <f t="shared" si="1"/>
        <v>#NUM!</v>
      </c>
    </row>
  </sheetData>
  <sheetProtection password="87C9" sheet="1" objects="1" scenarios="1"/>
  <protectedRanges>
    <protectedRange sqref="K18" name="Range2"/>
    <protectedRange sqref="G18:H18" name="Range1"/>
  </protectedRanges>
  <mergeCells count="18">
    <mergeCell ref="C30:E30"/>
    <mergeCell ref="C31:E31"/>
    <mergeCell ref="C32:E32"/>
    <mergeCell ref="C33:E33"/>
    <mergeCell ref="F29:H29"/>
    <mergeCell ref="F28:G28"/>
    <mergeCell ref="J17:L17"/>
    <mergeCell ref="B20:H20"/>
    <mergeCell ref="B16:H16"/>
    <mergeCell ref="B17:H17"/>
    <mergeCell ref="G18:H18"/>
    <mergeCell ref="B19:C19"/>
    <mergeCell ref="D19:H19"/>
    <mergeCell ref="B21:H21"/>
    <mergeCell ref="B22:H22"/>
    <mergeCell ref="B23:H23"/>
    <mergeCell ref="F26:G26"/>
    <mergeCell ref="F27:G27"/>
  </mergeCells>
  <pageMargins left="0.25" right="0.25" top="0.75" bottom="0.75" header="0.3" footer="0.3"/>
  <pageSetup paperSize="9" scale="94" orientation="portrait" blackAndWhite="1" verticalDpi="0" r:id="rId1"/>
  <drawing r:id="rId2"/>
</worksheet>
</file>

<file path=xl/worksheets/sheet40.xml><?xml version="1.0" encoding="utf-8"?>
<worksheet xmlns="http://schemas.openxmlformats.org/spreadsheetml/2006/main" xmlns:r="http://schemas.openxmlformats.org/officeDocument/2006/relationships">
  <sheetPr codeName="Sheet40"/>
  <dimension ref="A1:V104"/>
  <sheetViews>
    <sheetView showGridLines="0" showRowColHeaders="0" workbookViewId="0">
      <selection activeCell="I5" sqref="I5:K5"/>
    </sheetView>
  </sheetViews>
  <sheetFormatPr defaultRowHeight="14.4"/>
  <cols>
    <col min="3" max="3" width="11.33203125" bestFit="1" customWidth="1"/>
    <col min="4" max="4" width="11" customWidth="1"/>
    <col min="5" max="5" width="11.33203125" customWidth="1"/>
    <col min="6" max="6" width="6.5546875" customWidth="1"/>
    <col min="7" max="7" width="10.5546875" customWidth="1"/>
    <col min="8" max="8" width="10.88671875" customWidth="1"/>
    <col min="9" max="9" width="10.109375" customWidth="1"/>
    <col min="10" max="10" width="12.109375" customWidth="1"/>
    <col min="16" max="19" width="0" hidden="1" customWidth="1"/>
    <col min="20" max="22" width="10.6640625" hidden="1" customWidth="1"/>
  </cols>
  <sheetData>
    <row r="1" spans="1:22" ht="21">
      <c r="A1" s="1924" t="s">
        <v>982</v>
      </c>
      <c r="B1" s="1924"/>
      <c r="C1" s="1924"/>
      <c r="D1" s="1924"/>
      <c r="E1" s="1924"/>
      <c r="F1" s="1924"/>
      <c r="G1" s="1924"/>
      <c r="H1" s="1924"/>
      <c r="I1" s="1924"/>
      <c r="J1" s="1924"/>
      <c r="K1" s="3"/>
    </row>
    <row r="2" spans="1:22" ht="21">
      <c r="A2" s="1924" t="s">
        <v>983</v>
      </c>
      <c r="B2" s="1924"/>
      <c r="C2" s="1924"/>
      <c r="D2" s="1924"/>
      <c r="E2" s="1924"/>
      <c r="F2" s="1924"/>
      <c r="G2" s="1924"/>
      <c r="H2" s="1924"/>
      <c r="I2" s="1924"/>
      <c r="J2" s="1924"/>
      <c r="K2" s="3"/>
    </row>
    <row r="3" spans="1:22" ht="21">
      <c r="A3" s="1924" t="s">
        <v>984</v>
      </c>
      <c r="B3" s="1924"/>
      <c r="C3" s="1924"/>
      <c r="D3" s="1924"/>
      <c r="E3" s="1924"/>
      <c r="F3" s="1924"/>
      <c r="G3" s="1924"/>
      <c r="H3" s="1924"/>
      <c r="I3" s="1924"/>
      <c r="J3" s="1924"/>
      <c r="K3" s="3"/>
    </row>
    <row r="4" spans="1:22" ht="15.6">
      <c r="A4" s="1925" t="s">
        <v>985</v>
      </c>
      <c r="B4" s="1925"/>
      <c r="C4" s="1925"/>
      <c r="D4" s="1925"/>
      <c r="E4" s="1925"/>
      <c r="F4" s="1925"/>
      <c r="G4" s="1925"/>
      <c r="H4" s="1925"/>
      <c r="I4" s="1925"/>
      <c r="J4" s="1925"/>
      <c r="K4" s="3"/>
      <c r="Q4" s="38" t="str">
        <f>IF(ISNA(VLOOKUP($N8,$P$5:$V$104,2,FALSE)),"",VLOOKUP($N8,$P$5:$V$104,2,FALSE))</f>
        <v>d`".kk xaxoky</v>
      </c>
      <c r="R4" s="38" t="str">
        <f>IF(ISNA(VLOOKUP($N8,$P$5:$V$104,3,FALSE)),"",VLOOKUP($N8,$P$5:$V$104,3,FALSE))</f>
        <v>अध्यापक ग्रेड III</v>
      </c>
      <c r="S4" s="38" t="str">
        <f>IF(ISNA(VLOOKUP($N8,$P$5:$V$104,4,FALSE)),"",VLOOKUP($N8,$P$5:$V$104,4,FALSE))</f>
        <v>राउप्रावि गोरधनपुरा</v>
      </c>
      <c r="T4" s="191">
        <f>IF(ISNA(VLOOKUP($N8,$P$5:$V$104,6,FALSE)),"",VLOOKUP($N8,$P$5:$V$104,6,FALSE))</f>
        <v>43455</v>
      </c>
      <c r="U4" s="191">
        <f>IF(ISNA(VLOOKUP($N8,$P$5:$V$104,7,FALSE)),"",VLOOKUP($N8,$P$5:$V$104,7,FALSE))</f>
        <v>56795</v>
      </c>
    </row>
    <row r="5" spans="1:22" ht="18">
      <c r="A5" s="439" t="s">
        <v>986</v>
      </c>
      <c r="B5" s="1926" t="str">
        <f>Q4</f>
        <v>d`".kk xaxoky</v>
      </c>
      <c r="C5" s="1926"/>
      <c r="D5" s="491" t="s">
        <v>987</v>
      </c>
      <c r="E5" s="1927" t="s">
        <v>1400</v>
      </c>
      <c r="F5" s="1927"/>
      <c r="G5" s="1928" t="str">
        <f>R4</f>
        <v>अध्यापक ग्रेड III</v>
      </c>
      <c r="H5" s="1928"/>
      <c r="I5" s="1920" t="s">
        <v>988</v>
      </c>
      <c r="J5" s="1920"/>
      <c r="K5" s="1920"/>
      <c r="P5">
        <v>1</v>
      </c>
      <c r="Q5" s="38" t="str">
        <f>EmpDetail!B4</f>
        <v>fd'ku yky cSjok</v>
      </c>
      <c r="R5" s="420" t="str">
        <f>EmpDetail!C4</f>
        <v>प्रधानाचार्य</v>
      </c>
      <c r="S5" s="420" t="str">
        <f>EmpDetail!D4</f>
        <v>राउमावि चौगाई</v>
      </c>
      <c r="T5" s="41">
        <f>EmpDetail!E4</f>
        <v>22656</v>
      </c>
      <c r="U5" s="41">
        <f>EmpDetail!F4</f>
        <v>0</v>
      </c>
      <c r="V5" s="41">
        <f>IF(T5="","",DATE(YEAR(T5-1)+60,(MONTH(T5-1))+1,0))</f>
        <v>44592</v>
      </c>
    </row>
    <row r="6" spans="1:22" ht="18">
      <c r="A6" s="1929" t="s">
        <v>989</v>
      </c>
      <c r="B6" s="1929"/>
      <c r="C6" s="1929"/>
      <c r="D6" s="1929"/>
      <c r="E6" s="1929"/>
      <c r="F6" s="1929"/>
      <c r="G6" s="492">
        <f>T4</f>
        <v>43455</v>
      </c>
      <c r="H6" s="436" t="s">
        <v>990</v>
      </c>
      <c r="I6" s="503">
        <f>U4</f>
        <v>56795</v>
      </c>
      <c r="J6" s="434" t="s">
        <v>991</v>
      </c>
      <c r="K6" s="3"/>
      <c r="P6" s="420">
        <v>2</v>
      </c>
      <c r="Q6" s="38" t="str">
        <f>EmpDetail!B5</f>
        <v>iwj.k pUn y{kdkj</v>
      </c>
      <c r="R6" s="420" t="str">
        <f>EmpDetail!C5</f>
        <v>व्याख्याता</v>
      </c>
      <c r="S6" s="420" t="str">
        <f>EmpDetail!D5</f>
        <v>राउमावि चौगाई</v>
      </c>
      <c r="T6" s="41">
        <f>EmpDetail!E5</f>
        <v>26122</v>
      </c>
      <c r="U6" s="41">
        <f>EmpDetail!F5</f>
        <v>0</v>
      </c>
      <c r="V6" s="41">
        <f t="shared" ref="V6:V69" si="0">IF(T6="","",DATE(YEAR(T6-1)+60,(MONTH(T6-1))+1,0))</f>
        <v>48060</v>
      </c>
    </row>
    <row r="7" spans="1:22" ht="18">
      <c r="A7" s="1877" t="s">
        <v>992</v>
      </c>
      <c r="B7" s="1877"/>
      <c r="C7" s="1877"/>
      <c r="D7" s="1877"/>
      <c r="E7" s="1877"/>
      <c r="F7" s="1877"/>
      <c r="G7" s="1877"/>
      <c r="H7" s="1877"/>
      <c r="I7" s="1877"/>
      <c r="J7" s="1877"/>
      <c r="K7" s="1877"/>
      <c r="M7" s="1916" t="s">
        <v>1524</v>
      </c>
      <c r="N7" s="1917"/>
      <c r="O7" s="1918"/>
      <c r="P7" s="420">
        <v>3</v>
      </c>
      <c r="Q7" s="38" t="str">
        <f>EmpDetail!B6</f>
        <v>jktsUnz dqekj tSu</v>
      </c>
      <c r="R7" s="420" t="str">
        <f>EmpDetail!C6</f>
        <v>व्याख्याता</v>
      </c>
      <c r="S7" s="420" t="str">
        <f>EmpDetail!D6</f>
        <v>राउमावि चौगाई</v>
      </c>
      <c r="T7" s="41">
        <f>EmpDetail!E6</f>
        <v>25095</v>
      </c>
      <c r="U7" s="41">
        <f>EmpDetail!F6</f>
        <v>0</v>
      </c>
      <c r="V7" s="41">
        <f t="shared" si="0"/>
        <v>47026</v>
      </c>
    </row>
    <row r="8" spans="1:22" ht="18">
      <c r="A8" s="1883" t="s">
        <v>993</v>
      </c>
      <c r="B8" s="1883"/>
      <c r="C8" s="1883"/>
      <c r="D8" s="1883"/>
      <c r="E8" s="1883"/>
      <c r="F8" s="1883"/>
      <c r="G8" s="1883"/>
      <c r="H8" s="493"/>
      <c r="I8" s="493"/>
      <c r="J8" s="493"/>
      <c r="K8" s="3"/>
      <c r="N8" s="504">
        <v>33</v>
      </c>
      <c r="P8" s="420">
        <v>4</v>
      </c>
      <c r="Q8" s="38" t="str">
        <f>EmpDetail!B7</f>
        <v>fd'ku yky cSjok</v>
      </c>
      <c r="R8" s="420" t="str">
        <f>EmpDetail!C7</f>
        <v>व्याख्याता</v>
      </c>
      <c r="S8" s="420" t="str">
        <f>EmpDetail!D7</f>
        <v>राउमावि चौगाई</v>
      </c>
      <c r="T8" s="41">
        <f>EmpDetail!E7</f>
        <v>27217</v>
      </c>
      <c r="U8" s="41">
        <f>EmpDetail!F7</f>
        <v>0</v>
      </c>
      <c r="V8" s="41">
        <f t="shared" si="0"/>
        <v>49156</v>
      </c>
    </row>
    <row r="9" spans="1:22" ht="18">
      <c r="A9" s="1883" t="s">
        <v>994</v>
      </c>
      <c r="B9" s="1883"/>
      <c r="C9" s="1883"/>
      <c r="D9" s="1883"/>
      <c r="E9" s="1883"/>
      <c r="F9" s="1883"/>
      <c r="G9" s="1883"/>
      <c r="H9" s="1883"/>
      <c r="I9" s="1883"/>
      <c r="J9" s="1883"/>
      <c r="K9" s="3"/>
      <c r="P9" s="420">
        <v>5</v>
      </c>
      <c r="Q9" s="38" t="str">
        <f>EmpDetail!B8</f>
        <v>lR;ukjk;.k 'kekZ</v>
      </c>
      <c r="R9" s="420" t="str">
        <f>EmpDetail!C8</f>
        <v>वरिष्ठ अध्यापक</v>
      </c>
      <c r="S9" s="420" t="str">
        <f>EmpDetail!D8</f>
        <v>राउमावि चौगाई</v>
      </c>
      <c r="T9" s="41">
        <f>EmpDetail!E8</f>
        <v>22828</v>
      </c>
      <c r="U9" s="41">
        <f>EmpDetail!F8</f>
        <v>0</v>
      </c>
      <c r="V9" s="41">
        <f t="shared" si="0"/>
        <v>44742</v>
      </c>
    </row>
    <row r="10" spans="1:22" ht="15.6">
      <c r="A10" s="493"/>
      <c r="B10" s="493"/>
      <c r="C10" s="493"/>
      <c r="D10" s="493"/>
      <c r="E10" s="493"/>
      <c r="F10" s="493"/>
      <c r="G10" s="493"/>
      <c r="H10" s="493"/>
      <c r="I10" s="493"/>
      <c r="J10" s="493"/>
      <c r="K10" s="3"/>
      <c r="P10" s="420">
        <v>6</v>
      </c>
      <c r="Q10" s="38" t="str">
        <f>EmpDetail!B9</f>
        <v>iq"ik tSu</v>
      </c>
      <c r="R10" s="420" t="str">
        <f>EmpDetail!C9</f>
        <v>वरिष्ठ अध्यापक</v>
      </c>
      <c r="S10" s="420" t="str">
        <f>EmpDetail!D9</f>
        <v>राउमावि चौगाई</v>
      </c>
      <c r="T10" s="41">
        <f>EmpDetail!E9</f>
        <v>23477</v>
      </c>
      <c r="U10" s="41">
        <f>EmpDetail!F9</f>
        <v>0</v>
      </c>
      <c r="V10" s="41">
        <f t="shared" si="0"/>
        <v>45412</v>
      </c>
    </row>
    <row r="11" spans="1:22" ht="15.6">
      <c r="A11" s="493" t="s">
        <v>995</v>
      </c>
      <c r="B11" s="1930" t="s">
        <v>996</v>
      </c>
      <c r="C11" s="1930"/>
      <c r="D11" s="1930"/>
      <c r="E11" s="1930"/>
      <c r="F11" s="1930"/>
      <c r="G11" s="1930"/>
      <c r="H11" s="1930"/>
      <c r="I11" s="1930"/>
      <c r="J11" s="1930"/>
      <c r="K11" s="3"/>
      <c r="P11" s="420">
        <v>7</v>
      </c>
      <c r="Q11" s="38" t="str">
        <f>EmpDetail!B10</f>
        <v>vk'kkjke eh.kk</v>
      </c>
      <c r="R11" s="420" t="str">
        <f>EmpDetail!C10</f>
        <v>वरिष्ठ अध्यापक</v>
      </c>
      <c r="S11" s="420" t="str">
        <f>EmpDetail!D10</f>
        <v>राउमावि चौगाई</v>
      </c>
      <c r="T11" s="41">
        <f>EmpDetail!E10</f>
        <v>28652</v>
      </c>
      <c r="U11" s="41">
        <f>EmpDetail!F10</f>
        <v>0</v>
      </c>
      <c r="V11" s="41">
        <f t="shared" si="0"/>
        <v>50586</v>
      </c>
    </row>
    <row r="12" spans="1:22" ht="15.6">
      <c r="A12" s="493" t="s">
        <v>997</v>
      </c>
      <c r="B12" s="1919" t="s">
        <v>998</v>
      </c>
      <c r="C12" s="1919"/>
      <c r="D12" s="1919"/>
      <c r="E12" s="1919"/>
      <c r="F12" s="1919"/>
      <c r="G12" s="1919"/>
      <c r="H12" s="1919"/>
      <c r="I12" s="1919"/>
      <c r="J12" s="505"/>
      <c r="K12" s="3"/>
      <c r="P12" s="420">
        <v>8</v>
      </c>
      <c r="Q12" s="38" t="str">
        <f>EmpDetail!B11</f>
        <v>t;iky flag</v>
      </c>
      <c r="R12" s="420" t="str">
        <f>EmpDetail!C11</f>
        <v>वरिष्ठ अध्यापक</v>
      </c>
      <c r="S12" s="420" t="str">
        <f>EmpDetail!D11</f>
        <v>राउमावि चौगाई</v>
      </c>
      <c r="T12" s="41">
        <f>EmpDetail!E11</f>
        <v>26331</v>
      </c>
      <c r="U12" s="41">
        <f>EmpDetail!F11</f>
        <v>0</v>
      </c>
      <c r="V12" s="41">
        <f t="shared" si="0"/>
        <v>48273</v>
      </c>
    </row>
    <row r="13" spans="1:22" ht="15.6">
      <c r="A13" s="493" t="s">
        <v>999</v>
      </c>
      <c r="B13" s="1919" t="s">
        <v>998</v>
      </c>
      <c r="C13" s="1919"/>
      <c r="D13" s="1919"/>
      <c r="E13" s="1919"/>
      <c r="F13" s="1919"/>
      <c r="G13" s="1919"/>
      <c r="H13" s="1919"/>
      <c r="I13" s="1919"/>
      <c r="J13" s="505"/>
      <c r="K13" s="3"/>
      <c r="P13" s="420">
        <v>9</v>
      </c>
      <c r="Q13" s="38" t="str">
        <f>EmpDetail!B12</f>
        <v>jkeizlkn jsxj</v>
      </c>
      <c r="R13" s="420" t="str">
        <f>EmpDetail!C12</f>
        <v>वरिष्ठ अध्यापक</v>
      </c>
      <c r="S13" s="420" t="str">
        <f>EmpDetail!D12</f>
        <v>राउमावि चौगाई</v>
      </c>
      <c r="T13" s="41">
        <f>EmpDetail!E12</f>
        <v>28642</v>
      </c>
      <c r="U13" s="41">
        <f>EmpDetail!F12</f>
        <v>0</v>
      </c>
      <c r="V13" s="41">
        <f t="shared" si="0"/>
        <v>50556</v>
      </c>
    </row>
    <row r="14" spans="1:22" ht="15.6">
      <c r="A14" s="493" t="s">
        <v>1000</v>
      </c>
      <c r="B14" s="1919" t="s">
        <v>1001</v>
      </c>
      <c r="C14" s="1919"/>
      <c r="D14" s="1919"/>
      <c r="E14" s="1919"/>
      <c r="F14" s="1919"/>
      <c r="G14" s="1919"/>
      <c r="H14" s="1919"/>
      <c r="I14" s="1919"/>
      <c r="J14" s="505"/>
      <c r="K14" s="3"/>
      <c r="P14" s="420">
        <v>10</v>
      </c>
      <c r="Q14" s="38" t="str">
        <f>EmpDetail!B13</f>
        <v>egsUnz dqekj tkV</v>
      </c>
      <c r="R14" s="420" t="str">
        <f>EmpDetail!C13</f>
        <v>शारीरिक शिक्षक</v>
      </c>
      <c r="S14" s="420" t="str">
        <f>EmpDetail!D13</f>
        <v>राउमावि चौगाई</v>
      </c>
      <c r="T14" s="41">
        <f>EmpDetail!E13</f>
        <v>27789</v>
      </c>
      <c r="U14" s="41">
        <f>EmpDetail!F13</f>
        <v>0</v>
      </c>
      <c r="V14" s="41">
        <f t="shared" si="0"/>
        <v>49705</v>
      </c>
    </row>
    <row r="15" spans="1:22" ht="15.6">
      <c r="A15" s="493"/>
      <c r="B15" s="493"/>
      <c r="C15" s="493"/>
      <c r="D15" s="493"/>
      <c r="E15" s="493"/>
      <c r="F15" s="493"/>
      <c r="G15" s="493"/>
      <c r="H15" s="493"/>
      <c r="I15" s="493"/>
      <c r="J15" s="493"/>
      <c r="K15" s="3"/>
      <c r="P15" s="420">
        <v>11</v>
      </c>
      <c r="Q15" s="38" t="str">
        <f>EmpDetail!B14</f>
        <v>NksVw yky jsxj</v>
      </c>
      <c r="R15" s="420" t="str">
        <f>EmpDetail!C14</f>
        <v>अध्यापक ग्रेड III</v>
      </c>
      <c r="S15" s="420" t="str">
        <f>EmpDetail!D14</f>
        <v>राउमावि चौगाई</v>
      </c>
      <c r="T15" s="41">
        <f>EmpDetail!E14</f>
        <v>24663</v>
      </c>
      <c r="U15" s="41">
        <f>EmpDetail!F14</f>
        <v>0</v>
      </c>
      <c r="V15" s="41">
        <f t="shared" si="0"/>
        <v>46599</v>
      </c>
    </row>
    <row r="16" spans="1:22" ht="18">
      <c r="A16" s="494" t="s">
        <v>986</v>
      </c>
      <c r="B16" s="1920" t="str">
        <f>B5</f>
        <v>d`".kk xaxoky</v>
      </c>
      <c r="C16" s="1920"/>
      <c r="D16" s="923" t="str">
        <f>G5</f>
        <v>अध्यापक ग्रेड III</v>
      </c>
      <c r="E16" s="1920" t="s">
        <v>1002</v>
      </c>
      <c r="F16" s="1920"/>
      <c r="G16" s="1920"/>
      <c r="H16" s="1920"/>
      <c r="I16" s="1920"/>
      <c r="J16" s="1920"/>
      <c r="K16" s="1920"/>
      <c r="P16" s="420">
        <v>12</v>
      </c>
      <c r="Q16" s="38" t="str">
        <f>EmpDetail!B15</f>
        <v>dUgS;k yky egkoj</v>
      </c>
      <c r="R16" s="420" t="str">
        <f>EmpDetail!C15</f>
        <v>अध्यापक ग्रेड III</v>
      </c>
      <c r="S16" s="420" t="str">
        <f>EmpDetail!D15</f>
        <v>राउमावि चौगाई</v>
      </c>
      <c r="T16" s="41">
        <f>EmpDetail!E15</f>
        <v>22741</v>
      </c>
      <c r="U16" s="41">
        <f>EmpDetail!F15</f>
        <v>0</v>
      </c>
      <c r="V16" s="41">
        <f t="shared" si="0"/>
        <v>44681</v>
      </c>
    </row>
    <row r="17" spans="1:22" ht="18">
      <c r="A17" s="1883" t="s">
        <v>1003</v>
      </c>
      <c r="B17" s="1883"/>
      <c r="C17" s="1883"/>
      <c r="D17" s="1883"/>
      <c r="E17" s="1883"/>
      <c r="F17" s="1883"/>
      <c r="G17" s="1883"/>
      <c r="H17" s="1883"/>
      <c r="I17" s="434"/>
      <c r="J17" s="434"/>
      <c r="K17" s="3"/>
      <c r="P17" s="420">
        <v>13</v>
      </c>
      <c r="Q17" s="38" t="str">
        <f>EmpDetail!B16</f>
        <v>prqHkqZt tkV</v>
      </c>
      <c r="R17" s="420" t="str">
        <f>EmpDetail!C16</f>
        <v>अध्यापक ग्रेड III</v>
      </c>
      <c r="S17" s="420" t="str">
        <f>EmpDetail!D16</f>
        <v>राउमावि चौगाई</v>
      </c>
      <c r="T17" s="41">
        <f>EmpDetail!E16</f>
        <v>27854</v>
      </c>
      <c r="U17" s="41">
        <f>EmpDetail!F16</f>
        <v>38455</v>
      </c>
      <c r="V17" s="41">
        <f t="shared" si="0"/>
        <v>49795</v>
      </c>
    </row>
    <row r="18" spans="1:22" ht="15.6">
      <c r="A18" s="493"/>
      <c r="B18" s="493"/>
      <c r="C18" s="493"/>
      <c r="D18" s="493"/>
      <c r="E18" s="493"/>
      <c r="F18" s="493"/>
      <c r="G18" s="493"/>
      <c r="H18" s="493"/>
      <c r="I18" s="493"/>
      <c r="J18" s="493"/>
      <c r="K18" s="3"/>
      <c r="P18" s="420">
        <v>14</v>
      </c>
      <c r="Q18" s="38" t="str">
        <f>EmpDetail!B17</f>
        <v>vklsQk [kku</v>
      </c>
      <c r="R18" s="420" t="str">
        <f>EmpDetail!C17</f>
        <v>अध्यापक ग्रेड III</v>
      </c>
      <c r="S18" s="420" t="str">
        <f>EmpDetail!D17</f>
        <v>राउमावि चौगाई</v>
      </c>
      <c r="T18" s="41">
        <f>EmpDetail!E17</f>
        <v>25943</v>
      </c>
      <c r="U18" s="41">
        <f>EmpDetail!F17</f>
        <v>0</v>
      </c>
      <c r="V18" s="41">
        <f t="shared" si="0"/>
        <v>47879</v>
      </c>
    </row>
    <row r="19" spans="1:22" ht="15.6">
      <c r="A19" s="493"/>
      <c r="B19" s="493"/>
      <c r="C19" s="493"/>
      <c r="D19" s="493"/>
      <c r="E19" s="493"/>
      <c r="F19" s="493"/>
      <c r="G19" s="493"/>
      <c r="H19" s="493"/>
      <c r="I19" s="493"/>
      <c r="J19" s="493"/>
      <c r="K19" s="3"/>
      <c r="P19" s="420">
        <v>15</v>
      </c>
      <c r="Q19" s="38" t="str">
        <f>EmpDetail!B18</f>
        <v>lq'khyk cSjok</v>
      </c>
      <c r="R19" s="420" t="str">
        <f>EmpDetail!C18</f>
        <v>कनिष्ठ सहायक</v>
      </c>
      <c r="S19" s="420" t="str">
        <f>EmpDetail!D18</f>
        <v>राउमावि चौगाई</v>
      </c>
      <c r="T19" s="41">
        <f>EmpDetail!E18</f>
        <v>34700</v>
      </c>
      <c r="U19" s="41">
        <f>EmpDetail!F18</f>
        <v>0</v>
      </c>
      <c r="V19" s="41">
        <f t="shared" si="0"/>
        <v>56614</v>
      </c>
    </row>
    <row r="20" spans="1:22" ht="15.6">
      <c r="A20" s="493"/>
      <c r="B20" s="493"/>
      <c r="C20" s="493"/>
      <c r="D20" s="493"/>
      <c r="E20" s="493"/>
      <c r="F20" s="493"/>
      <c r="G20" s="493"/>
      <c r="H20" s="493"/>
      <c r="I20" s="493"/>
      <c r="J20" s="493"/>
      <c r="K20" s="3"/>
      <c r="P20" s="420">
        <v>16</v>
      </c>
      <c r="Q20" s="38" t="str">
        <f>EmpDetail!B19</f>
        <v>txnh'k izlkn rsyh</v>
      </c>
      <c r="R20" s="420" t="str">
        <f>EmpDetail!C19</f>
        <v>सहायक कर्मचारी</v>
      </c>
      <c r="S20" s="420" t="str">
        <f>EmpDetail!D19</f>
        <v>राउमावि चौगाई</v>
      </c>
      <c r="T20" s="41">
        <f>EmpDetail!E19</f>
        <v>22801</v>
      </c>
      <c r="U20" s="41">
        <f>EmpDetail!F19</f>
        <v>0</v>
      </c>
      <c r="V20" s="41">
        <f t="shared" si="0"/>
        <v>44742</v>
      </c>
    </row>
    <row r="21" spans="1:22" ht="18">
      <c r="A21" s="493"/>
      <c r="B21" s="493"/>
      <c r="C21" s="493"/>
      <c r="D21" s="493"/>
      <c r="E21" s="493"/>
      <c r="F21" s="493"/>
      <c r="G21" s="493"/>
      <c r="H21" s="493"/>
      <c r="I21" s="1922" t="str">
        <f>B16</f>
        <v>d`".kk xaxoky</v>
      </c>
      <c r="J21" s="1922"/>
      <c r="K21" s="3"/>
      <c r="P21" s="420">
        <v>17</v>
      </c>
      <c r="Q21" s="38" t="str">
        <f>EmpDetail!B20</f>
        <v>jfoUnz dqekj tSu</v>
      </c>
      <c r="R21" s="420" t="str">
        <f>EmpDetail!C20</f>
        <v>अध्यापक ग्रेड III</v>
      </c>
      <c r="S21" s="420" t="str">
        <f>EmpDetail!D20</f>
        <v>राउप्रावि मोहिनी</v>
      </c>
      <c r="T21" s="41">
        <f>EmpDetail!E20</f>
        <v>24708</v>
      </c>
      <c r="U21" s="41">
        <f>EmpDetail!F20</f>
        <v>0</v>
      </c>
      <c r="V21" s="41">
        <f t="shared" si="0"/>
        <v>46630</v>
      </c>
    </row>
    <row r="22" spans="1:22" ht="15.6">
      <c r="A22" s="493"/>
      <c r="B22" s="493"/>
      <c r="C22" s="493"/>
      <c r="D22" s="493"/>
      <c r="E22" s="493"/>
      <c r="F22" s="493"/>
      <c r="G22" s="493"/>
      <c r="H22" s="493"/>
      <c r="I22" s="1923" t="s">
        <v>1004</v>
      </c>
      <c r="J22" s="1923"/>
      <c r="K22" s="3"/>
      <c r="P22" s="420">
        <v>18</v>
      </c>
      <c r="Q22" s="38" t="str">
        <f>EmpDetail!B21</f>
        <v xml:space="preserve"> ';ke lqUnj ckxkSM</v>
      </c>
      <c r="R22" s="420" t="str">
        <f>EmpDetail!C21</f>
        <v>अध्यापक ग्रेड III</v>
      </c>
      <c r="S22" s="420" t="str">
        <f>EmpDetail!D21</f>
        <v>राउप्रावि मोहिनी</v>
      </c>
      <c r="T22" s="41">
        <f>EmpDetail!E21</f>
        <v>30538</v>
      </c>
      <c r="U22" s="41">
        <f>EmpDetail!F21</f>
        <v>0</v>
      </c>
      <c r="V22" s="41">
        <f t="shared" si="0"/>
        <v>52474</v>
      </c>
    </row>
    <row r="23" spans="1:22" ht="15.6">
      <c r="A23" s="493"/>
      <c r="B23" s="493"/>
      <c r="C23" s="493"/>
      <c r="D23" s="493"/>
      <c r="E23" s="493"/>
      <c r="F23" s="493"/>
      <c r="G23" s="493"/>
      <c r="H23" s="493"/>
      <c r="I23" s="495"/>
      <c r="J23" s="495"/>
      <c r="K23" s="3"/>
      <c r="P23" s="420">
        <v>19</v>
      </c>
      <c r="Q23" s="38" t="str">
        <f>EmpDetail!B22</f>
        <v>d`".kk 'kekZ</v>
      </c>
      <c r="R23" s="420" t="str">
        <f>EmpDetail!C22</f>
        <v>प्रबोधक</v>
      </c>
      <c r="S23" s="420" t="str">
        <f>EmpDetail!D22</f>
        <v>राउप्रावि मोहिनी</v>
      </c>
      <c r="T23" s="41">
        <f>EmpDetail!E22</f>
        <v>26517</v>
      </c>
      <c r="U23" s="41">
        <f>EmpDetail!F22</f>
        <v>0</v>
      </c>
      <c r="V23" s="41">
        <f t="shared" si="0"/>
        <v>48457</v>
      </c>
    </row>
    <row r="24" spans="1:22" ht="15.6">
      <c r="A24" s="493"/>
      <c r="B24" s="493"/>
      <c r="C24" s="493"/>
      <c r="D24" s="493"/>
      <c r="E24" s="493"/>
      <c r="F24" s="493"/>
      <c r="G24" s="493"/>
      <c r="H24" s="493"/>
      <c r="I24" s="496"/>
      <c r="J24" s="493"/>
      <c r="K24" s="3"/>
      <c r="P24" s="420">
        <v>20</v>
      </c>
      <c r="Q24" s="38" t="str">
        <f>EmpDetail!B23</f>
        <v>/keZsUnz pkS/kjh</v>
      </c>
      <c r="R24" s="420" t="str">
        <f>EmpDetail!C23</f>
        <v>अध्यापक ग्रेड III</v>
      </c>
      <c r="S24" s="420" t="str">
        <f>EmpDetail!D23</f>
        <v>राउप्रावि गोरधनपुरा</v>
      </c>
      <c r="T24" s="41">
        <f>EmpDetail!E23</f>
        <v>32937</v>
      </c>
      <c r="U24" s="41">
        <f>EmpDetail!F23</f>
        <v>0</v>
      </c>
      <c r="V24" s="41">
        <f t="shared" si="0"/>
        <v>54878</v>
      </c>
    </row>
    <row r="25" spans="1:22" ht="21">
      <c r="A25" s="1924" t="s">
        <v>1005</v>
      </c>
      <c r="B25" s="1924"/>
      <c r="C25" s="1924"/>
      <c r="D25" s="1924"/>
      <c r="E25" s="1924"/>
      <c r="F25" s="1924"/>
      <c r="G25" s="1924"/>
      <c r="H25" s="1924"/>
      <c r="I25" s="1924"/>
      <c r="J25" s="1924"/>
      <c r="K25" s="1924"/>
      <c r="P25" s="420">
        <v>21</v>
      </c>
      <c r="Q25" s="38" t="str">
        <f>EmpDetail!B24</f>
        <v>izgykn ekyh</v>
      </c>
      <c r="R25" s="420" t="str">
        <f>EmpDetail!C24</f>
        <v>प्रबोधक</v>
      </c>
      <c r="S25" s="420" t="str">
        <f>EmpDetail!D24</f>
        <v>राउप्रावि गोरधनपुरा</v>
      </c>
      <c r="T25" s="41">
        <f>EmpDetail!E24</f>
        <v>27248</v>
      </c>
      <c r="U25" s="41">
        <f>EmpDetail!F24</f>
        <v>0</v>
      </c>
      <c r="V25" s="41">
        <f t="shared" si="0"/>
        <v>49187</v>
      </c>
    </row>
    <row r="26" spans="1:22" ht="15.6">
      <c r="A26" s="1933" t="s">
        <v>1006</v>
      </c>
      <c r="B26" s="1933"/>
      <c r="C26" s="1933"/>
      <c r="D26" s="1933"/>
      <c r="E26" s="1933"/>
      <c r="F26" s="1933"/>
      <c r="G26" s="1933"/>
      <c r="H26" s="1933"/>
      <c r="I26" s="1933"/>
      <c r="J26" s="1933"/>
      <c r="K26" s="1933"/>
      <c r="P26" s="420">
        <v>22</v>
      </c>
      <c r="Q26" s="38" t="str">
        <f>EmpDetail!B25</f>
        <v>jken;ky xqtZj</v>
      </c>
      <c r="R26" s="420" t="str">
        <f>EmpDetail!C25</f>
        <v>प्रबोधक</v>
      </c>
      <c r="S26" s="420" t="str">
        <f>EmpDetail!D25</f>
        <v>राउप्रावि सोंदीफल</v>
      </c>
      <c r="T26" s="41">
        <f>EmpDetail!E25</f>
        <v>28355</v>
      </c>
      <c r="U26" s="41">
        <f>EmpDetail!F25</f>
        <v>0</v>
      </c>
      <c r="V26" s="41">
        <f t="shared" si="0"/>
        <v>50283</v>
      </c>
    </row>
    <row r="27" spans="1:22" ht="15.6">
      <c r="A27" s="507" t="s">
        <v>283</v>
      </c>
      <c r="B27" s="506" t="str">
        <f>Master!H3&amp;Master!I3&amp;Master!J3&amp;Master!E3&amp;"/"</f>
        <v>राउमावि/चौगाई/संस्था/2021-22/</v>
      </c>
      <c r="C27" s="493"/>
      <c r="D27" s="493"/>
      <c r="E27" s="493"/>
      <c r="F27" s="493"/>
      <c r="G27" s="493"/>
      <c r="H27" s="493"/>
      <c r="I27" s="507" t="s">
        <v>226</v>
      </c>
      <c r="J27" s="406">
        <f ca="1">TODAY()</f>
        <v>44369</v>
      </c>
      <c r="K27" s="3"/>
      <c r="P27" s="420">
        <v>23</v>
      </c>
      <c r="Q27" s="38" t="str">
        <f>EmpDetail!B26</f>
        <v>vkSeizdk'k tkV</v>
      </c>
      <c r="R27" s="420" t="str">
        <f>EmpDetail!C26</f>
        <v>अध्यापक ग्रेड III</v>
      </c>
      <c r="S27" s="420" t="str">
        <f>EmpDetail!D26</f>
        <v>राउप्रावि सोंदीफल</v>
      </c>
      <c r="T27" s="41">
        <f>EmpDetail!E26</f>
        <v>30255</v>
      </c>
      <c r="U27" s="41">
        <f>EmpDetail!F26</f>
        <v>0</v>
      </c>
      <c r="V27" s="41">
        <f t="shared" si="0"/>
        <v>52170</v>
      </c>
    </row>
    <row r="28" spans="1:22" ht="18">
      <c r="A28" s="1925" t="s">
        <v>1526</v>
      </c>
      <c r="B28" s="1925"/>
      <c r="C28" s="1925"/>
      <c r="D28" s="1925"/>
      <c r="E28" s="1932" t="str">
        <f>B16</f>
        <v>d`".kk xaxoky</v>
      </c>
      <c r="F28" s="1932"/>
      <c r="G28" s="1932"/>
      <c r="H28" s="493" t="s">
        <v>1007</v>
      </c>
      <c r="I28" s="1931" t="str">
        <f>D16</f>
        <v>अध्यापक ग्रेड III</v>
      </c>
      <c r="J28" s="1931"/>
      <c r="K28" s="3"/>
      <c r="P28" s="420">
        <v>24</v>
      </c>
      <c r="Q28" s="38" t="str">
        <f>EmpDetail!B27</f>
        <v>vthr flag</v>
      </c>
      <c r="R28" s="420" t="str">
        <f>EmpDetail!C27</f>
        <v>अध्यापक ग्रेड III</v>
      </c>
      <c r="S28" s="420" t="str">
        <f>EmpDetail!D27</f>
        <v>राप्रावि जानकीवल्लभपुरा</v>
      </c>
      <c r="T28" s="41">
        <f>EmpDetail!E27</f>
        <v>31997</v>
      </c>
      <c r="U28" s="41">
        <f>EmpDetail!F27</f>
        <v>0</v>
      </c>
      <c r="V28" s="41">
        <f t="shared" si="0"/>
        <v>53935</v>
      </c>
    </row>
    <row r="29" spans="1:22" ht="15.6">
      <c r="A29" s="497" t="s">
        <v>1008</v>
      </c>
      <c r="B29" s="493"/>
      <c r="C29" s="493"/>
      <c r="D29" s="493"/>
      <c r="E29" s="492">
        <f>G6</f>
        <v>43455</v>
      </c>
      <c r="F29" s="498" t="s">
        <v>575</v>
      </c>
      <c r="G29" s="492">
        <f>I6</f>
        <v>56795</v>
      </c>
      <c r="H29" s="1921" t="s">
        <v>1009</v>
      </c>
      <c r="I29" s="1921"/>
      <c r="J29" s="1921"/>
      <c r="K29" s="1921"/>
      <c r="P29" s="420">
        <v>25</v>
      </c>
      <c r="Q29" s="38" t="str">
        <f>EmpDetail!B28</f>
        <v>eq[rkj eha;k</v>
      </c>
      <c r="R29" s="420" t="str">
        <f>EmpDetail!C28</f>
        <v>प्रबोधक</v>
      </c>
      <c r="S29" s="420" t="str">
        <f>EmpDetail!D28</f>
        <v>राप्रावि जानकीवल्लभपुरा</v>
      </c>
      <c r="T29" s="41">
        <f>EmpDetail!E28</f>
        <v>27945</v>
      </c>
      <c r="U29" s="41">
        <f>EmpDetail!F28</f>
        <v>0</v>
      </c>
      <c r="V29" s="41">
        <f t="shared" si="0"/>
        <v>49887</v>
      </c>
    </row>
    <row r="30" spans="1:22" ht="15.6">
      <c r="A30" s="497" t="s">
        <v>1010</v>
      </c>
      <c r="B30" s="493"/>
      <c r="C30" s="493"/>
      <c r="D30" s="493"/>
      <c r="E30" s="493"/>
      <c r="F30" s="493"/>
      <c r="G30" s="493"/>
      <c r="H30" s="493"/>
      <c r="I30" s="493"/>
      <c r="J30" s="493"/>
      <c r="K30" s="3"/>
      <c r="P30" s="420">
        <v>26</v>
      </c>
      <c r="Q30" s="38" t="str">
        <f>EmpDetail!B29</f>
        <v xml:space="preserve">eks0 tehy </v>
      </c>
      <c r="R30" s="420" t="str">
        <f>EmpDetail!C29</f>
        <v>प्रबोधक</v>
      </c>
      <c r="S30" s="420" t="str">
        <f>EmpDetail!D29</f>
        <v>राप्रावि रसूलपुरा</v>
      </c>
      <c r="T30" s="41">
        <f>EmpDetail!E29</f>
        <v>25096</v>
      </c>
      <c r="U30" s="41">
        <f>EmpDetail!F29</f>
        <v>0</v>
      </c>
      <c r="V30" s="41">
        <f t="shared" si="0"/>
        <v>47026</v>
      </c>
    </row>
    <row r="31" spans="1:22" ht="15.6">
      <c r="A31" s="497" t="s">
        <v>1011</v>
      </c>
      <c r="B31" s="493"/>
      <c r="C31" s="493"/>
      <c r="D31" s="493"/>
      <c r="E31" s="493"/>
      <c r="F31" s="493"/>
      <c r="G31" s="493"/>
      <c r="H31" s="493"/>
      <c r="I31" s="493"/>
      <c r="J31" s="493"/>
      <c r="K31" s="3"/>
      <c r="P31" s="420">
        <v>27</v>
      </c>
      <c r="Q31" s="38" t="str">
        <f>EmpDetail!B30</f>
        <v>lkaojey tkV</v>
      </c>
      <c r="R31" s="420" t="str">
        <f>EmpDetail!C30</f>
        <v>अध्यापक ग्रेड III</v>
      </c>
      <c r="S31" s="420" t="str">
        <f>EmpDetail!D30</f>
        <v>राप्रावि रसूलपुरा</v>
      </c>
      <c r="T31" s="41">
        <f>EmpDetail!E30</f>
        <v>33666</v>
      </c>
      <c r="U31" s="41">
        <f>EmpDetail!F30</f>
        <v>0</v>
      </c>
      <c r="V31" s="41">
        <f t="shared" si="0"/>
        <v>55609</v>
      </c>
    </row>
    <row r="32" spans="1:22" ht="15.6">
      <c r="A32" s="493"/>
      <c r="B32" s="493"/>
      <c r="C32" s="493"/>
      <c r="D32" s="493"/>
      <c r="E32" s="493"/>
      <c r="F32" s="493"/>
      <c r="G32" s="493"/>
      <c r="H32" s="493"/>
      <c r="I32" s="493"/>
      <c r="J32" s="493"/>
      <c r="K32" s="3"/>
      <c r="P32" s="420">
        <v>28</v>
      </c>
      <c r="Q32" s="38" t="str">
        <f>EmpDetail!B31</f>
        <v>pkS/kjh eksuk jkekorkj</v>
      </c>
      <c r="R32" s="420" t="str">
        <f>EmpDetail!C31</f>
        <v>अध्यापक ग्रेड III</v>
      </c>
      <c r="S32" s="420" t="str">
        <f>EmpDetail!D31</f>
        <v>राप्रावि मोहिनी ढाणी बाढ</v>
      </c>
      <c r="T32" s="41">
        <f>EmpDetail!E31</f>
        <v>32878</v>
      </c>
      <c r="U32" s="41">
        <f>EmpDetail!F31</f>
        <v>0</v>
      </c>
      <c r="V32" s="41">
        <f t="shared" si="0"/>
        <v>54819</v>
      </c>
    </row>
    <row r="33" spans="1:22" ht="15.6">
      <c r="A33" s="493">
        <v>1</v>
      </c>
      <c r="B33" s="493" t="s">
        <v>1012</v>
      </c>
      <c r="C33" s="493"/>
      <c r="D33" s="1919" t="s">
        <v>1013</v>
      </c>
      <c r="E33" s="1919"/>
      <c r="F33" s="1919"/>
      <c r="G33" s="1919"/>
      <c r="H33" s="1919"/>
      <c r="I33" s="1919"/>
      <c r="J33" s="493"/>
      <c r="K33" s="3"/>
      <c r="P33" s="420">
        <v>29</v>
      </c>
      <c r="Q33" s="38" t="str">
        <f>EmpDetail!B32</f>
        <v>rkjkpUn tk;loky</v>
      </c>
      <c r="R33" s="420" t="str">
        <f>EmpDetail!C32</f>
        <v>प्रबोधक</v>
      </c>
      <c r="S33" s="420" t="str">
        <f>EmpDetail!D32</f>
        <v>राप्रावि मोहिनी ढाणी बाढ</v>
      </c>
      <c r="T33" s="41">
        <f>EmpDetail!E32</f>
        <v>28075</v>
      </c>
      <c r="U33" s="41">
        <f>EmpDetail!F32</f>
        <v>0</v>
      </c>
      <c r="V33" s="41">
        <f t="shared" si="0"/>
        <v>50009</v>
      </c>
    </row>
    <row r="34" spans="1:22" ht="15.6">
      <c r="A34" s="493">
        <v>2</v>
      </c>
      <c r="B34" s="493" t="s">
        <v>1488</v>
      </c>
      <c r="C34" s="499"/>
      <c r="D34" s="1919" t="s">
        <v>1013</v>
      </c>
      <c r="E34" s="1919"/>
      <c r="F34" s="1919"/>
      <c r="G34" s="1919"/>
      <c r="H34" s="1919"/>
      <c r="I34" s="1919"/>
      <c r="J34" s="493"/>
      <c r="K34" s="3"/>
      <c r="P34" s="420">
        <v>30</v>
      </c>
      <c r="Q34" s="38" t="str">
        <f>EmpDetail!B33</f>
        <v>jketl ;kno</v>
      </c>
      <c r="R34" s="420" t="str">
        <f>EmpDetail!C33</f>
        <v>अध्यापक ग्रेड III</v>
      </c>
      <c r="S34" s="420" t="str">
        <f>EmpDetail!D33</f>
        <v>राप्रावि बैरवा ढाणी सोन्दीफल</v>
      </c>
      <c r="T34" s="41">
        <f>EmpDetail!E33</f>
        <v>25731</v>
      </c>
      <c r="U34" s="41">
        <f>EmpDetail!F33</f>
        <v>0</v>
      </c>
      <c r="V34" s="41">
        <f t="shared" si="0"/>
        <v>47664</v>
      </c>
    </row>
    <row r="35" spans="1:22" ht="15.6">
      <c r="A35" s="493">
        <v>3</v>
      </c>
      <c r="B35" s="493" t="s">
        <v>1012</v>
      </c>
      <c r="C35" s="493"/>
      <c r="D35" s="1919" t="s">
        <v>1013</v>
      </c>
      <c r="E35" s="1919"/>
      <c r="F35" s="1919"/>
      <c r="G35" s="1919"/>
      <c r="H35" s="1919"/>
      <c r="I35" s="1919"/>
      <c r="J35" s="493"/>
      <c r="K35" s="3"/>
      <c r="P35" s="420">
        <v>31</v>
      </c>
      <c r="Q35" s="38" t="str">
        <f>EmpDetail!B34</f>
        <v>dtksMey eh.kk</v>
      </c>
      <c r="R35" s="420" t="str">
        <f>EmpDetail!C34</f>
        <v>अध्यापक ग्रेड III</v>
      </c>
      <c r="S35" s="420" t="str">
        <f>EmpDetail!D34</f>
        <v>राप्रावि बैरवा ढाणी सोन्दीफल</v>
      </c>
      <c r="T35" s="41">
        <f>EmpDetail!E34</f>
        <v>33055</v>
      </c>
      <c r="U35" s="41">
        <f>EmpDetail!F34</f>
        <v>0</v>
      </c>
      <c r="V35" s="41">
        <f t="shared" si="0"/>
        <v>54969</v>
      </c>
    </row>
    <row r="36" spans="1:22" ht="15.6">
      <c r="A36" s="493"/>
      <c r="B36" s="493"/>
      <c r="C36" s="493"/>
      <c r="D36" s="493"/>
      <c r="E36" s="500"/>
      <c r="F36" s="500"/>
      <c r="G36" s="493"/>
      <c r="H36" s="493"/>
      <c r="I36" s="493"/>
      <c r="J36" s="493"/>
      <c r="K36" s="3"/>
      <c r="P36" s="420">
        <v>32</v>
      </c>
      <c r="Q36" s="38" t="str">
        <f>EmpDetail!B35</f>
        <v>/kaut; xkSRre</v>
      </c>
      <c r="R36" s="420" t="str">
        <f>EmpDetail!C35</f>
        <v>अध्यापक ग्रेड III</v>
      </c>
      <c r="S36" s="420" t="str">
        <f>EmpDetail!D35</f>
        <v>राउप्रावि गोरधनपुरा</v>
      </c>
      <c r="T36" s="41">
        <f>EmpDetail!E35</f>
        <v>31649</v>
      </c>
      <c r="U36" s="41">
        <f>EmpDetail!F35</f>
        <v>43193</v>
      </c>
      <c r="V36" s="41">
        <f t="shared" si="0"/>
        <v>53570</v>
      </c>
    </row>
    <row r="37" spans="1:22" ht="15.6">
      <c r="A37" s="493"/>
      <c r="B37" s="493" t="s">
        <v>1014</v>
      </c>
      <c r="C37" s="501">
        <f ca="1">J27</f>
        <v>44369</v>
      </c>
      <c r="D37" s="502"/>
      <c r="E37" s="493"/>
      <c r="F37" s="493"/>
      <c r="G37" s="493"/>
      <c r="H37" s="493"/>
      <c r="I37" s="493"/>
      <c r="J37" s="493"/>
      <c r="K37" s="3"/>
      <c r="P37" s="420">
        <v>33</v>
      </c>
      <c r="Q37" s="38" t="str">
        <f>EmpDetail!B36</f>
        <v>d`".kk xaxoky</v>
      </c>
      <c r="R37" s="420" t="str">
        <f>EmpDetail!C36</f>
        <v>अध्यापक ग्रेड III</v>
      </c>
      <c r="S37" s="420" t="str">
        <f>EmpDetail!D36</f>
        <v>राउप्रावि गोरधनपुरा</v>
      </c>
      <c r="T37" s="41">
        <f>EmpDetail!E36</f>
        <v>34870</v>
      </c>
      <c r="U37" s="41">
        <f>EmpDetail!F36</f>
        <v>43455</v>
      </c>
      <c r="V37" s="41">
        <f t="shared" si="0"/>
        <v>56795</v>
      </c>
    </row>
    <row r="38" spans="1:22" ht="15.6">
      <c r="A38" s="493"/>
      <c r="B38" s="493"/>
      <c r="C38" s="493"/>
      <c r="D38" s="493"/>
      <c r="E38" s="493"/>
      <c r="F38" s="493"/>
      <c r="G38" s="493"/>
      <c r="H38" s="493"/>
      <c r="I38" s="496"/>
      <c r="J38" s="493"/>
      <c r="K38" s="3"/>
      <c r="P38" s="420">
        <v>34</v>
      </c>
      <c r="Q38" s="38" t="str">
        <f>EmpDetail!B37</f>
        <v>n'kjFk dqekj ;kno</v>
      </c>
      <c r="R38" s="420" t="str">
        <f>EmpDetail!C37</f>
        <v>अध्यापक ग्रेड III</v>
      </c>
      <c r="S38" s="420" t="str">
        <f>EmpDetail!D37</f>
        <v>राउप्रावि सोंदीफल</v>
      </c>
      <c r="T38" s="41">
        <f>EmpDetail!E37</f>
        <v>33239</v>
      </c>
      <c r="U38" s="41">
        <f>EmpDetail!F37</f>
        <v>43372</v>
      </c>
      <c r="V38" s="41">
        <f t="shared" si="0"/>
        <v>55153</v>
      </c>
    </row>
    <row r="39" spans="1:22" ht="15.6">
      <c r="A39" s="493"/>
      <c r="B39" s="493"/>
      <c r="C39" s="493"/>
      <c r="D39" s="493"/>
      <c r="E39" s="493"/>
      <c r="F39" s="493"/>
      <c r="G39" s="493"/>
      <c r="H39" s="493"/>
      <c r="I39" s="1890" t="str">
        <f>Master!B2</f>
        <v>प्रधानाचार्य</v>
      </c>
      <c r="J39" s="1890"/>
      <c r="K39" s="1890"/>
      <c r="P39" s="420">
        <v>35</v>
      </c>
      <c r="Q39" s="38" t="str">
        <f>EmpDetail!B38</f>
        <v>d`".k yky tkV</v>
      </c>
      <c r="R39" s="420" t="str">
        <f>EmpDetail!C38</f>
        <v>अध्यापक ग्रेड III</v>
      </c>
      <c r="S39" s="420" t="str">
        <f>EmpDetail!D38</f>
        <v>राउप्रावि सोंदीफल</v>
      </c>
      <c r="T39" s="41">
        <f>EmpDetail!E38</f>
        <v>33072</v>
      </c>
      <c r="U39" s="41">
        <f>EmpDetail!F38</f>
        <v>43375</v>
      </c>
      <c r="V39" s="41">
        <f t="shared" si="0"/>
        <v>55000</v>
      </c>
    </row>
    <row r="40" spans="1:22" ht="15.6">
      <c r="A40" s="493"/>
      <c r="B40" s="493"/>
      <c r="C40" s="493"/>
      <c r="D40" s="493"/>
      <c r="E40" s="493"/>
      <c r="F40" s="493"/>
      <c r="G40" s="493"/>
      <c r="H40" s="493"/>
      <c r="I40" s="1890" t="str">
        <f>Master!B3</f>
        <v xml:space="preserve">राजकीय उच्च माध्यमिक विद्यालय </v>
      </c>
      <c r="J40" s="1890"/>
      <c r="K40" s="1890"/>
      <c r="P40" s="420">
        <v>36</v>
      </c>
      <c r="Q40" s="38" t="str">
        <f>EmpDetail!B39</f>
        <v>nhisUnz dqekj iztkir</v>
      </c>
      <c r="R40" s="420" t="str">
        <f>EmpDetail!C39</f>
        <v>अध्यापक ग्रेड III</v>
      </c>
      <c r="S40" s="420" t="str">
        <f>EmpDetail!D39</f>
        <v>राउप्रावि सोंदीफल</v>
      </c>
      <c r="T40" s="41">
        <f>EmpDetail!E39</f>
        <v>34527</v>
      </c>
      <c r="U40" s="41">
        <f>EmpDetail!F39</f>
        <v>43462</v>
      </c>
      <c r="V40" s="41">
        <f t="shared" si="0"/>
        <v>56461</v>
      </c>
    </row>
    <row r="41" spans="1:22" ht="15.6">
      <c r="A41" s="493"/>
      <c r="B41" s="493"/>
      <c r="C41" s="493"/>
      <c r="D41" s="493"/>
      <c r="E41" s="493"/>
      <c r="F41" s="493"/>
      <c r="G41" s="493"/>
      <c r="H41" s="493"/>
      <c r="I41" s="1890" t="str">
        <f>Master!B4</f>
        <v>चौगाई]टोंक</v>
      </c>
      <c r="J41" s="1890"/>
      <c r="K41" s="1890"/>
      <c r="P41" s="420">
        <v>37</v>
      </c>
      <c r="Q41" s="38" t="str">
        <f>EmpDetail!B40</f>
        <v>uohu dqekj</v>
      </c>
      <c r="R41" s="420" t="str">
        <f>EmpDetail!C40</f>
        <v>अध्यापक ग्रेड III</v>
      </c>
      <c r="S41" s="420" t="str">
        <f>EmpDetail!D40</f>
        <v>राउप्रावि मोहिनी</v>
      </c>
      <c r="T41" s="41">
        <f>EmpDetail!E40</f>
        <v>34802</v>
      </c>
      <c r="U41" s="41">
        <f>EmpDetail!F40</f>
        <v>43455</v>
      </c>
      <c r="V41" s="41">
        <f t="shared" si="0"/>
        <v>56734</v>
      </c>
    </row>
    <row r="42" spans="1:22">
      <c r="P42" s="420">
        <v>38</v>
      </c>
      <c r="Q42" s="38" t="str">
        <f>EmpDetail!B41</f>
        <v>ehrs'k dqekj 'kekZ</v>
      </c>
      <c r="R42" s="420" t="str">
        <f>EmpDetail!C41</f>
        <v>अध्यापक ग्रेड III</v>
      </c>
      <c r="S42" s="420" t="str">
        <f>EmpDetail!D41</f>
        <v>राउप्रावि मोहिनी</v>
      </c>
      <c r="T42" s="41">
        <f>EmpDetail!E41</f>
        <v>32733</v>
      </c>
      <c r="U42" s="41">
        <f>EmpDetail!F41</f>
        <v>43192</v>
      </c>
      <c r="V42" s="41">
        <f t="shared" si="0"/>
        <v>54666</v>
      </c>
    </row>
    <row r="43" spans="1:22">
      <c r="P43" s="420">
        <v>39</v>
      </c>
      <c r="Q43" s="38" t="str">
        <f>EmpDetail!B42</f>
        <v>eUtw eh.kk</v>
      </c>
      <c r="R43" s="420" t="str">
        <f>EmpDetail!C42</f>
        <v>वरिष्ठ अध्यापक</v>
      </c>
      <c r="S43" s="420" t="str">
        <f>EmpDetail!D42</f>
        <v>राउप्रावि गोरधनपुरा</v>
      </c>
      <c r="T43" s="41">
        <f>EmpDetail!E42</f>
        <v>33244</v>
      </c>
      <c r="U43" s="41">
        <f>EmpDetail!F42</f>
        <v>43371</v>
      </c>
      <c r="V43" s="41">
        <f t="shared" si="0"/>
        <v>55184</v>
      </c>
    </row>
    <row r="44" spans="1:22">
      <c r="P44" s="420">
        <v>40</v>
      </c>
      <c r="Q44" s="38" t="str">
        <f>EmpDetail!B43</f>
        <v>eatw pkS/kjh</v>
      </c>
      <c r="R44" s="420" t="str">
        <f>EmpDetail!C43</f>
        <v>वरिष्ठ अध्यापक</v>
      </c>
      <c r="S44" s="420" t="str">
        <f>EmpDetail!D43</f>
        <v>राउप्रावि सोंदीफल</v>
      </c>
      <c r="T44" s="41">
        <f>EmpDetail!E43</f>
        <v>33454</v>
      </c>
      <c r="U44" s="41">
        <f>EmpDetail!F43</f>
        <v>44103</v>
      </c>
      <c r="V44" s="41">
        <f t="shared" si="0"/>
        <v>55396</v>
      </c>
    </row>
    <row r="45" spans="1:22">
      <c r="P45" s="420">
        <v>41</v>
      </c>
      <c r="Q45" s="38">
        <f>EmpDetail!B44</f>
        <v>0</v>
      </c>
      <c r="R45" s="420">
        <f>EmpDetail!C44</f>
        <v>0</v>
      </c>
      <c r="S45" s="420">
        <f>EmpDetail!D44</f>
        <v>0</v>
      </c>
      <c r="T45" s="41">
        <f>EmpDetail!E44</f>
        <v>0</v>
      </c>
      <c r="U45" s="41">
        <f>EmpDetail!F44</f>
        <v>0</v>
      </c>
      <c r="V45" s="41" t="e">
        <f t="shared" si="0"/>
        <v>#NUM!</v>
      </c>
    </row>
    <row r="46" spans="1:22">
      <c r="P46" s="420">
        <v>42</v>
      </c>
      <c r="Q46" s="38">
        <f>EmpDetail!B45</f>
        <v>0</v>
      </c>
      <c r="R46" s="420">
        <f>EmpDetail!C45</f>
        <v>0</v>
      </c>
      <c r="S46" s="420">
        <f>EmpDetail!D45</f>
        <v>0</v>
      </c>
      <c r="T46" s="41">
        <f>EmpDetail!E45</f>
        <v>0</v>
      </c>
      <c r="U46" s="41">
        <f>EmpDetail!F45</f>
        <v>0</v>
      </c>
      <c r="V46" s="41" t="e">
        <f t="shared" si="0"/>
        <v>#NUM!</v>
      </c>
    </row>
    <row r="47" spans="1:22">
      <c r="P47" s="420">
        <v>43</v>
      </c>
      <c r="Q47" s="38">
        <f>EmpDetail!B46</f>
        <v>0</v>
      </c>
      <c r="R47" s="420">
        <f>EmpDetail!C46</f>
        <v>0</v>
      </c>
      <c r="S47" s="420">
        <f>EmpDetail!D46</f>
        <v>0</v>
      </c>
      <c r="T47" s="41">
        <f>EmpDetail!E46</f>
        <v>0</v>
      </c>
      <c r="U47" s="41">
        <f>EmpDetail!F46</f>
        <v>0</v>
      </c>
      <c r="V47" s="41" t="e">
        <f t="shared" si="0"/>
        <v>#NUM!</v>
      </c>
    </row>
    <row r="48" spans="1:22">
      <c r="P48" s="420">
        <v>44</v>
      </c>
      <c r="Q48" s="38">
        <f>EmpDetail!B47</f>
        <v>0</v>
      </c>
      <c r="R48" s="420">
        <f>EmpDetail!C47</f>
        <v>0</v>
      </c>
      <c r="S48" s="420">
        <f>EmpDetail!D47</f>
        <v>0</v>
      </c>
      <c r="T48" s="41">
        <f>EmpDetail!E47</f>
        <v>0</v>
      </c>
      <c r="U48" s="41">
        <f>EmpDetail!F47</f>
        <v>0</v>
      </c>
      <c r="V48" s="41" t="e">
        <f t="shared" si="0"/>
        <v>#NUM!</v>
      </c>
    </row>
    <row r="49" spans="16:22">
      <c r="P49" s="420">
        <v>45</v>
      </c>
      <c r="Q49" s="38">
        <f>EmpDetail!B48</f>
        <v>0</v>
      </c>
      <c r="R49" s="420">
        <f>EmpDetail!C48</f>
        <v>0</v>
      </c>
      <c r="S49" s="420">
        <f>EmpDetail!D48</f>
        <v>0</v>
      </c>
      <c r="T49" s="41">
        <f>EmpDetail!E48</f>
        <v>0</v>
      </c>
      <c r="U49" s="41">
        <f>EmpDetail!F48</f>
        <v>0</v>
      </c>
      <c r="V49" s="41" t="e">
        <f t="shared" si="0"/>
        <v>#NUM!</v>
      </c>
    </row>
    <row r="50" spans="16:22">
      <c r="P50" s="420">
        <v>46</v>
      </c>
      <c r="Q50" s="38">
        <f>EmpDetail!B49</f>
        <v>0</v>
      </c>
      <c r="R50" s="420">
        <f>EmpDetail!C49</f>
        <v>0</v>
      </c>
      <c r="S50" s="420">
        <f>EmpDetail!D49</f>
        <v>0</v>
      </c>
      <c r="T50" s="41">
        <f>EmpDetail!E49</f>
        <v>0</v>
      </c>
      <c r="U50" s="41">
        <f>EmpDetail!F49</f>
        <v>0</v>
      </c>
      <c r="V50" s="41" t="e">
        <f t="shared" si="0"/>
        <v>#NUM!</v>
      </c>
    </row>
    <row r="51" spans="16:22">
      <c r="P51" s="420">
        <v>47</v>
      </c>
      <c r="Q51" s="38">
        <f>EmpDetail!B50</f>
        <v>0</v>
      </c>
      <c r="R51" s="420">
        <f>EmpDetail!C50</f>
        <v>0</v>
      </c>
      <c r="S51" s="420">
        <f>EmpDetail!D50</f>
        <v>0</v>
      </c>
      <c r="T51" s="41">
        <f>EmpDetail!E50</f>
        <v>0</v>
      </c>
      <c r="U51" s="41">
        <f>EmpDetail!F50</f>
        <v>0</v>
      </c>
      <c r="V51" s="41" t="e">
        <f t="shared" si="0"/>
        <v>#NUM!</v>
      </c>
    </row>
    <row r="52" spans="16:22">
      <c r="P52" s="420">
        <v>48</v>
      </c>
      <c r="Q52" s="38">
        <f>EmpDetail!B51</f>
        <v>0</v>
      </c>
      <c r="R52" s="420">
        <f>EmpDetail!C51</f>
        <v>0</v>
      </c>
      <c r="S52" s="420">
        <f>EmpDetail!D51</f>
        <v>0</v>
      </c>
      <c r="T52" s="41">
        <f>EmpDetail!E51</f>
        <v>0</v>
      </c>
      <c r="U52" s="41">
        <f>EmpDetail!F51</f>
        <v>0</v>
      </c>
      <c r="V52" s="41" t="e">
        <f t="shared" si="0"/>
        <v>#NUM!</v>
      </c>
    </row>
    <row r="53" spans="16:22">
      <c r="P53" s="420">
        <v>49</v>
      </c>
      <c r="Q53" s="38">
        <f>EmpDetail!B52</f>
        <v>0</v>
      </c>
      <c r="R53" s="420">
        <f>EmpDetail!C52</f>
        <v>0</v>
      </c>
      <c r="S53" s="420">
        <f>EmpDetail!D52</f>
        <v>0</v>
      </c>
      <c r="T53" s="41">
        <f>EmpDetail!E52</f>
        <v>0</v>
      </c>
      <c r="U53" s="41">
        <f>EmpDetail!F52</f>
        <v>0</v>
      </c>
      <c r="V53" s="41" t="e">
        <f t="shared" si="0"/>
        <v>#NUM!</v>
      </c>
    </row>
    <row r="54" spans="16:22">
      <c r="P54" s="420">
        <v>50</v>
      </c>
      <c r="Q54" s="38">
        <f>EmpDetail!B53</f>
        <v>0</v>
      </c>
      <c r="R54" s="420">
        <f>EmpDetail!C53</f>
        <v>0</v>
      </c>
      <c r="S54" s="420">
        <f>EmpDetail!D53</f>
        <v>0</v>
      </c>
      <c r="T54" s="41">
        <f>EmpDetail!E53</f>
        <v>0</v>
      </c>
      <c r="U54" s="41">
        <f>EmpDetail!F53</f>
        <v>0</v>
      </c>
      <c r="V54" s="41" t="e">
        <f t="shared" si="0"/>
        <v>#NUM!</v>
      </c>
    </row>
    <row r="55" spans="16:22">
      <c r="P55" s="420">
        <v>51</v>
      </c>
      <c r="Q55" s="38">
        <f>EmpDetail!B54</f>
        <v>0</v>
      </c>
      <c r="R55" s="420">
        <f>EmpDetail!C54</f>
        <v>0</v>
      </c>
      <c r="S55" s="420">
        <f>EmpDetail!D54</f>
        <v>0</v>
      </c>
      <c r="T55" s="41">
        <f>EmpDetail!E54</f>
        <v>0</v>
      </c>
      <c r="U55" s="41">
        <f>EmpDetail!F54</f>
        <v>0</v>
      </c>
      <c r="V55" s="41" t="e">
        <f t="shared" si="0"/>
        <v>#NUM!</v>
      </c>
    </row>
    <row r="56" spans="16:22">
      <c r="P56" s="420">
        <v>52</v>
      </c>
      <c r="Q56" s="38">
        <f>EmpDetail!B55</f>
        <v>0</v>
      </c>
      <c r="R56" s="420">
        <f>EmpDetail!C55</f>
        <v>0</v>
      </c>
      <c r="S56" s="420">
        <f>EmpDetail!D55</f>
        <v>0</v>
      </c>
      <c r="T56" s="41">
        <f>EmpDetail!E55</f>
        <v>0</v>
      </c>
      <c r="U56" s="41">
        <f>EmpDetail!F55</f>
        <v>0</v>
      </c>
      <c r="V56" s="41" t="e">
        <f t="shared" si="0"/>
        <v>#NUM!</v>
      </c>
    </row>
    <row r="57" spans="16:22">
      <c r="P57" s="420">
        <v>53</v>
      </c>
      <c r="Q57" s="38">
        <f>EmpDetail!B56</f>
        <v>0</v>
      </c>
      <c r="R57" s="420">
        <f>EmpDetail!C56</f>
        <v>0</v>
      </c>
      <c r="S57" s="420">
        <f>EmpDetail!D56</f>
        <v>0</v>
      </c>
      <c r="T57" s="41">
        <f>EmpDetail!E56</f>
        <v>0</v>
      </c>
      <c r="U57" s="41">
        <f>EmpDetail!F56</f>
        <v>0</v>
      </c>
      <c r="V57" s="41" t="e">
        <f t="shared" si="0"/>
        <v>#NUM!</v>
      </c>
    </row>
    <row r="58" spans="16:22">
      <c r="P58" s="420">
        <v>54</v>
      </c>
      <c r="Q58" s="38">
        <f>EmpDetail!B57</f>
        <v>0</v>
      </c>
      <c r="R58" s="420">
        <f>EmpDetail!C57</f>
        <v>0</v>
      </c>
      <c r="S58" s="420">
        <f>EmpDetail!D57</f>
        <v>0</v>
      </c>
      <c r="T58" s="41">
        <f>EmpDetail!E57</f>
        <v>0</v>
      </c>
      <c r="U58" s="41">
        <f>EmpDetail!F57</f>
        <v>0</v>
      </c>
      <c r="V58" s="41" t="e">
        <f t="shared" si="0"/>
        <v>#NUM!</v>
      </c>
    </row>
    <row r="59" spans="16:22">
      <c r="P59" s="420">
        <v>55</v>
      </c>
      <c r="Q59" s="38">
        <f>EmpDetail!B58</f>
        <v>0</v>
      </c>
      <c r="R59" s="420">
        <f>EmpDetail!C58</f>
        <v>0</v>
      </c>
      <c r="S59" s="420">
        <f>EmpDetail!D58</f>
        <v>0</v>
      </c>
      <c r="T59" s="41">
        <f>EmpDetail!E58</f>
        <v>0</v>
      </c>
      <c r="U59" s="41">
        <f>EmpDetail!F58</f>
        <v>0</v>
      </c>
      <c r="V59" s="41" t="e">
        <f t="shared" si="0"/>
        <v>#NUM!</v>
      </c>
    </row>
    <row r="60" spans="16:22">
      <c r="P60" s="420">
        <v>56</v>
      </c>
      <c r="Q60" s="38">
        <f>EmpDetail!B59</f>
        <v>0</v>
      </c>
      <c r="R60" s="420">
        <f>EmpDetail!C59</f>
        <v>0</v>
      </c>
      <c r="S60" s="420">
        <f>EmpDetail!D59</f>
        <v>0</v>
      </c>
      <c r="T60" s="41">
        <f>EmpDetail!E59</f>
        <v>0</v>
      </c>
      <c r="U60" s="41">
        <f>EmpDetail!F59</f>
        <v>0</v>
      </c>
      <c r="V60" s="41" t="e">
        <f t="shared" si="0"/>
        <v>#NUM!</v>
      </c>
    </row>
    <row r="61" spans="16:22">
      <c r="P61" s="420">
        <v>57</v>
      </c>
      <c r="Q61" s="38">
        <f>EmpDetail!B60</f>
        <v>0</v>
      </c>
      <c r="R61" s="420">
        <f>EmpDetail!C60</f>
        <v>0</v>
      </c>
      <c r="S61" s="420">
        <f>EmpDetail!D60</f>
        <v>0</v>
      </c>
      <c r="T61" s="41">
        <f>EmpDetail!E60</f>
        <v>0</v>
      </c>
      <c r="U61" s="41">
        <f>EmpDetail!F60</f>
        <v>0</v>
      </c>
      <c r="V61" s="41" t="e">
        <f t="shared" si="0"/>
        <v>#NUM!</v>
      </c>
    </row>
    <row r="62" spans="16:22">
      <c r="P62" s="420">
        <v>58</v>
      </c>
      <c r="Q62" s="38">
        <f>EmpDetail!B61</f>
        <v>0</v>
      </c>
      <c r="R62" s="420">
        <f>EmpDetail!C61</f>
        <v>0</v>
      </c>
      <c r="S62" s="420">
        <f>EmpDetail!D61</f>
        <v>0</v>
      </c>
      <c r="T62" s="41">
        <f>EmpDetail!E61</f>
        <v>0</v>
      </c>
      <c r="U62" s="41">
        <f>EmpDetail!F61</f>
        <v>0</v>
      </c>
      <c r="V62" s="41" t="e">
        <f t="shared" si="0"/>
        <v>#NUM!</v>
      </c>
    </row>
    <row r="63" spans="16:22">
      <c r="P63" s="420">
        <v>59</v>
      </c>
      <c r="Q63" s="38">
        <f>EmpDetail!B62</f>
        <v>0</v>
      </c>
      <c r="R63" s="420">
        <f>EmpDetail!C62</f>
        <v>0</v>
      </c>
      <c r="S63" s="420">
        <f>EmpDetail!D62</f>
        <v>0</v>
      </c>
      <c r="T63" s="41">
        <f>EmpDetail!E62</f>
        <v>0</v>
      </c>
      <c r="U63" s="41">
        <f>EmpDetail!F62</f>
        <v>0</v>
      </c>
      <c r="V63" s="41" t="e">
        <f t="shared" si="0"/>
        <v>#NUM!</v>
      </c>
    </row>
    <row r="64" spans="16:22">
      <c r="P64" s="420">
        <v>60</v>
      </c>
      <c r="Q64" s="38">
        <f>EmpDetail!B63</f>
        <v>0</v>
      </c>
      <c r="R64" s="420">
        <f>EmpDetail!C63</f>
        <v>0</v>
      </c>
      <c r="S64" s="420">
        <f>EmpDetail!D63</f>
        <v>0</v>
      </c>
      <c r="T64" s="41">
        <f>EmpDetail!E63</f>
        <v>0</v>
      </c>
      <c r="U64" s="41">
        <f>EmpDetail!F63</f>
        <v>0</v>
      </c>
      <c r="V64" s="41" t="e">
        <f t="shared" si="0"/>
        <v>#NUM!</v>
      </c>
    </row>
    <row r="65" spans="16:22">
      <c r="P65" s="420">
        <v>61</v>
      </c>
      <c r="Q65" s="38">
        <f>EmpDetail!B64</f>
        <v>0</v>
      </c>
      <c r="R65" s="420">
        <f>EmpDetail!C64</f>
        <v>0</v>
      </c>
      <c r="S65" s="420">
        <f>EmpDetail!D64</f>
        <v>0</v>
      </c>
      <c r="T65" s="41">
        <f>EmpDetail!E64</f>
        <v>0</v>
      </c>
      <c r="U65" s="41">
        <f>EmpDetail!F64</f>
        <v>0</v>
      </c>
      <c r="V65" s="41" t="e">
        <f t="shared" si="0"/>
        <v>#NUM!</v>
      </c>
    </row>
    <row r="66" spans="16:22">
      <c r="P66" s="420">
        <v>62</v>
      </c>
      <c r="Q66" s="38">
        <f>EmpDetail!B65</f>
        <v>0</v>
      </c>
      <c r="R66" s="420">
        <f>EmpDetail!C65</f>
        <v>0</v>
      </c>
      <c r="S66" s="420">
        <f>EmpDetail!D65</f>
        <v>0</v>
      </c>
      <c r="T66" s="41">
        <f>EmpDetail!E65</f>
        <v>0</v>
      </c>
      <c r="U66" s="41">
        <f>EmpDetail!F65</f>
        <v>0</v>
      </c>
      <c r="V66" s="41" t="e">
        <f t="shared" si="0"/>
        <v>#NUM!</v>
      </c>
    </row>
    <row r="67" spans="16:22">
      <c r="P67" s="420">
        <v>63</v>
      </c>
      <c r="Q67" s="38">
        <f>EmpDetail!B66</f>
        <v>0</v>
      </c>
      <c r="R67" s="420">
        <f>EmpDetail!C66</f>
        <v>0</v>
      </c>
      <c r="S67" s="420">
        <f>EmpDetail!D66</f>
        <v>0</v>
      </c>
      <c r="T67" s="41">
        <f>EmpDetail!E66</f>
        <v>0</v>
      </c>
      <c r="U67" s="41">
        <f>EmpDetail!F66</f>
        <v>0</v>
      </c>
      <c r="V67" s="41" t="e">
        <f t="shared" si="0"/>
        <v>#NUM!</v>
      </c>
    </row>
    <row r="68" spans="16:22">
      <c r="P68" s="420">
        <v>64</v>
      </c>
      <c r="Q68" s="38">
        <f>EmpDetail!B67</f>
        <v>0</v>
      </c>
      <c r="R68" s="420">
        <f>EmpDetail!C67</f>
        <v>0</v>
      </c>
      <c r="S68" s="420">
        <f>EmpDetail!D67</f>
        <v>0</v>
      </c>
      <c r="T68" s="41">
        <f>EmpDetail!E67</f>
        <v>0</v>
      </c>
      <c r="U68" s="41">
        <f>EmpDetail!F67</f>
        <v>0</v>
      </c>
      <c r="V68" s="41" t="e">
        <f t="shared" si="0"/>
        <v>#NUM!</v>
      </c>
    </row>
    <row r="69" spans="16:22">
      <c r="P69" s="420">
        <v>65</v>
      </c>
      <c r="Q69" s="38">
        <f>EmpDetail!B68</f>
        <v>0</v>
      </c>
      <c r="R69" s="420">
        <f>EmpDetail!C68</f>
        <v>0</v>
      </c>
      <c r="S69" s="420">
        <f>EmpDetail!D68</f>
        <v>0</v>
      </c>
      <c r="T69" s="41">
        <f>EmpDetail!E68</f>
        <v>0</v>
      </c>
      <c r="U69" s="41">
        <f>EmpDetail!F68</f>
        <v>0</v>
      </c>
      <c r="V69" s="41" t="e">
        <f t="shared" si="0"/>
        <v>#NUM!</v>
      </c>
    </row>
    <row r="70" spans="16:22">
      <c r="P70" s="420">
        <v>66</v>
      </c>
      <c r="Q70" s="38">
        <f>EmpDetail!B69</f>
        <v>0</v>
      </c>
      <c r="R70" s="420">
        <f>EmpDetail!C69</f>
        <v>0</v>
      </c>
      <c r="S70" s="420">
        <f>EmpDetail!D69</f>
        <v>0</v>
      </c>
      <c r="T70" s="41">
        <f>EmpDetail!E69</f>
        <v>0</v>
      </c>
      <c r="U70" s="41">
        <f>EmpDetail!F69</f>
        <v>0</v>
      </c>
      <c r="V70" s="41" t="e">
        <f t="shared" ref="V70:V104" si="1">IF(T70="","",DATE(YEAR(T70-1)+60,(MONTH(T70-1))+1,0))</f>
        <v>#NUM!</v>
      </c>
    </row>
    <row r="71" spans="16:22">
      <c r="P71" s="420">
        <v>67</v>
      </c>
      <c r="Q71" s="38">
        <f>EmpDetail!B70</f>
        <v>0</v>
      </c>
      <c r="R71" s="420">
        <f>EmpDetail!C70</f>
        <v>0</v>
      </c>
      <c r="S71" s="420">
        <f>EmpDetail!D70</f>
        <v>0</v>
      </c>
      <c r="T71" s="41">
        <f>EmpDetail!E70</f>
        <v>0</v>
      </c>
      <c r="U71" s="41">
        <f>EmpDetail!F70</f>
        <v>0</v>
      </c>
      <c r="V71" s="41" t="e">
        <f t="shared" si="1"/>
        <v>#NUM!</v>
      </c>
    </row>
    <row r="72" spans="16:22">
      <c r="P72" s="420">
        <v>68</v>
      </c>
      <c r="Q72" s="38">
        <f>EmpDetail!B71</f>
        <v>0</v>
      </c>
      <c r="R72" s="420">
        <f>EmpDetail!C71</f>
        <v>0</v>
      </c>
      <c r="S72" s="420">
        <f>EmpDetail!D71</f>
        <v>0</v>
      </c>
      <c r="T72" s="41">
        <f>EmpDetail!E71</f>
        <v>0</v>
      </c>
      <c r="U72" s="41">
        <f>EmpDetail!F71</f>
        <v>0</v>
      </c>
      <c r="V72" s="41" t="e">
        <f t="shared" si="1"/>
        <v>#NUM!</v>
      </c>
    </row>
    <row r="73" spans="16:22">
      <c r="P73" s="420">
        <v>69</v>
      </c>
      <c r="Q73" s="38">
        <f>EmpDetail!B72</f>
        <v>0</v>
      </c>
      <c r="R73" s="420">
        <f>EmpDetail!C72</f>
        <v>0</v>
      </c>
      <c r="S73" s="420">
        <f>EmpDetail!D72</f>
        <v>0</v>
      </c>
      <c r="T73" s="41">
        <f>EmpDetail!E72</f>
        <v>0</v>
      </c>
      <c r="U73" s="41">
        <f>EmpDetail!F72</f>
        <v>0</v>
      </c>
      <c r="V73" s="41" t="e">
        <f t="shared" si="1"/>
        <v>#NUM!</v>
      </c>
    </row>
    <row r="74" spans="16:22">
      <c r="P74" s="420">
        <v>70</v>
      </c>
      <c r="Q74" s="38">
        <f>EmpDetail!B73</f>
        <v>0</v>
      </c>
      <c r="R74" s="420">
        <f>EmpDetail!C73</f>
        <v>0</v>
      </c>
      <c r="S74" s="420">
        <f>EmpDetail!D73</f>
        <v>0</v>
      </c>
      <c r="T74" s="41">
        <f>EmpDetail!E73</f>
        <v>0</v>
      </c>
      <c r="U74" s="41">
        <f>EmpDetail!F73</f>
        <v>0</v>
      </c>
      <c r="V74" s="41" t="e">
        <f t="shared" si="1"/>
        <v>#NUM!</v>
      </c>
    </row>
    <row r="75" spans="16:22">
      <c r="P75" s="420">
        <v>71</v>
      </c>
      <c r="Q75" s="38">
        <f>EmpDetail!B74</f>
        <v>0</v>
      </c>
      <c r="R75" s="420">
        <f>EmpDetail!C74</f>
        <v>0</v>
      </c>
      <c r="S75" s="420">
        <f>EmpDetail!D74</f>
        <v>0</v>
      </c>
      <c r="T75" s="41">
        <f>EmpDetail!E74</f>
        <v>0</v>
      </c>
      <c r="U75" s="41">
        <f>EmpDetail!F74</f>
        <v>0</v>
      </c>
      <c r="V75" s="41" t="e">
        <f t="shared" si="1"/>
        <v>#NUM!</v>
      </c>
    </row>
    <row r="76" spans="16:22">
      <c r="P76" s="420">
        <v>72</v>
      </c>
      <c r="Q76" s="38">
        <f>EmpDetail!B75</f>
        <v>0</v>
      </c>
      <c r="R76" s="420">
        <f>EmpDetail!C75</f>
        <v>0</v>
      </c>
      <c r="S76" s="420">
        <f>EmpDetail!D75</f>
        <v>0</v>
      </c>
      <c r="T76" s="41">
        <f>EmpDetail!E75</f>
        <v>0</v>
      </c>
      <c r="U76" s="41">
        <f>EmpDetail!F75</f>
        <v>0</v>
      </c>
      <c r="V76" s="41" t="e">
        <f t="shared" si="1"/>
        <v>#NUM!</v>
      </c>
    </row>
    <row r="77" spans="16:22">
      <c r="P77" s="420">
        <v>73</v>
      </c>
      <c r="Q77" s="38">
        <f>EmpDetail!B76</f>
        <v>0</v>
      </c>
      <c r="R77" s="420">
        <f>EmpDetail!C76</f>
        <v>0</v>
      </c>
      <c r="S77" s="420">
        <f>EmpDetail!D76</f>
        <v>0</v>
      </c>
      <c r="T77" s="41">
        <f>EmpDetail!E76</f>
        <v>0</v>
      </c>
      <c r="U77" s="41">
        <f>EmpDetail!F76</f>
        <v>0</v>
      </c>
      <c r="V77" s="41" t="e">
        <f t="shared" si="1"/>
        <v>#NUM!</v>
      </c>
    </row>
    <row r="78" spans="16:22">
      <c r="P78" s="420">
        <v>74</v>
      </c>
      <c r="Q78" s="38">
        <f>EmpDetail!B77</f>
        <v>0</v>
      </c>
      <c r="R78" s="420">
        <f>EmpDetail!C77</f>
        <v>0</v>
      </c>
      <c r="S78" s="420">
        <f>EmpDetail!D77</f>
        <v>0</v>
      </c>
      <c r="T78" s="41">
        <f>EmpDetail!E77</f>
        <v>0</v>
      </c>
      <c r="U78" s="41">
        <f>EmpDetail!F77</f>
        <v>0</v>
      </c>
      <c r="V78" s="41" t="e">
        <f t="shared" si="1"/>
        <v>#NUM!</v>
      </c>
    </row>
    <row r="79" spans="16:22">
      <c r="P79" s="420">
        <v>75</v>
      </c>
      <c r="Q79" s="38">
        <f>EmpDetail!B78</f>
        <v>0</v>
      </c>
      <c r="R79" s="420">
        <f>EmpDetail!C78</f>
        <v>0</v>
      </c>
      <c r="S79" s="420">
        <f>EmpDetail!D78</f>
        <v>0</v>
      </c>
      <c r="T79" s="41">
        <f>EmpDetail!E78</f>
        <v>0</v>
      </c>
      <c r="U79" s="41">
        <f>EmpDetail!F78</f>
        <v>0</v>
      </c>
      <c r="V79" s="41" t="e">
        <f t="shared" si="1"/>
        <v>#NUM!</v>
      </c>
    </row>
    <row r="80" spans="16:22">
      <c r="P80" s="420">
        <v>76</v>
      </c>
      <c r="Q80" s="38">
        <f>EmpDetail!B79</f>
        <v>0</v>
      </c>
      <c r="R80" s="420">
        <f>EmpDetail!C79</f>
        <v>0</v>
      </c>
      <c r="S80" s="420">
        <f>EmpDetail!D79</f>
        <v>0</v>
      </c>
      <c r="T80" s="41">
        <f>EmpDetail!E79</f>
        <v>0</v>
      </c>
      <c r="U80" s="41">
        <f>EmpDetail!F79</f>
        <v>0</v>
      </c>
      <c r="V80" s="41" t="e">
        <f t="shared" si="1"/>
        <v>#NUM!</v>
      </c>
    </row>
    <row r="81" spans="16:22">
      <c r="P81" s="420">
        <v>77</v>
      </c>
      <c r="Q81" s="38">
        <f>EmpDetail!B80</f>
        <v>0</v>
      </c>
      <c r="R81" s="420">
        <f>EmpDetail!C80</f>
        <v>0</v>
      </c>
      <c r="S81" s="420">
        <f>EmpDetail!D80</f>
        <v>0</v>
      </c>
      <c r="T81" s="41">
        <f>EmpDetail!E80</f>
        <v>0</v>
      </c>
      <c r="U81" s="41">
        <f>EmpDetail!F80</f>
        <v>0</v>
      </c>
      <c r="V81" s="41" t="e">
        <f t="shared" si="1"/>
        <v>#NUM!</v>
      </c>
    </row>
    <row r="82" spans="16:22">
      <c r="P82" s="420">
        <v>78</v>
      </c>
      <c r="Q82" s="38">
        <f>EmpDetail!B81</f>
        <v>0</v>
      </c>
      <c r="R82" s="420">
        <f>EmpDetail!C81</f>
        <v>0</v>
      </c>
      <c r="S82" s="420">
        <f>EmpDetail!D81</f>
        <v>0</v>
      </c>
      <c r="T82" s="41">
        <f>EmpDetail!E81</f>
        <v>0</v>
      </c>
      <c r="U82" s="41">
        <f>EmpDetail!F81</f>
        <v>0</v>
      </c>
      <c r="V82" s="41" t="e">
        <f t="shared" si="1"/>
        <v>#NUM!</v>
      </c>
    </row>
    <row r="83" spans="16:22">
      <c r="P83" s="420">
        <v>79</v>
      </c>
      <c r="Q83" s="38">
        <f>EmpDetail!B82</f>
        <v>0</v>
      </c>
      <c r="R83" s="420">
        <f>EmpDetail!C82</f>
        <v>0</v>
      </c>
      <c r="S83" s="420">
        <f>EmpDetail!D82</f>
        <v>0</v>
      </c>
      <c r="T83" s="41">
        <f>EmpDetail!E82</f>
        <v>0</v>
      </c>
      <c r="U83" s="41">
        <f>EmpDetail!F82</f>
        <v>0</v>
      </c>
      <c r="V83" s="41" t="e">
        <f t="shared" si="1"/>
        <v>#NUM!</v>
      </c>
    </row>
    <row r="84" spans="16:22">
      <c r="P84" s="420">
        <v>80</v>
      </c>
      <c r="Q84" s="38">
        <f>EmpDetail!B83</f>
        <v>0</v>
      </c>
      <c r="R84" s="420">
        <f>EmpDetail!C83</f>
        <v>0</v>
      </c>
      <c r="S84" s="420">
        <f>EmpDetail!D83</f>
        <v>0</v>
      </c>
      <c r="T84" s="41">
        <f>EmpDetail!E83</f>
        <v>0</v>
      </c>
      <c r="U84" s="41">
        <f>EmpDetail!F83</f>
        <v>0</v>
      </c>
      <c r="V84" s="41" t="e">
        <f t="shared" si="1"/>
        <v>#NUM!</v>
      </c>
    </row>
    <row r="85" spans="16:22">
      <c r="P85" s="420">
        <v>81</v>
      </c>
      <c r="Q85" s="38">
        <f>EmpDetail!B84</f>
        <v>0</v>
      </c>
      <c r="R85" s="420">
        <f>EmpDetail!C84</f>
        <v>0</v>
      </c>
      <c r="S85" s="420">
        <f>EmpDetail!D84</f>
        <v>0</v>
      </c>
      <c r="T85" s="41">
        <f>EmpDetail!E84</f>
        <v>0</v>
      </c>
      <c r="U85" s="41">
        <f>EmpDetail!F84</f>
        <v>0</v>
      </c>
      <c r="V85" s="41" t="e">
        <f t="shared" si="1"/>
        <v>#NUM!</v>
      </c>
    </row>
    <row r="86" spans="16:22">
      <c r="P86" s="420">
        <v>82</v>
      </c>
      <c r="Q86" s="38">
        <f>EmpDetail!B85</f>
        <v>0</v>
      </c>
      <c r="R86" s="420">
        <f>EmpDetail!C85</f>
        <v>0</v>
      </c>
      <c r="S86" s="420">
        <f>EmpDetail!D85</f>
        <v>0</v>
      </c>
      <c r="T86" s="41">
        <f>EmpDetail!E85</f>
        <v>0</v>
      </c>
      <c r="U86" s="41">
        <f>EmpDetail!F85</f>
        <v>0</v>
      </c>
      <c r="V86" s="41" t="e">
        <f t="shared" si="1"/>
        <v>#NUM!</v>
      </c>
    </row>
    <row r="87" spans="16:22">
      <c r="P87" s="420">
        <v>83</v>
      </c>
      <c r="Q87" s="38">
        <f>EmpDetail!B86</f>
        <v>0</v>
      </c>
      <c r="R87" s="420">
        <f>EmpDetail!C86</f>
        <v>0</v>
      </c>
      <c r="S87" s="420">
        <f>EmpDetail!D86</f>
        <v>0</v>
      </c>
      <c r="T87" s="41">
        <f>EmpDetail!E86</f>
        <v>0</v>
      </c>
      <c r="U87" s="41">
        <f>EmpDetail!F86</f>
        <v>0</v>
      </c>
      <c r="V87" s="41" t="e">
        <f t="shared" si="1"/>
        <v>#NUM!</v>
      </c>
    </row>
    <row r="88" spans="16:22">
      <c r="P88" s="420">
        <v>84</v>
      </c>
      <c r="Q88" s="38">
        <f>EmpDetail!B87</f>
        <v>0</v>
      </c>
      <c r="R88" s="420">
        <f>EmpDetail!C87</f>
        <v>0</v>
      </c>
      <c r="S88" s="420">
        <f>EmpDetail!D87</f>
        <v>0</v>
      </c>
      <c r="T88" s="41">
        <f>EmpDetail!E87</f>
        <v>0</v>
      </c>
      <c r="U88" s="41">
        <f>EmpDetail!F87</f>
        <v>0</v>
      </c>
      <c r="V88" s="41" t="e">
        <f t="shared" si="1"/>
        <v>#NUM!</v>
      </c>
    </row>
    <row r="89" spans="16:22">
      <c r="P89" s="420">
        <v>85</v>
      </c>
      <c r="Q89" s="38">
        <f>EmpDetail!B88</f>
        <v>0</v>
      </c>
      <c r="R89" s="420">
        <f>EmpDetail!C88</f>
        <v>0</v>
      </c>
      <c r="S89" s="420">
        <f>EmpDetail!D88</f>
        <v>0</v>
      </c>
      <c r="T89" s="41">
        <f>EmpDetail!E88</f>
        <v>0</v>
      </c>
      <c r="U89" s="41">
        <f>EmpDetail!F88</f>
        <v>0</v>
      </c>
      <c r="V89" s="41" t="e">
        <f t="shared" si="1"/>
        <v>#NUM!</v>
      </c>
    </row>
    <row r="90" spans="16:22">
      <c r="P90" s="420">
        <v>86</v>
      </c>
      <c r="Q90" s="38">
        <f>EmpDetail!B89</f>
        <v>0</v>
      </c>
      <c r="R90" s="420">
        <f>EmpDetail!C89</f>
        <v>0</v>
      </c>
      <c r="S90" s="420">
        <f>EmpDetail!D89</f>
        <v>0</v>
      </c>
      <c r="T90" s="41">
        <f>EmpDetail!E89</f>
        <v>0</v>
      </c>
      <c r="U90" s="41">
        <f>EmpDetail!F89</f>
        <v>0</v>
      </c>
      <c r="V90" s="41" t="e">
        <f t="shared" si="1"/>
        <v>#NUM!</v>
      </c>
    </row>
    <row r="91" spans="16:22">
      <c r="P91" s="420">
        <v>87</v>
      </c>
      <c r="Q91" s="38">
        <f>EmpDetail!B90</f>
        <v>0</v>
      </c>
      <c r="R91" s="420">
        <f>EmpDetail!C90</f>
        <v>0</v>
      </c>
      <c r="S91" s="420">
        <f>EmpDetail!D90</f>
        <v>0</v>
      </c>
      <c r="T91" s="41">
        <f>EmpDetail!E90</f>
        <v>0</v>
      </c>
      <c r="U91" s="41">
        <f>EmpDetail!F90</f>
        <v>0</v>
      </c>
      <c r="V91" s="41" t="e">
        <f t="shared" si="1"/>
        <v>#NUM!</v>
      </c>
    </row>
    <row r="92" spans="16:22">
      <c r="P92" s="420">
        <v>88</v>
      </c>
      <c r="Q92" s="38">
        <f>EmpDetail!B91</f>
        <v>0</v>
      </c>
      <c r="R92" s="420">
        <f>EmpDetail!C91</f>
        <v>0</v>
      </c>
      <c r="S92" s="420">
        <f>EmpDetail!D91</f>
        <v>0</v>
      </c>
      <c r="T92" s="41">
        <f>EmpDetail!E91</f>
        <v>0</v>
      </c>
      <c r="U92" s="41">
        <f>EmpDetail!F91</f>
        <v>0</v>
      </c>
      <c r="V92" s="41" t="e">
        <f t="shared" si="1"/>
        <v>#NUM!</v>
      </c>
    </row>
    <row r="93" spans="16:22">
      <c r="P93" s="420">
        <v>89</v>
      </c>
      <c r="Q93" s="38">
        <f>EmpDetail!B92</f>
        <v>0</v>
      </c>
      <c r="R93" s="420">
        <f>EmpDetail!C92</f>
        <v>0</v>
      </c>
      <c r="S93" s="420">
        <f>EmpDetail!D92</f>
        <v>0</v>
      </c>
      <c r="T93" s="41">
        <f>EmpDetail!E92</f>
        <v>0</v>
      </c>
      <c r="U93" s="41">
        <f>EmpDetail!F92</f>
        <v>0</v>
      </c>
      <c r="V93" s="41" t="e">
        <f t="shared" si="1"/>
        <v>#NUM!</v>
      </c>
    </row>
    <row r="94" spans="16:22">
      <c r="P94" s="420">
        <v>90</v>
      </c>
      <c r="Q94" s="38">
        <f>EmpDetail!B93</f>
        <v>0</v>
      </c>
      <c r="R94" s="420">
        <f>EmpDetail!C93</f>
        <v>0</v>
      </c>
      <c r="S94" s="420">
        <f>EmpDetail!D93</f>
        <v>0</v>
      </c>
      <c r="T94" s="41">
        <f>EmpDetail!E93</f>
        <v>0</v>
      </c>
      <c r="U94" s="41">
        <f>EmpDetail!F93</f>
        <v>0</v>
      </c>
      <c r="V94" s="41" t="e">
        <f t="shared" si="1"/>
        <v>#NUM!</v>
      </c>
    </row>
    <row r="95" spans="16:22">
      <c r="P95" s="420">
        <v>91</v>
      </c>
      <c r="Q95" s="38">
        <f>EmpDetail!B94</f>
        <v>0</v>
      </c>
      <c r="R95" s="420">
        <f>EmpDetail!C94</f>
        <v>0</v>
      </c>
      <c r="S95" s="420">
        <f>EmpDetail!D94</f>
        <v>0</v>
      </c>
      <c r="T95" s="41">
        <f>EmpDetail!E94</f>
        <v>0</v>
      </c>
      <c r="U95" s="41">
        <f>EmpDetail!F94</f>
        <v>0</v>
      </c>
      <c r="V95" s="41" t="e">
        <f t="shared" si="1"/>
        <v>#NUM!</v>
      </c>
    </row>
    <row r="96" spans="16:22">
      <c r="P96" s="420">
        <v>92</v>
      </c>
      <c r="Q96" s="38">
        <f>EmpDetail!B95</f>
        <v>0</v>
      </c>
      <c r="R96" s="420">
        <f>EmpDetail!C95</f>
        <v>0</v>
      </c>
      <c r="S96" s="420">
        <f>EmpDetail!D95</f>
        <v>0</v>
      </c>
      <c r="T96" s="41">
        <f>EmpDetail!E95</f>
        <v>0</v>
      </c>
      <c r="U96" s="41">
        <f>EmpDetail!F95</f>
        <v>0</v>
      </c>
      <c r="V96" s="41" t="e">
        <f t="shared" si="1"/>
        <v>#NUM!</v>
      </c>
    </row>
    <row r="97" spans="16:22">
      <c r="P97" s="420">
        <v>93</v>
      </c>
      <c r="Q97" s="38">
        <f>EmpDetail!B96</f>
        <v>0</v>
      </c>
      <c r="R97" s="420">
        <f>EmpDetail!C96</f>
        <v>0</v>
      </c>
      <c r="S97" s="420">
        <f>EmpDetail!D96</f>
        <v>0</v>
      </c>
      <c r="T97" s="41">
        <f>EmpDetail!E96</f>
        <v>0</v>
      </c>
      <c r="U97" s="41">
        <f>EmpDetail!F96</f>
        <v>0</v>
      </c>
      <c r="V97" s="41" t="e">
        <f t="shared" si="1"/>
        <v>#NUM!</v>
      </c>
    </row>
    <row r="98" spans="16:22">
      <c r="P98" s="420">
        <v>94</v>
      </c>
      <c r="Q98" s="38">
        <f>EmpDetail!B97</f>
        <v>0</v>
      </c>
      <c r="R98" s="420">
        <f>EmpDetail!C97</f>
        <v>0</v>
      </c>
      <c r="S98" s="420">
        <f>EmpDetail!D97</f>
        <v>0</v>
      </c>
      <c r="T98" s="41">
        <f>EmpDetail!E97</f>
        <v>0</v>
      </c>
      <c r="U98" s="41">
        <f>EmpDetail!F97</f>
        <v>0</v>
      </c>
      <c r="V98" s="41" t="e">
        <f t="shared" si="1"/>
        <v>#NUM!</v>
      </c>
    </row>
    <row r="99" spans="16:22">
      <c r="P99" s="420">
        <v>95</v>
      </c>
      <c r="Q99" s="38">
        <f>EmpDetail!B98</f>
        <v>0</v>
      </c>
      <c r="R99" s="420">
        <f>EmpDetail!C98</f>
        <v>0</v>
      </c>
      <c r="S99" s="420">
        <f>EmpDetail!D98</f>
        <v>0</v>
      </c>
      <c r="T99" s="41">
        <f>EmpDetail!E98</f>
        <v>0</v>
      </c>
      <c r="U99" s="41">
        <f>EmpDetail!F98</f>
        <v>0</v>
      </c>
      <c r="V99" s="41" t="e">
        <f t="shared" si="1"/>
        <v>#NUM!</v>
      </c>
    </row>
    <row r="100" spans="16:22">
      <c r="P100" s="420">
        <v>96</v>
      </c>
      <c r="Q100" s="38">
        <f>EmpDetail!B99</f>
        <v>0</v>
      </c>
      <c r="R100" s="420">
        <f>EmpDetail!C99</f>
        <v>0</v>
      </c>
      <c r="S100" s="420">
        <f>EmpDetail!D99</f>
        <v>0</v>
      </c>
      <c r="T100" s="41">
        <f>EmpDetail!E99</f>
        <v>0</v>
      </c>
      <c r="U100" s="41">
        <f>EmpDetail!F99</f>
        <v>0</v>
      </c>
      <c r="V100" s="41" t="e">
        <f t="shared" si="1"/>
        <v>#NUM!</v>
      </c>
    </row>
    <row r="101" spans="16:22">
      <c r="P101" s="420">
        <v>97</v>
      </c>
      <c r="Q101" s="38">
        <f>EmpDetail!B100</f>
        <v>0</v>
      </c>
      <c r="R101" s="420">
        <f>EmpDetail!C100</f>
        <v>0</v>
      </c>
      <c r="S101" s="420">
        <f>EmpDetail!D100</f>
        <v>0</v>
      </c>
      <c r="T101" s="41">
        <f>EmpDetail!E100</f>
        <v>0</v>
      </c>
      <c r="U101" s="41">
        <f>EmpDetail!F100</f>
        <v>0</v>
      </c>
      <c r="V101" s="41" t="e">
        <f t="shared" si="1"/>
        <v>#NUM!</v>
      </c>
    </row>
    <row r="102" spans="16:22">
      <c r="P102" s="420">
        <v>98</v>
      </c>
      <c r="Q102" s="38">
        <f>EmpDetail!B101</f>
        <v>0</v>
      </c>
      <c r="R102" s="420">
        <f>EmpDetail!C101</f>
        <v>0</v>
      </c>
      <c r="S102" s="420">
        <f>EmpDetail!D101</f>
        <v>0</v>
      </c>
      <c r="T102" s="41">
        <f>EmpDetail!E101</f>
        <v>0</v>
      </c>
      <c r="U102" s="41">
        <f>EmpDetail!F101</f>
        <v>0</v>
      </c>
      <c r="V102" s="41" t="e">
        <f t="shared" si="1"/>
        <v>#NUM!</v>
      </c>
    </row>
    <row r="103" spans="16:22">
      <c r="P103" s="420">
        <v>99</v>
      </c>
      <c r="Q103" s="38">
        <f>EmpDetail!B102</f>
        <v>0</v>
      </c>
      <c r="R103" s="420">
        <f>EmpDetail!C102</f>
        <v>0</v>
      </c>
      <c r="S103" s="420">
        <f>EmpDetail!D102</f>
        <v>0</v>
      </c>
      <c r="T103" s="41">
        <f>EmpDetail!E102</f>
        <v>0</v>
      </c>
      <c r="U103" s="41">
        <f>EmpDetail!F102</f>
        <v>0</v>
      </c>
      <c r="V103" s="41" t="e">
        <f t="shared" si="1"/>
        <v>#NUM!</v>
      </c>
    </row>
    <row r="104" spans="16:22">
      <c r="P104" s="420">
        <v>100</v>
      </c>
      <c r="Q104" s="38">
        <f>EmpDetail!B103</f>
        <v>0</v>
      </c>
      <c r="R104" s="420">
        <f>EmpDetail!C103</f>
        <v>0</v>
      </c>
      <c r="S104" s="420">
        <f>EmpDetail!D103</f>
        <v>0</v>
      </c>
      <c r="T104" s="41">
        <f>EmpDetail!E103</f>
        <v>0</v>
      </c>
      <c r="U104" s="41">
        <f>EmpDetail!F103</f>
        <v>0</v>
      </c>
      <c r="V104" s="41" t="e">
        <f t="shared" si="1"/>
        <v>#NUM!</v>
      </c>
    </row>
  </sheetData>
  <sheetProtection password="87C9" sheet="1" objects="1" scenarios="1"/>
  <protectedRanges>
    <protectedRange sqref="D33:I35" name="Range6"/>
    <protectedRange sqref="N8" name="Range4"/>
    <protectedRange sqref="E5:F5" name="Range1"/>
    <protectedRange sqref="I6" name="Range2"/>
    <protectedRange sqref="B11:J14" name="Range3"/>
    <protectedRange sqref="J27" name="Range5"/>
  </protectedRanges>
  <mergeCells count="34">
    <mergeCell ref="I28:J28"/>
    <mergeCell ref="A28:D28"/>
    <mergeCell ref="E28:G28"/>
    <mergeCell ref="A26:K26"/>
    <mergeCell ref="A25:K25"/>
    <mergeCell ref="A6:F6"/>
    <mergeCell ref="A7:K7"/>
    <mergeCell ref="A8:G8"/>
    <mergeCell ref="A9:J9"/>
    <mergeCell ref="B11:J11"/>
    <mergeCell ref="A1:J1"/>
    <mergeCell ref="A2:J2"/>
    <mergeCell ref="A3:J3"/>
    <mergeCell ref="A4:J4"/>
    <mergeCell ref="B5:C5"/>
    <mergeCell ref="E5:F5"/>
    <mergeCell ref="G5:H5"/>
    <mergeCell ref="I5:K5"/>
    <mergeCell ref="M7:O7"/>
    <mergeCell ref="D34:I34"/>
    <mergeCell ref="I39:K39"/>
    <mergeCell ref="I40:K40"/>
    <mergeCell ref="I41:K41"/>
    <mergeCell ref="B12:I12"/>
    <mergeCell ref="B13:I13"/>
    <mergeCell ref="B14:I14"/>
    <mergeCell ref="B16:C16"/>
    <mergeCell ref="E16:K16"/>
    <mergeCell ref="H29:K29"/>
    <mergeCell ref="D33:I33"/>
    <mergeCell ref="D35:I35"/>
    <mergeCell ref="A17:H17"/>
    <mergeCell ref="I21:J21"/>
    <mergeCell ref="I22:J22"/>
  </mergeCells>
  <pageMargins left="0.17" right="0.17" top="0.75" bottom="0.46" header="0.3" footer="0.3"/>
  <pageSetup paperSize="9" scale="90" orientation="portrait" blackAndWhite="1" verticalDpi="0" r:id="rId1"/>
  <drawing r:id="rId2"/>
</worksheet>
</file>

<file path=xl/worksheets/sheet41.xml><?xml version="1.0" encoding="utf-8"?>
<worksheet xmlns="http://schemas.openxmlformats.org/spreadsheetml/2006/main" xmlns:r="http://schemas.openxmlformats.org/officeDocument/2006/relationships">
  <sheetPr codeName="Sheet41"/>
  <dimension ref="A1:R104"/>
  <sheetViews>
    <sheetView showGridLines="0" showRowColHeaders="0" workbookViewId="0">
      <selection activeCell="A5" sqref="A5:F5"/>
    </sheetView>
  </sheetViews>
  <sheetFormatPr defaultRowHeight="14.4"/>
  <cols>
    <col min="1" max="1" width="12.109375" customWidth="1"/>
    <col min="2" max="2" width="11.5546875" customWidth="1"/>
    <col min="3" max="3" width="13" customWidth="1"/>
    <col min="4" max="4" width="18.33203125" customWidth="1"/>
    <col min="5" max="5" width="12" customWidth="1"/>
    <col min="6" max="6" width="14.109375" customWidth="1"/>
    <col min="7" max="7" width="7.109375" customWidth="1"/>
    <col min="8" max="9" width="9.109375" hidden="1" customWidth="1"/>
    <col min="13" max="16" width="0" hidden="1" customWidth="1"/>
    <col min="17" max="18" width="9.33203125" hidden="1" customWidth="1"/>
  </cols>
  <sheetData>
    <row r="1" spans="1:18" ht="18">
      <c r="A1" s="1632" t="str">
        <f>Master!G2&amp;Master!H2</f>
        <v>कार्यालय&amp;राजकीय उच्च माध्यमिक विद्यालय ]चौगाई]टोंक</v>
      </c>
      <c r="B1" s="1632"/>
      <c r="C1" s="1632"/>
      <c r="D1" s="1632"/>
      <c r="E1" s="1632"/>
      <c r="F1" s="1632"/>
      <c r="G1" s="91"/>
      <c r="H1" s="91"/>
    </row>
    <row r="2" spans="1:18" ht="18">
      <c r="A2" s="510" t="s">
        <v>283</v>
      </c>
      <c r="B2" s="481" t="str">
        <f>Master!H3&amp;Master!I3&amp;Master!J3&amp;Master!E3&amp;"/"</f>
        <v>राउमावि/चौगाई/संस्था/2021-22/</v>
      </c>
      <c r="C2" s="482"/>
      <c r="D2" s="483"/>
      <c r="E2" s="510" t="s">
        <v>226</v>
      </c>
      <c r="F2" s="487">
        <f ca="1">TODAY()</f>
        <v>44369</v>
      </c>
      <c r="G2" s="91"/>
      <c r="H2" s="91"/>
    </row>
    <row r="3" spans="1:18" ht="22.8">
      <c r="A3" s="1935" t="s">
        <v>1016</v>
      </c>
      <c r="B3" s="1935"/>
      <c r="C3" s="1935"/>
      <c r="D3" s="1935"/>
      <c r="E3" s="1935"/>
      <c r="F3" s="1935"/>
      <c r="G3" s="91"/>
      <c r="H3" s="91"/>
    </row>
    <row r="4" spans="1:18" ht="18">
      <c r="A4" s="228"/>
      <c r="B4" s="228"/>
      <c r="C4" s="228"/>
      <c r="D4" s="228"/>
      <c r="E4" s="228"/>
      <c r="F4" s="228"/>
      <c r="G4" s="91"/>
      <c r="H4" s="91"/>
      <c r="N4" s="38" t="str">
        <f>IF(ISNA(VLOOKUP($K6,$M$5:$R$104,2,FALSE)),"",VLOOKUP($K6,$M$5:$R$104,2,FALSE))</f>
        <v>d`".kk xaxoky</v>
      </c>
      <c r="O4" s="38" t="str">
        <f>IF(ISNA(VLOOKUP($K6,$M$5:$R$104,3,FALSE)),"",VLOOKUP($K6,$M$5:$R$104,3,FALSE))</f>
        <v>अध्यापक ग्रेड III</v>
      </c>
      <c r="P4" s="38" t="str">
        <f>IF(ISNA(VLOOKUP($K6,$M$5:$R$104,4,FALSE)),"",VLOOKUP($K6,$M$5:$R$104,4,FALSE))</f>
        <v>राउप्रावि गोरधनपुरा</v>
      </c>
      <c r="Q4" s="191">
        <f>IF(ISNA(VLOOKUP($K6,$M$5:$R$104,6,FALSE)),"",VLOOKUP($K6,$M$5:$R$104,6,FALSE))</f>
        <v>56795</v>
      </c>
      <c r="R4" s="420"/>
    </row>
    <row r="5" spans="1:18" ht="21">
      <c r="A5" s="1902" t="str">
        <f>"izekf.kr fd;k tkrk gS fd Jh@Jhefr "&amp;N4&amp;" inuke "&amp;O4</f>
        <v>izekf.kr fd;k tkrk gS fd Jh@Jhefr d`".kk xaxoky inuke अध्यापक ग्रेड III</v>
      </c>
      <c r="B5" s="1902"/>
      <c r="C5" s="1902"/>
      <c r="D5" s="1902"/>
      <c r="E5" s="1902"/>
      <c r="F5" s="1902"/>
      <c r="G5" s="91"/>
      <c r="H5" s="91"/>
      <c r="J5" s="1934" t="s">
        <v>1524</v>
      </c>
      <c r="K5" s="1934"/>
      <c r="L5" s="1934"/>
      <c r="M5">
        <v>1</v>
      </c>
      <c r="N5" s="38" t="str">
        <f>EmpDetail!B4</f>
        <v>fd'ku yky cSjok</v>
      </c>
      <c r="O5" s="420" t="str">
        <f>EmpDetail!C4</f>
        <v>प्रधानाचार्य</v>
      </c>
      <c r="P5" s="420" t="str">
        <f>EmpDetail!D4</f>
        <v>राउमावि चौगाई</v>
      </c>
      <c r="Q5" s="191">
        <f>EmpDetail!E4</f>
        <v>22656</v>
      </c>
      <c r="R5" s="191">
        <f>IF(Q5="","",DATE(YEAR(Q5-1)+60,(MONTH(Q5-1))+1,0))</f>
        <v>44592</v>
      </c>
    </row>
    <row r="6" spans="1:18" ht="18">
      <c r="A6" s="484" t="s">
        <v>573</v>
      </c>
      <c r="B6" s="1898" t="str">
        <f>P4</f>
        <v>राउप्रावि गोरधनपुरा</v>
      </c>
      <c r="C6" s="1898"/>
      <c r="D6" s="1899" t="s">
        <v>1519</v>
      </c>
      <c r="E6" s="1899"/>
      <c r="F6" s="1899"/>
      <c r="G6" s="91"/>
      <c r="H6" s="91"/>
      <c r="J6" s="475"/>
      <c r="K6" s="417">
        <v>33</v>
      </c>
      <c r="L6" s="475"/>
      <c r="M6" s="420">
        <v>2</v>
      </c>
      <c r="N6" s="38" t="str">
        <f>EmpDetail!B5</f>
        <v>iwj.k pUn y{kdkj</v>
      </c>
      <c r="O6" s="420" t="str">
        <f>EmpDetail!C5</f>
        <v>व्याख्याता</v>
      </c>
      <c r="P6" s="420" t="str">
        <f>EmpDetail!D5</f>
        <v>राउमावि चौगाई</v>
      </c>
      <c r="Q6" s="191">
        <f>EmpDetail!E5</f>
        <v>26122</v>
      </c>
      <c r="R6" s="191">
        <f t="shared" ref="R6:R69" si="0">IF(Q6="","",DATE(YEAR(Q6-1)+60,(MONTH(Q6-1))+1,0))</f>
        <v>48060</v>
      </c>
    </row>
    <row r="7" spans="1:18" ht="18">
      <c r="A7" s="486" t="s">
        <v>226</v>
      </c>
      <c r="B7" s="464">
        <f>Q4</f>
        <v>56795</v>
      </c>
      <c r="C7" s="1900" t="s">
        <v>1529</v>
      </c>
      <c r="D7" s="1900"/>
      <c r="E7" s="1900"/>
      <c r="F7" s="1900"/>
      <c r="G7" s="91"/>
      <c r="H7" s="91"/>
      <c r="M7" s="420">
        <v>3</v>
      </c>
      <c r="N7" s="38" t="str">
        <f>EmpDetail!B6</f>
        <v>jktsUnz dqekj tSu</v>
      </c>
      <c r="O7" s="420" t="str">
        <f>EmpDetail!C6</f>
        <v>व्याख्याता</v>
      </c>
      <c r="P7" s="420" t="str">
        <f>EmpDetail!D6</f>
        <v>राउमावि चौगाई</v>
      </c>
      <c r="Q7" s="191">
        <f>EmpDetail!E6</f>
        <v>25095</v>
      </c>
      <c r="R7" s="191">
        <f t="shared" si="0"/>
        <v>47026</v>
      </c>
    </row>
    <row r="8" spans="1:18" ht="18">
      <c r="A8" s="1632" t="str">
        <f>N4&amp;"  dks iwoZ esa fdlh Hkh izdkj dk jktdh; vkokl vkoaVu ugha"</f>
        <v>d`".kk xaxoky  dks iwoZ esa fdlh Hkh izdkj dk jktdh; vkokl vkoaVu ugha</v>
      </c>
      <c r="B8" s="1632"/>
      <c r="C8" s="1632"/>
      <c r="D8" s="1632"/>
      <c r="E8" s="1632"/>
      <c r="F8" s="1632"/>
      <c r="G8" s="91"/>
      <c r="H8" s="91"/>
      <c r="M8" s="420">
        <v>4</v>
      </c>
      <c r="N8" s="38" t="str">
        <f>EmpDetail!B7</f>
        <v>fd'ku yky cSjok</v>
      </c>
      <c r="O8" s="420" t="str">
        <f>EmpDetail!C7</f>
        <v>व्याख्याता</v>
      </c>
      <c r="P8" s="420" t="str">
        <f>EmpDetail!D7</f>
        <v>राउमावि चौगाई</v>
      </c>
      <c r="Q8" s="191">
        <f>EmpDetail!E7</f>
        <v>27217</v>
      </c>
      <c r="R8" s="191">
        <f t="shared" si="0"/>
        <v>49156</v>
      </c>
    </row>
    <row r="9" spans="1:18" ht="18">
      <c r="A9" s="1632" t="s">
        <v>1017</v>
      </c>
      <c r="B9" s="1632"/>
      <c r="C9" s="1632"/>
      <c r="D9" s="1632"/>
      <c r="E9" s="1632"/>
      <c r="F9" s="228"/>
      <c r="G9" s="91"/>
      <c r="H9" s="91"/>
      <c r="M9" s="420">
        <v>5</v>
      </c>
      <c r="N9" s="38" t="str">
        <f>EmpDetail!B8</f>
        <v>lR;ukjk;.k 'kekZ</v>
      </c>
      <c r="O9" s="420" t="str">
        <f>EmpDetail!C8</f>
        <v>वरिष्ठ अध्यापक</v>
      </c>
      <c r="P9" s="420" t="str">
        <f>EmpDetail!D8</f>
        <v>राउमावि चौगाई</v>
      </c>
      <c r="Q9" s="191">
        <f>EmpDetail!E8</f>
        <v>22828</v>
      </c>
      <c r="R9" s="191">
        <f t="shared" si="0"/>
        <v>44742</v>
      </c>
    </row>
    <row r="10" spans="1:18" ht="18">
      <c r="A10" s="228"/>
      <c r="B10" s="228"/>
      <c r="C10" s="228"/>
      <c r="D10" s="228"/>
      <c r="E10" s="228"/>
      <c r="F10" s="228"/>
      <c r="G10" s="91"/>
      <c r="H10" s="91"/>
      <c r="M10" s="420">
        <v>6</v>
      </c>
      <c r="N10" s="38" t="str">
        <f>EmpDetail!B9</f>
        <v>iq"ik tSu</v>
      </c>
      <c r="O10" s="420" t="str">
        <f>EmpDetail!C9</f>
        <v>वरिष्ठ अध्यापक</v>
      </c>
      <c r="P10" s="420" t="str">
        <f>EmpDetail!D9</f>
        <v>राउमावि चौगाई</v>
      </c>
      <c r="Q10" s="191">
        <f>EmpDetail!E9</f>
        <v>23477</v>
      </c>
      <c r="R10" s="191">
        <f t="shared" si="0"/>
        <v>45412</v>
      </c>
    </row>
    <row r="11" spans="1:18" ht="18">
      <c r="A11" s="228"/>
      <c r="B11" s="228"/>
      <c r="C11" s="228"/>
      <c r="D11" s="1754" t="str">
        <f>Master!B2</f>
        <v>प्रधानाचार्य</v>
      </c>
      <c r="E11" s="1754"/>
      <c r="F11" s="1754"/>
      <c r="G11" s="91"/>
      <c r="H11" s="91"/>
      <c r="M11" s="420">
        <v>7</v>
      </c>
      <c r="N11" s="38" t="str">
        <f>EmpDetail!B10</f>
        <v>vk'kkjke eh.kk</v>
      </c>
      <c r="O11" s="420" t="str">
        <f>EmpDetail!C10</f>
        <v>वरिष्ठ अध्यापक</v>
      </c>
      <c r="P11" s="420" t="str">
        <f>EmpDetail!D10</f>
        <v>राउमावि चौगाई</v>
      </c>
      <c r="Q11" s="191">
        <f>EmpDetail!E10</f>
        <v>28652</v>
      </c>
      <c r="R11" s="191">
        <f t="shared" si="0"/>
        <v>50586</v>
      </c>
    </row>
    <row r="12" spans="1:18" ht="18">
      <c r="A12" s="228"/>
      <c r="B12" s="228"/>
      <c r="C12" s="228"/>
      <c r="D12" s="1754" t="str">
        <f>Master!B3</f>
        <v xml:space="preserve">राजकीय उच्च माध्यमिक विद्यालय </v>
      </c>
      <c r="E12" s="1754"/>
      <c r="F12" s="1754"/>
      <c r="G12" s="91"/>
      <c r="H12" s="91"/>
      <c r="M12" s="420">
        <v>8</v>
      </c>
      <c r="N12" s="38" t="str">
        <f>EmpDetail!B11</f>
        <v>t;iky flag</v>
      </c>
      <c r="O12" s="420" t="str">
        <f>EmpDetail!C11</f>
        <v>वरिष्ठ अध्यापक</v>
      </c>
      <c r="P12" s="420" t="str">
        <f>EmpDetail!D11</f>
        <v>राउमावि चौगाई</v>
      </c>
      <c r="Q12" s="191">
        <f>EmpDetail!E11</f>
        <v>26331</v>
      </c>
      <c r="R12" s="191">
        <f t="shared" si="0"/>
        <v>48273</v>
      </c>
    </row>
    <row r="13" spans="1:18" ht="18">
      <c r="A13" s="228"/>
      <c r="B13" s="228"/>
      <c r="C13" s="228"/>
      <c r="D13" s="1754" t="str">
        <f>Master!B4</f>
        <v>चौगाई]टोंक</v>
      </c>
      <c r="E13" s="1754"/>
      <c r="F13" s="1754"/>
      <c r="G13" s="91"/>
      <c r="H13" s="91"/>
      <c r="M13" s="420">
        <v>9</v>
      </c>
      <c r="N13" s="38" t="str">
        <f>EmpDetail!B12</f>
        <v>jkeizlkn jsxj</v>
      </c>
      <c r="O13" s="420" t="str">
        <f>EmpDetail!C12</f>
        <v>वरिष्ठ अध्यापक</v>
      </c>
      <c r="P13" s="420" t="str">
        <f>EmpDetail!D12</f>
        <v>राउमावि चौगाई</v>
      </c>
      <c r="Q13" s="191">
        <f>EmpDetail!E12</f>
        <v>28642</v>
      </c>
      <c r="R13" s="191">
        <f t="shared" si="0"/>
        <v>50556</v>
      </c>
    </row>
    <row r="14" spans="1:18" ht="18">
      <c r="A14" s="228"/>
      <c r="B14" s="228"/>
      <c r="C14" s="228"/>
      <c r="D14" s="228"/>
      <c r="E14" s="228"/>
      <c r="F14" s="228"/>
      <c r="G14" s="91"/>
      <c r="H14" s="91"/>
      <c r="M14" s="420">
        <v>10</v>
      </c>
      <c r="N14" s="38" t="str">
        <f>EmpDetail!B13</f>
        <v>egsUnz dqekj tkV</v>
      </c>
      <c r="O14" s="420" t="str">
        <f>EmpDetail!C13</f>
        <v>शारीरिक शिक्षक</v>
      </c>
      <c r="P14" s="420" t="str">
        <f>EmpDetail!D13</f>
        <v>राउमावि चौगाई</v>
      </c>
      <c r="Q14" s="191">
        <f>EmpDetail!E13</f>
        <v>27789</v>
      </c>
      <c r="R14" s="191">
        <f t="shared" si="0"/>
        <v>49705</v>
      </c>
    </row>
    <row r="15" spans="1:18" ht="18">
      <c r="A15" s="228"/>
      <c r="B15" s="228"/>
      <c r="C15" s="228"/>
      <c r="D15" s="228"/>
      <c r="E15" s="228"/>
      <c r="F15" s="228"/>
      <c r="G15" s="91"/>
      <c r="H15" s="91"/>
      <c r="M15" s="420">
        <v>11</v>
      </c>
      <c r="N15" s="38" t="str">
        <f>EmpDetail!B14</f>
        <v>NksVw yky jsxj</v>
      </c>
      <c r="O15" s="420" t="str">
        <f>EmpDetail!C14</f>
        <v>अध्यापक ग्रेड III</v>
      </c>
      <c r="P15" s="420" t="str">
        <f>EmpDetail!D14</f>
        <v>राउमावि चौगाई</v>
      </c>
      <c r="Q15" s="191">
        <f>EmpDetail!E14</f>
        <v>24663</v>
      </c>
      <c r="R15" s="191">
        <f t="shared" si="0"/>
        <v>46599</v>
      </c>
    </row>
    <row r="16" spans="1:18" ht="18">
      <c r="A16" s="91"/>
      <c r="B16" s="91"/>
      <c r="C16" s="91"/>
      <c r="D16" s="91"/>
      <c r="E16" s="91"/>
      <c r="F16" s="91"/>
      <c r="G16" s="91"/>
      <c r="H16" s="91"/>
      <c r="M16" s="420">
        <v>12</v>
      </c>
      <c r="N16" s="38" t="str">
        <f>EmpDetail!B15</f>
        <v>dUgS;k yky egkoj</v>
      </c>
      <c r="O16" s="420" t="str">
        <f>EmpDetail!C15</f>
        <v>अध्यापक ग्रेड III</v>
      </c>
      <c r="P16" s="420" t="str">
        <f>EmpDetail!D15</f>
        <v>राउमावि चौगाई</v>
      </c>
      <c r="Q16" s="191">
        <f>EmpDetail!E15</f>
        <v>22741</v>
      </c>
      <c r="R16" s="191">
        <f t="shared" si="0"/>
        <v>44681</v>
      </c>
    </row>
    <row r="17" spans="1:18" ht="18">
      <c r="A17" s="91"/>
      <c r="B17" s="91"/>
      <c r="C17" s="91"/>
      <c r="D17" s="91"/>
      <c r="E17" s="91"/>
      <c r="F17" s="91"/>
      <c r="G17" s="91"/>
      <c r="H17" s="91"/>
      <c r="M17" s="420">
        <v>13</v>
      </c>
      <c r="N17" s="38" t="str">
        <f>EmpDetail!B16</f>
        <v>prqHkqZt tkV</v>
      </c>
      <c r="O17" s="420" t="str">
        <f>EmpDetail!C16</f>
        <v>अध्यापक ग्रेड III</v>
      </c>
      <c r="P17" s="420" t="str">
        <f>EmpDetail!D16</f>
        <v>राउमावि चौगाई</v>
      </c>
      <c r="Q17" s="191">
        <f>EmpDetail!E16</f>
        <v>27854</v>
      </c>
      <c r="R17" s="191">
        <f t="shared" si="0"/>
        <v>49795</v>
      </c>
    </row>
    <row r="18" spans="1:18" ht="18">
      <c r="A18" s="91"/>
      <c r="B18" s="91"/>
      <c r="C18" s="91"/>
      <c r="D18" s="91"/>
      <c r="E18" s="91"/>
      <c r="F18" s="91"/>
      <c r="G18" s="91"/>
      <c r="H18" s="91"/>
      <c r="M18" s="420">
        <v>14</v>
      </c>
      <c r="N18" s="38" t="str">
        <f>EmpDetail!B17</f>
        <v>vklsQk [kku</v>
      </c>
      <c r="O18" s="420" t="str">
        <f>EmpDetail!C17</f>
        <v>अध्यापक ग्रेड III</v>
      </c>
      <c r="P18" s="420" t="str">
        <f>EmpDetail!D17</f>
        <v>राउमावि चौगाई</v>
      </c>
      <c r="Q18" s="191">
        <f>EmpDetail!E17</f>
        <v>25943</v>
      </c>
      <c r="R18" s="191">
        <f t="shared" si="0"/>
        <v>47879</v>
      </c>
    </row>
    <row r="19" spans="1:18" ht="18">
      <c r="A19" s="91"/>
      <c r="B19" s="91"/>
      <c r="C19" s="91"/>
      <c r="D19" s="91"/>
      <c r="E19" s="91"/>
      <c r="F19" s="91"/>
      <c r="G19" s="91"/>
      <c r="H19" s="91"/>
      <c r="M19" s="420">
        <v>15</v>
      </c>
      <c r="N19" s="38" t="str">
        <f>EmpDetail!B18</f>
        <v>lq'khyk cSjok</v>
      </c>
      <c r="O19" s="420" t="str">
        <f>EmpDetail!C18</f>
        <v>कनिष्ठ सहायक</v>
      </c>
      <c r="P19" s="420" t="str">
        <f>EmpDetail!D18</f>
        <v>राउमावि चौगाई</v>
      </c>
      <c r="Q19" s="191">
        <f>EmpDetail!E18</f>
        <v>34700</v>
      </c>
      <c r="R19" s="191">
        <f t="shared" si="0"/>
        <v>56614</v>
      </c>
    </row>
    <row r="20" spans="1:18" ht="18">
      <c r="A20" s="91"/>
      <c r="B20" s="91"/>
      <c r="C20" s="91"/>
      <c r="D20" s="91"/>
      <c r="E20" s="91"/>
      <c r="F20" s="91"/>
      <c r="G20" s="91"/>
      <c r="H20" s="91"/>
      <c r="M20" s="420">
        <v>16</v>
      </c>
      <c r="N20" s="38" t="str">
        <f>EmpDetail!B19</f>
        <v>txnh'k izlkn rsyh</v>
      </c>
      <c r="O20" s="420" t="str">
        <f>EmpDetail!C19</f>
        <v>सहायक कर्मचारी</v>
      </c>
      <c r="P20" s="420" t="str">
        <f>EmpDetail!D19</f>
        <v>राउमावि चौगाई</v>
      </c>
      <c r="Q20" s="191">
        <f>EmpDetail!E19</f>
        <v>22801</v>
      </c>
      <c r="R20" s="191">
        <f t="shared" si="0"/>
        <v>44742</v>
      </c>
    </row>
    <row r="21" spans="1:18" ht="18">
      <c r="A21" s="91"/>
      <c r="B21" s="91"/>
      <c r="C21" s="91"/>
      <c r="D21" s="91"/>
      <c r="E21" s="91"/>
      <c r="F21" s="91"/>
      <c r="G21" s="91"/>
      <c r="H21" s="91"/>
      <c r="M21" s="420">
        <v>17</v>
      </c>
      <c r="N21" s="38" t="str">
        <f>EmpDetail!B20</f>
        <v>jfoUnz dqekj tSu</v>
      </c>
      <c r="O21" s="420" t="str">
        <f>EmpDetail!C20</f>
        <v>अध्यापक ग्रेड III</v>
      </c>
      <c r="P21" s="420" t="str">
        <f>EmpDetail!D20</f>
        <v>राउप्रावि मोहिनी</v>
      </c>
      <c r="Q21" s="191">
        <f>EmpDetail!E20</f>
        <v>24708</v>
      </c>
      <c r="R21" s="191">
        <f t="shared" si="0"/>
        <v>46630</v>
      </c>
    </row>
    <row r="22" spans="1:18" ht="18">
      <c r="A22" s="91"/>
      <c r="B22" s="91"/>
      <c r="C22" s="91"/>
      <c r="D22" s="91"/>
      <c r="E22" s="91"/>
      <c r="F22" s="91"/>
      <c r="G22" s="91"/>
      <c r="H22" s="91"/>
      <c r="M22" s="420">
        <v>18</v>
      </c>
      <c r="N22" s="38" t="str">
        <f>EmpDetail!B21</f>
        <v xml:space="preserve"> ';ke lqUnj ckxkSM</v>
      </c>
      <c r="O22" s="420" t="str">
        <f>EmpDetail!C21</f>
        <v>अध्यापक ग्रेड III</v>
      </c>
      <c r="P22" s="420" t="str">
        <f>EmpDetail!D21</f>
        <v>राउप्रावि मोहिनी</v>
      </c>
      <c r="Q22" s="191">
        <f>EmpDetail!E21</f>
        <v>30538</v>
      </c>
      <c r="R22" s="191">
        <f t="shared" si="0"/>
        <v>52474</v>
      </c>
    </row>
    <row r="23" spans="1:18">
      <c r="M23" s="420">
        <v>19</v>
      </c>
      <c r="N23" s="38" t="str">
        <f>EmpDetail!B22</f>
        <v>d`".kk 'kekZ</v>
      </c>
      <c r="O23" s="420" t="str">
        <f>EmpDetail!C22</f>
        <v>प्रबोधक</v>
      </c>
      <c r="P23" s="420" t="str">
        <f>EmpDetail!D22</f>
        <v>राउप्रावि मोहिनी</v>
      </c>
      <c r="Q23" s="191">
        <f>EmpDetail!E22</f>
        <v>26517</v>
      </c>
      <c r="R23" s="191">
        <f t="shared" si="0"/>
        <v>48457</v>
      </c>
    </row>
    <row r="24" spans="1:18">
      <c r="M24" s="420">
        <v>20</v>
      </c>
      <c r="N24" s="38" t="str">
        <f>EmpDetail!B23</f>
        <v>/keZsUnz pkS/kjh</v>
      </c>
      <c r="O24" s="420" t="str">
        <f>EmpDetail!C23</f>
        <v>अध्यापक ग्रेड III</v>
      </c>
      <c r="P24" s="420" t="str">
        <f>EmpDetail!D23</f>
        <v>राउप्रावि गोरधनपुरा</v>
      </c>
      <c r="Q24" s="191">
        <f>EmpDetail!E23</f>
        <v>32937</v>
      </c>
      <c r="R24" s="191">
        <f t="shared" si="0"/>
        <v>54878</v>
      </c>
    </row>
    <row r="25" spans="1:18">
      <c r="M25" s="420">
        <v>21</v>
      </c>
      <c r="N25" s="38" t="str">
        <f>EmpDetail!B24</f>
        <v>izgykn ekyh</v>
      </c>
      <c r="O25" s="420" t="str">
        <f>EmpDetail!C24</f>
        <v>प्रबोधक</v>
      </c>
      <c r="P25" s="420" t="str">
        <f>EmpDetail!D24</f>
        <v>राउप्रावि गोरधनपुरा</v>
      </c>
      <c r="Q25" s="191">
        <f>EmpDetail!E24</f>
        <v>27248</v>
      </c>
      <c r="R25" s="191">
        <f t="shared" si="0"/>
        <v>49187</v>
      </c>
    </row>
    <row r="26" spans="1:18">
      <c r="M26" s="420">
        <v>22</v>
      </c>
      <c r="N26" s="38" t="str">
        <f>EmpDetail!B25</f>
        <v>jken;ky xqtZj</v>
      </c>
      <c r="O26" s="420" t="str">
        <f>EmpDetail!C25</f>
        <v>प्रबोधक</v>
      </c>
      <c r="P26" s="420" t="str">
        <f>EmpDetail!D25</f>
        <v>राउप्रावि सोंदीफल</v>
      </c>
      <c r="Q26" s="191">
        <f>EmpDetail!E25</f>
        <v>28355</v>
      </c>
      <c r="R26" s="191">
        <f t="shared" si="0"/>
        <v>50283</v>
      </c>
    </row>
    <row r="27" spans="1:18">
      <c r="M27" s="420">
        <v>23</v>
      </c>
      <c r="N27" s="38" t="str">
        <f>EmpDetail!B26</f>
        <v>vkSeizdk'k tkV</v>
      </c>
      <c r="O27" s="420" t="str">
        <f>EmpDetail!C26</f>
        <v>अध्यापक ग्रेड III</v>
      </c>
      <c r="P27" s="420" t="str">
        <f>EmpDetail!D26</f>
        <v>राउप्रावि सोंदीफल</v>
      </c>
      <c r="Q27" s="191">
        <f>EmpDetail!E26</f>
        <v>30255</v>
      </c>
      <c r="R27" s="191">
        <f t="shared" si="0"/>
        <v>52170</v>
      </c>
    </row>
    <row r="28" spans="1:18">
      <c r="M28" s="420">
        <v>24</v>
      </c>
      <c r="N28" s="38" t="str">
        <f>EmpDetail!B27</f>
        <v>vthr flag</v>
      </c>
      <c r="O28" s="420" t="str">
        <f>EmpDetail!C27</f>
        <v>अध्यापक ग्रेड III</v>
      </c>
      <c r="P28" s="420" t="str">
        <f>EmpDetail!D27</f>
        <v>राप्रावि जानकीवल्लभपुरा</v>
      </c>
      <c r="Q28" s="191">
        <f>EmpDetail!E27</f>
        <v>31997</v>
      </c>
      <c r="R28" s="191">
        <f t="shared" si="0"/>
        <v>53935</v>
      </c>
    </row>
    <row r="29" spans="1:18">
      <c r="M29" s="420">
        <v>25</v>
      </c>
      <c r="N29" s="38" t="str">
        <f>EmpDetail!B28</f>
        <v>eq[rkj eha;k</v>
      </c>
      <c r="O29" s="420" t="str">
        <f>EmpDetail!C28</f>
        <v>प्रबोधक</v>
      </c>
      <c r="P29" s="420" t="str">
        <f>EmpDetail!D28</f>
        <v>राप्रावि जानकीवल्लभपुरा</v>
      </c>
      <c r="Q29" s="191">
        <f>EmpDetail!E28</f>
        <v>27945</v>
      </c>
      <c r="R29" s="191">
        <f t="shared" si="0"/>
        <v>49887</v>
      </c>
    </row>
    <row r="30" spans="1:18">
      <c r="M30" s="420">
        <v>26</v>
      </c>
      <c r="N30" s="38" t="str">
        <f>EmpDetail!B29</f>
        <v xml:space="preserve">eks0 tehy </v>
      </c>
      <c r="O30" s="420" t="str">
        <f>EmpDetail!C29</f>
        <v>प्रबोधक</v>
      </c>
      <c r="P30" s="420" t="str">
        <f>EmpDetail!D29</f>
        <v>राप्रावि रसूलपुरा</v>
      </c>
      <c r="Q30" s="191">
        <f>EmpDetail!E29</f>
        <v>25096</v>
      </c>
      <c r="R30" s="191">
        <f t="shared" si="0"/>
        <v>47026</v>
      </c>
    </row>
    <row r="31" spans="1:18">
      <c r="M31" s="420">
        <v>27</v>
      </c>
      <c r="N31" s="38" t="str">
        <f>EmpDetail!B30</f>
        <v>lkaojey tkV</v>
      </c>
      <c r="O31" s="420" t="str">
        <f>EmpDetail!C30</f>
        <v>अध्यापक ग्रेड III</v>
      </c>
      <c r="P31" s="420" t="str">
        <f>EmpDetail!D30</f>
        <v>राप्रावि रसूलपुरा</v>
      </c>
      <c r="Q31" s="191">
        <f>EmpDetail!E30</f>
        <v>33666</v>
      </c>
      <c r="R31" s="191">
        <f t="shared" si="0"/>
        <v>55609</v>
      </c>
    </row>
    <row r="32" spans="1:18">
      <c r="M32" s="420">
        <v>28</v>
      </c>
      <c r="N32" s="38" t="str">
        <f>EmpDetail!B31</f>
        <v>pkS/kjh eksuk jkekorkj</v>
      </c>
      <c r="O32" s="420" t="str">
        <f>EmpDetail!C31</f>
        <v>अध्यापक ग्रेड III</v>
      </c>
      <c r="P32" s="420" t="str">
        <f>EmpDetail!D31</f>
        <v>राप्रावि मोहिनी ढाणी बाढ</v>
      </c>
      <c r="Q32" s="191">
        <f>EmpDetail!E31</f>
        <v>32878</v>
      </c>
      <c r="R32" s="191">
        <f t="shared" si="0"/>
        <v>54819</v>
      </c>
    </row>
    <row r="33" spans="13:18">
      <c r="M33" s="420">
        <v>29</v>
      </c>
      <c r="N33" s="38" t="str">
        <f>EmpDetail!B32</f>
        <v>rkjkpUn tk;loky</v>
      </c>
      <c r="O33" s="420" t="str">
        <f>EmpDetail!C32</f>
        <v>प्रबोधक</v>
      </c>
      <c r="P33" s="420" t="str">
        <f>EmpDetail!D32</f>
        <v>राप्रावि मोहिनी ढाणी बाढ</v>
      </c>
      <c r="Q33" s="191">
        <f>EmpDetail!E32</f>
        <v>28075</v>
      </c>
      <c r="R33" s="191">
        <f t="shared" si="0"/>
        <v>50009</v>
      </c>
    </row>
    <row r="34" spans="13:18">
      <c r="M34" s="420">
        <v>30</v>
      </c>
      <c r="N34" s="38" t="str">
        <f>EmpDetail!B33</f>
        <v>jketl ;kno</v>
      </c>
      <c r="O34" s="420" t="str">
        <f>EmpDetail!C33</f>
        <v>अध्यापक ग्रेड III</v>
      </c>
      <c r="P34" s="420" t="str">
        <f>EmpDetail!D33</f>
        <v>राप्रावि बैरवा ढाणी सोन्दीफल</v>
      </c>
      <c r="Q34" s="191">
        <f>EmpDetail!E33</f>
        <v>25731</v>
      </c>
      <c r="R34" s="191">
        <f t="shared" si="0"/>
        <v>47664</v>
      </c>
    </row>
    <row r="35" spans="13:18">
      <c r="M35" s="420">
        <v>31</v>
      </c>
      <c r="N35" s="38" t="str">
        <f>EmpDetail!B34</f>
        <v>dtksMey eh.kk</v>
      </c>
      <c r="O35" s="420" t="str">
        <f>EmpDetail!C34</f>
        <v>अध्यापक ग्रेड III</v>
      </c>
      <c r="P35" s="420" t="str">
        <f>EmpDetail!D34</f>
        <v>राप्रावि बैरवा ढाणी सोन्दीफल</v>
      </c>
      <c r="Q35" s="191">
        <f>EmpDetail!E34</f>
        <v>33055</v>
      </c>
      <c r="R35" s="191">
        <f t="shared" si="0"/>
        <v>54969</v>
      </c>
    </row>
    <row r="36" spans="13:18">
      <c r="M36" s="420">
        <v>32</v>
      </c>
      <c r="N36" s="38" t="str">
        <f>EmpDetail!B35</f>
        <v>/kaut; xkSRre</v>
      </c>
      <c r="O36" s="420" t="str">
        <f>EmpDetail!C35</f>
        <v>अध्यापक ग्रेड III</v>
      </c>
      <c r="P36" s="420" t="str">
        <f>EmpDetail!D35</f>
        <v>राउप्रावि गोरधनपुरा</v>
      </c>
      <c r="Q36" s="191">
        <f>EmpDetail!E35</f>
        <v>31649</v>
      </c>
      <c r="R36" s="191">
        <f t="shared" si="0"/>
        <v>53570</v>
      </c>
    </row>
    <row r="37" spans="13:18">
      <c r="M37" s="420">
        <v>33</v>
      </c>
      <c r="N37" s="38" t="str">
        <f>EmpDetail!B36</f>
        <v>d`".kk xaxoky</v>
      </c>
      <c r="O37" s="420" t="str">
        <f>EmpDetail!C36</f>
        <v>अध्यापक ग्रेड III</v>
      </c>
      <c r="P37" s="420" t="str">
        <f>EmpDetail!D36</f>
        <v>राउप्रावि गोरधनपुरा</v>
      </c>
      <c r="Q37" s="191">
        <f>EmpDetail!E36</f>
        <v>34870</v>
      </c>
      <c r="R37" s="191">
        <f t="shared" si="0"/>
        <v>56795</v>
      </c>
    </row>
    <row r="38" spans="13:18">
      <c r="M38" s="420">
        <v>34</v>
      </c>
      <c r="N38" s="38" t="str">
        <f>EmpDetail!B37</f>
        <v>n'kjFk dqekj ;kno</v>
      </c>
      <c r="O38" s="420" t="str">
        <f>EmpDetail!C37</f>
        <v>अध्यापक ग्रेड III</v>
      </c>
      <c r="P38" s="420" t="str">
        <f>EmpDetail!D37</f>
        <v>राउप्रावि सोंदीफल</v>
      </c>
      <c r="Q38" s="191">
        <f>EmpDetail!E37</f>
        <v>33239</v>
      </c>
      <c r="R38" s="191">
        <f t="shared" si="0"/>
        <v>55153</v>
      </c>
    </row>
    <row r="39" spans="13:18">
      <c r="M39" s="420">
        <v>35</v>
      </c>
      <c r="N39" s="38" t="str">
        <f>EmpDetail!B38</f>
        <v>d`".k yky tkV</v>
      </c>
      <c r="O39" s="420" t="str">
        <f>EmpDetail!C38</f>
        <v>अध्यापक ग्रेड III</v>
      </c>
      <c r="P39" s="420" t="str">
        <f>EmpDetail!D38</f>
        <v>राउप्रावि सोंदीफल</v>
      </c>
      <c r="Q39" s="191">
        <f>EmpDetail!E38</f>
        <v>33072</v>
      </c>
      <c r="R39" s="191">
        <f t="shared" si="0"/>
        <v>55000</v>
      </c>
    </row>
    <row r="40" spans="13:18">
      <c r="M40" s="420">
        <v>36</v>
      </c>
      <c r="N40" s="38" t="str">
        <f>EmpDetail!B39</f>
        <v>nhisUnz dqekj iztkir</v>
      </c>
      <c r="O40" s="420" t="str">
        <f>EmpDetail!C39</f>
        <v>अध्यापक ग्रेड III</v>
      </c>
      <c r="P40" s="420" t="str">
        <f>EmpDetail!D39</f>
        <v>राउप्रावि सोंदीफल</v>
      </c>
      <c r="Q40" s="191">
        <f>EmpDetail!E39</f>
        <v>34527</v>
      </c>
      <c r="R40" s="191">
        <f t="shared" si="0"/>
        <v>56461</v>
      </c>
    </row>
    <row r="41" spans="13:18">
      <c r="M41" s="420">
        <v>37</v>
      </c>
      <c r="N41" s="38" t="str">
        <f>EmpDetail!B40</f>
        <v>uohu dqekj</v>
      </c>
      <c r="O41" s="420" t="str">
        <f>EmpDetail!C40</f>
        <v>अध्यापक ग्रेड III</v>
      </c>
      <c r="P41" s="420" t="str">
        <f>EmpDetail!D40</f>
        <v>राउप्रावि मोहिनी</v>
      </c>
      <c r="Q41" s="191">
        <f>EmpDetail!E40</f>
        <v>34802</v>
      </c>
      <c r="R41" s="191">
        <f t="shared" si="0"/>
        <v>56734</v>
      </c>
    </row>
    <row r="42" spans="13:18">
      <c r="M42" s="420">
        <v>38</v>
      </c>
      <c r="N42" s="38" t="str">
        <f>EmpDetail!B41</f>
        <v>ehrs'k dqekj 'kekZ</v>
      </c>
      <c r="O42" s="420" t="str">
        <f>EmpDetail!C41</f>
        <v>अध्यापक ग्रेड III</v>
      </c>
      <c r="P42" s="420" t="str">
        <f>EmpDetail!D41</f>
        <v>राउप्रावि मोहिनी</v>
      </c>
      <c r="Q42" s="191">
        <f>EmpDetail!E41</f>
        <v>32733</v>
      </c>
      <c r="R42" s="191">
        <f t="shared" si="0"/>
        <v>54666</v>
      </c>
    </row>
    <row r="43" spans="13:18">
      <c r="M43" s="420">
        <v>39</v>
      </c>
      <c r="N43" s="38" t="str">
        <f>EmpDetail!B42</f>
        <v>eUtw eh.kk</v>
      </c>
      <c r="O43" s="420" t="str">
        <f>EmpDetail!C42</f>
        <v>वरिष्ठ अध्यापक</v>
      </c>
      <c r="P43" s="420" t="str">
        <f>EmpDetail!D42</f>
        <v>राउप्रावि गोरधनपुरा</v>
      </c>
      <c r="Q43" s="191">
        <f>EmpDetail!E42</f>
        <v>33244</v>
      </c>
      <c r="R43" s="191">
        <f t="shared" si="0"/>
        <v>55184</v>
      </c>
    </row>
    <row r="44" spans="13:18">
      <c r="M44" s="420">
        <v>40</v>
      </c>
      <c r="N44" s="38" t="str">
        <f>EmpDetail!B43</f>
        <v>eatw pkS/kjh</v>
      </c>
      <c r="O44" s="420" t="str">
        <f>EmpDetail!C43</f>
        <v>वरिष्ठ अध्यापक</v>
      </c>
      <c r="P44" s="420" t="str">
        <f>EmpDetail!D43</f>
        <v>राउप्रावि सोंदीफल</v>
      </c>
      <c r="Q44" s="191">
        <f>EmpDetail!E43</f>
        <v>33454</v>
      </c>
      <c r="R44" s="191">
        <f t="shared" si="0"/>
        <v>55396</v>
      </c>
    </row>
    <row r="45" spans="13:18">
      <c r="M45" s="420">
        <v>41</v>
      </c>
      <c r="N45" s="38">
        <f>EmpDetail!B44</f>
        <v>0</v>
      </c>
      <c r="O45" s="420">
        <f>EmpDetail!C44</f>
        <v>0</v>
      </c>
      <c r="P45" s="420">
        <f>EmpDetail!D44</f>
        <v>0</v>
      </c>
      <c r="Q45" s="191">
        <f>EmpDetail!E44</f>
        <v>0</v>
      </c>
      <c r="R45" s="191" t="e">
        <f t="shared" si="0"/>
        <v>#NUM!</v>
      </c>
    </row>
    <row r="46" spans="13:18">
      <c r="M46" s="420">
        <v>42</v>
      </c>
      <c r="N46" s="38">
        <f>EmpDetail!B45</f>
        <v>0</v>
      </c>
      <c r="O46" s="420">
        <f>EmpDetail!C45</f>
        <v>0</v>
      </c>
      <c r="P46" s="420">
        <f>EmpDetail!D45</f>
        <v>0</v>
      </c>
      <c r="Q46" s="191">
        <f>EmpDetail!E45</f>
        <v>0</v>
      </c>
      <c r="R46" s="191" t="e">
        <f t="shared" si="0"/>
        <v>#NUM!</v>
      </c>
    </row>
    <row r="47" spans="13:18">
      <c r="M47" s="420">
        <v>43</v>
      </c>
      <c r="N47" s="38">
        <f>EmpDetail!B46</f>
        <v>0</v>
      </c>
      <c r="O47" s="420">
        <f>EmpDetail!C46</f>
        <v>0</v>
      </c>
      <c r="P47" s="420">
        <f>EmpDetail!D46</f>
        <v>0</v>
      </c>
      <c r="Q47" s="191">
        <f>EmpDetail!E46</f>
        <v>0</v>
      </c>
      <c r="R47" s="191" t="e">
        <f t="shared" si="0"/>
        <v>#NUM!</v>
      </c>
    </row>
    <row r="48" spans="13:18">
      <c r="M48" s="420">
        <v>44</v>
      </c>
      <c r="N48" s="38">
        <f>EmpDetail!B47</f>
        <v>0</v>
      </c>
      <c r="O48" s="420">
        <f>EmpDetail!C47</f>
        <v>0</v>
      </c>
      <c r="P48" s="420">
        <f>EmpDetail!D47</f>
        <v>0</v>
      </c>
      <c r="Q48" s="191">
        <f>EmpDetail!E47</f>
        <v>0</v>
      </c>
      <c r="R48" s="191" t="e">
        <f t="shared" si="0"/>
        <v>#NUM!</v>
      </c>
    </row>
    <row r="49" spans="13:18">
      <c r="M49" s="420">
        <v>45</v>
      </c>
      <c r="N49" s="38">
        <f>EmpDetail!B48</f>
        <v>0</v>
      </c>
      <c r="O49" s="420">
        <f>EmpDetail!C48</f>
        <v>0</v>
      </c>
      <c r="P49" s="420">
        <f>EmpDetail!D48</f>
        <v>0</v>
      </c>
      <c r="Q49" s="191">
        <f>EmpDetail!E48</f>
        <v>0</v>
      </c>
      <c r="R49" s="191" t="e">
        <f t="shared" si="0"/>
        <v>#NUM!</v>
      </c>
    </row>
    <row r="50" spans="13:18">
      <c r="M50" s="420">
        <v>46</v>
      </c>
      <c r="N50" s="38">
        <f>EmpDetail!B49</f>
        <v>0</v>
      </c>
      <c r="O50" s="420">
        <f>EmpDetail!C49</f>
        <v>0</v>
      </c>
      <c r="P50" s="420">
        <f>EmpDetail!D49</f>
        <v>0</v>
      </c>
      <c r="Q50" s="191">
        <f>EmpDetail!E49</f>
        <v>0</v>
      </c>
      <c r="R50" s="191" t="e">
        <f t="shared" si="0"/>
        <v>#NUM!</v>
      </c>
    </row>
    <row r="51" spans="13:18">
      <c r="M51" s="420">
        <v>47</v>
      </c>
      <c r="N51" s="38">
        <f>EmpDetail!B50</f>
        <v>0</v>
      </c>
      <c r="O51" s="420">
        <f>EmpDetail!C50</f>
        <v>0</v>
      </c>
      <c r="P51" s="420">
        <f>EmpDetail!D50</f>
        <v>0</v>
      </c>
      <c r="Q51" s="191">
        <f>EmpDetail!E50</f>
        <v>0</v>
      </c>
      <c r="R51" s="191" t="e">
        <f t="shared" si="0"/>
        <v>#NUM!</v>
      </c>
    </row>
    <row r="52" spans="13:18">
      <c r="M52" s="420">
        <v>48</v>
      </c>
      <c r="N52" s="38">
        <f>EmpDetail!B51</f>
        <v>0</v>
      </c>
      <c r="O52" s="420">
        <f>EmpDetail!C51</f>
        <v>0</v>
      </c>
      <c r="P52" s="420">
        <f>EmpDetail!D51</f>
        <v>0</v>
      </c>
      <c r="Q52" s="191">
        <f>EmpDetail!E51</f>
        <v>0</v>
      </c>
      <c r="R52" s="191" t="e">
        <f t="shared" si="0"/>
        <v>#NUM!</v>
      </c>
    </row>
    <row r="53" spans="13:18">
      <c r="M53" s="420">
        <v>49</v>
      </c>
      <c r="N53" s="38">
        <f>EmpDetail!B52</f>
        <v>0</v>
      </c>
      <c r="O53" s="420">
        <f>EmpDetail!C52</f>
        <v>0</v>
      </c>
      <c r="P53" s="420">
        <f>EmpDetail!D52</f>
        <v>0</v>
      </c>
      <c r="Q53" s="191">
        <f>EmpDetail!E52</f>
        <v>0</v>
      </c>
      <c r="R53" s="191" t="e">
        <f t="shared" si="0"/>
        <v>#NUM!</v>
      </c>
    </row>
    <row r="54" spans="13:18">
      <c r="M54" s="420">
        <v>50</v>
      </c>
      <c r="N54" s="38">
        <f>EmpDetail!B53</f>
        <v>0</v>
      </c>
      <c r="O54" s="420">
        <f>EmpDetail!C53</f>
        <v>0</v>
      </c>
      <c r="P54" s="420">
        <f>EmpDetail!D53</f>
        <v>0</v>
      </c>
      <c r="Q54" s="191">
        <f>EmpDetail!E53</f>
        <v>0</v>
      </c>
      <c r="R54" s="191" t="e">
        <f t="shared" si="0"/>
        <v>#NUM!</v>
      </c>
    </row>
    <row r="55" spans="13:18">
      <c r="M55" s="420">
        <v>51</v>
      </c>
      <c r="N55" s="38">
        <f>EmpDetail!B54</f>
        <v>0</v>
      </c>
      <c r="O55" s="420">
        <f>EmpDetail!C54</f>
        <v>0</v>
      </c>
      <c r="P55" s="420">
        <f>EmpDetail!D54</f>
        <v>0</v>
      </c>
      <c r="Q55" s="191">
        <f>EmpDetail!E54</f>
        <v>0</v>
      </c>
      <c r="R55" s="191" t="e">
        <f t="shared" si="0"/>
        <v>#NUM!</v>
      </c>
    </row>
    <row r="56" spans="13:18">
      <c r="M56" s="420">
        <v>52</v>
      </c>
      <c r="N56" s="38">
        <f>EmpDetail!B55</f>
        <v>0</v>
      </c>
      <c r="O56" s="420">
        <f>EmpDetail!C55</f>
        <v>0</v>
      </c>
      <c r="P56" s="420">
        <f>EmpDetail!D55</f>
        <v>0</v>
      </c>
      <c r="Q56" s="191">
        <f>EmpDetail!E55</f>
        <v>0</v>
      </c>
      <c r="R56" s="191" t="e">
        <f t="shared" si="0"/>
        <v>#NUM!</v>
      </c>
    </row>
    <row r="57" spans="13:18">
      <c r="M57" s="420">
        <v>53</v>
      </c>
      <c r="N57" s="38">
        <f>EmpDetail!B56</f>
        <v>0</v>
      </c>
      <c r="O57" s="420">
        <f>EmpDetail!C56</f>
        <v>0</v>
      </c>
      <c r="P57" s="420">
        <f>EmpDetail!D56</f>
        <v>0</v>
      </c>
      <c r="Q57" s="191">
        <f>EmpDetail!E56</f>
        <v>0</v>
      </c>
      <c r="R57" s="191" t="e">
        <f t="shared" si="0"/>
        <v>#NUM!</v>
      </c>
    </row>
    <row r="58" spans="13:18">
      <c r="M58" s="420">
        <v>54</v>
      </c>
      <c r="N58" s="38">
        <f>EmpDetail!B57</f>
        <v>0</v>
      </c>
      <c r="O58" s="420">
        <f>EmpDetail!C57</f>
        <v>0</v>
      </c>
      <c r="P58" s="420">
        <f>EmpDetail!D57</f>
        <v>0</v>
      </c>
      <c r="Q58" s="191">
        <f>EmpDetail!E57</f>
        <v>0</v>
      </c>
      <c r="R58" s="191" t="e">
        <f t="shared" si="0"/>
        <v>#NUM!</v>
      </c>
    </row>
    <row r="59" spans="13:18">
      <c r="M59" s="420">
        <v>55</v>
      </c>
      <c r="N59" s="38">
        <f>EmpDetail!B58</f>
        <v>0</v>
      </c>
      <c r="O59" s="420">
        <f>EmpDetail!C58</f>
        <v>0</v>
      </c>
      <c r="P59" s="420">
        <f>EmpDetail!D58</f>
        <v>0</v>
      </c>
      <c r="Q59" s="191">
        <f>EmpDetail!E58</f>
        <v>0</v>
      </c>
      <c r="R59" s="191" t="e">
        <f t="shared" si="0"/>
        <v>#NUM!</v>
      </c>
    </row>
    <row r="60" spans="13:18">
      <c r="M60" s="420">
        <v>56</v>
      </c>
      <c r="N60" s="38">
        <f>EmpDetail!B59</f>
        <v>0</v>
      </c>
      <c r="O60" s="420">
        <f>EmpDetail!C59</f>
        <v>0</v>
      </c>
      <c r="P60" s="420">
        <f>EmpDetail!D59</f>
        <v>0</v>
      </c>
      <c r="Q60" s="191">
        <f>EmpDetail!E59</f>
        <v>0</v>
      </c>
      <c r="R60" s="191" t="e">
        <f t="shared" si="0"/>
        <v>#NUM!</v>
      </c>
    </row>
    <row r="61" spans="13:18">
      <c r="M61" s="420">
        <v>57</v>
      </c>
      <c r="N61" s="38">
        <f>EmpDetail!B60</f>
        <v>0</v>
      </c>
      <c r="O61" s="420">
        <f>EmpDetail!C60</f>
        <v>0</v>
      </c>
      <c r="P61" s="420">
        <f>EmpDetail!D60</f>
        <v>0</v>
      </c>
      <c r="Q61" s="191">
        <f>EmpDetail!E60</f>
        <v>0</v>
      </c>
      <c r="R61" s="191" t="e">
        <f t="shared" si="0"/>
        <v>#NUM!</v>
      </c>
    </row>
    <row r="62" spans="13:18">
      <c r="M62" s="420">
        <v>58</v>
      </c>
      <c r="N62" s="38">
        <f>EmpDetail!B61</f>
        <v>0</v>
      </c>
      <c r="O62" s="420">
        <f>EmpDetail!C61</f>
        <v>0</v>
      </c>
      <c r="P62" s="420">
        <f>EmpDetail!D61</f>
        <v>0</v>
      </c>
      <c r="Q62" s="191">
        <f>EmpDetail!E61</f>
        <v>0</v>
      </c>
      <c r="R62" s="191" t="e">
        <f t="shared" si="0"/>
        <v>#NUM!</v>
      </c>
    </row>
    <row r="63" spans="13:18">
      <c r="M63" s="420">
        <v>59</v>
      </c>
      <c r="N63" s="38">
        <f>EmpDetail!B62</f>
        <v>0</v>
      </c>
      <c r="O63" s="420">
        <f>EmpDetail!C62</f>
        <v>0</v>
      </c>
      <c r="P63" s="420">
        <f>EmpDetail!D62</f>
        <v>0</v>
      </c>
      <c r="Q63" s="191">
        <f>EmpDetail!E62</f>
        <v>0</v>
      </c>
      <c r="R63" s="191" t="e">
        <f t="shared" si="0"/>
        <v>#NUM!</v>
      </c>
    </row>
    <row r="64" spans="13:18">
      <c r="M64" s="420">
        <v>60</v>
      </c>
      <c r="N64" s="38">
        <f>EmpDetail!B63</f>
        <v>0</v>
      </c>
      <c r="O64" s="420">
        <f>EmpDetail!C63</f>
        <v>0</v>
      </c>
      <c r="P64" s="420">
        <f>EmpDetail!D63</f>
        <v>0</v>
      </c>
      <c r="Q64" s="191">
        <f>EmpDetail!E63</f>
        <v>0</v>
      </c>
      <c r="R64" s="191" t="e">
        <f t="shared" si="0"/>
        <v>#NUM!</v>
      </c>
    </row>
    <row r="65" spans="13:18">
      <c r="M65" s="420">
        <v>61</v>
      </c>
      <c r="N65" s="38">
        <f>EmpDetail!B64</f>
        <v>0</v>
      </c>
      <c r="O65" s="420">
        <f>EmpDetail!C64</f>
        <v>0</v>
      </c>
      <c r="P65" s="420">
        <f>EmpDetail!D64</f>
        <v>0</v>
      </c>
      <c r="Q65" s="191">
        <f>EmpDetail!E64</f>
        <v>0</v>
      </c>
      <c r="R65" s="191" t="e">
        <f t="shared" si="0"/>
        <v>#NUM!</v>
      </c>
    </row>
    <row r="66" spans="13:18">
      <c r="M66" s="420">
        <v>62</v>
      </c>
      <c r="N66" s="38">
        <f>EmpDetail!B65</f>
        <v>0</v>
      </c>
      <c r="O66" s="420">
        <f>EmpDetail!C65</f>
        <v>0</v>
      </c>
      <c r="P66" s="420">
        <f>EmpDetail!D65</f>
        <v>0</v>
      </c>
      <c r="Q66" s="191">
        <f>EmpDetail!E65</f>
        <v>0</v>
      </c>
      <c r="R66" s="191" t="e">
        <f t="shared" si="0"/>
        <v>#NUM!</v>
      </c>
    </row>
    <row r="67" spans="13:18">
      <c r="M67" s="420">
        <v>63</v>
      </c>
      <c r="N67" s="38">
        <f>EmpDetail!B66</f>
        <v>0</v>
      </c>
      <c r="O67" s="420">
        <f>EmpDetail!C66</f>
        <v>0</v>
      </c>
      <c r="P67" s="420">
        <f>EmpDetail!D66</f>
        <v>0</v>
      </c>
      <c r="Q67" s="191">
        <f>EmpDetail!E66</f>
        <v>0</v>
      </c>
      <c r="R67" s="191" t="e">
        <f t="shared" si="0"/>
        <v>#NUM!</v>
      </c>
    </row>
    <row r="68" spans="13:18">
      <c r="M68" s="420">
        <v>64</v>
      </c>
      <c r="N68" s="38">
        <f>EmpDetail!B67</f>
        <v>0</v>
      </c>
      <c r="O68" s="420">
        <f>EmpDetail!C67</f>
        <v>0</v>
      </c>
      <c r="P68" s="420">
        <f>EmpDetail!D67</f>
        <v>0</v>
      </c>
      <c r="Q68" s="191">
        <f>EmpDetail!E67</f>
        <v>0</v>
      </c>
      <c r="R68" s="191" t="e">
        <f t="shared" si="0"/>
        <v>#NUM!</v>
      </c>
    </row>
    <row r="69" spans="13:18">
      <c r="M69" s="420">
        <v>65</v>
      </c>
      <c r="N69" s="38">
        <f>EmpDetail!B68</f>
        <v>0</v>
      </c>
      <c r="O69" s="420">
        <f>EmpDetail!C68</f>
        <v>0</v>
      </c>
      <c r="P69" s="420">
        <f>EmpDetail!D68</f>
        <v>0</v>
      </c>
      <c r="Q69" s="191">
        <f>EmpDetail!E68</f>
        <v>0</v>
      </c>
      <c r="R69" s="191" t="e">
        <f t="shared" si="0"/>
        <v>#NUM!</v>
      </c>
    </row>
    <row r="70" spans="13:18">
      <c r="M70" s="420">
        <v>66</v>
      </c>
      <c r="N70" s="38">
        <f>EmpDetail!B69</f>
        <v>0</v>
      </c>
      <c r="O70" s="420">
        <f>EmpDetail!C69</f>
        <v>0</v>
      </c>
      <c r="P70" s="420">
        <f>EmpDetail!D69</f>
        <v>0</v>
      </c>
      <c r="Q70" s="191">
        <f>EmpDetail!E69</f>
        <v>0</v>
      </c>
      <c r="R70" s="191" t="e">
        <f t="shared" ref="R70:R104" si="1">IF(Q70="","",DATE(YEAR(Q70-1)+60,(MONTH(Q70-1))+1,0))</f>
        <v>#NUM!</v>
      </c>
    </row>
    <row r="71" spans="13:18">
      <c r="M71" s="420">
        <v>67</v>
      </c>
      <c r="N71" s="38">
        <f>EmpDetail!B70</f>
        <v>0</v>
      </c>
      <c r="O71" s="420">
        <f>EmpDetail!C70</f>
        <v>0</v>
      </c>
      <c r="P71" s="420">
        <f>EmpDetail!D70</f>
        <v>0</v>
      </c>
      <c r="Q71" s="191">
        <f>EmpDetail!E70</f>
        <v>0</v>
      </c>
      <c r="R71" s="191" t="e">
        <f t="shared" si="1"/>
        <v>#NUM!</v>
      </c>
    </row>
    <row r="72" spans="13:18">
      <c r="M72" s="420">
        <v>68</v>
      </c>
      <c r="N72" s="38">
        <f>EmpDetail!B71</f>
        <v>0</v>
      </c>
      <c r="O72" s="420">
        <f>EmpDetail!C71</f>
        <v>0</v>
      </c>
      <c r="P72" s="420">
        <f>EmpDetail!D71</f>
        <v>0</v>
      </c>
      <c r="Q72" s="191">
        <f>EmpDetail!E71</f>
        <v>0</v>
      </c>
      <c r="R72" s="191" t="e">
        <f t="shared" si="1"/>
        <v>#NUM!</v>
      </c>
    </row>
    <row r="73" spans="13:18">
      <c r="M73" s="420">
        <v>69</v>
      </c>
      <c r="N73" s="38">
        <f>EmpDetail!B72</f>
        <v>0</v>
      </c>
      <c r="O73" s="420">
        <f>EmpDetail!C72</f>
        <v>0</v>
      </c>
      <c r="P73" s="420">
        <f>EmpDetail!D72</f>
        <v>0</v>
      </c>
      <c r="Q73" s="191">
        <f>EmpDetail!E72</f>
        <v>0</v>
      </c>
      <c r="R73" s="191" t="e">
        <f t="shared" si="1"/>
        <v>#NUM!</v>
      </c>
    </row>
    <row r="74" spans="13:18">
      <c r="M74" s="420">
        <v>70</v>
      </c>
      <c r="N74" s="38">
        <f>EmpDetail!B73</f>
        <v>0</v>
      </c>
      <c r="O74" s="420">
        <f>EmpDetail!C73</f>
        <v>0</v>
      </c>
      <c r="P74" s="420">
        <f>EmpDetail!D73</f>
        <v>0</v>
      </c>
      <c r="Q74" s="191">
        <f>EmpDetail!E73</f>
        <v>0</v>
      </c>
      <c r="R74" s="191" t="e">
        <f t="shared" si="1"/>
        <v>#NUM!</v>
      </c>
    </row>
    <row r="75" spans="13:18">
      <c r="M75" s="420">
        <v>71</v>
      </c>
      <c r="N75" s="38">
        <f>EmpDetail!B74</f>
        <v>0</v>
      </c>
      <c r="O75" s="420">
        <f>EmpDetail!C74</f>
        <v>0</v>
      </c>
      <c r="P75" s="420">
        <f>EmpDetail!D74</f>
        <v>0</v>
      </c>
      <c r="Q75" s="191">
        <f>EmpDetail!E74</f>
        <v>0</v>
      </c>
      <c r="R75" s="191" t="e">
        <f t="shared" si="1"/>
        <v>#NUM!</v>
      </c>
    </row>
    <row r="76" spans="13:18">
      <c r="M76" s="420">
        <v>72</v>
      </c>
      <c r="N76" s="38">
        <f>EmpDetail!B75</f>
        <v>0</v>
      </c>
      <c r="O76" s="420">
        <f>EmpDetail!C75</f>
        <v>0</v>
      </c>
      <c r="P76" s="420">
        <f>EmpDetail!D75</f>
        <v>0</v>
      </c>
      <c r="Q76" s="191">
        <f>EmpDetail!E75</f>
        <v>0</v>
      </c>
      <c r="R76" s="191" t="e">
        <f t="shared" si="1"/>
        <v>#NUM!</v>
      </c>
    </row>
    <row r="77" spans="13:18">
      <c r="M77" s="420">
        <v>73</v>
      </c>
      <c r="N77" s="38">
        <f>EmpDetail!B76</f>
        <v>0</v>
      </c>
      <c r="O77" s="420">
        <f>EmpDetail!C76</f>
        <v>0</v>
      </c>
      <c r="P77" s="420">
        <f>EmpDetail!D76</f>
        <v>0</v>
      </c>
      <c r="Q77" s="191">
        <f>EmpDetail!E76</f>
        <v>0</v>
      </c>
      <c r="R77" s="191" t="e">
        <f t="shared" si="1"/>
        <v>#NUM!</v>
      </c>
    </row>
    <row r="78" spans="13:18">
      <c r="M78" s="420">
        <v>74</v>
      </c>
      <c r="N78" s="38">
        <f>EmpDetail!B77</f>
        <v>0</v>
      </c>
      <c r="O78" s="420">
        <f>EmpDetail!C77</f>
        <v>0</v>
      </c>
      <c r="P78" s="420">
        <f>EmpDetail!D77</f>
        <v>0</v>
      </c>
      <c r="Q78" s="191">
        <f>EmpDetail!E77</f>
        <v>0</v>
      </c>
      <c r="R78" s="191" t="e">
        <f t="shared" si="1"/>
        <v>#NUM!</v>
      </c>
    </row>
    <row r="79" spans="13:18">
      <c r="M79" s="420">
        <v>75</v>
      </c>
      <c r="N79" s="38">
        <f>EmpDetail!B78</f>
        <v>0</v>
      </c>
      <c r="O79" s="420">
        <f>EmpDetail!C78</f>
        <v>0</v>
      </c>
      <c r="P79" s="420">
        <f>EmpDetail!D78</f>
        <v>0</v>
      </c>
      <c r="Q79" s="191">
        <f>EmpDetail!E78</f>
        <v>0</v>
      </c>
      <c r="R79" s="191" t="e">
        <f t="shared" si="1"/>
        <v>#NUM!</v>
      </c>
    </row>
    <row r="80" spans="13:18">
      <c r="M80" s="420">
        <v>76</v>
      </c>
      <c r="N80" s="38">
        <f>EmpDetail!B79</f>
        <v>0</v>
      </c>
      <c r="O80" s="420">
        <f>EmpDetail!C79</f>
        <v>0</v>
      </c>
      <c r="P80" s="420">
        <f>EmpDetail!D79</f>
        <v>0</v>
      </c>
      <c r="Q80" s="191">
        <f>EmpDetail!E79</f>
        <v>0</v>
      </c>
      <c r="R80" s="191" t="e">
        <f t="shared" si="1"/>
        <v>#NUM!</v>
      </c>
    </row>
    <row r="81" spans="13:18">
      <c r="M81" s="420">
        <v>77</v>
      </c>
      <c r="N81" s="38">
        <f>EmpDetail!B80</f>
        <v>0</v>
      </c>
      <c r="O81" s="420">
        <f>EmpDetail!C80</f>
        <v>0</v>
      </c>
      <c r="P81" s="420">
        <f>EmpDetail!D80</f>
        <v>0</v>
      </c>
      <c r="Q81" s="191">
        <f>EmpDetail!E80</f>
        <v>0</v>
      </c>
      <c r="R81" s="191" t="e">
        <f t="shared" si="1"/>
        <v>#NUM!</v>
      </c>
    </row>
    <row r="82" spans="13:18">
      <c r="M82" s="420">
        <v>78</v>
      </c>
      <c r="N82" s="38">
        <f>EmpDetail!B81</f>
        <v>0</v>
      </c>
      <c r="O82" s="420">
        <f>EmpDetail!C81</f>
        <v>0</v>
      </c>
      <c r="P82" s="420">
        <f>EmpDetail!D81</f>
        <v>0</v>
      </c>
      <c r="Q82" s="191">
        <f>EmpDetail!E81</f>
        <v>0</v>
      </c>
      <c r="R82" s="191" t="e">
        <f t="shared" si="1"/>
        <v>#NUM!</v>
      </c>
    </row>
    <row r="83" spans="13:18">
      <c r="M83" s="420">
        <v>79</v>
      </c>
      <c r="N83" s="38">
        <f>EmpDetail!B82</f>
        <v>0</v>
      </c>
      <c r="O83" s="420">
        <f>EmpDetail!C82</f>
        <v>0</v>
      </c>
      <c r="P83" s="420">
        <f>EmpDetail!D82</f>
        <v>0</v>
      </c>
      <c r="Q83" s="191">
        <f>EmpDetail!E82</f>
        <v>0</v>
      </c>
      <c r="R83" s="191" t="e">
        <f t="shared" si="1"/>
        <v>#NUM!</v>
      </c>
    </row>
    <row r="84" spans="13:18">
      <c r="M84" s="420">
        <v>80</v>
      </c>
      <c r="N84" s="38">
        <f>EmpDetail!B83</f>
        <v>0</v>
      </c>
      <c r="O84" s="420">
        <f>EmpDetail!C83</f>
        <v>0</v>
      </c>
      <c r="P84" s="420">
        <f>EmpDetail!D83</f>
        <v>0</v>
      </c>
      <c r="Q84" s="191">
        <f>EmpDetail!E83</f>
        <v>0</v>
      </c>
      <c r="R84" s="191" t="e">
        <f t="shared" si="1"/>
        <v>#NUM!</v>
      </c>
    </row>
    <row r="85" spans="13:18">
      <c r="M85" s="420">
        <v>81</v>
      </c>
      <c r="N85" s="38">
        <f>EmpDetail!B84</f>
        <v>0</v>
      </c>
      <c r="O85" s="420">
        <f>EmpDetail!C84</f>
        <v>0</v>
      </c>
      <c r="P85" s="420">
        <f>EmpDetail!D84</f>
        <v>0</v>
      </c>
      <c r="Q85" s="191">
        <f>EmpDetail!E84</f>
        <v>0</v>
      </c>
      <c r="R85" s="191" t="e">
        <f t="shared" si="1"/>
        <v>#NUM!</v>
      </c>
    </row>
    <row r="86" spans="13:18">
      <c r="M86" s="420">
        <v>82</v>
      </c>
      <c r="N86" s="38">
        <f>EmpDetail!B85</f>
        <v>0</v>
      </c>
      <c r="O86" s="420">
        <f>EmpDetail!C85</f>
        <v>0</v>
      </c>
      <c r="P86" s="420">
        <f>EmpDetail!D85</f>
        <v>0</v>
      </c>
      <c r="Q86" s="191">
        <f>EmpDetail!E85</f>
        <v>0</v>
      </c>
      <c r="R86" s="191" t="e">
        <f t="shared" si="1"/>
        <v>#NUM!</v>
      </c>
    </row>
    <row r="87" spans="13:18">
      <c r="M87" s="420">
        <v>83</v>
      </c>
      <c r="N87" s="38">
        <f>EmpDetail!B86</f>
        <v>0</v>
      </c>
      <c r="O87" s="420">
        <f>EmpDetail!C86</f>
        <v>0</v>
      </c>
      <c r="P87" s="420">
        <f>EmpDetail!D86</f>
        <v>0</v>
      </c>
      <c r="Q87" s="191">
        <f>EmpDetail!E86</f>
        <v>0</v>
      </c>
      <c r="R87" s="191" t="e">
        <f t="shared" si="1"/>
        <v>#NUM!</v>
      </c>
    </row>
    <row r="88" spans="13:18">
      <c r="M88" s="420">
        <v>84</v>
      </c>
      <c r="N88" s="38">
        <f>EmpDetail!B87</f>
        <v>0</v>
      </c>
      <c r="O88" s="420">
        <f>EmpDetail!C87</f>
        <v>0</v>
      </c>
      <c r="P88" s="420">
        <f>EmpDetail!D87</f>
        <v>0</v>
      </c>
      <c r="Q88" s="191">
        <f>EmpDetail!E87</f>
        <v>0</v>
      </c>
      <c r="R88" s="191" t="e">
        <f t="shared" si="1"/>
        <v>#NUM!</v>
      </c>
    </row>
    <row r="89" spans="13:18">
      <c r="M89" s="420">
        <v>85</v>
      </c>
      <c r="N89" s="38">
        <f>EmpDetail!B88</f>
        <v>0</v>
      </c>
      <c r="O89" s="420">
        <f>EmpDetail!C88</f>
        <v>0</v>
      </c>
      <c r="P89" s="420">
        <f>EmpDetail!D88</f>
        <v>0</v>
      </c>
      <c r="Q89" s="191">
        <f>EmpDetail!E88</f>
        <v>0</v>
      </c>
      <c r="R89" s="191" t="e">
        <f t="shared" si="1"/>
        <v>#NUM!</v>
      </c>
    </row>
    <row r="90" spans="13:18">
      <c r="M90" s="420">
        <v>86</v>
      </c>
      <c r="N90" s="38">
        <f>EmpDetail!B89</f>
        <v>0</v>
      </c>
      <c r="O90" s="420">
        <f>EmpDetail!C89</f>
        <v>0</v>
      </c>
      <c r="P90" s="420">
        <f>EmpDetail!D89</f>
        <v>0</v>
      </c>
      <c r="Q90" s="191">
        <f>EmpDetail!E89</f>
        <v>0</v>
      </c>
      <c r="R90" s="191" t="e">
        <f t="shared" si="1"/>
        <v>#NUM!</v>
      </c>
    </row>
    <row r="91" spans="13:18">
      <c r="M91" s="420">
        <v>87</v>
      </c>
      <c r="N91" s="38">
        <f>EmpDetail!B90</f>
        <v>0</v>
      </c>
      <c r="O91" s="420">
        <f>EmpDetail!C90</f>
        <v>0</v>
      </c>
      <c r="P91" s="420">
        <f>EmpDetail!D90</f>
        <v>0</v>
      </c>
      <c r="Q91" s="191">
        <f>EmpDetail!E90</f>
        <v>0</v>
      </c>
      <c r="R91" s="191" t="e">
        <f t="shared" si="1"/>
        <v>#NUM!</v>
      </c>
    </row>
    <row r="92" spans="13:18">
      <c r="M92" s="420">
        <v>88</v>
      </c>
      <c r="N92" s="38">
        <f>EmpDetail!B91</f>
        <v>0</v>
      </c>
      <c r="O92" s="420">
        <f>EmpDetail!C91</f>
        <v>0</v>
      </c>
      <c r="P92" s="420">
        <f>EmpDetail!D91</f>
        <v>0</v>
      </c>
      <c r="Q92" s="191">
        <f>EmpDetail!E91</f>
        <v>0</v>
      </c>
      <c r="R92" s="191" t="e">
        <f t="shared" si="1"/>
        <v>#NUM!</v>
      </c>
    </row>
    <row r="93" spans="13:18">
      <c r="M93" s="420">
        <v>89</v>
      </c>
      <c r="N93" s="38">
        <f>EmpDetail!B92</f>
        <v>0</v>
      </c>
      <c r="O93" s="420">
        <f>EmpDetail!C92</f>
        <v>0</v>
      </c>
      <c r="P93" s="420">
        <f>EmpDetail!D92</f>
        <v>0</v>
      </c>
      <c r="Q93" s="191">
        <f>EmpDetail!E92</f>
        <v>0</v>
      </c>
      <c r="R93" s="191" t="e">
        <f t="shared" si="1"/>
        <v>#NUM!</v>
      </c>
    </row>
    <row r="94" spans="13:18">
      <c r="M94" s="420">
        <v>90</v>
      </c>
      <c r="N94" s="38">
        <f>EmpDetail!B93</f>
        <v>0</v>
      </c>
      <c r="O94" s="420">
        <f>EmpDetail!C93</f>
        <v>0</v>
      </c>
      <c r="P94" s="420">
        <f>EmpDetail!D93</f>
        <v>0</v>
      </c>
      <c r="Q94" s="191">
        <f>EmpDetail!E93</f>
        <v>0</v>
      </c>
      <c r="R94" s="191" t="e">
        <f t="shared" si="1"/>
        <v>#NUM!</v>
      </c>
    </row>
    <row r="95" spans="13:18">
      <c r="M95" s="420">
        <v>91</v>
      </c>
      <c r="N95" s="38">
        <f>EmpDetail!B94</f>
        <v>0</v>
      </c>
      <c r="O95" s="420">
        <f>EmpDetail!C94</f>
        <v>0</v>
      </c>
      <c r="P95" s="420">
        <f>EmpDetail!D94</f>
        <v>0</v>
      </c>
      <c r="Q95" s="191">
        <f>EmpDetail!E94</f>
        <v>0</v>
      </c>
      <c r="R95" s="191" t="e">
        <f t="shared" si="1"/>
        <v>#NUM!</v>
      </c>
    </row>
    <row r="96" spans="13:18">
      <c r="M96" s="420">
        <v>92</v>
      </c>
      <c r="N96" s="38">
        <f>EmpDetail!B95</f>
        <v>0</v>
      </c>
      <c r="O96" s="420">
        <f>EmpDetail!C95</f>
        <v>0</v>
      </c>
      <c r="P96" s="420">
        <f>EmpDetail!D95</f>
        <v>0</v>
      </c>
      <c r="Q96" s="191">
        <f>EmpDetail!E95</f>
        <v>0</v>
      </c>
      <c r="R96" s="191" t="e">
        <f t="shared" si="1"/>
        <v>#NUM!</v>
      </c>
    </row>
    <row r="97" spans="13:18">
      <c r="M97" s="420">
        <v>93</v>
      </c>
      <c r="N97" s="38">
        <f>EmpDetail!B96</f>
        <v>0</v>
      </c>
      <c r="O97" s="420">
        <f>EmpDetail!C96</f>
        <v>0</v>
      </c>
      <c r="P97" s="420">
        <f>EmpDetail!D96</f>
        <v>0</v>
      </c>
      <c r="Q97" s="191">
        <f>EmpDetail!E96</f>
        <v>0</v>
      </c>
      <c r="R97" s="191" t="e">
        <f t="shared" si="1"/>
        <v>#NUM!</v>
      </c>
    </row>
    <row r="98" spans="13:18">
      <c r="M98" s="420">
        <v>94</v>
      </c>
      <c r="N98" s="38">
        <f>EmpDetail!B97</f>
        <v>0</v>
      </c>
      <c r="O98" s="420">
        <f>EmpDetail!C97</f>
        <v>0</v>
      </c>
      <c r="P98" s="420">
        <f>EmpDetail!D97</f>
        <v>0</v>
      </c>
      <c r="Q98" s="191">
        <f>EmpDetail!E97</f>
        <v>0</v>
      </c>
      <c r="R98" s="191" t="e">
        <f t="shared" si="1"/>
        <v>#NUM!</v>
      </c>
    </row>
    <row r="99" spans="13:18">
      <c r="M99" s="420">
        <v>95</v>
      </c>
      <c r="N99" s="38">
        <f>EmpDetail!B98</f>
        <v>0</v>
      </c>
      <c r="O99" s="420">
        <f>EmpDetail!C98</f>
        <v>0</v>
      </c>
      <c r="P99" s="420">
        <f>EmpDetail!D98</f>
        <v>0</v>
      </c>
      <c r="Q99" s="191">
        <f>EmpDetail!E98</f>
        <v>0</v>
      </c>
      <c r="R99" s="191" t="e">
        <f t="shared" si="1"/>
        <v>#NUM!</v>
      </c>
    </row>
    <row r="100" spans="13:18">
      <c r="M100" s="420">
        <v>96</v>
      </c>
      <c r="N100" s="38">
        <f>EmpDetail!B99</f>
        <v>0</v>
      </c>
      <c r="O100" s="420">
        <f>EmpDetail!C99</f>
        <v>0</v>
      </c>
      <c r="P100" s="420">
        <f>EmpDetail!D99</f>
        <v>0</v>
      </c>
      <c r="Q100" s="191">
        <f>EmpDetail!E99</f>
        <v>0</v>
      </c>
      <c r="R100" s="191" t="e">
        <f t="shared" si="1"/>
        <v>#NUM!</v>
      </c>
    </row>
    <row r="101" spans="13:18">
      <c r="M101" s="420">
        <v>97</v>
      </c>
      <c r="N101" s="38">
        <f>EmpDetail!B100</f>
        <v>0</v>
      </c>
      <c r="O101" s="420">
        <f>EmpDetail!C100</f>
        <v>0</v>
      </c>
      <c r="P101" s="420">
        <f>EmpDetail!D100</f>
        <v>0</v>
      </c>
      <c r="Q101" s="191">
        <f>EmpDetail!E100</f>
        <v>0</v>
      </c>
      <c r="R101" s="191" t="e">
        <f t="shared" si="1"/>
        <v>#NUM!</v>
      </c>
    </row>
    <row r="102" spans="13:18">
      <c r="M102" s="420">
        <v>98</v>
      </c>
      <c r="N102" s="38">
        <f>EmpDetail!B101</f>
        <v>0</v>
      </c>
      <c r="O102" s="420">
        <f>EmpDetail!C101</f>
        <v>0</v>
      </c>
      <c r="P102" s="420">
        <f>EmpDetail!D101</f>
        <v>0</v>
      </c>
      <c r="Q102" s="191">
        <f>EmpDetail!E101</f>
        <v>0</v>
      </c>
      <c r="R102" s="191" t="e">
        <f t="shared" si="1"/>
        <v>#NUM!</v>
      </c>
    </row>
    <row r="103" spans="13:18">
      <c r="M103" s="420">
        <v>99</v>
      </c>
      <c r="N103" s="38">
        <f>EmpDetail!B102</f>
        <v>0</v>
      </c>
      <c r="O103" s="420">
        <f>EmpDetail!C102</f>
        <v>0</v>
      </c>
      <c r="P103" s="420">
        <f>EmpDetail!D102</f>
        <v>0</v>
      </c>
      <c r="Q103" s="191">
        <f>EmpDetail!E102</f>
        <v>0</v>
      </c>
      <c r="R103" s="191" t="e">
        <f t="shared" si="1"/>
        <v>#NUM!</v>
      </c>
    </row>
    <row r="104" spans="13:18">
      <c r="M104" s="420">
        <v>100</v>
      </c>
      <c r="N104" s="38">
        <f>EmpDetail!B103</f>
        <v>0</v>
      </c>
      <c r="O104" s="420">
        <f>EmpDetail!C103</f>
        <v>0</v>
      </c>
      <c r="P104" s="420">
        <f>EmpDetail!D103</f>
        <v>0</v>
      </c>
      <c r="Q104" s="191">
        <f>EmpDetail!E103</f>
        <v>0</v>
      </c>
      <c r="R104" s="191" t="e">
        <f t="shared" si="1"/>
        <v>#NUM!</v>
      </c>
    </row>
  </sheetData>
  <sheetProtection password="87C9" sheet="1" objects="1" scenarios="1"/>
  <protectedRanges>
    <protectedRange sqref="K6" name="Range3"/>
    <protectedRange sqref="F2" name="Range1_1"/>
    <protectedRange sqref="B7" name="Range2"/>
  </protectedRanges>
  <mergeCells count="12">
    <mergeCell ref="J5:L5"/>
    <mergeCell ref="A1:F1"/>
    <mergeCell ref="A3:F3"/>
    <mergeCell ref="A5:F5"/>
    <mergeCell ref="B6:C6"/>
    <mergeCell ref="D6:F6"/>
    <mergeCell ref="D13:F13"/>
    <mergeCell ref="C7:F7"/>
    <mergeCell ref="A8:F8"/>
    <mergeCell ref="D11:F11"/>
    <mergeCell ref="D12:F12"/>
    <mergeCell ref="A9:E9"/>
  </mergeCells>
  <pageMargins left="0.7" right="0.7" top="0.75" bottom="0.75" header="0.3" footer="0.3"/>
  <pageSetup paperSize="9" orientation="portrait" blackAndWhite="1" verticalDpi="0" r:id="rId1"/>
  <drawing r:id="rId2"/>
</worksheet>
</file>

<file path=xl/worksheets/sheet42.xml><?xml version="1.0" encoding="utf-8"?>
<worksheet xmlns="http://schemas.openxmlformats.org/spreadsheetml/2006/main" xmlns:r="http://schemas.openxmlformats.org/officeDocument/2006/relationships">
  <sheetPr codeName="Sheet42"/>
  <dimension ref="A1:R104"/>
  <sheetViews>
    <sheetView showGridLines="0" showRowColHeaders="0" workbookViewId="0">
      <selection activeCell="A5" sqref="A5:F5"/>
    </sheetView>
  </sheetViews>
  <sheetFormatPr defaultRowHeight="14.4"/>
  <cols>
    <col min="1" max="1" width="10.44140625" customWidth="1"/>
    <col min="2" max="2" width="13" customWidth="1"/>
    <col min="3" max="3" width="12.109375" customWidth="1"/>
    <col min="4" max="4" width="18.44140625" customWidth="1"/>
    <col min="5" max="5" width="10.88671875" customWidth="1"/>
    <col min="6" max="6" width="12.88671875" customWidth="1"/>
    <col min="7" max="7" width="5" customWidth="1"/>
    <col min="8" max="8" width="0.109375" customWidth="1"/>
    <col min="9" max="9" width="3.44140625" hidden="1" customWidth="1"/>
    <col min="13" max="18" width="0" hidden="1" customWidth="1"/>
  </cols>
  <sheetData>
    <row r="1" spans="1:18" ht="18">
      <c r="A1" s="1632" t="str">
        <f>Master!G2&amp;Master!H2</f>
        <v>कार्यालय&amp;राजकीय उच्च माध्यमिक विद्यालय ]चौगाई]टोंक</v>
      </c>
      <c r="B1" s="1632"/>
      <c r="C1" s="1632"/>
      <c r="D1" s="1632"/>
      <c r="E1" s="1632"/>
      <c r="F1" s="1632"/>
      <c r="G1" s="91"/>
      <c r="H1" s="91"/>
    </row>
    <row r="2" spans="1:18" ht="15.75" customHeight="1">
      <c r="A2" s="480" t="s">
        <v>283</v>
      </c>
      <c r="B2" s="481" t="str">
        <f>Master!H3&amp;Master!I3&amp;Master!J3&amp;Master!E3&amp;"/"</f>
        <v>राउमावि/चौगाई/संस्था/2021-22/</v>
      </c>
      <c r="C2" s="482"/>
      <c r="D2" s="483"/>
      <c r="E2" s="480" t="s">
        <v>226</v>
      </c>
      <c r="F2" s="487">
        <f ca="1">TODAY()</f>
        <v>44369</v>
      </c>
      <c r="G2" s="91"/>
      <c r="H2" s="91"/>
    </row>
    <row r="3" spans="1:18" ht="21">
      <c r="A3" s="1937" t="s">
        <v>1018</v>
      </c>
      <c r="B3" s="1937"/>
      <c r="C3" s="1937"/>
      <c r="D3" s="1937"/>
      <c r="E3" s="1937"/>
      <c r="F3" s="1937"/>
      <c r="G3" s="91"/>
      <c r="H3" s="91"/>
    </row>
    <row r="4" spans="1:18" ht="18">
      <c r="A4" s="228"/>
      <c r="B4" s="228"/>
      <c r="C4" s="228"/>
      <c r="D4" s="228"/>
      <c r="E4" s="228"/>
      <c r="F4" s="228"/>
      <c r="G4" s="91"/>
      <c r="H4" s="91"/>
      <c r="N4" s="38" t="str">
        <f>IF(ISNA(VLOOKUP($K6,$M$5:$R$104,2,FALSE)),"",VLOOKUP($K6,$M$5:$R$104,2,FALSE))</f>
        <v>d`".kk xaxoky</v>
      </c>
      <c r="O4" s="38" t="str">
        <f>IF(ISNA(VLOOKUP($K6,$M$5:$R$104,3,FALSE)),"",VLOOKUP($K6,$M$5:$R$104,3,FALSE))</f>
        <v>अध्यापक ग्रेड III</v>
      </c>
      <c r="P4" s="38" t="str">
        <f>IF(ISNA(VLOOKUP($K6,$M$5:$R$104,4,FALSE)),"",VLOOKUP($K6,$M$5:$R$104,4,FALSE))</f>
        <v>राउप्रावि गोरधनपुरा</v>
      </c>
      <c r="Q4" s="191">
        <f>IF(ISNA(VLOOKUP($K6,$M$5:$R$104,6,FALSE)),"",VLOOKUP($K6,$M$5:$R$104,6,FALSE))</f>
        <v>56795</v>
      </c>
      <c r="R4" s="420"/>
    </row>
    <row r="5" spans="1:18" ht="21">
      <c r="A5" s="1902" t="str">
        <f>"izekf.kr fd;k tkrk gS fd Jh@Jhefr "&amp;N4&amp;" inuke "&amp;O4</f>
        <v>izekf.kr fd;k tkrk gS fd Jh@Jhefr d`".kk xaxoky inuke अध्यापक ग्रेड III</v>
      </c>
      <c r="B5" s="1902"/>
      <c r="C5" s="1902"/>
      <c r="D5" s="1902"/>
      <c r="E5" s="1902"/>
      <c r="F5" s="1902"/>
      <c r="G5" s="91"/>
      <c r="H5" s="91"/>
      <c r="J5" s="1936" t="s">
        <v>1524</v>
      </c>
      <c r="K5" s="1936"/>
      <c r="L5" s="1936"/>
      <c r="M5">
        <v>1</v>
      </c>
      <c r="N5" s="38" t="str">
        <f>EmpDetail!B4</f>
        <v>fd'ku yky cSjok</v>
      </c>
      <c r="O5" s="420" t="str">
        <f>EmpDetail!C4</f>
        <v>प्रधानाचार्य</v>
      </c>
      <c r="P5" s="420" t="str">
        <f>EmpDetail!D4</f>
        <v>राउमावि चौगाई</v>
      </c>
      <c r="Q5" s="191">
        <f>EmpDetail!E4</f>
        <v>22656</v>
      </c>
      <c r="R5" s="191">
        <f>IF(Q5="","",DATE(YEAR(Q5-1)+60,(MONTH(Q5-1))+1,0))</f>
        <v>44592</v>
      </c>
    </row>
    <row r="6" spans="1:18" ht="18">
      <c r="A6" s="484" t="s">
        <v>934</v>
      </c>
      <c r="B6" s="1898" t="str">
        <f>P4</f>
        <v>राउप्रावि गोरधनपुरा</v>
      </c>
      <c r="C6" s="1898"/>
      <c r="D6" s="1899" t="s">
        <v>1519</v>
      </c>
      <c r="E6" s="1899"/>
      <c r="F6" s="1899"/>
      <c r="G6" s="91"/>
      <c r="H6" s="91"/>
      <c r="K6" s="417">
        <v>33</v>
      </c>
      <c r="M6" s="420">
        <v>2</v>
      </c>
      <c r="N6" s="38" t="str">
        <f>EmpDetail!B5</f>
        <v>iwj.k pUn y{kdkj</v>
      </c>
      <c r="O6" s="420" t="str">
        <f>EmpDetail!C5</f>
        <v>व्याख्याता</v>
      </c>
      <c r="P6" s="420" t="str">
        <f>EmpDetail!D5</f>
        <v>राउमावि चौगाई</v>
      </c>
      <c r="Q6" s="191">
        <f>EmpDetail!E5</f>
        <v>26122</v>
      </c>
      <c r="R6" s="191">
        <f t="shared" ref="R6:R69" si="0">IF(Q6="","",DATE(YEAR(Q6-1)+60,(MONTH(Q6-1))+1,0))</f>
        <v>48060</v>
      </c>
    </row>
    <row r="7" spans="1:18" ht="18">
      <c r="A7" s="486" t="s">
        <v>226</v>
      </c>
      <c r="B7" s="464">
        <f>Q4</f>
        <v>56795</v>
      </c>
      <c r="C7" s="1900" t="s">
        <v>1529</v>
      </c>
      <c r="D7" s="1900"/>
      <c r="E7" s="1900"/>
      <c r="F7" s="1900"/>
      <c r="G7" s="91"/>
      <c r="H7" s="91"/>
      <c r="M7" s="420">
        <v>3</v>
      </c>
      <c r="N7" s="38" t="str">
        <f>EmpDetail!B6</f>
        <v>jktsUnz dqekj tSu</v>
      </c>
      <c r="O7" s="420" t="str">
        <f>EmpDetail!C6</f>
        <v>व्याख्याता</v>
      </c>
      <c r="P7" s="420" t="str">
        <f>EmpDetail!D6</f>
        <v>राउमावि चौगाई</v>
      </c>
      <c r="Q7" s="191">
        <f>EmpDetail!E6</f>
        <v>25095</v>
      </c>
      <c r="R7" s="191">
        <f t="shared" si="0"/>
        <v>47026</v>
      </c>
    </row>
    <row r="8" spans="1:18" ht="18">
      <c r="A8" s="1632" t="str">
        <f>N4&amp;"  dk fdlh izdkj dk nh?kZ dkyhu ¼Hkou@okgu@QuhZpj@vxzhe½ "</f>
        <v xml:space="preserve">d`".kk xaxoky  dk fdlh izdkj dk nh?kZ dkyhu ¼Hkou@okgu@QuhZpj@vxzhe½ </v>
      </c>
      <c r="B8" s="1632"/>
      <c r="C8" s="1632"/>
      <c r="D8" s="1632"/>
      <c r="E8" s="1632"/>
      <c r="F8" s="1632"/>
      <c r="G8" s="91"/>
      <c r="H8" s="91"/>
      <c r="M8" s="420">
        <v>4</v>
      </c>
      <c r="N8" s="38" t="str">
        <f>EmpDetail!B7</f>
        <v>fd'ku yky cSjok</v>
      </c>
      <c r="O8" s="420" t="str">
        <f>EmpDetail!C7</f>
        <v>व्याख्याता</v>
      </c>
      <c r="P8" s="420" t="str">
        <f>EmpDetail!D7</f>
        <v>राउमावि चौगाई</v>
      </c>
      <c r="Q8" s="191">
        <f>EmpDetail!E7</f>
        <v>27217</v>
      </c>
      <c r="R8" s="191">
        <f t="shared" si="0"/>
        <v>49156</v>
      </c>
    </row>
    <row r="9" spans="1:18" ht="18">
      <c r="A9" s="1632" t="s">
        <v>1528</v>
      </c>
      <c r="B9" s="1632"/>
      <c r="C9" s="1632"/>
      <c r="D9" s="1632"/>
      <c r="E9" s="1632"/>
      <c r="F9" s="228"/>
      <c r="G9" s="91"/>
      <c r="H9" s="91"/>
      <c r="M9" s="420">
        <v>5</v>
      </c>
      <c r="N9" s="38" t="str">
        <f>EmpDetail!B8</f>
        <v>lR;ukjk;.k 'kekZ</v>
      </c>
      <c r="O9" s="420" t="str">
        <f>EmpDetail!C8</f>
        <v>वरिष्ठ अध्यापक</v>
      </c>
      <c r="P9" s="420" t="str">
        <f>EmpDetail!D8</f>
        <v>राउमावि चौगाई</v>
      </c>
      <c r="Q9" s="191">
        <f>EmpDetail!E8</f>
        <v>22828</v>
      </c>
      <c r="R9" s="191">
        <f t="shared" si="0"/>
        <v>44742</v>
      </c>
    </row>
    <row r="10" spans="1:18" ht="18">
      <c r="A10" s="228"/>
      <c r="B10" s="228"/>
      <c r="C10" s="228"/>
      <c r="D10" s="228"/>
      <c r="E10" s="228"/>
      <c r="F10" s="228"/>
      <c r="G10" s="91"/>
      <c r="H10" s="91"/>
      <c r="M10" s="420">
        <v>6</v>
      </c>
      <c r="N10" s="38" t="str">
        <f>EmpDetail!B9</f>
        <v>iq"ik tSu</v>
      </c>
      <c r="O10" s="420" t="str">
        <f>EmpDetail!C9</f>
        <v>वरिष्ठ अध्यापक</v>
      </c>
      <c r="P10" s="420" t="str">
        <f>EmpDetail!D9</f>
        <v>राउमावि चौगाई</v>
      </c>
      <c r="Q10" s="191">
        <f>EmpDetail!E9</f>
        <v>23477</v>
      </c>
      <c r="R10" s="191">
        <f t="shared" si="0"/>
        <v>45412</v>
      </c>
    </row>
    <row r="11" spans="1:18" ht="15.75" customHeight="1">
      <c r="A11" s="57"/>
      <c r="B11" s="57"/>
      <c r="C11" s="57"/>
      <c r="D11" s="1754" t="str">
        <f>Master!B2</f>
        <v>प्रधानाचार्य</v>
      </c>
      <c r="E11" s="1754"/>
      <c r="F11" s="1754"/>
      <c r="G11" s="91"/>
      <c r="H11" s="91"/>
      <c r="M11" s="420">
        <v>7</v>
      </c>
      <c r="N11" s="38" t="str">
        <f>EmpDetail!B10</f>
        <v>vk'kkjke eh.kk</v>
      </c>
      <c r="O11" s="420" t="str">
        <f>EmpDetail!C10</f>
        <v>वरिष्ठ अध्यापक</v>
      </c>
      <c r="P11" s="420" t="str">
        <f>EmpDetail!D10</f>
        <v>राउमावि चौगाई</v>
      </c>
      <c r="Q11" s="191">
        <f>EmpDetail!E10</f>
        <v>28652</v>
      </c>
      <c r="R11" s="191">
        <f t="shared" si="0"/>
        <v>50586</v>
      </c>
    </row>
    <row r="12" spans="1:18" ht="15.75" customHeight="1">
      <c r="A12" s="57"/>
      <c r="B12" s="57"/>
      <c r="C12" s="57"/>
      <c r="D12" s="1754" t="str">
        <f>Master!B3</f>
        <v xml:space="preserve">राजकीय उच्च माध्यमिक विद्यालय </v>
      </c>
      <c r="E12" s="1754"/>
      <c r="F12" s="1754"/>
      <c r="G12" s="91"/>
      <c r="H12" s="91"/>
      <c r="M12" s="420">
        <v>8</v>
      </c>
      <c r="N12" s="38" t="str">
        <f>EmpDetail!B11</f>
        <v>t;iky flag</v>
      </c>
      <c r="O12" s="420" t="str">
        <f>EmpDetail!C11</f>
        <v>वरिष्ठ अध्यापक</v>
      </c>
      <c r="P12" s="420" t="str">
        <f>EmpDetail!D11</f>
        <v>राउमावि चौगाई</v>
      </c>
      <c r="Q12" s="191">
        <f>EmpDetail!E11</f>
        <v>26331</v>
      </c>
      <c r="R12" s="191">
        <f t="shared" si="0"/>
        <v>48273</v>
      </c>
    </row>
    <row r="13" spans="1:18" ht="14.25" customHeight="1">
      <c r="A13" s="57"/>
      <c r="B13" s="57"/>
      <c r="C13" s="57"/>
      <c r="D13" s="1754" t="str">
        <f>Master!B4</f>
        <v>चौगाई]टोंक</v>
      </c>
      <c r="E13" s="1754"/>
      <c r="F13" s="1754"/>
      <c r="G13" s="91"/>
      <c r="H13" s="91"/>
      <c r="M13" s="420">
        <v>9</v>
      </c>
      <c r="N13" s="38" t="str">
        <f>EmpDetail!B12</f>
        <v>jkeizlkn jsxj</v>
      </c>
      <c r="O13" s="420" t="str">
        <f>EmpDetail!C12</f>
        <v>वरिष्ठ अध्यापक</v>
      </c>
      <c r="P13" s="420" t="str">
        <f>EmpDetail!D12</f>
        <v>राउमावि चौगाई</v>
      </c>
      <c r="Q13" s="191">
        <f>EmpDetail!E12</f>
        <v>28642</v>
      </c>
      <c r="R13" s="191">
        <f t="shared" si="0"/>
        <v>50556</v>
      </c>
    </row>
    <row r="14" spans="1:18" ht="18">
      <c r="A14" s="228"/>
      <c r="B14" s="228"/>
      <c r="C14" s="228"/>
      <c r="D14" s="228"/>
      <c r="E14" s="228"/>
      <c r="F14" s="228"/>
      <c r="G14" s="91"/>
      <c r="H14" s="91"/>
      <c r="M14" s="420">
        <v>10</v>
      </c>
      <c r="N14" s="38" t="str">
        <f>EmpDetail!B13</f>
        <v>egsUnz dqekj tkV</v>
      </c>
      <c r="O14" s="420" t="str">
        <f>EmpDetail!C13</f>
        <v>शारीरिक शिक्षक</v>
      </c>
      <c r="P14" s="420" t="str">
        <f>EmpDetail!D13</f>
        <v>राउमावि चौगाई</v>
      </c>
      <c r="Q14" s="191">
        <f>EmpDetail!E13</f>
        <v>27789</v>
      </c>
      <c r="R14" s="191">
        <f t="shared" si="0"/>
        <v>49705</v>
      </c>
    </row>
    <row r="15" spans="1:18" ht="18">
      <c r="A15" s="228"/>
      <c r="B15" s="228"/>
      <c r="C15" s="228"/>
      <c r="D15" s="228"/>
      <c r="E15" s="228"/>
      <c r="F15" s="228"/>
      <c r="G15" s="91"/>
      <c r="H15" s="91"/>
      <c r="M15" s="420">
        <v>11</v>
      </c>
      <c r="N15" s="38" t="str">
        <f>EmpDetail!B14</f>
        <v>NksVw yky jsxj</v>
      </c>
      <c r="O15" s="420" t="str">
        <f>EmpDetail!C14</f>
        <v>अध्यापक ग्रेड III</v>
      </c>
      <c r="P15" s="420" t="str">
        <f>EmpDetail!D14</f>
        <v>राउमावि चौगाई</v>
      </c>
      <c r="Q15" s="191">
        <f>EmpDetail!E14</f>
        <v>24663</v>
      </c>
      <c r="R15" s="191">
        <f t="shared" si="0"/>
        <v>46599</v>
      </c>
    </row>
    <row r="16" spans="1:18" ht="18">
      <c r="A16" s="228"/>
      <c r="B16" s="228"/>
      <c r="C16" s="228"/>
      <c r="D16" s="228"/>
      <c r="E16" s="228"/>
      <c r="F16" s="228"/>
      <c r="G16" s="91"/>
      <c r="H16" s="91"/>
      <c r="M16" s="420">
        <v>12</v>
      </c>
      <c r="N16" s="38" t="str">
        <f>EmpDetail!B15</f>
        <v>dUgS;k yky egkoj</v>
      </c>
      <c r="O16" s="420" t="str">
        <f>EmpDetail!C15</f>
        <v>अध्यापक ग्रेड III</v>
      </c>
      <c r="P16" s="420" t="str">
        <f>EmpDetail!D15</f>
        <v>राउमावि चौगाई</v>
      </c>
      <c r="Q16" s="191">
        <f>EmpDetail!E15</f>
        <v>22741</v>
      </c>
      <c r="R16" s="191">
        <f t="shared" si="0"/>
        <v>44681</v>
      </c>
    </row>
    <row r="17" spans="1:18" ht="18">
      <c r="A17" s="91"/>
      <c r="B17" s="91"/>
      <c r="C17" s="91"/>
      <c r="D17" s="91"/>
      <c r="E17" s="91"/>
      <c r="F17" s="91"/>
      <c r="G17" s="91"/>
      <c r="H17" s="91"/>
      <c r="M17" s="420">
        <v>13</v>
      </c>
      <c r="N17" s="38" t="str">
        <f>EmpDetail!B16</f>
        <v>prqHkqZt tkV</v>
      </c>
      <c r="O17" s="420" t="str">
        <f>EmpDetail!C16</f>
        <v>अध्यापक ग्रेड III</v>
      </c>
      <c r="P17" s="420" t="str">
        <f>EmpDetail!D16</f>
        <v>राउमावि चौगाई</v>
      </c>
      <c r="Q17" s="191">
        <f>EmpDetail!E16</f>
        <v>27854</v>
      </c>
      <c r="R17" s="191">
        <f t="shared" si="0"/>
        <v>49795</v>
      </c>
    </row>
    <row r="18" spans="1:18" ht="18">
      <c r="A18" s="91"/>
      <c r="B18" s="91"/>
      <c r="C18" s="91"/>
      <c r="D18" s="91"/>
      <c r="E18" s="91"/>
      <c r="F18" s="91"/>
      <c r="G18" s="91"/>
      <c r="H18" s="91"/>
      <c r="M18" s="420">
        <v>14</v>
      </c>
      <c r="N18" s="38" t="str">
        <f>EmpDetail!B17</f>
        <v>vklsQk [kku</v>
      </c>
      <c r="O18" s="420" t="str">
        <f>EmpDetail!C17</f>
        <v>अध्यापक ग्रेड III</v>
      </c>
      <c r="P18" s="420" t="str">
        <f>EmpDetail!D17</f>
        <v>राउमावि चौगाई</v>
      </c>
      <c r="Q18" s="191">
        <f>EmpDetail!E17</f>
        <v>25943</v>
      </c>
      <c r="R18" s="191">
        <f t="shared" si="0"/>
        <v>47879</v>
      </c>
    </row>
    <row r="19" spans="1:18" ht="18">
      <c r="A19" s="91"/>
      <c r="B19" s="91"/>
      <c r="C19" s="91"/>
      <c r="D19" s="91"/>
      <c r="E19" s="91"/>
      <c r="F19" s="91"/>
      <c r="G19" s="91"/>
      <c r="H19" s="91"/>
      <c r="M19" s="420">
        <v>15</v>
      </c>
      <c r="N19" s="38" t="str">
        <f>EmpDetail!B18</f>
        <v>lq'khyk cSjok</v>
      </c>
      <c r="O19" s="420" t="str">
        <f>EmpDetail!C18</f>
        <v>कनिष्ठ सहायक</v>
      </c>
      <c r="P19" s="420" t="str">
        <f>EmpDetail!D18</f>
        <v>राउमावि चौगाई</v>
      </c>
      <c r="Q19" s="191">
        <f>EmpDetail!E18</f>
        <v>34700</v>
      </c>
      <c r="R19" s="191">
        <f t="shared" si="0"/>
        <v>56614</v>
      </c>
    </row>
    <row r="20" spans="1:18" ht="18">
      <c r="A20" s="91"/>
      <c r="B20" s="91"/>
      <c r="C20" s="91"/>
      <c r="D20" s="91"/>
      <c r="E20" s="91"/>
      <c r="F20" s="91"/>
      <c r="G20" s="91"/>
      <c r="H20" s="91"/>
      <c r="M20" s="420">
        <v>16</v>
      </c>
      <c r="N20" s="38" t="str">
        <f>EmpDetail!B19</f>
        <v>txnh'k izlkn rsyh</v>
      </c>
      <c r="O20" s="420" t="str">
        <f>EmpDetail!C19</f>
        <v>सहायक कर्मचारी</v>
      </c>
      <c r="P20" s="420" t="str">
        <f>EmpDetail!D19</f>
        <v>राउमावि चौगाई</v>
      </c>
      <c r="Q20" s="191">
        <f>EmpDetail!E19</f>
        <v>22801</v>
      </c>
      <c r="R20" s="191">
        <f t="shared" si="0"/>
        <v>44742</v>
      </c>
    </row>
    <row r="21" spans="1:18">
      <c r="M21" s="420">
        <v>17</v>
      </c>
      <c r="N21" s="38" t="str">
        <f>EmpDetail!B20</f>
        <v>jfoUnz dqekj tSu</v>
      </c>
      <c r="O21" s="420" t="str">
        <f>EmpDetail!C20</f>
        <v>अध्यापक ग्रेड III</v>
      </c>
      <c r="P21" s="420" t="str">
        <f>EmpDetail!D20</f>
        <v>राउप्रावि मोहिनी</v>
      </c>
      <c r="Q21" s="191">
        <f>EmpDetail!E20</f>
        <v>24708</v>
      </c>
      <c r="R21" s="191">
        <f t="shared" si="0"/>
        <v>46630</v>
      </c>
    </row>
    <row r="22" spans="1:18">
      <c r="M22" s="420">
        <v>18</v>
      </c>
      <c r="N22" s="38" t="str">
        <f>EmpDetail!B21</f>
        <v xml:space="preserve"> ';ke lqUnj ckxkSM</v>
      </c>
      <c r="O22" s="420" t="str">
        <f>EmpDetail!C21</f>
        <v>अध्यापक ग्रेड III</v>
      </c>
      <c r="P22" s="420" t="str">
        <f>EmpDetail!D21</f>
        <v>राउप्रावि मोहिनी</v>
      </c>
      <c r="Q22" s="191">
        <f>EmpDetail!E21</f>
        <v>30538</v>
      </c>
      <c r="R22" s="191">
        <f t="shared" si="0"/>
        <v>52474</v>
      </c>
    </row>
    <row r="23" spans="1:18">
      <c r="M23" s="420">
        <v>19</v>
      </c>
      <c r="N23" s="38" t="str">
        <f>EmpDetail!B22</f>
        <v>d`".kk 'kekZ</v>
      </c>
      <c r="O23" s="420" t="str">
        <f>EmpDetail!C22</f>
        <v>प्रबोधक</v>
      </c>
      <c r="P23" s="420" t="str">
        <f>EmpDetail!D22</f>
        <v>राउप्रावि मोहिनी</v>
      </c>
      <c r="Q23" s="191">
        <f>EmpDetail!E22</f>
        <v>26517</v>
      </c>
      <c r="R23" s="191">
        <f t="shared" si="0"/>
        <v>48457</v>
      </c>
    </row>
    <row r="24" spans="1:18">
      <c r="M24" s="420">
        <v>20</v>
      </c>
      <c r="N24" s="38" t="str">
        <f>EmpDetail!B23</f>
        <v>/keZsUnz pkS/kjh</v>
      </c>
      <c r="O24" s="420" t="str">
        <f>EmpDetail!C23</f>
        <v>अध्यापक ग्रेड III</v>
      </c>
      <c r="P24" s="420" t="str">
        <f>EmpDetail!D23</f>
        <v>राउप्रावि गोरधनपुरा</v>
      </c>
      <c r="Q24" s="191">
        <f>EmpDetail!E23</f>
        <v>32937</v>
      </c>
      <c r="R24" s="191">
        <f t="shared" si="0"/>
        <v>54878</v>
      </c>
    </row>
    <row r="25" spans="1:18">
      <c r="M25" s="420">
        <v>21</v>
      </c>
      <c r="N25" s="38" t="str">
        <f>EmpDetail!B24</f>
        <v>izgykn ekyh</v>
      </c>
      <c r="O25" s="420" t="str">
        <f>EmpDetail!C24</f>
        <v>प्रबोधक</v>
      </c>
      <c r="P25" s="420" t="str">
        <f>EmpDetail!D24</f>
        <v>राउप्रावि गोरधनपुरा</v>
      </c>
      <c r="Q25" s="191">
        <f>EmpDetail!E24</f>
        <v>27248</v>
      </c>
      <c r="R25" s="191">
        <f t="shared" si="0"/>
        <v>49187</v>
      </c>
    </row>
    <row r="26" spans="1:18">
      <c r="M26" s="420">
        <v>22</v>
      </c>
      <c r="N26" s="38" t="str">
        <f>EmpDetail!B25</f>
        <v>jken;ky xqtZj</v>
      </c>
      <c r="O26" s="420" t="str">
        <f>EmpDetail!C25</f>
        <v>प्रबोधक</v>
      </c>
      <c r="P26" s="420" t="str">
        <f>EmpDetail!D25</f>
        <v>राउप्रावि सोंदीफल</v>
      </c>
      <c r="Q26" s="191">
        <f>EmpDetail!E25</f>
        <v>28355</v>
      </c>
      <c r="R26" s="191">
        <f t="shared" si="0"/>
        <v>50283</v>
      </c>
    </row>
    <row r="27" spans="1:18">
      <c r="M27" s="420">
        <v>23</v>
      </c>
      <c r="N27" s="38" t="str">
        <f>EmpDetail!B26</f>
        <v>vkSeizdk'k tkV</v>
      </c>
      <c r="O27" s="420" t="str">
        <f>EmpDetail!C26</f>
        <v>अध्यापक ग्रेड III</v>
      </c>
      <c r="P27" s="420" t="str">
        <f>EmpDetail!D26</f>
        <v>राउप्रावि सोंदीफल</v>
      </c>
      <c r="Q27" s="191">
        <f>EmpDetail!E26</f>
        <v>30255</v>
      </c>
      <c r="R27" s="191">
        <f t="shared" si="0"/>
        <v>52170</v>
      </c>
    </row>
    <row r="28" spans="1:18">
      <c r="M28" s="420">
        <v>24</v>
      </c>
      <c r="N28" s="38" t="str">
        <f>EmpDetail!B27</f>
        <v>vthr flag</v>
      </c>
      <c r="O28" s="420" t="str">
        <f>EmpDetail!C27</f>
        <v>अध्यापक ग्रेड III</v>
      </c>
      <c r="P28" s="420" t="str">
        <f>EmpDetail!D27</f>
        <v>राप्रावि जानकीवल्लभपुरा</v>
      </c>
      <c r="Q28" s="191">
        <f>EmpDetail!E27</f>
        <v>31997</v>
      </c>
      <c r="R28" s="191">
        <f t="shared" si="0"/>
        <v>53935</v>
      </c>
    </row>
    <row r="29" spans="1:18">
      <c r="M29" s="420">
        <v>25</v>
      </c>
      <c r="N29" s="38" t="str">
        <f>EmpDetail!B28</f>
        <v>eq[rkj eha;k</v>
      </c>
      <c r="O29" s="420" t="str">
        <f>EmpDetail!C28</f>
        <v>प्रबोधक</v>
      </c>
      <c r="P29" s="420" t="str">
        <f>EmpDetail!D28</f>
        <v>राप्रावि जानकीवल्लभपुरा</v>
      </c>
      <c r="Q29" s="191">
        <f>EmpDetail!E28</f>
        <v>27945</v>
      </c>
      <c r="R29" s="191">
        <f t="shared" si="0"/>
        <v>49887</v>
      </c>
    </row>
    <row r="30" spans="1:18">
      <c r="M30" s="420">
        <v>26</v>
      </c>
      <c r="N30" s="38" t="str">
        <f>EmpDetail!B29</f>
        <v xml:space="preserve">eks0 tehy </v>
      </c>
      <c r="O30" s="420" t="str">
        <f>EmpDetail!C29</f>
        <v>प्रबोधक</v>
      </c>
      <c r="P30" s="420" t="str">
        <f>EmpDetail!D29</f>
        <v>राप्रावि रसूलपुरा</v>
      </c>
      <c r="Q30" s="191">
        <f>EmpDetail!E29</f>
        <v>25096</v>
      </c>
      <c r="R30" s="191">
        <f t="shared" si="0"/>
        <v>47026</v>
      </c>
    </row>
    <row r="31" spans="1:18">
      <c r="M31" s="420">
        <v>27</v>
      </c>
      <c r="N31" s="38" t="str">
        <f>EmpDetail!B30</f>
        <v>lkaojey tkV</v>
      </c>
      <c r="O31" s="420" t="str">
        <f>EmpDetail!C30</f>
        <v>अध्यापक ग्रेड III</v>
      </c>
      <c r="P31" s="420" t="str">
        <f>EmpDetail!D30</f>
        <v>राप्रावि रसूलपुरा</v>
      </c>
      <c r="Q31" s="191">
        <f>EmpDetail!E30</f>
        <v>33666</v>
      </c>
      <c r="R31" s="191">
        <f t="shared" si="0"/>
        <v>55609</v>
      </c>
    </row>
    <row r="32" spans="1:18">
      <c r="M32" s="420">
        <v>28</v>
      </c>
      <c r="N32" s="38" t="str">
        <f>EmpDetail!B31</f>
        <v>pkS/kjh eksuk jkekorkj</v>
      </c>
      <c r="O32" s="420" t="str">
        <f>EmpDetail!C31</f>
        <v>अध्यापक ग्रेड III</v>
      </c>
      <c r="P32" s="420" t="str">
        <f>EmpDetail!D31</f>
        <v>राप्रावि मोहिनी ढाणी बाढ</v>
      </c>
      <c r="Q32" s="191">
        <f>EmpDetail!E31</f>
        <v>32878</v>
      </c>
      <c r="R32" s="191">
        <f t="shared" si="0"/>
        <v>54819</v>
      </c>
    </row>
    <row r="33" spans="13:18">
      <c r="M33" s="420">
        <v>29</v>
      </c>
      <c r="N33" s="38" t="str">
        <f>EmpDetail!B32</f>
        <v>rkjkpUn tk;loky</v>
      </c>
      <c r="O33" s="420" t="str">
        <f>EmpDetail!C32</f>
        <v>प्रबोधक</v>
      </c>
      <c r="P33" s="420" t="str">
        <f>EmpDetail!D32</f>
        <v>राप्रावि मोहिनी ढाणी बाढ</v>
      </c>
      <c r="Q33" s="191">
        <f>EmpDetail!E32</f>
        <v>28075</v>
      </c>
      <c r="R33" s="191">
        <f t="shared" si="0"/>
        <v>50009</v>
      </c>
    </row>
    <row r="34" spans="13:18">
      <c r="M34" s="420">
        <v>30</v>
      </c>
      <c r="N34" s="38" t="str">
        <f>EmpDetail!B33</f>
        <v>jketl ;kno</v>
      </c>
      <c r="O34" s="420" t="str">
        <f>EmpDetail!C33</f>
        <v>अध्यापक ग्रेड III</v>
      </c>
      <c r="P34" s="420" t="str">
        <f>EmpDetail!D33</f>
        <v>राप्रावि बैरवा ढाणी सोन्दीफल</v>
      </c>
      <c r="Q34" s="191">
        <f>EmpDetail!E33</f>
        <v>25731</v>
      </c>
      <c r="R34" s="191">
        <f t="shared" si="0"/>
        <v>47664</v>
      </c>
    </row>
    <row r="35" spans="13:18">
      <c r="M35" s="420">
        <v>31</v>
      </c>
      <c r="N35" s="38" t="str">
        <f>EmpDetail!B34</f>
        <v>dtksMey eh.kk</v>
      </c>
      <c r="O35" s="420" t="str">
        <f>EmpDetail!C34</f>
        <v>अध्यापक ग्रेड III</v>
      </c>
      <c r="P35" s="420" t="str">
        <f>EmpDetail!D34</f>
        <v>राप्रावि बैरवा ढाणी सोन्दीफल</v>
      </c>
      <c r="Q35" s="191">
        <f>EmpDetail!E34</f>
        <v>33055</v>
      </c>
      <c r="R35" s="191">
        <f t="shared" si="0"/>
        <v>54969</v>
      </c>
    </row>
    <row r="36" spans="13:18">
      <c r="M36" s="420">
        <v>32</v>
      </c>
      <c r="N36" s="38" t="str">
        <f>EmpDetail!B35</f>
        <v>/kaut; xkSRre</v>
      </c>
      <c r="O36" s="420" t="str">
        <f>EmpDetail!C35</f>
        <v>अध्यापक ग्रेड III</v>
      </c>
      <c r="P36" s="420" t="str">
        <f>EmpDetail!D35</f>
        <v>राउप्रावि गोरधनपुरा</v>
      </c>
      <c r="Q36" s="191">
        <f>EmpDetail!E35</f>
        <v>31649</v>
      </c>
      <c r="R36" s="191">
        <f t="shared" si="0"/>
        <v>53570</v>
      </c>
    </row>
    <row r="37" spans="13:18">
      <c r="M37" s="420">
        <v>33</v>
      </c>
      <c r="N37" s="38" t="str">
        <f>EmpDetail!B36</f>
        <v>d`".kk xaxoky</v>
      </c>
      <c r="O37" s="420" t="str">
        <f>EmpDetail!C36</f>
        <v>अध्यापक ग्रेड III</v>
      </c>
      <c r="P37" s="420" t="str">
        <f>EmpDetail!D36</f>
        <v>राउप्रावि गोरधनपुरा</v>
      </c>
      <c r="Q37" s="191">
        <f>EmpDetail!E36</f>
        <v>34870</v>
      </c>
      <c r="R37" s="191">
        <f t="shared" si="0"/>
        <v>56795</v>
      </c>
    </row>
    <row r="38" spans="13:18">
      <c r="M38" s="420">
        <v>34</v>
      </c>
      <c r="N38" s="38" t="str">
        <f>EmpDetail!B37</f>
        <v>n'kjFk dqekj ;kno</v>
      </c>
      <c r="O38" s="420" t="str">
        <f>EmpDetail!C37</f>
        <v>अध्यापक ग्रेड III</v>
      </c>
      <c r="P38" s="420" t="str">
        <f>EmpDetail!D37</f>
        <v>राउप्रावि सोंदीफल</v>
      </c>
      <c r="Q38" s="191">
        <f>EmpDetail!E37</f>
        <v>33239</v>
      </c>
      <c r="R38" s="191">
        <f t="shared" si="0"/>
        <v>55153</v>
      </c>
    </row>
    <row r="39" spans="13:18">
      <c r="M39" s="420">
        <v>35</v>
      </c>
      <c r="N39" s="38" t="str">
        <f>EmpDetail!B38</f>
        <v>d`".k yky tkV</v>
      </c>
      <c r="O39" s="420" t="str">
        <f>EmpDetail!C38</f>
        <v>अध्यापक ग्रेड III</v>
      </c>
      <c r="P39" s="420" t="str">
        <f>EmpDetail!D38</f>
        <v>राउप्रावि सोंदीफल</v>
      </c>
      <c r="Q39" s="191">
        <f>EmpDetail!E38</f>
        <v>33072</v>
      </c>
      <c r="R39" s="191">
        <f t="shared" si="0"/>
        <v>55000</v>
      </c>
    </row>
    <row r="40" spans="13:18">
      <c r="M40" s="420">
        <v>36</v>
      </c>
      <c r="N40" s="38" t="str">
        <f>EmpDetail!B39</f>
        <v>nhisUnz dqekj iztkir</v>
      </c>
      <c r="O40" s="420" t="str">
        <f>EmpDetail!C39</f>
        <v>अध्यापक ग्रेड III</v>
      </c>
      <c r="P40" s="420" t="str">
        <f>EmpDetail!D39</f>
        <v>राउप्रावि सोंदीफल</v>
      </c>
      <c r="Q40" s="191">
        <f>EmpDetail!E39</f>
        <v>34527</v>
      </c>
      <c r="R40" s="191">
        <f t="shared" si="0"/>
        <v>56461</v>
      </c>
    </row>
    <row r="41" spans="13:18">
      <c r="M41" s="420">
        <v>37</v>
      </c>
      <c r="N41" s="38" t="str">
        <f>EmpDetail!B40</f>
        <v>uohu dqekj</v>
      </c>
      <c r="O41" s="420" t="str">
        <f>EmpDetail!C40</f>
        <v>अध्यापक ग्रेड III</v>
      </c>
      <c r="P41" s="420" t="str">
        <f>EmpDetail!D40</f>
        <v>राउप्रावि मोहिनी</v>
      </c>
      <c r="Q41" s="191">
        <f>EmpDetail!E40</f>
        <v>34802</v>
      </c>
      <c r="R41" s="191">
        <f t="shared" si="0"/>
        <v>56734</v>
      </c>
    </row>
    <row r="42" spans="13:18">
      <c r="M42" s="420">
        <v>38</v>
      </c>
      <c r="N42" s="38" t="str">
        <f>EmpDetail!B41</f>
        <v>ehrs'k dqekj 'kekZ</v>
      </c>
      <c r="O42" s="420" t="str">
        <f>EmpDetail!C41</f>
        <v>अध्यापक ग्रेड III</v>
      </c>
      <c r="P42" s="420" t="str">
        <f>EmpDetail!D41</f>
        <v>राउप्रावि मोहिनी</v>
      </c>
      <c r="Q42" s="191">
        <f>EmpDetail!E41</f>
        <v>32733</v>
      </c>
      <c r="R42" s="191">
        <f t="shared" si="0"/>
        <v>54666</v>
      </c>
    </row>
    <row r="43" spans="13:18">
      <c r="M43" s="420">
        <v>39</v>
      </c>
      <c r="N43" s="38" t="str">
        <f>EmpDetail!B42</f>
        <v>eUtw eh.kk</v>
      </c>
      <c r="O43" s="420" t="str">
        <f>EmpDetail!C42</f>
        <v>वरिष्ठ अध्यापक</v>
      </c>
      <c r="P43" s="420" t="str">
        <f>EmpDetail!D42</f>
        <v>राउप्रावि गोरधनपुरा</v>
      </c>
      <c r="Q43" s="191">
        <f>EmpDetail!E42</f>
        <v>33244</v>
      </c>
      <c r="R43" s="191">
        <f t="shared" si="0"/>
        <v>55184</v>
      </c>
    </row>
    <row r="44" spans="13:18">
      <c r="M44" s="420">
        <v>40</v>
      </c>
      <c r="N44" s="38" t="str">
        <f>EmpDetail!B43</f>
        <v>eatw pkS/kjh</v>
      </c>
      <c r="O44" s="420" t="str">
        <f>EmpDetail!C43</f>
        <v>वरिष्ठ अध्यापक</v>
      </c>
      <c r="P44" s="420" t="str">
        <f>EmpDetail!D43</f>
        <v>राउप्रावि सोंदीफल</v>
      </c>
      <c r="Q44" s="191">
        <f>EmpDetail!E43</f>
        <v>33454</v>
      </c>
      <c r="R44" s="191">
        <f t="shared" si="0"/>
        <v>55396</v>
      </c>
    </row>
    <row r="45" spans="13:18">
      <c r="M45" s="420">
        <v>41</v>
      </c>
      <c r="N45" s="38">
        <f>EmpDetail!B44</f>
        <v>0</v>
      </c>
      <c r="O45" s="420">
        <f>EmpDetail!C44</f>
        <v>0</v>
      </c>
      <c r="P45" s="420">
        <f>EmpDetail!D44</f>
        <v>0</v>
      </c>
      <c r="Q45" s="191">
        <f>EmpDetail!E44</f>
        <v>0</v>
      </c>
      <c r="R45" s="191" t="e">
        <f t="shared" si="0"/>
        <v>#NUM!</v>
      </c>
    </row>
    <row r="46" spans="13:18">
      <c r="M46" s="420">
        <v>42</v>
      </c>
      <c r="N46" s="38">
        <f>EmpDetail!B45</f>
        <v>0</v>
      </c>
      <c r="O46" s="420">
        <f>EmpDetail!C45</f>
        <v>0</v>
      </c>
      <c r="P46" s="420">
        <f>EmpDetail!D45</f>
        <v>0</v>
      </c>
      <c r="Q46" s="191">
        <f>EmpDetail!E45</f>
        <v>0</v>
      </c>
      <c r="R46" s="191" t="e">
        <f t="shared" si="0"/>
        <v>#NUM!</v>
      </c>
    </row>
    <row r="47" spans="13:18">
      <c r="M47" s="420">
        <v>43</v>
      </c>
      <c r="N47" s="38">
        <f>EmpDetail!B46</f>
        <v>0</v>
      </c>
      <c r="O47" s="420">
        <f>EmpDetail!C46</f>
        <v>0</v>
      </c>
      <c r="P47" s="420">
        <f>EmpDetail!D46</f>
        <v>0</v>
      </c>
      <c r="Q47" s="191">
        <f>EmpDetail!E46</f>
        <v>0</v>
      </c>
      <c r="R47" s="191" t="e">
        <f t="shared" si="0"/>
        <v>#NUM!</v>
      </c>
    </row>
    <row r="48" spans="13:18">
      <c r="M48" s="420">
        <v>44</v>
      </c>
      <c r="N48" s="38">
        <f>EmpDetail!B47</f>
        <v>0</v>
      </c>
      <c r="O48" s="420">
        <f>EmpDetail!C47</f>
        <v>0</v>
      </c>
      <c r="P48" s="420">
        <f>EmpDetail!D47</f>
        <v>0</v>
      </c>
      <c r="Q48" s="191">
        <f>EmpDetail!E47</f>
        <v>0</v>
      </c>
      <c r="R48" s="191" t="e">
        <f t="shared" si="0"/>
        <v>#NUM!</v>
      </c>
    </row>
    <row r="49" spans="13:18">
      <c r="M49" s="420">
        <v>45</v>
      </c>
      <c r="N49" s="38">
        <f>EmpDetail!B48</f>
        <v>0</v>
      </c>
      <c r="O49" s="420">
        <f>EmpDetail!C48</f>
        <v>0</v>
      </c>
      <c r="P49" s="420">
        <f>EmpDetail!D48</f>
        <v>0</v>
      </c>
      <c r="Q49" s="191">
        <f>EmpDetail!E48</f>
        <v>0</v>
      </c>
      <c r="R49" s="191" t="e">
        <f t="shared" si="0"/>
        <v>#NUM!</v>
      </c>
    </row>
    <row r="50" spans="13:18">
      <c r="M50" s="420">
        <v>46</v>
      </c>
      <c r="N50" s="38">
        <f>EmpDetail!B49</f>
        <v>0</v>
      </c>
      <c r="O50" s="420">
        <f>EmpDetail!C49</f>
        <v>0</v>
      </c>
      <c r="P50" s="420">
        <f>EmpDetail!D49</f>
        <v>0</v>
      </c>
      <c r="Q50" s="191">
        <f>EmpDetail!E49</f>
        <v>0</v>
      </c>
      <c r="R50" s="191" t="e">
        <f t="shared" si="0"/>
        <v>#NUM!</v>
      </c>
    </row>
    <row r="51" spans="13:18">
      <c r="M51" s="420">
        <v>47</v>
      </c>
      <c r="N51" s="38">
        <f>EmpDetail!B50</f>
        <v>0</v>
      </c>
      <c r="O51" s="420">
        <f>EmpDetail!C50</f>
        <v>0</v>
      </c>
      <c r="P51" s="420">
        <f>EmpDetail!D50</f>
        <v>0</v>
      </c>
      <c r="Q51" s="191">
        <f>EmpDetail!E50</f>
        <v>0</v>
      </c>
      <c r="R51" s="191" t="e">
        <f t="shared" si="0"/>
        <v>#NUM!</v>
      </c>
    </row>
    <row r="52" spans="13:18">
      <c r="M52" s="420">
        <v>48</v>
      </c>
      <c r="N52" s="38">
        <f>EmpDetail!B51</f>
        <v>0</v>
      </c>
      <c r="O52" s="420">
        <f>EmpDetail!C51</f>
        <v>0</v>
      </c>
      <c r="P52" s="420">
        <f>EmpDetail!D51</f>
        <v>0</v>
      </c>
      <c r="Q52" s="191">
        <f>EmpDetail!E51</f>
        <v>0</v>
      </c>
      <c r="R52" s="191" t="e">
        <f t="shared" si="0"/>
        <v>#NUM!</v>
      </c>
    </row>
    <row r="53" spans="13:18">
      <c r="M53" s="420">
        <v>49</v>
      </c>
      <c r="N53" s="38">
        <f>EmpDetail!B52</f>
        <v>0</v>
      </c>
      <c r="O53" s="420">
        <f>EmpDetail!C52</f>
        <v>0</v>
      </c>
      <c r="P53" s="420">
        <f>EmpDetail!D52</f>
        <v>0</v>
      </c>
      <c r="Q53" s="191">
        <f>EmpDetail!E52</f>
        <v>0</v>
      </c>
      <c r="R53" s="191" t="e">
        <f t="shared" si="0"/>
        <v>#NUM!</v>
      </c>
    </row>
    <row r="54" spans="13:18">
      <c r="M54" s="420">
        <v>50</v>
      </c>
      <c r="N54" s="38">
        <f>EmpDetail!B53</f>
        <v>0</v>
      </c>
      <c r="O54" s="420">
        <f>EmpDetail!C53</f>
        <v>0</v>
      </c>
      <c r="P54" s="420">
        <f>EmpDetail!D53</f>
        <v>0</v>
      </c>
      <c r="Q54" s="191">
        <f>EmpDetail!E53</f>
        <v>0</v>
      </c>
      <c r="R54" s="191" t="e">
        <f t="shared" si="0"/>
        <v>#NUM!</v>
      </c>
    </row>
    <row r="55" spans="13:18">
      <c r="M55" s="420">
        <v>51</v>
      </c>
      <c r="N55" s="38">
        <f>EmpDetail!B54</f>
        <v>0</v>
      </c>
      <c r="O55" s="420">
        <f>EmpDetail!C54</f>
        <v>0</v>
      </c>
      <c r="P55" s="420">
        <f>EmpDetail!D54</f>
        <v>0</v>
      </c>
      <c r="Q55" s="191">
        <f>EmpDetail!E54</f>
        <v>0</v>
      </c>
      <c r="R55" s="191" t="e">
        <f t="shared" si="0"/>
        <v>#NUM!</v>
      </c>
    </row>
    <row r="56" spans="13:18">
      <c r="M56" s="420">
        <v>52</v>
      </c>
      <c r="N56" s="38">
        <f>EmpDetail!B55</f>
        <v>0</v>
      </c>
      <c r="O56" s="420">
        <f>EmpDetail!C55</f>
        <v>0</v>
      </c>
      <c r="P56" s="420">
        <f>EmpDetail!D55</f>
        <v>0</v>
      </c>
      <c r="Q56" s="191">
        <f>EmpDetail!E55</f>
        <v>0</v>
      </c>
      <c r="R56" s="191" t="e">
        <f t="shared" si="0"/>
        <v>#NUM!</v>
      </c>
    </row>
    <row r="57" spans="13:18">
      <c r="M57" s="420">
        <v>53</v>
      </c>
      <c r="N57" s="38">
        <f>EmpDetail!B56</f>
        <v>0</v>
      </c>
      <c r="O57" s="420">
        <f>EmpDetail!C56</f>
        <v>0</v>
      </c>
      <c r="P57" s="420">
        <f>EmpDetail!D56</f>
        <v>0</v>
      </c>
      <c r="Q57" s="191">
        <f>EmpDetail!E56</f>
        <v>0</v>
      </c>
      <c r="R57" s="191" t="e">
        <f t="shared" si="0"/>
        <v>#NUM!</v>
      </c>
    </row>
    <row r="58" spans="13:18">
      <c r="M58" s="420">
        <v>54</v>
      </c>
      <c r="N58" s="38">
        <f>EmpDetail!B57</f>
        <v>0</v>
      </c>
      <c r="O58" s="420">
        <f>EmpDetail!C57</f>
        <v>0</v>
      </c>
      <c r="P58" s="420">
        <f>EmpDetail!D57</f>
        <v>0</v>
      </c>
      <c r="Q58" s="191">
        <f>EmpDetail!E57</f>
        <v>0</v>
      </c>
      <c r="R58" s="191" t="e">
        <f t="shared" si="0"/>
        <v>#NUM!</v>
      </c>
    </row>
    <row r="59" spans="13:18">
      <c r="M59" s="420">
        <v>55</v>
      </c>
      <c r="N59" s="38">
        <f>EmpDetail!B58</f>
        <v>0</v>
      </c>
      <c r="O59" s="420">
        <f>EmpDetail!C58</f>
        <v>0</v>
      </c>
      <c r="P59" s="420">
        <f>EmpDetail!D58</f>
        <v>0</v>
      </c>
      <c r="Q59" s="191">
        <f>EmpDetail!E58</f>
        <v>0</v>
      </c>
      <c r="R59" s="191" t="e">
        <f t="shared" si="0"/>
        <v>#NUM!</v>
      </c>
    </row>
    <row r="60" spans="13:18">
      <c r="M60" s="420">
        <v>56</v>
      </c>
      <c r="N60" s="38">
        <f>EmpDetail!B59</f>
        <v>0</v>
      </c>
      <c r="O60" s="420">
        <f>EmpDetail!C59</f>
        <v>0</v>
      </c>
      <c r="P60" s="420">
        <f>EmpDetail!D59</f>
        <v>0</v>
      </c>
      <c r="Q60" s="191">
        <f>EmpDetail!E59</f>
        <v>0</v>
      </c>
      <c r="R60" s="191" t="e">
        <f t="shared" si="0"/>
        <v>#NUM!</v>
      </c>
    </row>
    <row r="61" spans="13:18">
      <c r="M61" s="420">
        <v>57</v>
      </c>
      <c r="N61" s="38">
        <f>EmpDetail!B60</f>
        <v>0</v>
      </c>
      <c r="O61" s="420">
        <f>EmpDetail!C60</f>
        <v>0</v>
      </c>
      <c r="P61" s="420">
        <f>EmpDetail!D60</f>
        <v>0</v>
      </c>
      <c r="Q61" s="191">
        <f>EmpDetail!E60</f>
        <v>0</v>
      </c>
      <c r="R61" s="191" t="e">
        <f t="shared" si="0"/>
        <v>#NUM!</v>
      </c>
    </row>
    <row r="62" spans="13:18">
      <c r="M62" s="420">
        <v>58</v>
      </c>
      <c r="N62" s="38">
        <f>EmpDetail!B61</f>
        <v>0</v>
      </c>
      <c r="O62" s="420">
        <f>EmpDetail!C61</f>
        <v>0</v>
      </c>
      <c r="P62" s="420">
        <f>EmpDetail!D61</f>
        <v>0</v>
      </c>
      <c r="Q62" s="191">
        <f>EmpDetail!E61</f>
        <v>0</v>
      </c>
      <c r="R62" s="191" t="e">
        <f t="shared" si="0"/>
        <v>#NUM!</v>
      </c>
    </row>
    <row r="63" spans="13:18">
      <c r="M63" s="420">
        <v>59</v>
      </c>
      <c r="N63" s="38">
        <f>EmpDetail!B62</f>
        <v>0</v>
      </c>
      <c r="O63" s="420">
        <f>EmpDetail!C62</f>
        <v>0</v>
      </c>
      <c r="P63" s="420">
        <f>EmpDetail!D62</f>
        <v>0</v>
      </c>
      <c r="Q63" s="191">
        <f>EmpDetail!E62</f>
        <v>0</v>
      </c>
      <c r="R63" s="191" t="e">
        <f t="shared" si="0"/>
        <v>#NUM!</v>
      </c>
    </row>
    <row r="64" spans="13:18">
      <c r="M64" s="420">
        <v>60</v>
      </c>
      <c r="N64" s="38">
        <f>EmpDetail!B63</f>
        <v>0</v>
      </c>
      <c r="O64" s="420">
        <f>EmpDetail!C63</f>
        <v>0</v>
      </c>
      <c r="P64" s="420">
        <f>EmpDetail!D63</f>
        <v>0</v>
      </c>
      <c r="Q64" s="191">
        <f>EmpDetail!E63</f>
        <v>0</v>
      </c>
      <c r="R64" s="191" t="e">
        <f t="shared" si="0"/>
        <v>#NUM!</v>
      </c>
    </row>
    <row r="65" spans="13:18">
      <c r="M65" s="420">
        <v>61</v>
      </c>
      <c r="N65" s="38">
        <f>EmpDetail!B64</f>
        <v>0</v>
      </c>
      <c r="O65" s="420">
        <f>EmpDetail!C64</f>
        <v>0</v>
      </c>
      <c r="P65" s="420">
        <f>EmpDetail!D64</f>
        <v>0</v>
      </c>
      <c r="Q65" s="191">
        <f>EmpDetail!E64</f>
        <v>0</v>
      </c>
      <c r="R65" s="191" t="e">
        <f t="shared" si="0"/>
        <v>#NUM!</v>
      </c>
    </row>
    <row r="66" spans="13:18">
      <c r="M66" s="420">
        <v>62</v>
      </c>
      <c r="N66" s="38">
        <f>EmpDetail!B65</f>
        <v>0</v>
      </c>
      <c r="O66" s="420">
        <f>EmpDetail!C65</f>
        <v>0</v>
      </c>
      <c r="P66" s="420">
        <f>EmpDetail!D65</f>
        <v>0</v>
      </c>
      <c r="Q66" s="191">
        <f>EmpDetail!E65</f>
        <v>0</v>
      </c>
      <c r="R66" s="191" t="e">
        <f t="shared" si="0"/>
        <v>#NUM!</v>
      </c>
    </row>
    <row r="67" spans="13:18">
      <c r="M67" s="420">
        <v>63</v>
      </c>
      <c r="N67" s="38">
        <f>EmpDetail!B66</f>
        <v>0</v>
      </c>
      <c r="O67" s="420">
        <f>EmpDetail!C66</f>
        <v>0</v>
      </c>
      <c r="P67" s="420">
        <f>EmpDetail!D66</f>
        <v>0</v>
      </c>
      <c r="Q67" s="191">
        <f>EmpDetail!E66</f>
        <v>0</v>
      </c>
      <c r="R67" s="191" t="e">
        <f t="shared" si="0"/>
        <v>#NUM!</v>
      </c>
    </row>
    <row r="68" spans="13:18">
      <c r="M68" s="420">
        <v>64</v>
      </c>
      <c r="N68" s="38">
        <f>EmpDetail!B67</f>
        <v>0</v>
      </c>
      <c r="O68" s="420">
        <f>EmpDetail!C67</f>
        <v>0</v>
      </c>
      <c r="P68" s="420">
        <f>EmpDetail!D67</f>
        <v>0</v>
      </c>
      <c r="Q68" s="191">
        <f>EmpDetail!E67</f>
        <v>0</v>
      </c>
      <c r="R68" s="191" t="e">
        <f t="shared" si="0"/>
        <v>#NUM!</v>
      </c>
    </row>
    <row r="69" spans="13:18">
      <c r="M69" s="420">
        <v>65</v>
      </c>
      <c r="N69" s="38">
        <f>EmpDetail!B68</f>
        <v>0</v>
      </c>
      <c r="O69" s="420">
        <f>EmpDetail!C68</f>
        <v>0</v>
      </c>
      <c r="P69" s="420">
        <f>EmpDetail!D68</f>
        <v>0</v>
      </c>
      <c r="Q69" s="191">
        <f>EmpDetail!E68</f>
        <v>0</v>
      </c>
      <c r="R69" s="191" t="e">
        <f t="shared" si="0"/>
        <v>#NUM!</v>
      </c>
    </row>
    <row r="70" spans="13:18">
      <c r="M70" s="420">
        <v>66</v>
      </c>
      <c r="N70" s="38">
        <f>EmpDetail!B69</f>
        <v>0</v>
      </c>
      <c r="O70" s="420">
        <f>EmpDetail!C69</f>
        <v>0</v>
      </c>
      <c r="P70" s="420">
        <f>EmpDetail!D69</f>
        <v>0</v>
      </c>
      <c r="Q70" s="191">
        <f>EmpDetail!E69</f>
        <v>0</v>
      </c>
      <c r="R70" s="191" t="e">
        <f t="shared" ref="R70:R104" si="1">IF(Q70="","",DATE(YEAR(Q70-1)+60,(MONTH(Q70-1))+1,0))</f>
        <v>#NUM!</v>
      </c>
    </row>
    <row r="71" spans="13:18">
      <c r="M71" s="420">
        <v>67</v>
      </c>
      <c r="N71" s="38">
        <f>EmpDetail!B70</f>
        <v>0</v>
      </c>
      <c r="O71" s="420">
        <f>EmpDetail!C70</f>
        <v>0</v>
      </c>
      <c r="P71" s="420">
        <f>EmpDetail!D70</f>
        <v>0</v>
      </c>
      <c r="Q71" s="191">
        <f>EmpDetail!E70</f>
        <v>0</v>
      </c>
      <c r="R71" s="191" t="e">
        <f t="shared" si="1"/>
        <v>#NUM!</v>
      </c>
    </row>
    <row r="72" spans="13:18">
      <c r="M72" s="420">
        <v>68</v>
      </c>
      <c r="N72" s="38">
        <f>EmpDetail!B71</f>
        <v>0</v>
      </c>
      <c r="O72" s="420">
        <f>EmpDetail!C71</f>
        <v>0</v>
      </c>
      <c r="P72" s="420">
        <f>EmpDetail!D71</f>
        <v>0</v>
      </c>
      <c r="Q72" s="191">
        <f>EmpDetail!E71</f>
        <v>0</v>
      </c>
      <c r="R72" s="191" t="e">
        <f t="shared" si="1"/>
        <v>#NUM!</v>
      </c>
    </row>
    <row r="73" spans="13:18">
      <c r="M73" s="420">
        <v>69</v>
      </c>
      <c r="N73" s="38">
        <f>EmpDetail!B72</f>
        <v>0</v>
      </c>
      <c r="O73" s="420">
        <f>EmpDetail!C72</f>
        <v>0</v>
      </c>
      <c r="P73" s="420">
        <f>EmpDetail!D72</f>
        <v>0</v>
      </c>
      <c r="Q73" s="191">
        <f>EmpDetail!E72</f>
        <v>0</v>
      </c>
      <c r="R73" s="191" t="e">
        <f t="shared" si="1"/>
        <v>#NUM!</v>
      </c>
    </row>
    <row r="74" spans="13:18">
      <c r="M74" s="420">
        <v>70</v>
      </c>
      <c r="N74" s="38">
        <f>EmpDetail!B73</f>
        <v>0</v>
      </c>
      <c r="O74" s="420">
        <f>EmpDetail!C73</f>
        <v>0</v>
      </c>
      <c r="P74" s="420">
        <f>EmpDetail!D73</f>
        <v>0</v>
      </c>
      <c r="Q74" s="191">
        <f>EmpDetail!E73</f>
        <v>0</v>
      </c>
      <c r="R74" s="191" t="e">
        <f t="shared" si="1"/>
        <v>#NUM!</v>
      </c>
    </row>
    <row r="75" spans="13:18">
      <c r="M75" s="420">
        <v>71</v>
      </c>
      <c r="N75" s="38">
        <f>EmpDetail!B74</f>
        <v>0</v>
      </c>
      <c r="O75" s="420">
        <f>EmpDetail!C74</f>
        <v>0</v>
      </c>
      <c r="P75" s="420">
        <f>EmpDetail!D74</f>
        <v>0</v>
      </c>
      <c r="Q75" s="191">
        <f>EmpDetail!E74</f>
        <v>0</v>
      </c>
      <c r="R75" s="191" t="e">
        <f t="shared" si="1"/>
        <v>#NUM!</v>
      </c>
    </row>
    <row r="76" spans="13:18">
      <c r="M76" s="420">
        <v>72</v>
      </c>
      <c r="N76" s="38">
        <f>EmpDetail!B75</f>
        <v>0</v>
      </c>
      <c r="O76" s="420">
        <f>EmpDetail!C75</f>
        <v>0</v>
      </c>
      <c r="P76" s="420">
        <f>EmpDetail!D75</f>
        <v>0</v>
      </c>
      <c r="Q76" s="191">
        <f>EmpDetail!E75</f>
        <v>0</v>
      </c>
      <c r="R76" s="191" t="e">
        <f t="shared" si="1"/>
        <v>#NUM!</v>
      </c>
    </row>
    <row r="77" spans="13:18">
      <c r="M77" s="420">
        <v>73</v>
      </c>
      <c r="N77" s="38">
        <f>EmpDetail!B76</f>
        <v>0</v>
      </c>
      <c r="O77" s="420">
        <f>EmpDetail!C76</f>
        <v>0</v>
      </c>
      <c r="P77" s="420">
        <f>EmpDetail!D76</f>
        <v>0</v>
      </c>
      <c r="Q77" s="191">
        <f>EmpDetail!E76</f>
        <v>0</v>
      </c>
      <c r="R77" s="191" t="e">
        <f t="shared" si="1"/>
        <v>#NUM!</v>
      </c>
    </row>
    <row r="78" spans="13:18">
      <c r="M78" s="420">
        <v>74</v>
      </c>
      <c r="N78" s="38">
        <f>EmpDetail!B77</f>
        <v>0</v>
      </c>
      <c r="O78" s="420">
        <f>EmpDetail!C77</f>
        <v>0</v>
      </c>
      <c r="P78" s="420">
        <f>EmpDetail!D77</f>
        <v>0</v>
      </c>
      <c r="Q78" s="191">
        <f>EmpDetail!E77</f>
        <v>0</v>
      </c>
      <c r="R78" s="191" t="e">
        <f t="shared" si="1"/>
        <v>#NUM!</v>
      </c>
    </row>
    <row r="79" spans="13:18">
      <c r="M79" s="420">
        <v>75</v>
      </c>
      <c r="N79" s="38">
        <f>EmpDetail!B78</f>
        <v>0</v>
      </c>
      <c r="O79" s="420">
        <f>EmpDetail!C78</f>
        <v>0</v>
      </c>
      <c r="P79" s="420">
        <f>EmpDetail!D78</f>
        <v>0</v>
      </c>
      <c r="Q79" s="191">
        <f>EmpDetail!E78</f>
        <v>0</v>
      </c>
      <c r="R79" s="191" t="e">
        <f t="shared" si="1"/>
        <v>#NUM!</v>
      </c>
    </row>
    <row r="80" spans="13:18">
      <c r="M80" s="420">
        <v>76</v>
      </c>
      <c r="N80" s="38">
        <f>EmpDetail!B79</f>
        <v>0</v>
      </c>
      <c r="O80" s="420">
        <f>EmpDetail!C79</f>
        <v>0</v>
      </c>
      <c r="P80" s="420">
        <f>EmpDetail!D79</f>
        <v>0</v>
      </c>
      <c r="Q80" s="191">
        <f>EmpDetail!E79</f>
        <v>0</v>
      </c>
      <c r="R80" s="191" t="e">
        <f t="shared" si="1"/>
        <v>#NUM!</v>
      </c>
    </row>
    <row r="81" spans="13:18">
      <c r="M81" s="420">
        <v>77</v>
      </c>
      <c r="N81" s="38">
        <f>EmpDetail!B80</f>
        <v>0</v>
      </c>
      <c r="O81" s="420">
        <f>EmpDetail!C80</f>
        <v>0</v>
      </c>
      <c r="P81" s="420">
        <f>EmpDetail!D80</f>
        <v>0</v>
      </c>
      <c r="Q81" s="191">
        <f>EmpDetail!E80</f>
        <v>0</v>
      </c>
      <c r="R81" s="191" t="e">
        <f t="shared" si="1"/>
        <v>#NUM!</v>
      </c>
    </row>
    <row r="82" spans="13:18">
      <c r="M82" s="420">
        <v>78</v>
      </c>
      <c r="N82" s="38">
        <f>EmpDetail!B81</f>
        <v>0</v>
      </c>
      <c r="O82" s="420">
        <f>EmpDetail!C81</f>
        <v>0</v>
      </c>
      <c r="P82" s="420">
        <f>EmpDetail!D81</f>
        <v>0</v>
      </c>
      <c r="Q82" s="191">
        <f>EmpDetail!E81</f>
        <v>0</v>
      </c>
      <c r="R82" s="191" t="e">
        <f t="shared" si="1"/>
        <v>#NUM!</v>
      </c>
    </row>
    <row r="83" spans="13:18">
      <c r="M83" s="420">
        <v>79</v>
      </c>
      <c r="N83" s="38">
        <f>EmpDetail!B82</f>
        <v>0</v>
      </c>
      <c r="O83" s="420">
        <f>EmpDetail!C82</f>
        <v>0</v>
      </c>
      <c r="P83" s="420">
        <f>EmpDetail!D82</f>
        <v>0</v>
      </c>
      <c r="Q83" s="191">
        <f>EmpDetail!E82</f>
        <v>0</v>
      </c>
      <c r="R83" s="191" t="e">
        <f t="shared" si="1"/>
        <v>#NUM!</v>
      </c>
    </row>
    <row r="84" spans="13:18">
      <c r="M84" s="420">
        <v>80</v>
      </c>
      <c r="N84" s="38">
        <f>EmpDetail!B83</f>
        <v>0</v>
      </c>
      <c r="O84" s="420">
        <f>EmpDetail!C83</f>
        <v>0</v>
      </c>
      <c r="P84" s="420">
        <f>EmpDetail!D83</f>
        <v>0</v>
      </c>
      <c r="Q84" s="191">
        <f>EmpDetail!E83</f>
        <v>0</v>
      </c>
      <c r="R84" s="191" t="e">
        <f t="shared" si="1"/>
        <v>#NUM!</v>
      </c>
    </row>
    <row r="85" spans="13:18">
      <c r="M85" s="420">
        <v>81</v>
      </c>
      <c r="N85" s="38">
        <f>EmpDetail!B84</f>
        <v>0</v>
      </c>
      <c r="O85" s="420">
        <f>EmpDetail!C84</f>
        <v>0</v>
      </c>
      <c r="P85" s="420">
        <f>EmpDetail!D84</f>
        <v>0</v>
      </c>
      <c r="Q85" s="191">
        <f>EmpDetail!E84</f>
        <v>0</v>
      </c>
      <c r="R85" s="191" t="e">
        <f t="shared" si="1"/>
        <v>#NUM!</v>
      </c>
    </row>
    <row r="86" spans="13:18">
      <c r="M86" s="420">
        <v>82</v>
      </c>
      <c r="N86" s="38">
        <f>EmpDetail!B85</f>
        <v>0</v>
      </c>
      <c r="O86" s="420">
        <f>EmpDetail!C85</f>
        <v>0</v>
      </c>
      <c r="P86" s="420">
        <f>EmpDetail!D85</f>
        <v>0</v>
      </c>
      <c r="Q86" s="191">
        <f>EmpDetail!E85</f>
        <v>0</v>
      </c>
      <c r="R86" s="191" t="e">
        <f t="shared" si="1"/>
        <v>#NUM!</v>
      </c>
    </row>
    <row r="87" spans="13:18">
      <c r="M87" s="420">
        <v>83</v>
      </c>
      <c r="N87" s="38">
        <f>EmpDetail!B86</f>
        <v>0</v>
      </c>
      <c r="O87" s="420">
        <f>EmpDetail!C86</f>
        <v>0</v>
      </c>
      <c r="P87" s="420">
        <f>EmpDetail!D86</f>
        <v>0</v>
      </c>
      <c r="Q87" s="191">
        <f>EmpDetail!E86</f>
        <v>0</v>
      </c>
      <c r="R87" s="191" t="e">
        <f t="shared" si="1"/>
        <v>#NUM!</v>
      </c>
    </row>
    <row r="88" spans="13:18">
      <c r="M88" s="420">
        <v>84</v>
      </c>
      <c r="N88" s="38">
        <f>EmpDetail!B87</f>
        <v>0</v>
      </c>
      <c r="O88" s="420">
        <f>EmpDetail!C87</f>
        <v>0</v>
      </c>
      <c r="P88" s="420">
        <f>EmpDetail!D87</f>
        <v>0</v>
      </c>
      <c r="Q88" s="191">
        <f>EmpDetail!E87</f>
        <v>0</v>
      </c>
      <c r="R88" s="191" t="e">
        <f t="shared" si="1"/>
        <v>#NUM!</v>
      </c>
    </row>
    <row r="89" spans="13:18">
      <c r="M89" s="420">
        <v>85</v>
      </c>
      <c r="N89" s="38">
        <f>EmpDetail!B88</f>
        <v>0</v>
      </c>
      <c r="O89" s="420">
        <f>EmpDetail!C88</f>
        <v>0</v>
      </c>
      <c r="P89" s="420">
        <f>EmpDetail!D88</f>
        <v>0</v>
      </c>
      <c r="Q89" s="191">
        <f>EmpDetail!E88</f>
        <v>0</v>
      </c>
      <c r="R89" s="191" t="e">
        <f t="shared" si="1"/>
        <v>#NUM!</v>
      </c>
    </row>
    <row r="90" spans="13:18">
      <c r="M90" s="420">
        <v>86</v>
      </c>
      <c r="N90" s="38">
        <f>EmpDetail!B89</f>
        <v>0</v>
      </c>
      <c r="O90" s="420">
        <f>EmpDetail!C89</f>
        <v>0</v>
      </c>
      <c r="P90" s="420">
        <f>EmpDetail!D89</f>
        <v>0</v>
      </c>
      <c r="Q90" s="191">
        <f>EmpDetail!E89</f>
        <v>0</v>
      </c>
      <c r="R90" s="191" t="e">
        <f t="shared" si="1"/>
        <v>#NUM!</v>
      </c>
    </row>
    <row r="91" spans="13:18">
      <c r="M91" s="420">
        <v>87</v>
      </c>
      <c r="N91" s="38">
        <f>EmpDetail!B90</f>
        <v>0</v>
      </c>
      <c r="O91" s="420">
        <f>EmpDetail!C90</f>
        <v>0</v>
      </c>
      <c r="P91" s="420">
        <f>EmpDetail!D90</f>
        <v>0</v>
      </c>
      <c r="Q91" s="191">
        <f>EmpDetail!E90</f>
        <v>0</v>
      </c>
      <c r="R91" s="191" t="e">
        <f t="shared" si="1"/>
        <v>#NUM!</v>
      </c>
    </row>
    <row r="92" spans="13:18">
      <c r="M92" s="420">
        <v>88</v>
      </c>
      <c r="N92" s="38">
        <f>EmpDetail!B91</f>
        <v>0</v>
      </c>
      <c r="O92" s="420">
        <f>EmpDetail!C91</f>
        <v>0</v>
      </c>
      <c r="P92" s="420">
        <f>EmpDetail!D91</f>
        <v>0</v>
      </c>
      <c r="Q92" s="191">
        <f>EmpDetail!E91</f>
        <v>0</v>
      </c>
      <c r="R92" s="191" t="e">
        <f t="shared" si="1"/>
        <v>#NUM!</v>
      </c>
    </row>
    <row r="93" spans="13:18">
      <c r="M93" s="420">
        <v>89</v>
      </c>
      <c r="N93" s="38">
        <f>EmpDetail!B92</f>
        <v>0</v>
      </c>
      <c r="O93" s="420">
        <f>EmpDetail!C92</f>
        <v>0</v>
      </c>
      <c r="P93" s="420">
        <f>EmpDetail!D92</f>
        <v>0</v>
      </c>
      <c r="Q93" s="191">
        <f>EmpDetail!E92</f>
        <v>0</v>
      </c>
      <c r="R93" s="191" t="e">
        <f t="shared" si="1"/>
        <v>#NUM!</v>
      </c>
    </row>
    <row r="94" spans="13:18">
      <c r="M94" s="420">
        <v>90</v>
      </c>
      <c r="N94" s="38">
        <f>EmpDetail!B93</f>
        <v>0</v>
      </c>
      <c r="O94" s="420">
        <f>EmpDetail!C93</f>
        <v>0</v>
      </c>
      <c r="P94" s="420">
        <f>EmpDetail!D93</f>
        <v>0</v>
      </c>
      <c r="Q94" s="191">
        <f>EmpDetail!E93</f>
        <v>0</v>
      </c>
      <c r="R94" s="191" t="e">
        <f t="shared" si="1"/>
        <v>#NUM!</v>
      </c>
    </row>
    <row r="95" spans="13:18">
      <c r="M95" s="420">
        <v>91</v>
      </c>
      <c r="N95" s="38">
        <f>EmpDetail!B94</f>
        <v>0</v>
      </c>
      <c r="O95" s="420">
        <f>EmpDetail!C94</f>
        <v>0</v>
      </c>
      <c r="P95" s="420">
        <f>EmpDetail!D94</f>
        <v>0</v>
      </c>
      <c r="Q95" s="191">
        <f>EmpDetail!E94</f>
        <v>0</v>
      </c>
      <c r="R95" s="191" t="e">
        <f t="shared" si="1"/>
        <v>#NUM!</v>
      </c>
    </row>
    <row r="96" spans="13:18">
      <c r="M96" s="420">
        <v>92</v>
      </c>
      <c r="N96" s="38">
        <f>EmpDetail!B95</f>
        <v>0</v>
      </c>
      <c r="O96" s="420">
        <f>EmpDetail!C95</f>
        <v>0</v>
      </c>
      <c r="P96" s="420">
        <f>EmpDetail!D95</f>
        <v>0</v>
      </c>
      <c r="Q96" s="191">
        <f>EmpDetail!E95</f>
        <v>0</v>
      </c>
      <c r="R96" s="191" t="e">
        <f t="shared" si="1"/>
        <v>#NUM!</v>
      </c>
    </row>
    <row r="97" spans="13:18">
      <c r="M97" s="420">
        <v>93</v>
      </c>
      <c r="N97" s="38">
        <f>EmpDetail!B96</f>
        <v>0</v>
      </c>
      <c r="O97" s="420">
        <f>EmpDetail!C96</f>
        <v>0</v>
      </c>
      <c r="P97" s="420">
        <f>EmpDetail!D96</f>
        <v>0</v>
      </c>
      <c r="Q97" s="191">
        <f>EmpDetail!E96</f>
        <v>0</v>
      </c>
      <c r="R97" s="191" t="e">
        <f t="shared" si="1"/>
        <v>#NUM!</v>
      </c>
    </row>
    <row r="98" spans="13:18">
      <c r="M98" s="420">
        <v>94</v>
      </c>
      <c r="N98" s="38">
        <f>EmpDetail!B97</f>
        <v>0</v>
      </c>
      <c r="O98" s="420">
        <f>EmpDetail!C97</f>
        <v>0</v>
      </c>
      <c r="P98" s="420">
        <f>EmpDetail!D97</f>
        <v>0</v>
      </c>
      <c r="Q98" s="191">
        <f>EmpDetail!E97</f>
        <v>0</v>
      </c>
      <c r="R98" s="191" t="e">
        <f t="shared" si="1"/>
        <v>#NUM!</v>
      </c>
    </row>
    <row r="99" spans="13:18">
      <c r="M99" s="420">
        <v>95</v>
      </c>
      <c r="N99" s="38">
        <f>EmpDetail!B98</f>
        <v>0</v>
      </c>
      <c r="O99" s="420">
        <f>EmpDetail!C98</f>
        <v>0</v>
      </c>
      <c r="P99" s="420">
        <f>EmpDetail!D98</f>
        <v>0</v>
      </c>
      <c r="Q99" s="191">
        <f>EmpDetail!E98</f>
        <v>0</v>
      </c>
      <c r="R99" s="191" t="e">
        <f t="shared" si="1"/>
        <v>#NUM!</v>
      </c>
    </row>
    <row r="100" spans="13:18">
      <c r="M100" s="420">
        <v>96</v>
      </c>
      <c r="N100" s="38">
        <f>EmpDetail!B99</f>
        <v>0</v>
      </c>
      <c r="O100" s="420">
        <f>EmpDetail!C99</f>
        <v>0</v>
      </c>
      <c r="P100" s="420">
        <f>EmpDetail!D99</f>
        <v>0</v>
      </c>
      <c r="Q100" s="191">
        <f>EmpDetail!E99</f>
        <v>0</v>
      </c>
      <c r="R100" s="191" t="e">
        <f t="shared" si="1"/>
        <v>#NUM!</v>
      </c>
    </row>
    <row r="101" spans="13:18">
      <c r="M101" s="420">
        <v>97</v>
      </c>
      <c r="N101" s="38">
        <f>EmpDetail!B100</f>
        <v>0</v>
      </c>
      <c r="O101" s="420">
        <f>EmpDetail!C100</f>
        <v>0</v>
      </c>
      <c r="P101" s="420">
        <f>EmpDetail!D100</f>
        <v>0</v>
      </c>
      <c r="Q101" s="191">
        <f>EmpDetail!E100</f>
        <v>0</v>
      </c>
      <c r="R101" s="191" t="e">
        <f t="shared" si="1"/>
        <v>#NUM!</v>
      </c>
    </row>
    <row r="102" spans="13:18">
      <c r="M102" s="420">
        <v>98</v>
      </c>
      <c r="N102" s="38">
        <f>EmpDetail!B101</f>
        <v>0</v>
      </c>
      <c r="O102" s="420">
        <f>EmpDetail!C101</f>
        <v>0</v>
      </c>
      <c r="P102" s="420">
        <f>EmpDetail!D101</f>
        <v>0</v>
      </c>
      <c r="Q102" s="191">
        <f>EmpDetail!E101</f>
        <v>0</v>
      </c>
      <c r="R102" s="191" t="e">
        <f t="shared" si="1"/>
        <v>#NUM!</v>
      </c>
    </row>
    <row r="103" spans="13:18">
      <c r="M103" s="420">
        <v>99</v>
      </c>
      <c r="N103" s="38">
        <f>EmpDetail!B102</f>
        <v>0</v>
      </c>
      <c r="O103" s="420">
        <f>EmpDetail!C102</f>
        <v>0</v>
      </c>
      <c r="P103" s="420">
        <f>EmpDetail!D102</f>
        <v>0</v>
      </c>
      <c r="Q103" s="191">
        <f>EmpDetail!E102</f>
        <v>0</v>
      </c>
      <c r="R103" s="191" t="e">
        <f t="shared" si="1"/>
        <v>#NUM!</v>
      </c>
    </row>
    <row r="104" spans="13:18">
      <c r="M104" s="420">
        <v>100</v>
      </c>
      <c r="N104" s="38">
        <f>EmpDetail!B103</f>
        <v>0</v>
      </c>
      <c r="O104" s="420">
        <f>EmpDetail!C103</f>
        <v>0</v>
      </c>
      <c r="P104" s="420">
        <f>EmpDetail!D103</f>
        <v>0</v>
      </c>
      <c r="Q104" s="191">
        <f>EmpDetail!E103</f>
        <v>0</v>
      </c>
      <c r="R104" s="191" t="e">
        <f t="shared" si="1"/>
        <v>#NUM!</v>
      </c>
    </row>
  </sheetData>
  <sheetProtection password="87C9" sheet="1" objects="1" scenarios="1"/>
  <protectedRanges>
    <protectedRange sqref="B7" name="Range3"/>
    <protectedRange sqref="K6" name="Range2"/>
    <protectedRange sqref="F2" name="Range1"/>
  </protectedRanges>
  <mergeCells count="12">
    <mergeCell ref="D13:F13"/>
    <mergeCell ref="J5:L5"/>
    <mergeCell ref="A1:F1"/>
    <mergeCell ref="A5:F5"/>
    <mergeCell ref="B6:C6"/>
    <mergeCell ref="D6:F6"/>
    <mergeCell ref="C7:F7"/>
    <mergeCell ref="A9:E9"/>
    <mergeCell ref="A8:F8"/>
    <mergeCell ref="A3:F3"/>
    <mergeCell ref="D11:F11"/>
    <mergeCell ref="D12:F12"/>
  </mergeCells>
  <pageMargins left="0.7" right="0.7" top="0.75" bottom="0.75" header="0.3" footer="0.3"/>
  <pageSetup paperSize="9" orientation="portrait" blackAndWhite="1" verticalDpi="0" r:id="rId1"/>
  <drawing r:id="rId2"/>
</worksheet>
</file>

<file path=xl/worksheets/sheet43.xml><?xml version="1.0" encoding="utf-8"?>
<worksheet xmlns="http://schemas.openxmlformats.org/spreadsheetml/2006/main" xmlns:r="http://schemas.openxmlformats.org/officeDocument/2006/relationships">
  <sheetPr codeName="Sheet43"/>
  <dimension ref="A1:R104"/>
  <sheetViews>
    <sheetView showGridLines="0" showRowColHeaders="0" workbookViewId="0">
      <selection activeCell="A5" sqref="A5:F5"/>
    </sheetView>
  </sheetViews>
  <sheetFormatPr defaultRowHeight="14.4"/>
  <cols>
    <col min="2" max="2" width="16.33203125" customWidth="1"/>
    <col min="3" max="3" width="13.5546875" customWidth="1"/>
    <col min="4" max="4" width="13.44140625" customWidth="1"/>
    <col min="5" max="5" width="11.6640625" customWidth="1"/>
    <col min="6" max="6" width="14.5546875" customWidth="1"/>
    <col min="7" max="7" width="9" customWidth="1"/>
    <col min="8" max="9" width="9.109375" hidden="1" customWidth="1"/>
    <col min="13" max="17" width="0" hidden="1" customWidth="1"/>
    <col min="18" max="18" width="9.33203125" hidden="1" customWidth="1"/>
  </cols>
  <sheetData>
    <row r="1" spans="1:18" ht="18">
      <c r="A1" s="1632" t="str">
        <f>Master!G2&amp;Master!H2</f>
        <v>कार्यालय&amp;राजकीय उच्च माध्यमिक विद्यालय ]चौगाई]टोंक</v>
      </c>
      <c r="B1" s="1632"/>
      <c r="C1" s="1632"/>
      <c r="D1" s="1632"/>
      <c r="E1" s="1632"/>
      <c r="F1" s="1632"/>
      <c r="G1" s="91"/>
      <c r="H1" s="91"/>
    </row>
    <row r="2" spans="1:18" ht="18">
      <c r="A2" s="480" t="s">
        <v>283</v>
      </c>
      <c r="B2" s="481" t="str">
        <f>Master!H3&amp;Master!I3&amp;Master!J3&amp;Master!E3&amp;"/"</f>
        <v>राउमावि/चौगाई/संस्था/2021-22/</v>
      </c>
      <c r="C2" s="482"/>
      <c r="D2" s="483"/>
      <c r="E2" s="510" t="s">
        <v>226</v>
      </c>
      <c r="F2" s="487">
        <f ca="1">TODAY()</f>
        <v>44369</v>
      </c>
      <c r="G2" s="91"/>
      <c r="H2" s="91"/>
    </row>
    <row r="3" spans="1:18" ht="22.8">
      <c r="A3" s="1935" t="s">
        <v>1019</v>
      </c>
      <c r="B3" s="1935"/>
      <c r="C3" s="1935"/>
      <c r="D3" s="1935"/>
      <c r="E3" s="1935"/>
      <c r="F3" s="1935"/>
      <c r="G3" s="91"/>
      <c r="H3" s="91"/>
    </row>
    <row r="4" spans="1:18" ht="17.25" customHeight="1">
      <c r="A4" s="228"/>
      <c r="B4" s="228"/>
      <c r="C4" s="228"/>
      <c r="D4" s="228"/>
      <c r="E4" s="228"/>
      <c r="F4" s="228"/>
      <c r="G4" s="91"/>
      <c r="H4" s="91"/>
      <c r="N4" s="38" t="str">
        <f>IF(ISNA(VLOOKUP($K6,$M$5:$R$104,2,FALSE)),"",VLOOKUP($K6,$M$5:$R$104,2,FALSE))</f>
        <v>d`".kk xaxoky</v>
      </c>
      <c r="O4" s="38" t="str">
        <f>IF(ISNA(VLOOKUP($K6,$M$5:$R$104,3,FALSE)),"",VLOOKUP($K6,$M$5:$R$104,3,FALSE))</f>
        <v>अध्यापक ग्रेड III</v>
      </c>
      <c r="P4" s="38" t="str">
        <f>IF(ISNA(VLOOKUP($K6,$M$5:$R$104,4,FALSE)),"",VLOOKUP($K6,$M$5:$R$104,4,FALSE))</f>
        <v>राउप्रावि गोरधनपुरा</v>
      </c>
      <c r="Q4" s="191">
        <f>IF(ISNA(VLOOKUP($K6,$M$5:$R$104,6,FALSE)),"",VLOOKUP($K6,$M$5:$R$104,6,FALSE))</f>
        <v>56795</v>
      </c>
      <c r="R4" s="420"/>
    </row>
    <row r="5" spans="1:18" ht="24" customHeight="1">
      <c r="A5" s="1902" t="str">
        <f>"izekf.kr fd;k tkrk gS fd Jh@Jhefr "&amp;N4&amp;" inuke "&amp;O4</f>
        <v>izekf.kr fd;k tkrk gS fd Jh@Jhefr d`".kk xaxoky inuke अध्यापक ग्रेड III</v>
      </c>
      <c r="B5" s="1902"/>
      <c r="C5" s="1902"/>
      <c r="D5" s="1902"/>
      <c r="E5" s="1902"/>
      <c r="F5" s="1902"/>
      <c r="G5" s="91"/>
      <c r="H5" s="91"/>
      <c r="J5" s="1938" t="s">
        <v>1524</v>
      </c>
      <c r="K5" s="1939"/>
      <c r="L5" s="1940"/>
      <c r="M5">
        <v>1</v>
      </c>
      <c r="N5" s="38" t="str">
        <f>EmpDetail!B4</f>
        <v>fd'ku yky cSjok</v>
      </c>
      <c r="O5" s="420" t="str">
        <f>EmpDetail!C4</f>
        <v>प्रधानाचार्य</v>
      </c>
      <c r="P5" s="420" t="str">
        <f>EmpDetail!D4</f>
        <v>राउमावि चौगाई</v>
      </c>
      <c r="Q5" s="191">
        <f>EmpDetail!E4</f>
        <v>22656</v>
      </c>
      <c r="R5" s="191">
        <f>IF(Q5="","",DATE(YEAR(Q5-1)+60,(MONTH(Q5-1))+1,0))</f>
        <v>44592</v>
      </c>
    </row>
    <row r="6" spans="1:18" ht="21">
      <c r="A6" s="484" t="s">
        <v>934</v>
      </c>
      <c r="B6" s="1898" t="str">
        <f>P4</f>
        <v>राउप्रावि गोरधनपुरा</v>
      </c>
      <c r="C6" s="1898"/>
      <c r="D6" s="1899" t="s">
        <v>1519</v>
      </c>
      <c r="E6" s="1899"/>
      <c r="F6" s="1899"/>
      <c r="G6" s="91"/>
      <c r="H6" s="91"/>
      <c r="K6" s="488">
        <v>33</v>
      </c>
      <c r="M6" s="420">
        <v>2</v>
      </c>
      <c r="N6" s="38" t="str">
        <f>EmpDetail!B5</f>
        <v>iwj.k pUn y{kdkj</v>
      </c>
      <c r="O6" s="420" t="str">
        <f>EmpDetail!C5</f>
        <v>व्याख्याता</v>
      </c>
      <c r="P6" s="420" t="str">
        <f>EmpDetail!D5</f>
        <v>राउमावि चौगाई</v>
      </c>
      <c r="Q6" s="191">
        <f>EmpDetail!E5</f>
        <v>26122</v>
      </c>
      <c r="R6" s="191">
        <f t="shared" ref="R6:R69" si="0">IF(Q6="","",DATE(YEAR(Q6-1)+60,(MONTH(Q6-1))+1,0))</f>
        <v>48060</v>
      </c>
    </row>
    <row r="7" spans="1:18" ht="18">
      <c r="A7" s="486" t="s">
        <v>226</v>
      </c>
      <c r="B7" s="464">
        <f>Q4</f>
        <v>56795</v>
      </c>
      <c r="C7" s="1900" t="s">
        <v>1529</v>
      </c>
      <c r="D7" s="1900"/>
      <c r="E7" s="1900"/>
      <c r="F7" s="1900"/>
      <c r="G7" s="91"/>
      <c r="H7" s="91"/>
      <c r="M7" s="420">
        <v>3</v>
      </c>
      <c r="N7" s="38" t="str">
        <f>EmpDetail!B6</f>
        <v>jktsUnz dqekj tSu</v>
      </c>
      <c r="O7" s="420" t="str">
        <f>EmpDetail!C6</f>
        <v>व्याख्याता</v>
      </c>
      <c r="P7" s="420" t="str">
        <f>EmpDetail!D6</f>
        <v>राउमावि चौगाई</v>
      </c>
      <c r="Q7" s="191">
        <f>EmpDetail!E6</f>
        <v>25095</v>
      </c>
      <c r="R7" s="191">
        <f t="shared" si="0"/>
        <v>47026</v>
      </c>
    </row>
    <row r="8" spans="1:18" ht="18">
      <c r="A8" s="228" t="s">
        <v>1530</v>
      </c>
      <c r="B8" s="228"/>
      <c r="C8" s="228"/>
      <c r="D8" s="228"/>
      <c r="E8" s="228"/>
      <c r="F8" s="228"/>
      <c r="G8" s="91"/>
      <c r="H8" s="91"/>
      <c r="M8" s="420">
        <v>4</v>
      </c>
      <c r="N8" s="38" t="str">
        <f>EmpDetail!B7</f>
        <v>fd'ku yky cSjok</v>
      </c>
      <c r="O8" s="420" t="str">
        <f>EmpDetail!C7</f>
        <v>व्याख्याता</v>
      </c>
      <c r="P8" s="420" t="str">
        <f>EmpDetail!D7</f>
        <v>राउमावि चौगाई</v>
      </c>
      <c r="Q8" s="191">
        <f>EmpDetail!E7</f>
        <v>27217</v>
      </c>
      <c r="R8" s="191">
        <f t="shared" si="0"/>
        <v>49156</v>
      </c>
    </row>
    <row r="9" spans="1:18" ht="18">
      <c r="A9" s="228" t="s">
        <v>1531</v>
      </c>
      <c r="B9" s="228"/>
      <c r="C9" s="228"/>
      <c r="D9" s="228"/>
      <c r="E9" s="228"/>
      <c r="F9" s="228"/>
      <c r="G9" s="91"/>
      <c r="H9" s="91"/>
      <c r="M9" s="420">
        <v>5</v>
      </c>
      <c r="N9" s="38" t="str">
        <f>EmpDetail!B8</f>
        <v>lR;ukjk;.k 'kekZ</v>
      </c>
      <c r="O9" s="420" t="str">
        <f>EmpDetail!C8</f>
        <v>वरिष्ठ अध्यापक</v>
      </c>
      <c r="P9" s="420" t="str">
        <f>EmpDetail!D8</f>
        <v>राउमावि चौगाई</v>
      </c>
      <c r="Q9" s="191">
        <f>EmpDetail!E8</f>
        <v>22828</v>
      </c>
      <c r="R9" s="191">
        <f t="shared" si="0"/>
        <v>44742</v>
      </c>
    </row>
    <row r="10" spans="1:18" ht="18">
      <c r="A10" s="228"/>
      <c r="B10" s="228"/>
      <c r="C10" s="228"/>
      <c r="D10" s="228"/>
      <c r="E10" s="228"/>
      <c r="F10" s="228"/>
      <c r="G10" s="91"/>
      <c r="H10" s="91"/>
      <c r="M10" s="420">
        <v>6</v>
      </c>
      <c r="N10" s="38" t="str">
        <f>EmpDetail!B9</f>
        <v>iq"ik tSu</v>
      </c>
      <c r="O10" s="420" t="str">
        <f>EmpDetail!C9</f>
        <v>वरिष्ठ अध्यापक</v>
      </c>
      <c r="P10" s="420" t="str">
        <f>EmpDetail!D9</f>
        <v>राउमावि चौगाई</v>
      </c>
      <c r="Q10" s="191">
        <f>EmpDetail!E9</f>
        <v>23477</v>
      </c>
      <c r="R10" s="191">
        <f t="shared" si="0"/>
        <v>45412</v>
      </c>
    </row>
    <row r="11" spans="1:18" ht="18">
      <c r="A11" s="228"/>
      <c r="B11" s="228"/>
      <c r="C11" s="228"/>
      <c r="D11" s="1754" t="str">
        <f>Master!B2</f>
        <v>प्रधानाचार्य</v>
      </c>
      <c r="E11" s="1754"/>
      <c r="F11" s="1754"/>
      <c r="G11" s="91"/>
      <c r="H11" s="91"/>
      <c r="M11" s="420">
        <v>7</v>
      </c>
      <c r="N11" s="38" t="str">
        <f>EmpDetail!B10</f>
        <v>vk'kkjke eh.kk</v>
      </c>
      <c r="O11" s="420" t="str">
        <f>EmpDetail!C10</f>
        <v>वरिष्ठ अध्यापक</v>
      </c>
      <c r="P11" s="420" t="str">
        <f>EmpDetail!D10</f>
        <v>राउमावि चौगाई</v>
      </c>
      <c r="Q11" s="191">
        <f>EmpDetail!E10</f>
        <v>28652</v>
      </c>
      <c r="R11" s="191">
        <f t="shared" si="0"/>
        <v>50586</v>
      </c>
    </row>
    <row r="12" spans="1:18" ht="18">
      <c r="A12" s="228"/>
      <c r="B12" s="228"/>
      <c r="C12" s="228"/>
      <c r="D12" s="1754" t="str">
        <f>Master!B3</f>
        <v xml:space="preserve">राजकीय उच्च माध्यमिक विद्यालय </v>
      </c>
      <c r="E12" s="1754"/>
      <c r="F12" s="1754"/>
      <c r="G12" s="91"/>
      <c r="H12" s="91"/>
      <c r="M12" s="420">
        <v>8</v>
      </c>
      <c r="N12" s="38" t="str">
        <f>EmpDetail!B11</f>
        <v>t;iky flag</v>
      </c>
      <c r="O12" s="420" t="str">
        <f>EmpDetail!C11</f>
        <v>वरिष्ठ अध्यापक</v>
      </c>
      <c r="P12" s="420" t="str">
        <f>EmpDetail!D11</f>
        <v>राउमावि चौगाई</v>
      </c>
      <c r="Q12" s="191">
        <f>EmpDetail!E11</f>
        <v>26331</v>
      </c>
      <c r="R12" s="191">
        <f t="shared" si="0"/>
        <v>48273</v>
      </c>
    </row>
    <row r="13" spans="1:18" ht="18">
      <c r="A13" s="228"/>
      <c r="B13" s="228"/>
      <c r="C13" s="228"/>
      <c r="D13" s="1754" t="str">
        <f>Master!B4</f>
        <v>चौगाई]टोंक</v>
      </c>
      <c r="E13" s="1754"/>
      <c r="F13" s="1754"/>
      <c r="G13" s="91"/>
      <c r="H13" s="91"/>
      <c r="M13" s="420">
        <v>9</v>
      </c>
      <c r="N13" s="38" t="str">
        <f>EmpDetail!B12</f>
        <v>jkeizlkn jsxj</v>
      </c>
      <c r="O13" s="420" t="str">
        <f>EmpDetail!C12</f>
        <v>वरिष्ठ अध्यापक</v>
      </c>
      <c r="P13" s="420" t="str">
        <f>EmpDetail!D12</f>
        <v>राउमावि चौगाई</v>
      </c>
      <c r="Q13" s="191">
        <f>EmpDetail!E12</f>
        <v>28642</v>
      </c>
      <c r="R13" s="191">
        <f t="shared" si="0"/>
        <v>50556</v>
      </c>
    </row>
    <row r="14" spans="1:18" ht="18">
      <c r="A14" s="91"/>
      <c r="B14" s="91"/>
      <c r="C14" s="91"/>
      <c r="D14" s="91"/>
      <c r="E14" s="91"/>
      <c r="F14" s="91"/>
      <c r="G14" s="91"/>
      <c r="H14" s="91"/>
      <c r="M14" s="420">
        <v>10</v>
      </c>
      <c r="N14" s="38" t="str">
        <f>EmpDetail!B13</f>
        <v>egsUnz dqekj tkV</v>
      </c>
      <c r="O14" s="420" t="str">
        <f>EmpDetail!C13</f>
        <v>शारीरिक शिक्षक</v>
      </c>
      <c r="P14" s="420" t="str">
        <f>EmpDetail!D13</f>
        <v>राउमावि चौगाई</v>
      </c>
      <c r="Q14" s="191">
        <f>EmpDetail!E13</f>
        <v>27789</v>
      </c>
      <c r="R14" s="191">
        <f t="shared" si="0"/>
        <v>49705</v>
      </c>
    </row>
    <row r="15" spans="1:18" ht="18">
      <c r="A15" s="91"/>
      <c r="B15" s="91"/>
      <c r="C15" s="91"/>
      <c r="D15" s="91"/>
      <c r="E15" s="91"/>
      <c r="F15" s="91"/>
      <c r="G15" s="91"/>
      <c r="H15" s="91"/>
      <c r="M15" s="420">
        <v>11</v>
      </c>
      <c r="N15" s="38" t="str">
        <f>EmpDetail!B14</f>
        <v>NksVw yky jsxj</v>
      </c>
      <c r="O15" s="420" t="str">
        <f>EmpDetail!C14</f>
        <v>अध्यापक ग्रेड III</v>
      </c>
      <c r="P15" s="420" t="str">
        <f>EmpDetail!D14</f>
        <v>राउमावि चौगाई</v>
      </c>
      <c r="Q15" s="191">
        <f>EmpDetail!E14</f>
        <v>24663</v>
      </c>
      <c r="R15" s="191">
        <f t="shared" si="0"/>
        <v>46599</v>
      </c>
    </row>
    <row r="16" spans="1:18" ht="18">
      <c r="A16" s="91"/>
      <c r="B16" s="91"/>
      <c r="C16" s="91"/>
      <c r="D16" s="91"/>
      <c r="E16" s="91"/>
      <c r="F16" s="91"/>
      <c r="G16" s="91"/>
      <c r="H16" s="91"/>
      <c r="M16" s="420">
        <v>12</v>
      </c>
      <c r="N16" s="38" t="str">
        <f>EmpDetail!B15</f>
        <v>dUgS;k yky egkoj</v>
      </c>
      <c r="O16" s="420" t="str">
        <f>EmpDetail!C15</f>
        <v>अध्यापक ग्रेड III</v>
      </c>
      <c r="P16" s="420" t="str">
        <f>EmpDetail!D15</f>
        <v>राउमावि चौगाई</v>
      </c>
      <c r="Q16" s="191">
        <f>EmpDetail!E15</f>
        <v>22741</v>
      </c>
      <c r="R16" s="191">
        <f t="shared" si="0"/>
        <v>44681</v>
      </c>
    </row>
    <row r="17" spans="1:18" ht="18">
      <c r="A17" s="91"/>
      <c r="B17" s="91"/>
      <c r="C17" s="91"/>
      <c r="D17" s="91"/>
      <c r="E17" s="91"/>
      <c r="F17" s="91"/>
      <c r="G17" s="91"/>
      <c r="H17" s="91"/>
      <c r="M17" s="420">
        <v>13</v>
      </c>
      <c r="N17" s="38" t="str">
        <f>EmpDetail!B16</f>
        <v>prqHkqZt tkV</v>
      </c>
      <c r="O17" s="420" t="str">
        <f>EmpDetail!C16</f>
        <v>अध्यापक ग्रेड III</v>
      </c>
      <c r="P17" s="420" t="str">
        <f>EmpDetail!D16</f>
        <v>राउमावि चौगाई</v>
      </c>
      <c r="Q17" s="191">
        <f>EmpDetail!E16</f>
        <v>27854</v>
      </c>
      <c r="R17" s="191">
        <f t="shared" si="0"/>
        <v>49795</v>
      </c>
    </row>
    <row r="18" spans="1:18" ht="18">
      <c r="A18" s="91"/>
      <c r="B18" s="91"/>
      <c r="C18" s="91"/>
      <c r="D18" s="91"/>
      <c r="E18" s="91"/>
      <c r="F18" s="91"/>
      <c r="G18" s="91"/>
      <c r="H18" s="91"/>
      <c r="M18" s="420">
        <v>14</v>
      </c>
      <c r="N18" s="38" t="str">
        <f>EmpDetail!B17</f>
        <v>vklsQk [kku</v>
      </c>
      <c r="O18" s="420" t="str">
        <f>EmpDetail!C17</f>
        <v>अध्यापक ग्रेड III</v>
      </c>
      <c r="P18" s="420" t="str">
        <f>EmpDetail!D17</f>
        <v>राउमावि चौगाई</v>
      </c>
      <c r="Q18" s="191">
        <f>EmpDetail!E17</f>
        <v>25943</v>
      </c>
      <c r="R18" s="191">
        <f t="shared" si="0"/>
        <v>47879</v>
      </c>
    </row>
    <row r="19" spans="1:18" ht="18">
      <c r="A19" s="91"/>
      <c r="B19" s="91"/>
      <c r="C19" s="91"/>
      <c r="D19" s="91"/>
      <c r="E19" s="91"/>
      <c r="F19" s="91"/>
      <c r="G19" s="91"/>
      <c r="H19" s="91"/>
      <c r="M19" s="420">
        <v>15</v>
      </c>
      <c r="N19" s="38" t="str">
        <f>EmpDetail!B18</f>
        <v>lq'khyk cSjok</v>
      </c>
      <c r="O19" s="420" t="str">
        <f>EmpDetail!C18</f>
        <v>कनिष्ठ सहायक</v>
      </c>
      <c r="P19" s="420" t="str">
        <f>EmpDetail!D18</f>
        <v>राउमावि चौगाई</v>
      </c>
      <c r="Q19" s="191">
        <f>EmpDetail!E18</f>
        <v>34700</v>
      </c>
      <c r="R19" s="191">
        <f t="shared" si="0"/>
        <v>56614</v>
      </c>
    </row>
    <row r="20" spans="1:18" ht="18">
      <c r="A20" s="91"/>
      <c r="B20" s="91"/>
      <c r="C20" s="91"/>
      <c r="D20" s="91"/>
      <c r="E20" s="91"/>
      <c r="F20" s="91"/>
      <c r="G20" s="91"/>
      <c r="H20" s="91"/>
      <c r="M20" s="420">
        <v>16</v>
      </c>
      <c r="N20" s="38" t="str">
        <f>EmpDetail!B19</f>
        <v>txnh'k izlkn rsyh</v>
      </c>
      <c r="O20" s="420" t="str">
        <f>EmpDetail!C19</f>
        <v>सहायक कर्मचारी</v>
      </c>
      <c r="P20" s="420" t="str">
        <f>EmpDetail!D19</f>
        <v>राउमावि चौगाई</v>
      </c>
      <c r="Q20" s="191">
        <f>EmpDetail!E19</f>
        <v>22801</v>
      </c>
      <c r="R20" s="191">
        <f t="shared" si="0"/>
        <v>44742</v>
      </c>
    </row>
    <row r="21" spans="1:18" ht="18">
      <c r="A21" s="91"/>
      <c r="B21" s="91"/>
      <c r="C21" s="91"/>
      <c r="D21" s="91"/>
      <c r="E21" s="91"/>
      <c r="F21" s="91"/>
      <c r="G21" s="91"/>
      <c r="H21" s="91"/>
      <c r="M21" s="420">
        <v>17</v>
      </c>
      <c r="N21" s="38" t="str">
        <f>EmpDetail!B20</f>
        <v>jfoUnz dqekj tSu</v>
      </c>
      <c r="O21" s="420" t="str">
        <f>EmpDetail!C20</f>
        <v>अध्यापक ग्रेड III</v>
      </c>
      <c r="P21" s="420" t="str">
        <f>EmpDetail!D20</f>
        <v>राउप्रावि मोहिनी</v>
      </c>
      <c r="Q21" s="191">
        <f>EmpDetail!E20</f>
        <v>24708</v>
      </c>
      <c r="R21" s="191">
        <f t="shared" si="0"/>
        <v>46630</v>
      </c>
    </row>
    <row r="22" spans="1:18" ht="18">
      <c r="A22" s="91"/>
      <c r="B22" s="91"/>
      <c r="C22" s="91"/>
      <c r="D22" s="91"/>
      <c r="E22" s="91"/>
      <c r="F22" s="91"/>
      <c r="G22" s="91"/>
      <c r="H22" s="91"/>
      <c r="M22" s="420">
        <v>18</v>
      </c>
      <c r="N22" s="38" t="str">
        <f>EmpDetail!B21</f>
        <v xml:space="preserve"> ';ke lqUnj ckxkSM</v>
      </c>
      <c r="O22" s="420" t="str">
        <f>EmpDetail!C21</f>
        <v>अध्यापक ग्रेड III</v>
      </c>
      <c r="P22" s="420" t="str">
        <f>EmpDetail!D21</f>
        <v>राउप्रावि मोहिनी</v>
      </c>
      <c r="Q22" s="191">
        <f>EmpDetail!E21</f>
        <v>30538</v>
      </c>
      <c r="R22" s="191">
        <f t="shared" si="0"/>
        <v>52474</v>
      </c>
    </row>
    <row r="23" spans="1:18" ht="18">
      <c r="A23" s="91"/>
      <c r="B23" s="91"/>
      <c r="C23" s="91"/>
      <c r="D23" s="91"/>
      <c r="E23" s="91"/>
      <c r="F23" s="91"/>
      <c r="G23" s="91"/>
      <c r="H23" s="91"/>
      <c r="M23" s="420">
        <v>19</v>
      </c>
      <c r="N23" s="38" t="str">
        <f>EmpDetail!B22</f>
        <v>d`".kk 'kekZ</v>
      </c>
      <c r="O23" s="420" t="str">
        <f>EmpDetail!C22</f>
        <v>प्रबोधक</v>
      </c>
      <c r="P23" s="420" t="str">
        <f>EmpDetail!D22</f>
        <v>राउप्रावि मोहिनी</v>
      </c>
      <c r="Q23" s="191">
        <f>EmpDetail!E22</f>
        <v>26517</v>
      </c>
      <c r="R23" s="191">
        <f t="shared" si="0"/>
        <v>48457</v>
      </c>
    </row>
    <row r="24" spans="1:18" ht="18">
      <c r="A24" s="91"/>
      <c r="B24" s="91"/>
      <c r="C24" s="91"/>
      <c r="D24" s="91"/>
      <c r="E24" s="91"/>
      <c r="F24" s="91"/>
      <c r="G24" s="91"/>
      <c r="H24" s="91"/>
      <c r="M24" s="420">
        <v>20</v>
      </c>
      <c r="N24" s="38" t="str">
        <f>EmpDetail!B23</f>
        <v>/keZsUnz pkS/kjh</v>
      </c>
      <c r="O24" s="420" t="str">
        <f>EmpDetail!C23</f>
        <v>अध्यापक ग्रेड III</v>
      </c>
      <c r="P24" s="420" t="str">
        <f>EmpDetail!D23</f>
        <v>राउप्रावि गोरधनपुरा</v>
      </c>
      <c r="Q24" s="191">
        <f>EmpDetail!E23</f>
        <v>32937</v>
      </c>
      <c r="R24" s="191">
        <f t="shared" si="0"/>
        <v>54878</v>
      </c>
    </row>
    <row r="25" spans="1:18" ht="18">
      <c r="A25" s="91"/>
      <c r="B25" s="91"/>
      <c r="C25" s="91"/>
      <c r="D25" s="91"/>
      <c r="E25" s="91"/>
      <c r="F25" s="91"/>
      <c r="G25" s="91"/>
      <c r="H25" s="91"/>
      <c r="M25" s="420">
        <v>21</v>
      </c>
      <c r="N25" s="38" t="str">
        <f>EmpDetail!B24</f>
        <v>izgykn ekyh</v>
      </c>
      <c r="O25" s="420" t="str">
        <f>EmpDetail!C24</f>
        <v>प्रबोधक</v>
      </c>
      <c r="P25" s="420" t="str">
        <f>EmpDetail!D24</f>
        <v>राउप्रावि गोरधनपुरा</v>
      </c>
      <c r="Q25" s="191">
        <f>EmpDetail!E24</f>
        <v>27248</v>
      </c>
      <c r="R25" s="191">
        <f t="shared" si="0"/>
        <v>49187</v>
      </c>
    </row>
    <row r="26" spans="1:18" ht="18">
      <c r="A26" s="91"/>
      <c r="B26" s="91"/>
      <c r="C26" s="91"/>
      <c r="D26" s="91"/>
      <c r="E26" s="91"/>
      <c r="F26" s="91"/>
      <c r="G26" s="91"/>
      <c r="H26" s="91"/>
      <c r="M26" s="420">
        <v>22</v>
      </c>
      <c r="N26" s="38" t="str">
        <f>EmpDetail!B25</f>
        <v>jken;ky xqtZj</v>
      </c>
      <c r="O26" s="420" t="str">
        <f>EmpDetail!C25</f>
        <v>प्रबोधक</v>
      </c>
      <c r="P26" s="420" t="str">
        <f>EmpDetail!D25</f>
        <v>राउप्रावि सोंदीफल</v>
      </c>
      <c r="Q26" s="191">
        <f>EmpDetail!E25</f>
        <v>28355</v>
      </c>
      <c r="R26" s="191">
        <f t="shared" si="0"/>
        <v>50283</v>
      </c>
    </row>
    <row r="27" spans="1:18" ht="18">
      <c r="A27" s="91"/>
      <c r="B27" s="91"/>
      <c r="C27" s="91"/>
      <c r="D27" s="91"/>
      <c r="E27" s="91"/>
      <c r="F27" s="91"/>
      <c r="G27" s="91"/>
      <c r="H27" s="91"/>
      <c r="M27" s="420">
        <v>23</v>
      </c>
      <c r="N27" s="38" t="str">
        <f>EmpDetail!B26</f>
        <v>vkSeizdk'k tkV</v>
      </c>
      <c r="O27" s="420" t="str">
        <f>EmpDetail!C26</f>
        <v>अध्यापक ग्रेड III</v>
      </c>
      <c r="P27" s="420" t="str">
        <f>EmpDetail!D26</f>
        <v>राउप्रावि सोंदीफल</v>
      </c>
      <c r="Q27" s="191">
        <f>EmpDetail!E26</f>
        <v>30255</v>
      </c>
      <c r="R27" s="191">
        <f t="shared" si="0"/>
        <v>52170</v>
      </c>
    </row>
    <row r="28" spans="1:18" ht="18">
      <c r="A28" s="91"/>
      <c r="B28" s="91"/>
      <c r="C28" s="91"/>
      <c r="D28" s="91"/>
      <c r="E28" s="91"/>
      <c r="F28" s="91"/>
      <c r="G28" s="91"/>
      <c r="H28" s="91"/>
      <c r="M28" s="420">
        <v>24</v>
      </c>
      <c r="N28" s="38" t="str">
        <f>EmpDetail!B27</f>
        <v>vthr flag</v>
      </c>
      <c r="O28" s="420" t="str">
        <f>EmpDetail!C27</f>
        <v>अध्यापक ग्रेड III</v>
      </c>
      <c r="P28" s="420" t="str">
        <f>EmpDetail!D27</f>
        <v>राप्रावि जानकीवल्लभपुरा</v>
      </c>
      <c r="Q28" s="191">
        <f>EmpDetail!E27</f>
        <v>31997</v>
      </c>
      <c r="R28" s="191">
        <f t="shared" si="0"/>
        <v>53935</v>
      </c>
    </row>
    <row r="29" spans="1:18">
      <c r="M29" s="420">
        <v>25</v>
      </c>
      <c r="N29" s="38" t="str">
        <f>EmpDetail!B28</f>
        <v>eq[rkj eha;k</v>
      </c>
      <c r="O29" s="420" t="str">
        <f>EmpDetail!C28</f>
        <v>प्रबोधक</v>
      </c>
      <c r="P29" s="420" t="str">
        <f>EmpDetail!D28</f>
        <v>राप्रावि जानकीवल्लभपुरा</v>
      </c>
      <c r="Q29" s="191">
        <f>EmpDetail!E28</f>
        <v>27945</v>
      </c>
      <c r="R29" s="191">
        <f t="shared" si="0"/>
        <v>49887</v>
      </c>
    </row>
    <row r="30" spans="1:18">
      <c r="M30" s="420">
        <v>26</v>
      </c>
      <c r="N30" s="38" t="str">
        <f>EmpDetail!B29</f>
        <v xml:space="preserve">eks0 tehy </v>
      </c>
      <c r="O30" s="420" t="str">
        <f>EmpDetail!C29</f>
        <v>प्रबोधक</v>
      </c>
      <c r="P30" s="420" t="str">
        <f>EmpDetail!D29</f>
        <v>राप्रावि रसूलपुरा</v>
      </c>
      <c r="Q30" s="191">
        <f>EmpDetail!E29</f>
        <v>25096</v>
      </c>
      <c r="R30" s="191">
        <f t="shared" si="0"/>
        <v>47026</v>
      </c>
    </row>
    <row r="31" spans="1:18">
      <c r="M31" s="420">
        <v>27</v>
      </c>
      <c r="N31" s="38" t="str">
        <f>EmpDetail!B30</f>
        <v>lkaojey tkV</v>
      </c>
      <c r="O31" s="420" t="str">
        <f>EmpDetail!C30</f>
        <v>अध्यापक ग्रेड III</v>
      </c>
      <c r="P31" s="420" t="str">
        <f>EmpDetail!D30</f>
        <v>राप्रावि रसूलपुरा</v>
      </c>
      <c r="Q31" s="191">
        <f>EmpDetail!E30</f>
        <v>33666</v>
      </c>
      <c r="R31" s="191">
        <f t="shared" si="0"/>
        <v>55609</v>
      </c>
    </row>
    <row r="32" spans="1:18">
      <c r="M32" s="420">
        <v>28</v>
      </c>
      <c r="N32" s="38" t="str">
        <f>EmpDetail!B31</f>
        <v>pkS/kjh eksuk jkekorkj</v>
      </c>
      <c r="O32" s="420" t="str">
        <f>EmpDetail!C31</f>
        <v>अध्यापक ग्रेड III</v>
      </c>
      <c r="P32" s="420" t="str">
        <f>EmpDetail!D31</f>
        <v>राप्रावि मोहिनी ढाणी बाढ</v>
      </c>
      <c r="Q32" s="191">
        <f>EmpDetail!E31</f>
        <v>32878</v>
      </c>
      <c r="R32" s="191">
        <f t="shared" si="0"/>
        <v>54819</v>
      </c>
    </row>
    <row r="33" spans="13:18">
      <c r="M33" s="420">
        <v>29</v>
      </c>
      <c r="N33" s="38" t="str">
        <f>EmpDetail!B32</f>
        <v>rkjkpUn tk;loky</v>
      </c>
      <c r="O33" s="420" t="str">
        <f>EmpDetail!C32</f>
        <v>प्रबोधक</v>
      </c>
      <c r="P33" s="420" t="str">
        <f>EmpDetail!D32</f>
        <v>राप्रावि मोहिनी ढाणी बाढ</v>
      </c>
      <c r="Q33" s="191">
        <f>EmpDetail!E32</f>
        <v>28075</v>
      </c>
      <c r="R33" s="191">
        <f t="shared" si="0"/>
        <v>50009</v>
      </c>
    </row>
    <row r="34" spans="13:18">
      <c r="M34" s="420">
        <v>30</v>
      </c>
      <c r="N34" s="38" t="str">
        <f>EmpDetail!B33</f>
        <v>jketl ;kno</v>
      </c>
      <c r="O34" s="420" t="str">
        <f>EmpDetail!C33</f>
        <v>अध्यापक ग्रेड III</v>
      </c>
      <c r="P34" s="420" t="str">
        <f>EmpDetail!D33</f>
        <v>राप्रावि बैरवा ढाणी सोन्दीफल</v>
      </c>
      <c r="Q34" s="191">
        <f>EmpDetail!E33</f>
        <v>25731</v>
      </c>
      <c r="R34" s="191">
        <f t="shared" si="0"/>
        <v>47664</v>
      </c>
    </row>
    <row r="35" spans="13:18">
      <c r="M35" s="420">
        <v>31</v>
      </c>
      <c r="N35" s="38" t="str">
        <f>EmpDetail!B34</f>
        <v>dtksMey eh.kk</v>
      </c>
      <c r="O35" s="420" t="str">
        <f>EmpDetail!C34</f>
        <v>अध्यापक ग्रेड III</v>
      </c>
      <c r="P35" s="420" t="str">
        <f>EmpDetail!D34</f>
        <v>राप्रावि बैरवा ढाणी सोन्दीफल</v>
      </c>
      <c r="Q35" s="191">
        <f>EmpDetail!E34</f>
        <v>33055</v>
      </c>
      <c r="R35" s="191">
        <f t="shared" si="0"/>
        <v>54969</v>
      </c>
    </row>
    <row r="36" spans="13:18">
      <c r="M36" s="420">
        <v>32</v>
      </c>
      <c r="N36" s="38" t="str">
        <f>EmpDetail!B35</f>
        <v>/kaut; xkSRre</v>
      </c>
      <c r="O36" s="420" t="str">
        <f>EmpDetail!C35</f>
        <v>अध्यापक ग्रेड III</v>
      </c>
      <c r="P36" s="420" t="str">
        <f>EmpDetail!D35</f>
        <v>राउप्रावि गोरधनपुरा</v>
      </c>
      <c r="Q36" s="191">
        <f>EmpDetail!E35</f>
        <v>31649</v>
      </c>
      <c r="R36" s="191">
        <f t="shared" si="0"/>
        <v>53570</v>
      </c>
    </row>
    <row r="37" spans="13:18">
      <c r="M37" s="420">
        <v>33</v>
      </c>
      <c r="N37" s="38" t="str">
        <f>EmpDetail!B36</f>
        <v>d`".kk xaxoky</v>
      </c>
      <c r="O37" s="420" t="str">
        <f>EmpDetail!C36</f>
        <v>अध्यापक ग्रेड III</v>
      </c>
      <c r="P37" s="420" t="str">
        <f>EmpDetail!D36</f>
        <v>राउप्रावि गोरधनपुरा</v>
      </c>
      <c r="Q37" s="191">
        <f>EmpDetail!E36</f>
        <v>34870</v>
      </c>
      <c r="R37" s="191">
        <f t="shared" si="0"/>
        <v>56795</v>
      </c>
    </row>
    <row r="38" spans="13:18">
      <c r="M38" s="420">
        <v>34</v>
      </c>
      <c r="N38" s="38" t="str">
        <f>EmpDetail!B37</f>
        <v>n'kjFk dqekj ;kno</v>
      </c>
      <c r="O38" s="420" t="str">
        <f>EmpDetail!C37</f>
        <v>अध्यापक ग्रेड III</v>
      </c>
      <c r="P38" s="420" t="str">
        <f>EmpDetail!D37</f>
        <v>राउप्रावि सोंदीफल</v>
      </c>
      <c r="Q38" s="191">
        <f>EmpDetail!E37</f>
        <v>33239</v>
      </c>
      <c r="R38" s="191">
        <f t="shared" si="0"/>
        <v>55153</v>
      </c>
    </row>
    <row r="39" spans="13:18">
      <c r="M39" s="420">
        <v>35</v>
      </c>
      <c r="N39" s="38" t="str">
        <f>EmpDetail!B38</f>
        <v>d`".k yky tkV</v>
      </c>
      <c r="O39" s="420" t="str">
        <f>EmpDetail!C38</f>
        <v>अध्यापक ग्रेड III</v>
      </c>
      <c r="P39" s="420" t="str">
        <f>EmpDetail!D38</f>
        <v>राउप्रावि सोंदीफल</v>
      </c>
      <c r="Q39" s="191">
        <f>EmpDetail!E38</f>
        <v>33072</v>
      </c>
      <c r="R39" s="191">
        <f t="shared" si="0"/>
        <v>55000</v>
      </c>
    </row>
    <row r="40" spans="13:18">
      <c r="M40" s="420">
        <v>36</v>
      </c>
      <c r="N40" s="38" t="str">
        <f>EmpDetail!B39</f>
        <v>nhisUnz dqekj iztkir</v>
      </c>
      <c r="O40" s="420" t="str">
        <f>EmpDetail!C39</f>
        <v>अध्यापक ग्रेड III</v>
      </c>
      <c r="P40" s="420" t="str">
        <f>EmpDetail!D39</f>
        <v>राउप्रावि सोंदीफल</v>
      </c>
      <c r="Q40" s="191">
        <f>EmpDetail!E39</f>
        <v>34527</v>
      </c>
      <c r="R40" s="191">
        <f t="shared" si="0"/>
        <v>56461</v>
      </c>
    </row>
    <row r="41" spans="13:18">
      <c r="M41" s="420">
        <v>37</v>
      </c>
      <c r="N41" s="38" t="str">
        <f>EmpDetail!B40</f>
        <v>uohu dqekj</v>
      </c>
      <c r="O41" s="420" t="str">
        <f>EmpDetail!C40</f>
        <v>अध्यापक ग्रेड III</v>
      </c>
      <c r="P41" s="420" t="str">
        <f>EmpDetail!D40</f>
        <v>राउप्रावि मोहिनी</v>
      </c>
      <c r="Q41" s="191">
        <f>EmpDetail!E40</f>
        <v>34802</v>
      </c>
      <c r="R41" s="191">
        <f t="shared" si="0"/>
        <v>56734</v>
      </c>
    </row>
    <row r="42" spans="13:18">
      <c r="M42" s="420">
        <v>38</v>
      </c>
      <c r="N42" s="38" t="str">
        <f>EmpDetail!B41</f>
        <v>ehrs'k dqekj 'kekZ</v>
      </c>
      <c r="O42" s="420" t="str">
        <f>EmpDetail!C41</f>
        <v>अध्यापक ग्रेड III</v>
      </c>
      <c r="P42" s="420" t="str">
        <f>EmpDetail!D41</f>
        <v>राउप्रावि मोहिनी</v>
      </c>
      <c r="Q42" s="191">
        <f>EmpDetail!E41</f>
        <v>32733</v>
      </c>
      <c r="R42" s="191">
        <f t="shared" si="0"/>
        <v>54666</v>
      </c>
    </row>
    <row r="43" spans="13:18">
      <c r="M43" s="420">
        <v>39</v>
      </c>
      <c r="N43" s="38" t="str">
        <f>EmpDetail!B42</f>
        <v>eUtw eh.kk</v>
      </c>
      <c r="O43" s="420" t="str">
        <f>EmpDetail!C42</f>
        <v>वरिष्ठ अध्यापक</v>
      </c>
      <c r="P43" s="420" t="str">
        <f>EmpDetail!D42</f>
        <v>राउप्रावि गोरधनपुरा</v>
      </c>
      <c r="Q43" s="191">
        <f>EmpDetail!E42</f>
        <v>33244</v>
      </c>
      <c r="R43" s="191">
        <f t="shared" si="0"/>
        <v>55184</v>
      </c>
    </row>
    <row r="44" spans="13:18">
      <c r="M44" s="420">
        <v>40</v>
      </c>
      <c r="N44" s="38" t="str">
        <f>EmpDetail!B43</f>
        <v>eatw pkS/kjh</v>
      </c>
      <c r="O44" s="420" t="str">
        <f>EmpDetail!C43</f>
        <v>वरिष्ठ अध्यापक</v>
      </c>
      <c r="P44" s="420" t="str">
        <f>EmpDetail!D43</f>
        <v>राउप्रावि सोंदीफल</v>
      </c>
      <c r="Q44" s="191">
        <f>EmpDetail!E43</f>
        <v>33454</v>
      </c>
      <c r="R44" s="191">
        <f t="shared" si="0"/>
        <v>55396</v>
      </c>
    </row>
    <row r="45" spans="13:18">
      <c r="M45" s="420">
        <v>41</v>
      </c>
      <c r="N45" s="38">
        <f>EmpDetail!B44</f>
        <v>0</v>
      </c>
      <c r="O45" s="420">
        <f>EmpDetail!C44</f>
        <v>0</v>
      </c>
      <c r="P45" s="420">
        <f>EmpDetail!D44</f>
        <v>0</v>
      </c>
      <c r="Q45" s="191">
        <f>EmpDetail!E44</f>
        <v>0</v>
      </c>
      <c r="R45" s="191" t="e">
        <f t="shared" si="0"/>
        <v>#NUM!</v>
      </c>
    </row>
    <row r="46" spans="13:18">
      <c r="M46" s="420">
        <v>42</v>
      </c>
      <c r="N46" s="38">
        <f>EmpDetail!B45</f>
        <v>0</v>
      </c>
      <c r="O46" s="420">
        <f>EmpDetail!C45</f>
        <v>0</v>
      </c>
      <c r="P46" s="420">
        <f>EmpDetail!D45</f>
        <v>0</v>
      </c>
      <c r="Q46" s="191">
        <f>EmpDetail!E45</f>
        <v>0</v>
      </c>
      <c r="R46" s="191" t="e">
        <f t="shared" si="0"/>
        <v>#NUM!</v>
      </c>
    </row>
    <row r="47" spans="13:18">
      <c r="M47" s="420">
        <v>43</v>
      </c>
      <c r="N47" s="38">
        <f>EmpDetail!B46</f>
        <v>0</v>
      </c>
      <c r="O47" s="420">
        <f>EmpDetail!C46</f>
        <v>0</v>
      </c>
      <c r="P47" s="420">
        <f>EmpDetail!D46</f>
        <v>0</v>
      </c>
      <c r="Q47" s="191">
        <f>EmpDetail!E46</f>
        <v>0</v>
      </c>
      <c r="R47" s="191" t="e">
        <f t="shared" si="0"/>
        <v>#NUM!</v>
      </c>
    </row>
    <row r="48" spans="13:18">
      <c r="M48" s="420">
        <v>44</v>
      </c>
      <c r="N48" s="38">
        <f>EmpDetail!B47</f>
        <v>0</v>
      </c>
      <c r="O48" s="420">
        <f>EmpDetail!C47</f>
        <v>0</v>
      </c>
      <c r="P48" s="420">
        <f>EmpDetail!D47</f>
        <v>0</v>
      </c>
      <c r="Q48" s="191">
        <f>EmpDetail!E47</f>
        <v>0</v>
      </c>
      <c r="R48" s="191" t="e">
        <f t="shared" si="0"/>
        <v>#NUM!</v>
      </c>
    </row>
    <row r="49" spans="13:18">
      <c r="M49" s="420">
        <v>45</v>
      </c>
      <c r="N49" s="38">
        <f>EmpDetail!B48</f>
        <v>0</v>
      </c>
      <c r="O49" s="420">
        <f>EmpDetail!C48</f>
        <v>0</v>
      </c>
      <c r="P49" s="420">
        <f>EmpDetail!D48</f>
        <v>0</v>
      </c>
      <c r="Q49" s="191">
        <f>EmpDetail!E48</f>
        <v>0</v>
      </c>
      <c r="R49" s="191" t="e">
        <f t="shared" si="0"/>
        <v>#NUM!</v>
      </c>
    </row>
    <row r="50" spans="13:18">
      <c r="M50" s="420">
        <v>46</v>
      </c>
      <c r="N50" s="38">
        <f>EmpDetail!B49</f>
        <v>0</v>
      </c>
      <c r="O50" s="420">
        <f>EmpDetail!C49</f>
        <v>0</v>
      </c>
      <c r="P50" s="420">
        <f>EmpDetail!D49</f>
        <v>0</v>
      </c>
      <c r="Q50" s="191">
        <f>EmpDetail!E49</f>
        <v>0</v>
      </c>
      <c r="R50" s="191" t="e">
        <f t="shared" si="0"/>
        <v>#NUM!</v>
      </c>
    </row>
    <row r="51" spans="13:18">
      <c r="M51" s="420">
        <v>47</v>
      </c>
      <c r="N51" s="38">
        <f>EmpDetail!B50</f>
        <v>0</v>
      </c>
      <c r="O51" s="420">
        <f>EmpDetail!C50</f>
        <v>0</v>
      </c>
      <c r="P51" s="420">
        <f>EmpDetail!D50</f>
        <v>0</v>
      </c>
      <c r="Q51" s="191">
        <f>EmpDetail!E50</f>
        <v>0</v>
      </c>
      <c r="R51" s="191" t="e">
        <f t="shared" si="0"/>
        <v>#NUM!</v>
      </c>
    </row>
    <row r="52" spans="13:18">
      <c r="M52" s="420">
        <v>48</v>
      </c>
      <c r="N52" s="38">
        <f>EmpDetail!B51</f>
        <v>0</v>
      </c>
      <c r="O52" s="420">
        <f>EmpDetail!C51</f>
        <v>0</v>
      </c>
      <c r="P52" s="420">
        <f>EmpDetail!D51</f>
        <v>0</v>
      </c>
      <c r="Q52" s="191">
        <f>EmpDetail!E51</f>
        <v>0</v>
      </c>
      <c r="R52" s="191" t="e">
        <f t="shared" si="0"/>
        <v>#NUM!</v>
      </c>
    </row>
    <row r="53" spans="13:18">
      <c r="M53" s="420">
        <v>49</v>
      </c>
      <c r="N53" s="38">
        <f>EmpDetail!B52</f>
        <v>0</v>
      </c>
      <c r="O53" s="420">
        <f>EmpDetail!C52</f>
        <v>0</v>
      </c>
      <c r="P53" s="420">
        <f>EmpDetail!D52</f>
        <v>0</v>
      </c>
      <c r="Q53" s="191">
        <f>EmpDetail!E52</f>
        <v>0</v>
      </c>
      <c r="R53" s="191" t="e">
        <f t="shared" si="0"/>
        <v>#NUM!</v>
      </c>
    </row>
    <row r="54" spans="13:18">
      <c r="M54" s="420">
        <v>50</v>
      </c>
      <c r="N54" s="38">
        <f>EmpDetail!B53</f>
        <v>0</v>
      </c>
      <c r="O54" s="420">
        <f>EmpDetail!C53</f>
        <v>0</v>
      </c>
      <c r="P54" s="420">
        <f>EmpDetail!D53</f>
        <v>0</v>
      </c>
      <c r="Q54" s="191">
        <f>EmpDetail!E53</f>
        <v>0</v>
      </c>
      <c r="R54" s="191" t="e">
        <f t="shared" si="0"/>
        <v>#NUM!</v>
      </c>
    </row>
    <row r="55" spans="13:18">
      <c r="M55" s="420">
        <v>51</v>
      </c>
      <c r="N55" s="38">
        <f>EmpDetail!B54</f>
        <v>0</v>
      </c>
      <c r="O55" s="420">
        <f>EmpDetail!C54</f>
        <v>0</v>
      </c>
      <c r="P55" s="420">
        <f>EmpDetail!D54</f>
        <v>0</v>
      </c>
      <c r="Q55" s="191">
        <f>EmpDetail!E54</f>
        <v>0</v>
      </c>
      <c r="R55" s="191" t="e">
        <f t="shared" si="0"/>
        <v>#NUM!</v>
      </c>
    </row>
    <row r="56" spans="13:18">
      <c r="M56" s="420">
        <v>52</v>
      </c>
      <c r="N56" s="38">
        <f>EmpDetail!B55</f>
        <v>0</v>
      </c>
      <c r="O56" s="420">
        <f>EmpDetail!C55</f>
        <v>0</v>
      </c>
      <c r="P56" s="420">
        <f>EmpDetail!D55</f>
        <v>0</v>
      </c>
      <c r="Q56" s="191">
        <f>EmpDetail!E55</f>
        <v>0</v>
      </c>
      <c r="R56" s="191" t="e">
        <f t="shared" si="0"/>
        <v>#NUM!</v>
      </c>
    </row>
    <row r="57" spans="13:18">
      <c r="M57" s="420">
        <v>53</v>
      </c>
      <c r="N57" s="38">
        <f>EmpDetail!B56</f>
        <v>0</v>
      </c>
      <c r="O57" s="420">
        <f>EmpDetail!C56</f>
        <v>0</v>
      </c>
      <c r="P57" s="420">
        <f>EmpDetail!D56</f>
        <v>0</v>
      </c>
      <c r="Q57" s="191">
        <f>EmpDetail!E56</f>
        <v>0</v>
      </c>
      <c r="R57" s="191" t="e">
        <f t="shared" si="0"/>
        <v>#NUM!</v>
      </c>
    </row>
    <row r="58" spans="13:18">
      <c r="M58" s="420">
        <v>54</v>
      </c>
      <c r="N58" s="38">
        <f>EmpDetail!B57</f>
        <v>0</v>
      </c>
      <c r="O58" s="420">
        <f>EmpDetail!C57</f>
        <v>0</v>
      </c>
      <c r="P58" s="420">
        <f>EmpDetail!D57</f>
        <v>0</v>
      </c>
      <c r="Q58" s="191">
        <f>EmpDetail!E57</f>
        <v>0</v>
      </c>
      <c r="R58" s="191" t="e">
        <f t="shared" si="0"/>
        <v>#NUM!</v>
      </c>
    </row>
    <row r="59" spans="13:18">
      <c r="M59" s="420">
        <v>55</v>
      </c>
      <c r="N59" s="38">
        <f>EmpDetail!B58</f>
        <v>0</v>
      </c>
      <c r="O59" s="420">
        <f>EmpDetail!C58</f>
        <v>0</v>
      </c>
      <c r="P59" s="420">
        <f>EmpDetail!D58</f>
        <v>0</v>
      </c>
      <c r="Q59" s="191">
        <f>EmpDetail!E58</f>
        <v>0</v>
      </c>
      <c r="R59" s="191" t="e">
        <f t="shared" si="0"/>
        <v>#NUM!</v>
      </c>
    </row>
    <row r="60" spans="13:18">
      <c r="M60" s="420">
        <v>56</v>
      </c>
      <c r="N60" s="38">
        <f>EmpDetail!B59</f>
        <v>0</v>
      </c>
      <c r="O60" s="420">
        <f>EmpDetail!C59</f>
        <v>0</v>
      </c>
      <c r="P60" s="420">
        <f>EmpDetail!D59</f>
        <v>0</v>
      </c>
      <c r="Q60" s="191">
        <f>EmpDetail!E59</f>
        <v>0</v>
      </c>
      <c r="R60" s="191" t="e">
        <f t="shared" si="0"/>
        <v>#NUM!</v>
      </c>
    </row>
    <row r="61" spans="13:18">
      <c r="M61" s="420">
        <v>57</v>
      </c>
      <c r="N61" s="38">
        <f>EmpDetail!B60</f>
        <v>0</v>
      </c>
      <c r="O61" s="420">
        <f>EmpDetail!C60</f>
        <v>0</v>
      </c>
      <c r="P61" s="420">
        <f>EmpDetail!D60</f>
        <v>0</v>
      </c>
      <c r="Q61" s="191">
        <f>EmpDetail!E60</f>
        <v>0</v>
      </c>
      <c r="R61" s="191" t="e">
        <f t="shared" si="0"/>
        <v>#NUM!</v>
      </c>
    </row>
    <row r="62" spans="13:18">
      <c r="M62" s="420">
        <v>58</v>
      </c>
      <c r="N62" s="38">
        <f>EmpDetail!B61</f>
        <v>0</v>
      </c>
      <c r="O62" s="420">
        <f>EmpDetail!C61</f>
        <v>0</v>
      </c>
      <c r="P62" s="420">
        <f>EmpDetail!D61</f>
        <v>0</v>
      </c>
      <c r="Q62" s="191">
        <f>EmpDetail!E61</f>
        <v>0</v>
      </c>
      <c r="R62" s="191" t="e">
        <f t="shared" si="0"/>
        <v>#NUM!</v>
      </c>
    </row>
    <row r="63" spans="13:18">
      <c r="M63" s="420">
        <v>59</v>
      </c>
      <c r="N63" s="38">
        <f>EmpDetail!B62</f>
        <v>0</v>
      </c>
      <c r="O63" s="420">
        <f>EmpDetail!C62</f>
        <v>0</v>
      </c>
      <c r="P63" s="420">
        <f>EmpDetail!D62</f>
        <v>0</v>
      </c>
      <c r="Q63" s="191">
        <f>EmpDetail!E62</f>
        <v>0</v>
      </c>
      <c r="R63" s="191" t="e">
        <f t="shared" si="0"/>
        <v>#NUM!</v>
      </c>
    </row>
    <row r="64" spans="13:18">
      <c r="M64" s="420">
        <v>60</v>
      </c>
      <c r="N64" s="38">
        <f>EmpDetail!B63</f>
        <v>0</v>
      </c>
      <c r="O64" s="420">
        <f>EmpDetail!C63</f>
        <v>0</v>
      </c>
      <c r="P64" s="420">
        <f>EmpDetail!D63</f>
        <v>0</v>
      </c>
      <c r="Q64" s="191">
        <f>EmpDetail!E63</f>
        <v>0</v>
      </c>
      <c r="R64" s="191" t="e">
        <f t="shared" si="0"/>
        <v>#NUM!</v>
      </c>
    </row>
    <row r="65" spans="13:18">
      <c r="M65" s="420">
        <v>61</v>
      </c>
      <c r="N65" s="38">
        <f>EmpDetail!B64</f>
        <v>0</v>
      </c>
      <c r="O65" s="420">
        <f>EmpDetail!C64</f>
        <v>0</v>
      </c>
      <c r="P65" s="420">
        <f>EmpDetail!D64</f>
        <v>0</v>
      </c>
      <c r="Q65" s="191">
        <f>EmpDetail!E64</f>
        <v>0</v>
      </c>
      <c r="R65" s="191" t="e">
        <f t="shared" si="0"/>
        <v>#NUM!</v>
      </c>
    </row>
    <row r="66" spans="13:18">
      <c r="M66" s="420">
        <v>62</v>
      </c>
      <c r="N66" s="38">
        <f>EmpDetail!B65</f>
        <v>0</v>
      </c>
      <c r="O66" s="420">
        <f>EmpDetail!C65</f>
        <v>0</v>
      </c>
      <c r="P66" s="420">
        <f>EmpDetail!D65</f>
        <v>0</v>
      </c>
      <c r="Q66" s="191">
        <f>EmpDetail!E65</f>
        <v>0</v>
      </c>
      <c r="R66" s="191" t="e">
        <f t="shared" si="0"/>
        <v>#NUM!</v>
      </c>
    </row>
    <row r="67" spans="13:18">
      <c r="M67" s="420">
        <v>63</v>
      </c>
      <c r="N67" s="38">
        <f>EmpDetail!B66</f>
        <v>0</v>
      </c>
      <c r="O67" s="420">
        <f>EmpDetail!C66</f>
        <v>0</v>
      </c>
      <c r="P67" s="420">
        <f>EmpDetail!D66</f>
        <v>0</v>
      </c>
      <c r="Q67" s="191">
        <f>EmpDetail!E66</f>
        <v>0</v>
      </c>
      <c r="R67" s="191" t="e">
        <f t="shared" si="0"/>
        <v>#NUM!</v>
      </c>
    </row>
    <row r="68" spans="13:18">
      <c r="M68" s="420">
        <v>64</v>
      </c>
      <c r="N68" s="38">
        <f>EmpDetail!B67</f>
        <v>0</v>
      </c>
      <c r="O68" s="420">
        <f>EmpDetail!C67</f>
        <v>0</v>
      </c>
      <c r="P68" s="420">
        <f>EmpDetail!D67</f>
        <v>0</v>
      </c>
      <c r="Q68" s="191">
        <f>EmpDetail!E67</f>
        <v>0</v>
      </c>
      <c r="R68" s="191" t="e">
        <f t="shared" si="0"/>
        <v>#NUM!</v>
      </c>
    </row>
    <row r="69" spans="13:18">
      <c r="M69" s="420">
        <v>65</v>
      </c>
      <c r="N69" s="38">
        <f>EmpDetail!B68</f>
        <v>0</v>
      </c>
      <c r="O69" s="420">
        <f>EmpDetail!C68</f>
        <v>0</v>
      </c>
      <c r="P69" s="420">
        <f>EmpDetail!D68</f>
        <v>0</v>
      </c>
      <c r="Q69" s="191">
        <f>EmpDetail!E68</f>
        <v>0</v>
      </c>
      <c r="R69" s="191" t="e">
        <f t="shared" si="0"/>
        <v>#NUM!</v>
      </c>
    </row>
    <row r="70" spans="13:18">
      <c r="M70" s="420">
        <v>66</v>
      </c>
      <c r="N70" s="38">
        <f>EmpDetail!B69</f>
        <v>0</v>
      </c>
      <c r="O70" s="420">
        <f>EmpDetail!C69</f>
        <v>0</v>
      </c>
      <c r="P70" s="420">
        <f>EmpDetail!D69</f>
        <v>0</v>
      </c>
      <c r="Q70" s="191">
        <f>EmpDetail!E69</f>
        <v>0</v>
      </c>
      <c r="R70" s="191" t="e">
        <f t="shared" ref="R70:R104" si="1">IF(Q70="","",DATE(YEAR(Q70-1)+60,(MONTH(Q70-1))+1,0))</f>
        <v>#NUM!</v>
      </c>
    </row>
    <row r="71" spans="13:18">
      <c r="M71" s="420">
        <v>67</v>
      </c>
      <c r="N71" s="38">
        <f>EmpDetail!B70</f>
        <v>0</v>
      </c>
      <c r="O71" s="420">
        <f>EmpDetail!C70</f>
        <v>0</v>
      </c>
      <c r="P71" s="420">
        <f>EmpDetail!D70</f>
        <v>0</v>
      </c>
      <c r="Q71" s="191">
        <f>EmpDetail!E70</f>
        <v>0</v>
      </c>
      <c r="R71" s="191" t="e">
        <f t="shared" si="1"/>
        <v>#NUM!</v>
      </c>
    </row>
    <row r="72" spans="13:18">
      <c r="M72" s="420">
        <v>68</v>
      </c>
      <c r="N72" s="38">
        <f>EmpDetail!B71</f>
        <v>0</v>
      </c>
      <c r="O72" s="420">
        <f>EmpDetail!C71</f>
        <v>0</v>
      </c>
      <c r="P72" s="420">
        <f>EmpDetail!D71</f>
        <v>0</v>
      </c>
      <c r="Q72" s="191">
        <f>EmpDetail!E71</f>
        <v>0</v>
      </c>
      <c r="R72" s="191" t="e">
        <f t="shared" si="1"/>
        <v>#NUM!</v>
      </c>
    </row>
    <row r="73" spans="13:18">
      <c r="M73" s="420">
        <v>69</v>
      </c>
      <c r="N73" s="38">
        <f>EmpDetail!B72</f>
        <v>0</v>
      </c>
      <c r="O73" s="420">
        <f>EmpDetail!C72</f>
        <v>0</v>
      </c>
      <c r="P73" s="420">
        <f>EmpDetail!D72</f>
        <v>0</v>
      </c>
      <c r="Q73" s="191">
        <f>EmpDetail!E72</f>
        <v>0</v>
      </c>
      <c r="R73" s="191" t="e">
        <f t="shared" si="1"/>
        <v>#NUM!</v>
      </c>
    </row>
    <row r="74" spans="13:18">
      <c r="M74" s="420">
        <v>70</v>
      </c>
      <c r="N74" s="38">
        <f>EmpDetail!B73</f>
        <v>0</v>
      </c>
      <c r="O74" s="420">
        <f>EmpDetail!C73</f>
        <v>0</v>
      </c>
      <c r="P74" s="420">
        <f>EmpDetail!D73</f>
        <v>0</v>
      </c>
      <c r="Q74" s="191">
        <f>EmpDetail!E73</f>
        <v>0</v>
      </c>
      <c r="R74" s="191" t="e">
        <f t="shared" si="1"/>
        <v>#NUM!</v>
      </c>
    </row>
    <row r="75" spans="13:18">
      <c r="M75" s="420">
        <v>71</v>
      </c>
      <c r="N75" s="38">
        <f>EmpDetail!B74</f>
        <v>0</v>
      </c>
      <c r="O75" s="420">
        <f>EmpDetail!C74</f>
        <v>0</v>
      </c>
      <c r="P75" s="420">
        <f>EmpDetail!D74</f>
        <v>0</v>
      </c>
      <c r="Q75" s="191">
        <f>EmpDetail!E74</f>
        <v>0</v>
      </c>
      <c r="R75" s="191" t="e">
        <f t="shared" si="1"/>
        <v>#NUM!</v>
      </c>
    </row>
    <row r="76" spans="13:18">
      <c r="M76" s="420">
        <v>72</v>
      </c>
      <c r="N76" s="38">
        <f>EmpDetail!B75</f>
        <v>0</v>
      </c>
      <c r="O76" s="420">
        <f>EmpDetail!C75</f>
        <v>0</v>
      </c>
      <c r="P76" s="420">
        <f>EmpDetail!D75</f>
        <v>0</v>
      </c>
      <c r="Q76" s="191">
        <f>EmpDetail!E75</f>
        <v>0</v>
      </c>
      <c r="R76" s="191" t="e">
        <f t="shared" si="1"/>
        <v>#NUM!</v>
      </c>
    </row>
    <row r="77" spans="13:18">
      <c r="M77" s="420">
        <v>73</v>
      </c>
      <c r="N77" s="38">
        <f>EmpDetail!B76</f>
        <v>0</v>
      </c>
      <c r="O77" s="420">
        <f>EmpDetail!C76</f>
        <v>0</v>
      </c>
      <c r="P77" s="420">
        <f>EmpDetail!D76</f>
        <v>0</v>
      </c>
      <c r="Q77" s="191">
        <f>EmpDetail!E76</f>
        <v>0</v>
      </c>
      <c r="R77" s="191" t="e">
        <f t="shared" si="1"/>
        <v>#NUM!</v>
      </c>
    </row>
    <row r="78" spans="13:18">
      <c r="M78" s="420">
        <v>74</v>
      </c>
      <c r="N78" s="38">
        <f>EmpDetail!B77</f>
        <v>0</v>
      </c>
      <c r="O78" s="420">
        <f>EmpDetail!C77</f>
        <v>0</v>
      </c>
      <c r="P78" s="420">
        <f>EmpDetail!D77</f>
        <v>0</v>
      </c>
      <c r="Q78" s="191">
        <f>EmpDetail!E77</f>
        <v>0</v>
      </c>
      <c r="R78" s="191" t="e">
        <f t="shared" si="1"/>
        <v>#NUM!</v>
      </c>
    </row>
    <row r="79" spans="13:18">
      <c r="M79" s="420">
        <v>75</v>
      </c>
      <c r="N79" s="38">
        <f>EmpDetail!B78</f>
        <v>0</v>
      </c>
      <c r="O79" s="420">
        <f>EmpDetail!C78</f>
        <v>0</v>
      </c>
      <c r="P79" s="420">
        <f>EmpDetail!D78</f>
        <v>0</v>
      </c>
      <c r="Q79" s="191">
        <f>EmpDetail!E78</f>
        <v>0</v>
      </c>
      <c r="R79" s="191" t="e">
        <f t="shared" si="1"/>
        <v>#NUM!</v>
      </c>
    </row>
    <row r="80" spans="13:18">
      <c r="M80" s="420">
        <v>76</v>
      </c>
      <c r="N80" s="38">
        <f>EmpDetail!B79</f>
        <v>0</v>
      </c>
      <c r="O80" s="420">
        <f>EmpDetail!C79</f>
        <v>0</v>
      </c>
      <c r="P80" s="420">
        <f>EmpDetail!D79</f>
        <v>0</v>
      </c>
      <c r="Q80" s="191">
        <f>EmpDetail!E79</f>
        <v>0</v>
      </c>
      <c r="R80" s="191" t="e">
        <f t="shared" si="1"/>
        <v>#NUM!</v>
      </c>
    </row>
    <row r="81" spans="13:18">
      <c r="M81" s="420">
        <v>77</v>
      </c>
      <c r="N81" s="38">
        <f>EmpDetail!B80</f>
        <v>0</v>
      </c>
      <c r="O81" s="420">
        <f>EmpDetail!C80</f>
        <v>0</v>
      </c>
      <c r="P81" s="420">
        <f>EmpDetail!D80</f>
        <v>0</v>
      </c>
      <c r="Q81" s="191">
        <f>EmpDetail!E80</f>
        <v>0</v>
      </c>
      <c r="R81" s="191" t="e">
        <f t="shared" si="1"/>
        <v>#NUM!</v>
      </c>
    </row>
    <row r="82" spans="13:18">
      <c r="M82" s="420">
        <v>78</v>
      </c>
      <c r="N82" s="38">
        <f>EmpDetail!B81</f>
        <v>0</v>
      </c>
      <c r="O82" s="420">
        <f>EmpDetail!C81</f>
        <v>0</v>
      </c>
      <c r="P82" s="420">
        <f>EmpDetail!D81</f>
        <v>0</v>
      </c>
      <c r="Q82" s="191">
        <f>EmpDetail!E81</f>
        <v>0</v>
      </c>
      <c r="R82" s="191" t="e">
        <f t="shared" si="1"/>
        <v>#NUM!</v>
      </c>
    </row>
    <row r="83" spans="13:18">
      <c r="M83" s="420">
        <v>79</v>
      </c>
      <c r="N83" s="38">
        <f>EmpDetail!B82</f>
        <v>0</v>
      </c>
      <c r="O83" s="420">
        <f>EmpDetail!C82</f>
        <v>0</v>
      </c>
      <c r="P83" s="420">
        <f>EmpDetail!D82</f>
        <v>0</v>
      </c>
      <c r="Q83" s="191">
        <f>EmpDetail!E82</f>
        <v>0</v>
      </c>
      <c r="R83" s="191" t="e">
        <f t="shared" si="1"/>
        <v>#NUM!</v>
      </c>
    </row>
    <row r="84" spans="13:18">
      <c r="M84" s="420">
        <v>80</v>
      </c>
      <c r="N84" s="38">
        <f>EmpDetail!B83</f>
        <v>0</v>
      </c>
      <c r="O84" s="420">
        <f>EmpDetail!C83</f>
        <v>0</v>
      </c>
      <c r="P84" s="420">
        <f>EmpDetail!D83</f>
        <v>0</v>
      </c>
      <c r="Q84" s="191">
        <f>EmpDetail!E83</f>
        <v>0</v>
      </c>
      <c r="R84" s="191" t="e">
        <f t="shared" si="1"/>
        <v>#NUM!</v>
      </c>
    </row>
    <row r="85" spans="13:18">
      <c r="M85" s="420">
        <v>81</v>
      </c>
      <c r="N85" s="38">
        <f>EmpDetail!B84</f>
        <v>0</v>
      </c>
      <c r="O85" s="420">
        <f>EmpDetail!C84</f>
        <v>0</v>
      </c>
      <c r="P85" s="420">
        <f>EmpDetail!D84</f>
        <v>0</v>
      </c>
      <c r="Q85" s="191">
        <f>EmpDetail!E84</f>
        <v>0</v>
      </c>
      <c r="R85" s="191" t="e">
        <f t="shared" si="1"/>
        <v>#NUM!</v>
      </c>
    </row>
    <row r="86" spans="13:18">
      <c r="M86" s="420">
        <v>82</v>
      </c>
      <c r="N86" s="38">
        <f>EmpDetail!B85</f>
        <v>0</v>
      </c>
      <c r="O86" s="420">
        <f>EmpDetail!C85</f>
        <v>0</v>
      </c>
      <c r="P86" s="420">
        <f>EmpDetail!D85</f>
        <v>0</v>
      </c>
      <c r="Q86" s="191">
        <f>EmpDetail!E85</f>
        <v>0</v>
      </c>
      <c r="R86" s="191" t="e">
        <f t="shared" si="1"/>
        <v>#NUM!</v>
      </c>
    </row>
    <row r="87" spans="13:18">
      <c r="M87" s="420">
        <v>83</v>
      </c>
      <c r="N87" s="38">
        <f>EmpDetail!B86</f>
        <v>0</v>
      </c>
      <c r="O87" s="420">
        <f>EmpDetail!C86</f>
        <v>0</v>
      </c>
      <c r="P87" s="420">
        <f>EmpDetail!D86</f>
        <v>0</v>
      </c>
      <c r="Q87" s="191">
        <f>EmpDetail!E86</f>
        <v>0</v>
      </c>
      <c r="R87" s="191" t="e">
        <f t="shared" si="1"/>
        <v>#NUM!</v>
      </c>
    </row>
    <row r="88" spans="13:18">
      <c r="M88" s="420">
        <v>84</v>
      </c>
      <c r="N88" s="38">
        <f>EmpDetail!B87</f>
        <v>0</v>
      </c>
      <c r="O88" s="420">
        <f>EmpDetail!C87</f>
        <v>0</v>
      </c>
      <c r="P88" s="420">
        <f>EmpDetail!D87</f>
        <v>0</v>
      </c>
      <c r="Q88" s="191">
        <f>EmpDetail!E87</f>
        <v>0</v>
      </c>
      <c r="R88" s="191" t="e">
        <f t="shared" si="1"/>
        <v>#NUM!</v>
      </c>
    </row>
    <row r="89" spans="13:18">
      <c r="M89" s="420">
        <v>85</v>
      </c>
      <c r="N89" s="38">
        <f>EmpDetail!B88</f>
        <v>0</v>
      </c>
      <c r="O89" s="420">
        <f>EmpDetail!C88</f>
        <v>0</v>
      </c>
      <c r="P89" s="420">
        <f>EmpDetail!D88</f>
        <v>0</v>
      </c>
      <c r="Q89" s="191">
        <f>EmpDetail!E88</f>
        <v>0</v>
      </c>
      <c r="R89" s="191" t="e">
        <f t="shared" si="1"/>
        <v>#NUM!</v>
      </c>
    </row>
    <row r="90" spans="13:18">
      <c r="M90" s="420">
        <v>86</v>
      </c>
      <c r="N90" s="38">
        <f>EmpDetail!B89</f>
        <v>0</v>
      </c>
      <c r="O90" s="420">
        <f>EmpDetail!C89</f>
        <v>0</v>
      </c>
      <c r="P90" s="420">
        <f>EmpDetail!D89</f>
        <v>0</v>
      </c>
      <c r="Q90" s="191">
        <f>EmpDetail!E89</f>
        <v>0</v>
      </c>
      <c r="R90" s="191" t="e">
        <f t="shared" si="1"/>
        <v>#NUM!</v>
      </c>
    </row>
    <row r="91" spans="13:18">
      <c r="M91" s="420">
        <v>87</v>
      </c>
      <c r="N91" s="38">
        <f>EmpDetail!B90</f>
        <v>0</v>
      </c>
      <c r="O91" s="420">
        <f>EmpDetail!C90</f>
        <v>0</v>
      </c>
      <c r="P91" s="420">
        <f>EmpDetail!D90</f>
        <v>0</v>
      </c>
      <c r="Q91" s="191">
        <f>EmpDetail!E90</f>
        <v>0</v>
      </c>
      <c r="R91" s="191" t="e">
        <f t="shared" si="1"/>
        <v>#NUM!</v>
      </c>
    </row>
    <row r="92" spans="13:18">
      <c r="M92" s="420">
        <v>88</v>
      </c>
      <c r="N92" s="38">
        <f>EmpDetail!B91</f>
        <v>0</v>
      </c>
      <c r="O92" s="420">
        <f>EmpDetail!C91</f>
        <v>0</v>
      </c>
      <c r="P92" s="420">
        <f>EmpDetail!D91</f>
        <v>0</v>
      </c>
      <c r="Q92" s="191">
        <f>EmpDetail!E91</f>
        <v>0</v>
      </c>
      <c r="R92" s="191" t="e">
        <f t="shared" si="1"/>
        <v>#NUM!</v>
      </c>
    </row>
    <row r="93" spans="13:18">
      <c r="M93" s="420">
        <v>89</v>
      </c>
      <c r="N93" s="38">
        <f>EmpDetail!B92</f>
        <v>0</v>
      </c>
      <c r="O93" s="420">
        <f>EmpDetail!C92</f>
        <v>0</v>
      </c>
      <c r="P93" s="420">
        <f>EmpDetail!D92</f>
        <v>0</v>
      </c>
      <c r="Q93" s="191">
        <f>EmpDetail!E92</f>
        <v>0</v>
      </c>
      <c r="R93" s="191" t="e">
        <f t="shared" si="1"/>
        <v>#NUM!</v>
      </c>
    </row>
    <row r="94" spans="13:18">
      <c r="M94" s="420">
        <v>90</v>
      </c>
      <c r="N94" s="38">
        <f>EmpDetail!B93</f>
        <v>0</v>
      </c>
      <c r="O94" s="420">
        <f>EmpDetail!C93</f>
        <v>0</v>
      </c>
      <c r="P94" s="420">
        <f>EmpDetail!D93</f>
        <v>0</v>
      </c>
      <c r="Q94" s="191">
        <f>EmpDetail!E93</f>
        <v>0</v>
      </c>
      <c r="R94" s="191" t="e">
        <f t="shared" si="1"/>
        <v>#NUM!</v>
      </c>
    </row>
    <row r="95" spans="13:18">
      <c r="M95" s="420">
        <v>91</v>
      </c>
      <c r="N95" s="38">
        <f>EmpDetail!B94</f>
        <v>0</v>
      </c>
      <c r="O95" s="420">
        <f>EmpDetail!C94</f>
        <v>0</v>
      </c>
      <c r="P95" s="420">
        <f>EmpDetail!D94</f>
        <v>0</v>
      </c>
      <c r="Q95" s="191">
        <f>EmpDetail!E94</f>
        <v>0</v>
      </c>
      <c r="R95" s="191" t="e">
        <f t="shared" si="1"/>
        <v>#NUM!</v>
      </c>
    </row>
    <row r="96" spans="13:18">
      <c r="M96" s="420">
        <v>92</v>
      </c>
      <c r="N96" s="38">
        <f>EmpDetail!B95</f>
        <v>0</v>
      </c>
      <c r="O96" s="420">
        <f>EmpDetail!C95</f>
        <v>0</v>
      </c>
      <c r="P96" s="420">
        <f>EmpDetail!D95</f>
        <v>0</v>
      </c>
      <c r="Q96" s="191">
        <f>EmpDetail!E95</f>
        <v>0</v>
      </c>
      <c r="R96" s="191" t="e">
        <f t="shared" si="1"/>
        <v>#NUM!</v>
      </c>
    </row>
    <row r="97" spans="13:18">
      <c r="M97" s="420">
        <v>93</v>
      </c>
      <c r="N97" s="38">
        <f>EmpDetail!B96</f>
        <v>0</v>
      </c>
      <c r="O97" s="420">
        <f>EmpDetail!C96</f>
        <v>0</v>
      </c>
      <c r="P97" s="420">
        <f>EmpDetail!D96</f>
        <v>0</v>
      </c>
      <c r="Q97" s="191">
        <f>EmpDetail!E96</f>
        <v>0</v>
      </c>
      <c r="R97" s="191" t="e">
        <f t="shared" si="1"/>
        <v>#NUM!</v>
      </c>
    </row>
    <row r="98" spans="13:18">
      <c r="M98" s="420">
        <v>94</v>
      </c>
      <c r="N98" s="38">
        <f>EmpDetail!B97</f>
        <v>0</v>
      </c>
      <c r="O98" s="420">
        <f>EmpDetail!C97</f>
        <v>0</v>
      </c>
      <c r="P98" s="420">
        <f>EmpDetail!D97</f>
        <v>0</v>
      </c>
      <c r="Q98" s="191">
        <f>EmpDetail!E97</f>
        <v>0</v>
      </c>
      <c r="R98" s="191" t="e">
        <f t="shared" si="1"/>
        <v>#NUM!</v>
      </c>
    </row>
    <row r="99" spans="13:18">
      <c r="M99" s="420">
        <v>95</v>
      </c>
      <c r="N99" s="38">
        <f>EmpDetail!B98</f>
        <v>0</v>
      </c>
      <c r="O99" s="420">
        <f>EmpDetail!C98</f>
        <v>0</v>
      </c>
      <c r="P99" s="420">
        <f>EmpDetail!D98</f>
        <v>0</v>
      </c>
      <c r="Q99" s="191">
        <f>EmpDetail!E98</f>
        <v>0</v>
      </c>
      <c r="R99" s="191" t="e">
        <f t="shared" si="1"/>
        <v>#NUM!</v>
      </c>
    </row>
    <row r="100" spans="13:18">
      <c r="M100" s="420">
        <v>96</v>
      </c>
      <c r="N100" s="38">
        <f>EmpDetail!B99</f>
        <v>0</v>
      </c>
      <c r="O100" s="420">
        <f>EmpDetail!C99</f>
        <v>0</v>
      </c>
      <c r="P100" s="420">
        <f>EmpDetail!D99</f>
        <v>0</v>
      </c>
      <c r="Q100" s="191">
        <f>EmpDetail!E99</f>
        <v>0</v>
      </c>
      <c r="R100" s="191" t="e">
        <f t="shared" si="1"/>
        <v>#NUM!</v>
      </c>
    </row>
    <row r="101" spans="13:18">
      <c r="M101" s="420">
        <v>97</v>
      </c>
      <c r="N101" s="38">
        <f>EmpDetail!B100</f>
        <v>0</v>
      </c>
      <c r="O101" s="420">
        <f>EmpDetail!C100</f>
        <v>0</v>
      </c>
      <c r="P101" s="420">
        <f>EmpDetail!D100</f>
        <v>0</v>
      </c>
      <c r="Q101" s="191">
        <f>EmpDetail!E100</f>
        <v>0</v>
      </c>
      <c r="R101" s="191" t="e">
        <f t="shared" si="1"/>
        <v>#NUM!</v>
      </c>
    </row>
    <row r="102" spans="13:18">
      <c r="M102" s="420">
        <v>98</v>
      </c>
      <c r="N102" s="38">
        <f>EmpDetail!B101</f>
        <v>0</v>
      </c>
      <c r="O102" s="420">
        <f>EmpDetail!C101</f>
        <v>0</v>
      </c>
      <c r="P102" s="420">
        <f>EmpDetail!D101</f>
        <v>0</v>
      </c>
      <c r="Q102" s="191">
        <f>EmpDetail!E101</f>
        <v>0</v>
      </c>
      <c r="R102" s="191" t="e">
        <f t="shared" si="1"/>
        <v>#NUM!</v>
      </c>
    </row>
    <row r="103" spans="13:18">
      <c r="M103" s="420">
        <v>99</v>
      </c>
      <c r="N103" s="38">
        <f>EmpDetail!B102</f>
        <v>0</v>
      </c>
      <c r="O103" s="420">
        <f>EmpDetail!C102</f>
        <v>0</v>
      </c>
      <c r="P103" s="420">
        <f>EmpDetail!D102</f>
        <v>0</v>
      </c>
      <c r="Q103" s="191">
        <f>EmpDetail!E102</f>
        <v>0</v>
      </c>
      <c r="R103" s="191" t="e">
        <f t="shared" si="1"/>
        <v>#NUM!</v>
      </c>
    </row>
    <row r="104" spans="13:18">
      <c r="M104" s="420">
        <v>100</v>
      </c>
      <c r="N104" s="38">
        <f>EmpDetail!B103</f>
        <v>0</v>
      </c>
      <c r="O104" s="420">
        <f>EmpDetail!C103</f>
        <v>0</v>
      </c>
      <c r="P104" s="420">
        <f>EmpDetail!D103</f>
        <v>0</v>
      </c>
      <c r="Q104" s="191">
        <f>EmpDetail!E103</f>
        <v>0</v>
      </c>
      <c r="R104" s="191" t="e">
        <f t="shared" si="1"/>
        <v>#NUM!</v>
      </c>
    </row>
  </sheetData>
  <sheetProtection password="87C9" sheet="1" objects="1" scenarios="1"/>
  <protectedRanges>
    <protectedRange sqref="K6" name="Range3"/>
    <protectedRange sqref="F2" name="Range1"/>
    <protectedRange sqref="B7" name="Range2"/>
  </protectedRanges>
  <mergeCells count="10">
    <mergeCell ref="D11:F11"/>
    <mergeCell ref="D12:F12"/>
    <mergeCell ref="D13:F13"/>
    <mergeCell ref="J5:L5"/>
    <mergeCell ref="A1:F1"/>
    <mergeCell ref="A5:F5"/>
    <mergeCell ref="B6:C6"/>
    <mergeCell ref="D6:F6"/>
    <mergeCell ref="C7:F7"/>
    <mergeCell ref="A3:F3"/>
  </mergeCells>
  <pageMargins left="0.7" right="0.7" top="0.75" bottom="0.75" header="0.3" footer="0.3"/>
  <pageSetup paperSize="9" orientation="portrait" blackAndWhite="1" verticalDpi="0" r:id="rId1"/>
  <drawing r:id="rId2"/>
</worksheet>
</file>

<file path=xl/worksheets/sheet44.xml><?xml version="1.0" encoding="utf-8"?>
<worksheet xmlns="http://schemas.openxmlformats.org/spreadsheetml/2006/main" xmlns:r="http://schemas.openxmlformats.org/officeDocument/2006/relationships">
  <sheetPr codeName="Sheet44"/>
  <dimension ref="A1:R104"/>
  <sheetViews>
    <sheetView showGridLines="0" showRowColHeaders="0" workbookViewId="0">
      <selection activeCell="A6" sqref="A6:F6"/>
    </sheetView>
  </sheetViews>
  <sheetFormatPr defaultRowHeight="14.4"/>
  <cols>
    <col min="1" max="1" width="9.33203125" customWidth="1"/>
    <col min="2" max="2" width="20.5546875" customWidth="1"/>
    <col min="3" max="3" width="11.6640625" customWidth="1"/>
    <col min="4" max="4" width="19.33203125" customWidth="1"/>
    <col min="5" max="5" width="11.88671875" customWidth="1"/>
    <col min="6" max="6" width="26.109375" customWidth="1"/>
    <col min="7" max="7" width="4.44140625" customWidth="1"/>
    <col min="8" max="9" width="9.109375" hidden="1" customWidth="1"/>
    <col min="13" max="18" width="0" hidden="1" customWidth="1"/>
  </cols>
  <sheetData>
    <row r="1" spans="1:18" ht="25.2">
      <c r="A1" s="1872" t="s">
        <v>1020</v>
      </c>
      <c r="B1" s="1872"/>
      <c r="C1" s="1872"/>
      <c r="D1" s="1872"/>
      <c r="E1" s="1872"/>
      <c r="F1" s="1872"/>
    </row>
    <row r="2" spans="1:18" ht="22.8">
      <c r="A2" s="1944" t="s">
        <v>1021</v>
      </c>
      <c r="B2" s="1944"/>
      <c r="C2" s="1944"/>
      <c r="D2" s="1944"/>
      <c r="E2" s="1944"/>
      <c r="F2" s="1944"/>
    </row>
    <row r="3" spans="1:18" ht="22.8">
      <c r="A3" s="1944" t="s">
        <v>1022</v>
      </c>
      <c r="B3" s="1944"/>
      <c r="C3" s="1944"/>
      <c r="D3" s="1944"/>
      <c r="E3" s="1944"/>
      <c r="F3" s="1944"/>
    </row>
    <row r="4" spans="1:18" ht="25.2">
      <c r="A4" s="1872" t="s">
        <v>1023</v>
      </c>
      <c r="B4" s="1872"/>
      <c r="C4" s="1872"/>
      <c r="D4" s="1872"/>
      <c r="E4" s="1872"/>
      <c r="F4" s="1872"/>
      <c r="N4" s="38" t="str">
        <f>IF(ISNA(VLOOKUP($K6,$M$5:$R$104,2,FALSE)),"",VLOOKUP($K6,$M$5:$R$104,2,FALSE))</f>
        <v>d`".kk xaxoky</v>
      </c>
      <c r="O4" s="38" t="str">
        <f>IF(ISNA(VLOOKUP($K6,$M$5:$R$104,3,FALSE)),"",VLOOKUP($K6,$M$5:$R$104,3,FALSE))</f>
        <v>अध्यापक ग्रेड III</v>
      </c>
      <c r="P4" s="38" t="str">
        <f>IF(ISNA(VLOOKUP($K6,$M$5:$R$104,4,FALSE)),"",VLOOKUP($K6,$M$5:$R$104,4,FALSE))</f>
        <v>राउप्रावि गोरधनपुरा</v>
      </c>
      <c r="Q4" s="191">
        <f>IF(ISNA(VLOOKUP($K6,$M$5:$R$104,6,FALSE)),"",VLOOKUP($K6,$M$5:$R$104,6,FALSE))</f>
        <v>56795</v>
      </c>
      <c r="R4" s="420"/>
    </row>
    <row r="5" spans="1:18" ht="18">
      <c r="A5" s="452"/>
      <c r="B5" s="452"/>
      <c r="C5" s="452"/>
      <c r="D5" s="452"/>
      <c r="E5" s="452"/>
      <c r="F5" s="452"/>
      <c r="J5" s="1941" t="s">
        <v>1524</v>
      </c>
      <c r="K5" s="1941"/>
      <c r="L5" s="1941"/>
      <c r="M5">
        <v>1</v>
      </c>
      <c r="N5" s="38" t="str">
        <f>EmpDetail!B4</f>
        <v>fd'ku yky cSjok</v>
      </c>
      <c r="O5" s="420" t="str">
        <f>EmpDetail!C4</f>
        <v>प्रधानाचार्य</v>
      </c>
      <c r="P5" s="420" t="str">
        <f>EmpDetail!D4</f>
        <v>राउमावि चौगाई</v>
      </c>
      <c r="Q5" s="191">
        <f>EmpDetail!E4</f>
        <v>22656</v>
      </c>
      <c r="R5" s="191">
        <f>IF(Q5="","",DATE(YEAR(Q5-1)+60,(MONTH(Q5-1))+1,0))</f>
        <v>44592</v>
      </c>
    </row>
    <row r="6" spans="1:18" ht="18">
      <c r="A6" s="1945" t="str">
        <f>"eSa  "&amp;N4&amp;" in "&amp;O4&amp;"  fuEufyf[kr O;fDr dks tks esjk ifjokjh gSa] euksuhr djrk gwa "</f>
        <v xml:space="preserve">eSa  d`".kk xaxoky in अध्यापक ग्रेड III  fuEufyf[kr O;fDr dks tks esjk ifjokjh gSa] euksuhr djrk gwa </v>
      </c>
      <c r="B6" s="1945"/>
      <c r="C6" s="1945"/>
      <c r="D6" s="1945"/>
      <c r="E6" s="1945"/>
      <c r="F6" s="1945"/>
      <c r="K6" s="526">
        <v>33</v>
      </c>
      <c r="M6" s="420">
        <v>2</v>
      </c>
      <c r="N6" s="38" t="str">
        <f>EmpDetail!B5</f>
        <v>iwj.k pUn y{kdkj</v>
      </c>
      <c r="O6" s="420" t="str">
        <f>EmpDetail!C5</f>
        <v>व्याख्याता</v>
      </c>
      <c r="P6" s="420" t="str">
        <f>EmpDetail!D5</f>
        <v>राउमावि चौगाई</v>
      </c>
      <c r="Q6" s="191">
        <f>EmpDetail!E5</f>
        <v>26122</v>
      </c>
      <c r="R6" s="191">
        <f t="shared" ref="R6:R69" si="0">IF(Q6="","",DATE(YEAR(Q6-1)+60,(MONTH(Q6-1))+1,0))</f>
        <v>48060</v>
      </c>
    </row>
    <row r="7" spans="1:18" ht="15.6">
      <c r="A7" s="1946" t="s">
        <v>1532</v>
      </c>
      <c r="B7" s="1946"/>
      <c r="C7" s="1946"/>
      <c r="D7" s="1946"/>
      <c r="E7" s="1946"/>
      <c r="F7" s="1946"/>
      <c r="M7" s="420">
        <v>3</v>
      </c>
      <c r="N7" s="38" t="str">
        <f>EmpDetail!B6</f>
        <v>jktsUnz dqekj tSu</v>
      </c>
      <c r="O7" s="420" t="str">
        <f>EmpDetail!C6</f>
        <v>व्याख्याता</v>
      </c>
      <c r="P7" s="420" t="str">
        <f>EmpDetail!D6</f>
        <v>राउमावि चौगाई</v>
      </c>
      <c r="Q7" s="191">
        <f>EmpDetail!E6</f>
        <v>25095</v>
      </c>
      <c r="R7" s="191">
        <f t="shared" si="0"/>
        <v>47026</v>
      </c>
    </row>
    <row r="8" spans="1:18" ht="18">
      <c r="A8" s="512"/>
      <c r="B8" s="512"/>
      <c r="C8" s="512"/>
      <c r="D8" s="512"/>
      <c r="E8" s="512"/>
      <c r="F8" s="512"/>
      <c r="M8" s="420">
        <v>4</v>
      </c>
      <c r="N8" s="38" t="str">
        <f>EmpDetail!B7</f>
        <v>fd'ku yky cSjok</v>
      </c>
      <c r="O8" s="420" t="str">
        <f>EmpDetail!C7</f>
        <v>व्याख्याता</v>
      </c>
      <c r="P8" s="420" t="str">
        <f>EmpDetail!D7</f>
        <v>राउमावि चौगाई</v>
      </c>
      <c r="Q8" s="191">
        <f>EmpDetail!E7</f>
        <v>27217</v>
      </c>
      <c r="R8" s="191">
        <f t="shared" si="0"/>
        <v>49156</v>
      </c>
    </row>
    <row r="9" spans="1:18" ht="80.25" customHeight="1">
      <c r="A9" s="513" t="s">
        <v>794</v>
      </c>
      <c r="B9" s="514" t="s">
        <v>1024</v>
      </c>
      <c r="C9" s="514" t="s">
        <v>1025</v>
      </c>
      <c r="D9" s="514" t="s">
        <v>1026</v>
      </c>
      <c r="E9" s="1947" t="s">
        <v>1027</v>
      </c>
      <c r="F9" s="1947"/>
      <c r="M9" s="420">
        <v>5</v>
      </c>
      <c r="N9" s="38" t="str">
        <f>EmpDetail!B8</f>
        <v>lR;ukjk;.k 'kekZ</v>
      </c>
      <c r="O9" s="420" t="str">
        <f>EmpDetail!C8</f>
        <v>वरिष्ठ अध्यापक</v>
      </c>
      <c r="P9" s="420" t="str">
        <f>EmpDetail!D8</f>
        <v>राउमावि चौगाई</v>
      </c>
      <c r="Q9" s="191">
        <f>EmpDetail!E8</f>
        <v>22828</v>
      </c>
      <c r="R9" s="191">
        <f t="shared" si="0"/>
        <v>44742</v>
      </c>
    </row>
    <row r="10" spans="1:18" ht="18">
      <c r="A10" s="515">
        <v>1</v>
      </c>
      <c r="B10" s="1154" t="s">
        <v>2902</v>
      </c>
      <c r="C10" s="525" t="s">
        <v>2903</v>
      </c>
      <c r="D10" s="524" t="s">
        <v>1028</v>
      </c>
      <c r="E10" s="1948"/>
      <c r="F10" s="1949"/>
      <c r="M10" s="420">
        <v>6</v>
      </c>
      <c r="N10" s="38" t="str">
        <f>EmpDetail!B9</f>
        <v>iq"ik tSu</v>
      </c>
      <c r="O10" s="420" t="str">
        <f>EmpDetail!C9</f>
        <v>वरिष्ठ अध्यापक</v>
      </c>
      <c r="P10" s="420" t="str">
        <f>EmpDetail!D9</f>
        <v>राउमावि चौगाई</v>
      </c>
      <c r="Q10" s="191">
        <f>EmpDetail!E9</f>
        <v>23477</v>
      </c>
      <c r="R10" s="191">
        <f t="shared" si="0"/>
        <v>45412</v>
      </c>
    </row>
    <row r="11" spans="1:18" ht="18">
      <c r="A11" s="516">
        <v>2</v>
      </c>
      <c r="B11" s="524"/>
      <c r="C11" s="524"/>
      <c r="D11" s="524"/>
      <c r="E11" s="1950"/>
      <c r="F11" s="1950"/>
      <c r="M11" s="420">
        <v>7</v>
      </c>
      <c r="N11" s="38" t="str">
        <f>EmpDetail!B10</f>
        <v>vk'kkjke eh.kk</v>
      </c>
      <c r="O11" s="420" t="str">
        <f>EmpDetail!C10</f>
        <v>वरिष्ठ अध्यापक</v>
      </c>
      <c r="P11" s="420" t="str">
        <f>EmpDetail!D10</f>
        <v>राउमावि चौगाई</v>
      </c>
      <c r="Q11" s="191">
        <f>EmpDetail!E10</f>
        <v>28652</v>
      </c>
      <c r="R11" s="191">
        <f t="shared" si="0"/>
        <v>50586</v>
      </c>
    </row>
    <row r="12" spans="1:18" ht="18">
      <c r="A12" s="516">
        <v>3</v>
      </c>
      <c r="B12" s="524"/>
      <c r="C12" s="524"/>
      <c r="D12" s="524"/>
      <c r="E12" s="1950"/>
      <c r="F12" s="1950"/>
      <c r="M12" s="420">
        <v>8</v>
      </c>
      <c r="N12" s="38" t="str">
        <f>EmpDetail!B11</f>
        <v>t;iky flag</v>
      </c>
      <c r="O12" s="420" t="str">
        <f>EmpDetail!C11</f>
        <v>वरिष्ठ अध्यापक</v>
      </c>
      <c r="P12" s="420" t="str">
        <f>EmpDetail!D11</f>
        <v>राउमावि चौगाई</v>
      </c>
      <c r="Q12" s="191">
        <f>EmpDetail!E11</f>
        <v>26331</v>
      </c>
      <c r="R12" s="191">
        <f t="shared" si="0"/>
        <v>48273</v>
      </c>
    </row>
    <row r="13" spans="1:18" ht="18">
      <c r="A13" s="512"/>
      <c r="B13" s="512"/>
      <c r="C13" s="512"/>
      <c r="D13" s="512"/>
      <c r="E13" s="512"/>
      <c r="F13" s="512"/>
      <c r="M13" s="420">
        <v>9</v>
      </c>
      <c r="N13" s="38" t="str">
        <f>EmpDetail!B12</f>
        <v>jkeizlkn jsxj</v>
      </c>
      <c r="O13" s="420" t="str">
        <f>EmpDetail!C12</f>
        <v>वरिष्ठ अध्यापक</v>
      </c>
      <c r="P13" s="420" t="str">
        <f>EmpDetail!D12</f>
        <v>राउमावि चौगाई</v>
      </c>
      <c r="Q13" s="191">
        <f>EmpDetail!E12</f>
        <v>28642</v>
      </c>
      <c r="R13" s="191">
        <f t="shared" si="0"/>
        <v>50556</v>
      </c>
    </row>
    <row r="14" spans="1:18" ht="18">
      <c r="A14" s="517" t="s">
        <v>226</v>
      </c>
      <c r="B14" s="518">
        <f ca="1">TODAY()</f>
        <v>44369</v>
      </c>
      <c r="C14" s="512"/>
      <c r="D14" s="512"/>
      <c r="E14" s="519"/>
      <c r="F14" s="519"/>
      <c r="M14" s="420">
        <v>10</v>
      </c>
      <c r="N14" s="38" t="str">
        <f>EmpDetail!B13</f>
        <v>egsUnz dqekj tkV</v>
      </c>
      <c r="O14" s="420" t="str">
        <f>EmpDetail!C13</f>
        <v>शारीरिक शिक्षक</v>
      </c>
      <c r="P14" s="420" t="str">
        <f>EmpDetail!D13</f>
        <v>राउमावि चौगाई</v>
      </c>
      <c r="Q14" s="191">
        <f>EmpDetail!E13</f>
        <v>27789</v>
      </c>
      <c r="R14" s="191">
        <f t="shared" si="0"/>
        <v>49705</v>
      </c>
    </row>
    <row r="15" spans="1:18" ht="18">
      <c r="A15" s="512"/>
      <c r="B15" s="512"/>
      <c r="C15" s="512"/>
      <c r="D15" s="512"/>
      <c r="E15" s="512"/>
      <c r="F15" s="512"/>
      <c r="M15" s="420">
        <v>11</v>
      </c>
      <c r="N15" s="38" t="str">
        <f>EmpDetail!B14</f>
        <v>NksVw yky jsxj</v>
      </c>
      <c r="O15" s="420" t="str">
        <f>EmpDetail!C14</f>
        <v>अध्यापक ग्रेड III</v>
      </c>
      <c r="P15" s="420" t="str">
        <f>EmpDetail!D14</f>
        <v>राउमावि चौगाई</v>
      </c>
      <c r="Q15" s="191">
        <f>EmpDetail!E14</f>
        <v>24663</v>
      </c>
      <c r="R15" s="191">
        <f t="shared" si="0"/>
        <v>46599</v>
      </c>
    </row>
    <row r="16" spans="1:18" ht="18">
      <c r="A16" s="512"/>
      <c r="B16" s="512"/>
      <c r="C16" s="512"/>
      <c r="D16" s="512"/>
      <c r="E16" s="512"/>
      <c r="F16" s="512"/>
      <c r="M16" s="420">
        <v>12</v>
      </c>
      <c r="N16" s="38" t="str">
        <f>EmpDetail!B15</f>
        <v>dUgS;k yky egkoj</v>
      </c>
      <c r="O16" s="420" t="str">
        <f>EmpDetail!C15</f>
        <v>अध्यापक ग्रेड III</v>
      </c>
      <c r="P16" s="420" t="str">
        <f>EmpDetail!D15</f>
        <v>राउमावि चौगाई</v>
      </c>
      <c r="Q16" s="191">
        <f>EmpDetail!E15</f>
        <v>22741</v>
      </c>
      <c r="R16" s="191">
        <f t="shared" si="0"/>
        <v>44681</v>
      </c>
    </row>
    <row r="17" spans="1:18" ht="18">
      <c r="A17" s="512" t="s">
        <v>1029</v>
      </c>
      <c r="B17" s="512"/>
      <c r="C17" s="512"/>
      <c r="D17" s="1951" t="s">
        <v>1030</v>
      </c>
      <c r="E17" s="1951"/>
      <c r="F17" s="1951"/>
      <c r="M17" s="420">
        <v>13</v>
      </c>
      <c r="N17" s="38" t="str">
        <f>EmpDetail!B16</f>
        <v>prqHkqZt tkV</v>
      </c>
      <c r="O17" s="420" t="str">
        <f>EmpDetail!C16</f>
        <v>अध्यापक ग्रेड III</v>
      </c>
      <c r="P17" s="420" t="str">
        <f>EmpDetail!D16</f>
        <v>राउमावि चौगाई</v>
      </c>
      <c r="Q17" s="191">
        <f>EmpDetail!E16</f>
        <v>27854</v>
      </c>
      <c r="R17" s="191">
        <f t="shared" si="0"/>
        <v>49795</v>
      </c>
    </row>
    <row r="18" spans="1:18" ht="13.5" customHeight="1">
      <c r="A18" s="512"/>
      <c r="B18" s="512"/>
      <c r="C18" s="512"/>
      <c r="D18" s="520"/>
      <c r="E18" s="520"/>
      <c r="F18" s="520"/>
      <c r="M18" s="420">
        <v>14</v>
      </c>
      <c r="N18" s="38" t="str">
        <f>EmpDetail!B17</f>
        <v>vklsQk [kku</v>
      </c>
      <c r="O18" s="420" t="str">
        <f>EmpDetail!C17</f>
        <v>अध्यापक ग्रेड III</v>
      </c>
      <c r="P18" s="420" t="str">
        <f>EmpDetail!D17</f>
        <v>राउमावि चौगाई</v>
      </c>
      <c r="Q18" s="191">
        <f>EmpDetail!E17</f>
        <v>25943</v>
      </c>
      <c r="R18" s="191">
        <f t="shared" si="0"/>
        <v>47879</v>
      </c>
    </row>
    <row r="19" spans="1:18" ht="11.25" customHeight="1">
      <c r="A19" s="512"/>
      <c r="B19" s="512"/>
      <c r="C19" s="512"/>
      <c r="D19" s="520"/>
      <c r="E19" s="520"/>
      <c r="F19" s="520"/>
      <c r="M19" s="420">
        <v>15</v>
      </c>
      <c r="N19" s="38" t="str">
        <f>EmpDetail!B18</f>
        <v>lq'khyk cSjok</v>
      </c>
      <c r="O19" s="420" t="str">
        <f>EmpDetail!C18</f>
        <v>कनिष्ठ सहायक</v>
      </c>
      <c r="P19" s="420" t="str">
        <f>EmpDetail!D18</f>
        <v>राउमावि चौगाई</v>
      </c>
      <c r="Q19" s="191">
        <f>EmpDetail!E18</f>
        <v>34700</v>
      </c>
      <c r="R19" s="191">
        <f t="shared" si="0"/>
        <v>56614</v>
      </c>
    </row>
    <row r="20" spans="1:18" ht="18">
      <c r="A20" s="512" t="s">
        <v>1031</v>
      </c>
      <c r="B20" s="512"/>
      <c r="C20" s="512"/>
      <c r="D20" s="512" t="s">
        <v>1039</v>
      </c>
      <c r="E20" s="1943" t="str">
        <f>N4</f>
        <v>d`".kk xaxoky</v>
      </c>
      <c r="F20" s="1943"/>
      <c r="M20" s="420">
        <v>16</v>
      </c>
      <c r="N20" s="38" t="str">
        <f>EmpDetail!B19</f>
        <v>txnh'k izlkn rsyh</v>
      </c>
      <c r="O20" s="420" t="str">
        <f>EmpDetail!C19</f>
        <v>सहायक कर्मचारी</v>
      </c>
      <c r="P20" s="420" t="str">
        <f>EmpDetail!D19</f>
        <v>राउमावि चौगाई</v>
      </c>
      <c r="Q20" s="191">
        <f>EmpDetail!E19</f>
        <v>22801</v>
      </c>
      <c r="R20" s="191">
        <f t="shared" si="0"/>
        <v>44742</v>
      </c>
    </row>
    <row r="21" spans="1:18" ht="18">
      <c r="A21" s="521"/>
      <c r="B21" s="512"/>
      <c r="C21" s="512"/>
      <c r="D21" s="512" t="s">
        <v>572</v>
      </c>
      <c r="E21" s="1955" t="str">
        <f>O4</f>
        <v>अध्यापक ग्रेड III</v>
      </c>
      <c r="F21" s="1955"/>
      <c r="M21" s="420">
        <v>17</v>
      </c>
      <c r="N21" s="38" t="str">
        <f>EmpDetail!B20</f>
        <v>jfoUnz dqekj tSu</v>
      </c>
      <c r="O21" s="420" t="str">
        <f>EmpDetail!C20</f>
        <v>अध्यापक ग्रेड III</v>
      </c>
      <c r="P21" s="420" t="str">
        <f>EmpDetail!D20</f>
        <v>राउप्रावि मोहिनी</v>
      </c>
      <c r="Q21" s="191">
        <f>EmpDetail!E20</f>
        <v>24708</v>
      </c>
      <c r="R21" s="191">
        <f t="shared" si="0"/>
        <v>46630</v>
      </c>
    </row>
    <row r="22" spans="1:18" ht="18">
      <c r="A22" s="512" t="s">
        <v>997</v>
      </c>
      <c r="B22" s="512"/>
      <c r="C22" s="512"/>
      <c r="D22" s="512" t="s">
        <v>573</v>
      </c>
      <c r="E22" s="1956" t="str">
        <f>P4</f>
        <v>राउप्रावि गोरधनपुरा</v>
      </c>
      <c r="F22" s="1956"/>
      <c r="M22" s="420">
        <v>18</v>
      </c>
      <c r="N22" s="38" t="str">
        <f>EmpDetail!B21</f>
        <v xml:space="preserve"> ';ke lqUnj ckxkSM</v>
      </c>
      <c r="O22" s="420" t="str">
        <f>EmpDetail!C21</f>
        <v>अध्यापक ग्रेड III</v>
      </c>
      <c r="P22" s="420" t="str">
        <f>EmpDetail!D21</f>
        <v>राउप्रावि मोहिनी</v>
      </c>
      <c r="Q22" s="191">
        <f>EmpDetail!E21</f>
        <v>30538</v>
      </c>
      <c r="R22" s="191">
        <f t="shared" si="0"/>
        <v>52474</v>
      </c>
    </row>
    <row r="23" spans="1:18" ht="18">
      <c r="A23" s="512"/>
      <c r="B23" s="512"/>
      <c r="C23" s="512"/>
      <c r="D23" s="512"/>
      <c r="E23" s="1956"/>
      <c r="F23" s="1956"/>
      <c r="M23" s="420">
        <v>19</v>
      </c>
      <c r="N23" s="38" t="str">
        <f>EmpDetail!B22</f>
        <v>d`".kk 'kekZ</v>
      </c>
      <c r="O23" s="420" t="str">
        <f>EmpDetail!C22</f>
        <v>प्रबोधक</v>
      </c>
      <c r="P23" s="420" t="str">
        <f>EmpDetail!D22</f>
        <v>राउप्रावि मोहिनी</v>
      </c>
      <c r="Q23" s="191">
        <f>EmpDetail!E22</f>
        <v>26517</v>
      </c>
      <c r="R23" s="191">
        <f t="shared" si="0"/>
        <v>48457</v>
      </c>
    </row>
    <row r="24" spans="1:18" ht="18">
      <c r="A24" s="512"/>
      <c r="B24" s="512"/>
      <c r="C24" s="512"/>
      <c r="D24" s="512"/>
      <c r="E24" s="512"/>
      <c r="F24" s="512"/>
      <c r="M24" s="420">
        <v>20</v>
      </c>
      <c r="N24" s="38" t="str">
        <f>EmpDetail!B23</f>
        <v>/keZsUnz pkS/kjh</v>
      </c>
      <c r="O24" s="420" t="str">
        <f>EmpDetail!C23</f>
        <v>अध्यापक ग्रेड III</v>
      </c>
      <c r="P24" s="420" t="str">
        <f>EmpDetail!D23</f>
        <v>राउप्रावि गोरधनपुरा</v>
      </c>
      <c r="Q24" s="191">
        <f>EmpDetail!E23</f>
        <v>32937</v>
      </c>
      <c r="R24" s="191">
        <f t="shared" si="0"/>
        <v>54878</v>
      </c>
    </row>
    <row r="25" spans="1:18" ht="22.8">
      <c r="A25" s="1944" t="s">
        <v>1032</v>
      </c>
      <c r="B25" s="1944"/>
      <c r="C25" s="1944"/>
      <c r="D25" s="1944"/>
      <c r="E25" s="1944"/>
      <c r="F25" s="1944"/>
      <c r="M25" s="420">
        <v>21</v>
      </c>
      <c r="N25" s="38" t="str">
        <f>EmpDetail!B24</f>
        <v>izgykn ekyh</v>
      </c>
      <c r="O25" s="420" t="str">
        <f>EmpDetail!C24</f>
        <v>प्रबोधक</v>
      </c>
      <c r="P25" s="420" t="str">
        <f>EmpDetail!D24</f>
        <v>राउप्रावि गोरधनपुरा</v>
      </c>
      <c r="Q25" s="191">
        <f>EmpDetail!E24</f>
        <v>27248</v>
      </c>
      <c r="R25" s="191">
        <f t="shared" si="0"/>
        <v>49187</v>
      </c>
    </row>
    <row r="26" spans="1:18" ht="22.8">
      <c r="A26" s="522"/>
      <c r="B26" s="522"/>
      <c r="C26" s="522"/>
      <c r="D26" s="522"/>
      <c r="E26" s="522"/>
      <c r="F26" s="522"/>
      <c r="M26" s="420">
        <v>22</v>
      </c>
      <c r="N26" s="38" t="str">
        <f>EmpDetail!B25</f>
        <v>jken;ky xqtZj</v>
      </c>
      <c r="O26" s="420" t="str">
        <f>EmpDetail!C25</f>
        <v>प्रबोधक</v>
      </c>
      <c r="P26" s="420" t="str">
        <f>EmpDetail!D25</f>
        <v>राउप्रावि सोंदीफल</v>
      </c>
      <c r="Q26" s="191">
        <f>EmpDetail!E25</f>
        <v>28355</v>
      </c>
      <c r="R26" s="191">
        <f t="shared" si="0"/>
        <v>50283</v>
      </c>
    </row>
    <row r="27" spans="1:18" ht="18">
      <c r="A27" s="512"/>
      <c r="B27" s="512"/>
      <c r="C27" s="512"/>
      <c r="D27" s="512"/>
      <c r="E27" s="512"/>
      <c r="F27" s="512"/>
      <c r="M27" s="420">
        <v>23</v>
      </c>
      <c r="N27" s="38" t="str">
        <f>EmpDetail!B26</f>
        <v>vkSeizdk'k tkV</v>
      </c>
      <c r="O27" s="420" t="str">
        <f>EmpDetail!C26</f>
        <v>अध्यापक ग्रेड III</v>
      </c>
      <c r="P27" s="420" t="str">
        <f>EmpDetail!D26</f>
        <v>राउप्रावि सोंदीफल</v>
      </c>
      <c r="Q27" s="191">
        <f>EmpDetail!E26</f>
        <v>30255</v>
      </c>
      <c r="R27" s="191">
        <f t="shared" si="0"/>
        <v>52170</v>
      </c>
    </row>
    <row r="28" spans="1:18" ht="18">
      <c r="A28" s="1952" t="s">
        <v>1033</v>
      </c>
      <c r="B28" s="1952"/>
      <c r="C28" s="1943" t="str">
        <f>E20</f>
        <v>d`".kk xaxoky</v>
      </c>
      <c r="D28" s="1943"/>
      <c r="E28" s="1951" t="s">
        <v>1034</v>
      </c>
      <c r="F28" s="1951"/>
      <c r="M28" s="420">
        <v>24</v>
      </c>
      <c r="N28" s="38" t="str">
        <f>EmpDetail!B27</f>
        <v>vthr flag</v>
      </c>
      <c r="O28" s="420" t="str">
        <f>EmpDetail!C27</f>
        <v>अध्यापक ग्रेड III</v>
      </c>
      <c r="P28" s="420" t="str">
        <f>EmpDetail!D27</f>
        <v>राप्रावि जानकीवल्लभपुरा</v>
      </c>
      <c r="Q28" s="191">
        <f>EmpDetail!E27</f>
        <v>31997</v>
      </c>
      <c r="R28" s="191">
        <f t="shared" si="0"/>
        <v>53935</v>
      </c>
    </row>
    <row r="29" spans="1:18" ht="18">
      <c r="A29" s="1952" t="s">
        <v>1035</v>
      </c>
      <c r="B29" s="1952"/>
      <c r="C29" s="1953" t="str">
        <f t="shared" ref="C29:C30" si="1">E21</f>
        <v>अध्यापक ग्रेड III</v>
      </c>
      <c r="D29" s="1953"/>
      <c r="E29" s="519" t="s">
        <v>1036</v>
      </c>
      <c r="F29" s="518">
        <f ca="1">TODAY()</f>
        <v>44369</v>
      </c>
      <c r="M29" s="420">
        <v>25</v>
      </c>
      <c r="N29" s="38" t="str">
        <f>EmpDetail!B28</f>
        <v>eq[rkj eha;k</v>
      </c>
      <c r="O29" s="420" t="str">
        <f>EmpDetail!C28</f>
        <v>प्रबोधक</v>
      </c>
      <c r="P29" s="420" t="str">
        <f>EmpDetail!D28</f>
        <v>राप्रावि जानकीवल्लभपुरा</v>
      </c>
      <c r="Q29" s="191">
        <f>EmpDetail!E28</f>
        <v>27945</v>
      </c>
      <c r="R29" s="191">
        <f t="shared" si="0"/>
        <v>49887</v>
      </c>
    </row>
    <row r="30" spans="1:18" ht="18">
      <c r="A30" s="1952" t="s">
        <v>1037</v>
      </c>
      <c r="B30" s="1952"/>
      <c r="C30" s="1954" t="str">
        <f t="shared" si="1"/>
        <v>राउप्रावि गोरधनपुरा</v>
      </c>
      <c r="D30" s="1954"/>
      <c r="E30" s="519" t="s">
        <v>1038</v>
      </c>
      <c r="F30" s="523" t="str">
        <f>Master!B2</f>
        <v>प्रधानाचार्य</v>
      </c>
      <c r="M30" s="420">
        <v>26</v>
      </c>
      <c r="N30" s="38" t="str">
        <f>EmpDetail!B29</f>
        <v xml:space="preserve">eks0 tehy </v>
      </c>
      <c r="O30" s="420" t="str">
        <f>EmpDetail!C29</f>
        <v>प्रबोधक</v>
      </c>
      <c r="P30" s="420" t="str">
        <f>EmpDetail!D29</f>
        <v>राप्रावि रसूलपुरा</v>
      </c>
      <c r="Q30" s="191">
        <f>EmpDetail!E29</f>
        <v>25096</v>
      </c>
      <c r="R30" s="191">
        <f t="shared" si="0"/>
        <v>47026</v>
      </c>
    </row>
    <row r="31" spans="1:18" ht="18">
      <c r="A31" s="512"/>
      <c r="B31" s="512"/>
      <c r="C31" s="1954"/>
      <c r="D31" s="1954"/>
      <c r="E31" s="1942" t="str">
        <f>Master!B3</f>
        <v xml:space="preserve">राजकीय उच्च माध्यमिक विद्यालय </v>
      </c>
      <c r="F31" s="1942"/>
      <c r="M31" s="420">
        <v>27</v>
      </c>
      <c r="N31" s="38" t="str">
        <f>EmpDetail!B30</f>
        <v>lkaojey tkV</v>
      </c>
      <c r="O31" s="420" t="str">
        <f>EmpDetail!C30</f>
        <v>अध्यापक ग्रेड III</v>
      </c>
      <c r="P31" s="420" t="str">
        <f>EmpDetail!D30</f>
        <v>राप्रावि रसूलपुरा</v>
      </c>
      <c r="Q31" s="191">
        <f>EmpDetail!E30</f>
        <v>33666</v>
      </c>
      <c r="R31" s="191">
        <f t="shared" si="0"/>
        <v>55609</v>
      </c>
    </row>
    <row r="32" spans="1:18">
      <c r="A32" s="3"/>
      <c r="B32" s="3"/>
      <c r="C32" s="3"/>
      <c r="D32" s="3"/>
      <c r="E32" s="1942" t="str">
        <f>Master!B4</f>
        <v>चौगाई]टोंक</v>
      </c>
      <c r="F32" s="1942"/>
      <c r="M32" s="420">
        <v>28</v>
      </c>
      <c r="N32" s="38" t="str">
        <f>EmpDetail!B31</f>
        <v>pkS/kjh eksuk jkekorkj</v>
      </c>
      <c r="O32" s="420" t="str">
        <f>EmpDetail!C31</f>
        <v>अध्यापक ग्रेड III</v>
      </c>
      <c r="P32" s="420" t="str">
        <f>EmpDetail!D31</f>
        <v>राप्रावि मोहिनी ढाणी बाढ</v>
      </c>
      <c r="Q32" s="191">
        <f>EmpDetail!E31</f>
        <v>32878</v>
      </c>
      <c r="R32" s="191">
        <f t="shared" si="0"/>
        <v>54819</v>
      </c>
    </row>
    <row r="33" spans="13:18">
      <c r="M33" s="420">
        <v>29</v>
      </c>
      <c r="N33" s="38" t="str">
        <f>EmpDetail!B32</f>
        <v>rkjkpUn tk;loky</v>
      </c>
      <c r="O33" s="420" t="str">
        <f>EmpDetail!C32</f>
        <v>प्रबोधक</v>
      </c>
      <c r="P33" s="420" t="str">
        <f>EmpDetail!D32</f>
        <v>राप्रावि मोहिनी ढाणी बाढ</v>
      </c>
      <c r="Q33" s="191">
        <f>EmpDetail!E32</f>
        <v>28075</v>
      </c>
      <c r="R33" s="191">
        <f t="shared" si="0"/>
        <v>50009</v>
      </c>
    </row>
    <row r="34" spans="13:18">
      <c r="M34" s="420">
        <v>30</v>
      </c>
      <c r="N34" s="38" t="str">
        <f>EmpDetail!B33</f>
        <v>jketl ;kno</v>
      </c>
      <c r="O34" s="420" t="str">
        <f>EmpDetail!C33</f>
        <v>अध्यापक ग्रेड III</v>
      </c>
      <c r="P34" s="420" t="str">
        <f>EmpDetail!D33</f>
        <v>राप्रावि बैरवा ढाणी सोन्दीफल</v>
      </c>
      <c r="Q34" s="191">
        <f>EmpDetail!E33</f>
        <v>25731</v>
      </c>
      <c r="R34" s="191">
        <f t="shared" si="0"/>
        <v>47664</v>
      </c>
    </row>
    <row r="35" spans="13:18">
      <c r="M35" s="420">
        <v>31</v>
      </c>
      <c r="N35" s="38" t="str">
        <f>EmpDetail!B34</f>
        <v>dtksMey eh.kk</v>
      </c>
      <c r="O35" s="420" t="str">
        <f>EmpDetail!C34</f>
        <v>अध्यापक ग्रेड III</v>
      </c>
      <c r="P35" s="420" t="str">
        <f>EmpDetail!D34</f>
        <v>राप्रावि बैरवा ढाणी सोन्दीफल</v>
      </c>
      <c r="Q35" s="191">
        <f>EmpDetail!E34</f>
        <v>33055</v>
      </c>
      <c r="R35" s="191">
        <f t="shared" si="0"/>
        <v>54969</v>
      </c>
    </row>
    <row r="36" spans="13:18">
      <c r="M36" s="420">
        <v>32</v>
      </c>
      <c r="N36" s="38" t="str">
        <f>EmpDetail!B35</f>
        <v>/kaut; xkSRre</v>
      </c>
      <c r="O36" s="420" t="str">
        <f>EmpDetail!C35</f>
        <v>अध्यापक ग्रेड III</v>
      </c>
      <c r="P36" s="420" t="str">
        <f>EmpDetail!D35</f>
        <v>राउप्रावि गोरधनपुरा</v>
      </c>
      <c r="Q36" s="191">
        <f>EmpDetail!E35</f>
        <v>31649</v>
      </c>
      <c r="R36" s="191">
        <f t="shared" si="0"/>
        <v>53570</v>
      </c>
    </row>
    <row r="37" spans="13:18">
      <c r="M37" s="420">
        <v>33</v>
      </c>
      <c r="N37" s="38" t="str">
        <f>EmpDetail!B36</f>
        <v>d`".kk xaxoky</v>
      </c>
      <c r="O37" s="420" t="str">
        <f>EmpDetail!C36</f>
        <v>अध्यापक ग्रेड III</v>
      </c>
      <c r="P37" s="420" t="str">
        <f>EmpDetail!D36</f>
        <v>राउप्रावि गोरधनपुरा</v>
      </c>
      <c r="Q37" s="191">
        <f>EmpDetail!E36</f>
        <v>34870</v>
      </c>
      <c r="R37" s="191">
        <f t="shared" si="0"/>
        <v>56795</v>
      </c>
    </row>
    <row r="38" spans="13:18">
      <c r="M38" s="420">
        <v>34</v>
      </c>
      <c r="N38" s="38" t="str">
        <f>EmpDetail!B37</f>
        <v>n'kjFk dqekj ;kno</v>
      </c>
      <c r="O38" s="420" t="str">
        <f>EmpDetail!C37</f>
        <v>अध्यापक ग्रेड III</v>
      </c>
      <c r="P38" s="420" t="str">
        <f>EmpDetail!D37</f>
        <v>राउप्रावि सोंदीफल</v>
      </c>
      <c r="Q38" s="191">
        <f>EmpDetail!E37</f>
        <v>33239</v>
      </c>
      <c r="R38" s="191">
        <f t="shared" si="0"/>
        <v>55153</v>
      </c>
    </row>
    <row r="39" spans="13:18">
      <c r="M39" s="420">
        <v>35</v>
      </c>
      <c r="N39" s="38" t="str">
        <f>EmpDetail!B38</f>
        <v>d`".k yky tkV</v>
      </c>
      <c r="O39" s="420" t="str">
        <f>EmpDetail!C38</f>
        <v>अध्यापक ग्रेड III</v>
      </c>
      <c r="P39" s="420" t="str">
        <f>EmpDetail!D38</f>
        <v>राउप्रावि सोंदीफल</v>
      </c>
      <c r="Q39" s="191">
        <f>EmpDetail!E38</f>
        <v>33072</v>
      </c>
      <c r="R39" s="191">
        <f t="shared" si="0"/>
        <v>55000</v>
      </c>
    </row>
    <row r="40" spans="13:18">
      <c r="M40" s="420">
        <v>36</v>
      </c>
      <c r="N40" s="38" t="str">
        <f>EmpDetail!B39</f>
        <v>nhisUnz dqekj iztkir</v>
      </c>
      <c r="O40" s="420" t="str">
        <f>EmpDetail!C39</f>
        <v>अध्यापक ग्रेड III</v>
      </c>
      <c r="P40" s="420" t="str">
        <f>EmpDetail!D39</f>
        <v>राउप्रावि सोंदीफल</v>
      </c>
      <c r="Q40" s="191">
        <f>EmpDetail!E39</f>
        <v>34527</v>
      </c>
      <c r="R40" s="191">
        <f t="shared" si="0"/>
        <v>56461</v>
      </c>
    </row>
    <row r="41" spans="13:18">
      <c r="M41" s="420">
        <v>37</v>
      </c>
      <c r="N41" s="38" t="str">
        <f>EmpDetail!B40</f>
        <v>uohu dqekj</v>
      </c>
      <c r="O41" s="420" t="str">
        <f>EmpDetail!C40</f>
        <v>अध्यापक ग्रेड III</v>
      </c>
      <c r="P41" s="420" t="str">
        <f>EmpDetail!D40</f>
        <v>राउप्रावि मोहिनी</v>
      </c>
      <c r="Q41" s="191">
        <f>EmpDetail!E40</f>
        <v>34802</v>
      </c>
      <c r="R41" s="191">
        <f t="shared" si="0"/>
        <v>56734</v>
      </c>
    </row>
    <row r="42" spans="13:18">
      <c r="M42" s="420">
        <v>38</v>
      </c>
      <c r="N42" s="38" t="str">
        <f>EmpDetail!B41</f>
        <v>ehrs'k dqekj 'kekZ</v>
      </c>
      <c r="O42" s="420" t="str">
        <f>EmpDetail!C41</f>
        <v>अध्यापक ग्रेड III</v>
      </c>
      <c r="P42" s="420" t="str">
        <f>EmpDetail!D41</f>
        <v>राउप्रावि मोहिनी</v>
      </c>
      <c r="Q42" s="191">
        <f>EmpDetail!E41</f>
        <v>32733</v>
      </c>
      <c r="R42" s="191">
        <f t="shared" si="0"/>
        <v>54666</v>
      </c>
    </row>
    <row r="43" spans="13:18">
      <c r="M43" s="420">
        <v>39</v>
      </c>
      <c r="N43" s="38" t="str">
        <f>EmpDetail!B42</f>
        <v>eUtw eh.kk</v>
      </c>
      <c r="O43" s="420" t="str">
        <f>EmpDetail!C42</f>
        <v>वरिष्ठ अध्यापक</v>
      </c>
      <c r="P43" s="420" t="str">
        <f>EmpDetail!D42</f>
        <v>राउप्रावि गोरधनपुरा</v>
      </c>
      <c r="Q43" s="191">
        <f>EmpDetail!E42</f>
        <v>33244</v>
      </c>
      <c r="R43" s="191">
        <f t="shared" si="0"/>
        <v>55184</v>
      </c>
    </row>
    <row r="44" spans="13:18">
      <c r="M44" s="420">
        <v>40</v>
      </c>
      <c r="N44" s="38" t="str">
        <f>EmpDetail!B43</f>
        <v>eatw pkS/kjh</v>
      </c>
      <c r="O44" s="420" t="str">
        <f>EmpDetail!C43</f>
        <v>वरिष्ठ अध्यापक</v>
      </c>
      <c r="P44" s="420" t="str">
        <f>EmpDetail!D43</f>
        <v>राउप्रावि सोंदीफल</v>
      </c>
      <c r="Q44" s="191">
        <f>EmpDetail!E43</f>
        <v>33454</v>
      </c>
      <c r="R44" s="191">
        <f t="shared" si="0"/>
        <v>55396</v>
      </c>
    </row>
    <row r="45" spans="13:18">
      <c r="M45" s="420">
        <v>41</v>
      </c>
      <c r="N45" s="38">
        <f>EmpDetail!B44</f>
        <v>0</v>
      </c>
      <c r="O45" s="420">
        <f>EmpDetail!C44</f>
        <v>0</v>
      </c>
      <c r="P45" s="420">
        <f>EmpDetail!D44</f>
        <v>0</v>
      </c>
      <c r="Q45" s="191">
        <f>EmpDetail!E44</f>
        <v>0</v>
      </c>
      <c r="R45" s="191" t="e">
        <f t="shared" si="0"/>
        <v>#NUM!</v>
      </c>
    </row>
    <row r="46" spans="13:18">
      <c r="M46" s="420">
        <v>42</v>
      </c>
      <c r="N46" s="38">
        <f>EmpDetail!B45</f>
        <v>0</v>
      </c>
      <c r="O46" s="420">
        <f>EmpDetail!C45</f>
        <v>0</v>
      </c>
      <c r="P46" s="420">
        <f>EmpDetail!D45</f>
        <v>0</v>
      </c>
      <c r="Q46" s="191">
        <f>EmpDetail!E45</f>
        <v>0</v>
      </c>
      <c r="R46" s="191" t="e">
        <f t="shared" si="0"/>
        <v>#NUM!</v>
      </c>
    </row>
    <row r="47" spans="13:18">
      <c r="M47" s="420">
        <v>43</v>
      </c>
      <c r="N47" s="38">
        <f>EmpDetail!B46</f>
        <v>0</v>
      </c>
      <c r="O47" s="420">
        <f>EmpDetail!C46</f>
        <v>0</v>
      </c>
      <c r="P47" s="420">
        <f>EmpDetail!D46</f>
        <v>0</v>
      </c>
      <c r="Q47" s="191">
        <f>EmpDetail!E46</f>
        <v>0</v>
      </c>
      <c r="R47" s="191" t="e">
        <f t="shared" si="0"/>
        <v>#NUM!</v>
      </c>
    </row>
    <row r="48" spans="13:18">
      <c r="M48" s="420">
        <v>44</v>
      </c>
      <c r="N48" s="38">
        <f>EmpDetail!B47</f>
        <v>0</v>
      </c>
      <c r="O48" s="420">
        <f>EmpDetail!C47</f>
        <v>0</v>
      </c>
      <c r="P48" s="420">
        <f>EmpDetail!D47</f>
        <v>0</v>
      </c>
      <c r="Q48" s="191">
        <f>EmpDetail!E47</f>
        <v>0</v>
      </c>
      <c r="R48" s="191" t="e">
        <f t="shared" si="0"/>
        <v>#NUM!</v>
      </c>
    </row>
    <row r="49" spans="13:18">
      <c r="M49" s="420">
        <v>45</v>
      </c>
      <c r="N49" s="38">
        <f>EmpDetail!B48</f>
        <v>0</v>
      </c>
      <c r="O49" s="420">
        <f>EmpDetail!C48</f>
        <v>0</v>
      </c>
      <c r="P49" s="420">
        <f>EmpDetail!D48</f>
        <v>0</v>
      </c>
      <c r="Q49" s="191">
        <f>EmpDetail!E48</f>
        <v>0</v>
      </c>
      <c r="R49" s="191" t="e">
        <f t="shared" si="0"/>
        <v>#NUM!</v>
      </c>
    </row>
    <row r="50" spans="13:18">
      <c r="M50" s="420">
        <v>46</v>
      </c>
      <c r="N50" s="38">
        <f>EmpDetail!B49</f>
        <v>0</v>
      </c>
      <c r="O50" s="420">
        <f>EmpDetail!C49</f>
        <v>0</v>
      </c>
      <c r="P50" s="420">
        <f>EmpDetail!D49</f>
        <v>0</v>
      </c>
      <c r="Q50" s="191">
        <f>EmpDetail!E49</f>
        <v>0</v>
      </c>
      <c r="R50" s="191" t="e">
        <f t="shared" si="0"/>
        <v>#NUM!</v>
      </c>
    </row>
    <row r="51" spans="13:18">
      <c r="M51" s="420">
        <v>47</v>
      </c>
      <c r="N51" s="38">
        <f>EmpDetail!B50</f>
        <v>0</v>
      </c>
      <c r="O51" s="420">
        <f>EmpDetail!C50</f>
        <v>0</v>
      </c>
      <c r="P51" s="420">
        <f>EmpDetail!D50</f>
        <v>0</v>
      </c>
      <c r="Q51" s="191">
        <f>EmpDetail!E50</f>
        <v>0</v>
      </c>
      <c r="R51" s="191" t="e">
        <f t="shared" si="0"/>
        <v>#NUM!</v>
      </c>
    </row>
    <row r="52" spans="13:18">
      <c r="M52" s="420">
        <v>48</v>
      </c>
      <c r="N52" s="38">
        <f>EmpDetail!B51</f>
        <v>0</v>
      </c>
      <c r="O52" s="420">
        <f>EmpDetail!C51</f>
        <v>0</v>
      </c>
      <c r="P52" s="420">
        <f>EmpDetail!D51</f>
        <v>0</v>
      </c>
      <c r="Q52" s="191">
        <f>EmpDetail!E51</f>
        <v>0</v>
      </c>
      <c r="R52" s="191" t="e">
        <f t="shared" si="0"/>
        <v>#NUM!</v>
      </c>
    </row>
    <row r="53" spans="13:18">
      <c r="M53" s="420">
        <v>49</v>
      </c>
      <c r="N53" s="38">
        <f>EmpDetail!B52</f>
        <v>0</v>
      </c>
      <c r="O53" s="420">
        <f>EmpDetail!C52</f>
        <v>0</v>
      </c>
      <c r="P53" s="420">
        <f>EmpDetail!D52</f>
        <v>0</v>
      </c>
      <c r="Q53" s="191">
        <f>EmpDetail!E52</f>
        <v>0</v>
      </c>
      <c r="R53" s="191" t="e">
        <f t="shared" si="0"/>
        <v>#NUM!</v>
      </c>
    </row>
    <row r="54" spans="13:18">
      <c r="M54" s="420">
        <v>50</v>
      </c>
      <c r="N54" s="38">
        <f>EmpDetail!B53</f>
        <v>0</v>
      </c>
      <c r="O54" s="420">
        <f>EmpDetail!C53</f>
        <v>0</v>
      </c>
      <c r="P54" s="420">
        <f>EmpDetail!D53</f>
        <v>0</v>
      </c>
      <c r="Q54" s="191">
        <f>EmpDetail!E53</f>
        <v>0</v>
      </c>
      <c r="R54" s="191" t="e">
        <f t="shared" si="0"/>
        <v>#NUM!</v>
      </c>
    </row>
    <row r="55" spans="13:18">
      <c r="M55" s="420">
        <v>51</v>
      </c>
      <c r="N55" s="38">
        <f>EmpDetail!B54</f>
        <v>0</v>
      </c>
      <c r="O55" s="420">
        <f>EmpDetail!C54</f>
        <v>0</v>
      </c>
      <c r="P55" s="420">
        <f>EmpDetail!D54</f>
        <v>0</v>
      </c>
      <c r="Q55" s="191">
        <f>EmpDetail!E54</f>
        <v>0</v>
      </c>
      <c r="R55" s="191" t="e">
        <f t="shared" si="0"/>
        <v>#NUM!</v>
      </c>
    </row>
    <row r="56" spans="13:18">
      <c r="M56" s="420">
        <v>52</v>
      </c>
      <c r="N56" s="38">
        <f>EmpDetail!B55</f>
        <v>0</v>
      </c>
      <c r="O56" s="420">
        <f>EmpDetail!C55</f>
        <v>0</v>
      </c>
      <c r="P56" s="420">
        <f>EmpDetail!D55</f>
        <v>0</v>
      </c>
      <c r="Q56" s="191">
        <f>EmpDetail!E55</f>
        <v>0</v>
      </c>
      <c r="R56" s="191" t="e">
        <f t="shared" si="0"/>
        <v>#NUM!</v>
      </c>
    </row>
    <row r="57" spans="13:18">
      <c r="M57" s="420">
        <v>53</v>
      </c>
      <c r="N57" s="38">
        <f>EmpDetail!B56</f>
        <v>0</v>
      </c>
      <c r="O57" s="420">
        <f>EmpDetail!C56</f>
        <v>0</v>
      </c>
      <c r="P57" s="420">
        <f>EmpDetail!D56</f>
        <v>0</v>
      </c>
      <c r="Q57" s="191">
        <f>EmpDetail!E56</f>
        <v>0</v>
      </c>
      <c r="R57" s="191" t="e">
        <f t="shared" si="0"/>
        <v>#NUM!</v>
      </c>
    </row>
    <row r="58" spans="13:18">
      <c r="M58" s="420">
        <v>54</v>
      </c>
      <c r="N58" s="38">
        <f>EmpDetail!B57</f>
        <v>0</v>
      </c>
      <c r="O58" s="420">
        <f>EmpDetail!C57</f>
        <v>0</v>
      </c>
      <c r="P58" s="420">
        <f>EmpDetail!D57</f>
        <v>0</v>
      </c>
      <c r="Q58" s="191">
        <f>EmpDetail!E57</f>
        <v>0</v>
      </c>
      <c r="R58" s="191" t="e">
        <f t="shared" si="0"/>
        <v>#NUM!</v>
      </c>
    </row>
    <row r="59" spans="13:18">
      <c r="M59" s="420">
        <v>55</v>
      </c>
      <c r="N59" s="38">
        <f>EmpDetail!B58</f>
        <v>0</v>
      </c>
      <c r="O59" s="420">
        <f>EmpDetail!C58</f>
        <v>0</v>
      </c>
      <c r="P59" s="420">
        <f>EmpDetail!D58</f>
        <v>0</v>
      </c>
      <c r="Q59" s="191">
        <f>EmpDetail!E58</f>
        <v>0</v>
      </c>
      <c r="R59" s="191" t="e">
        <f t="shared" si="0"/>
        <v>#NUM!</v>
      </c>
    </row>
    <row r="60" spans="13:18">
      <c r="M60" s="420">
        <v>56</v>
      </c>
      <c r="N60" s="38">
        <f>EmpDetail!B59</f>
        <v>0</v>
      </c>
      <c r="O60" s="420">
        <f>EmpDetail!C59</f>
        <v>0</v>
      </c>
      <c r="P60" s="420">
        <f>EmpDetail!D59</f>
        <v>0</v>
      </c>
      <c r="Q60" s="191">
        <f>EmpDetail!E59</f>
        <v>0</v>
      </c>
      <c r="R60" s="191" t="e">
        <f t="shared" si="0"/>
        <v>#NUM!</v>
      </c>
    </row>
    <row r="61" spans="13:18">
      <c r="M61" s="420">
        <v>57</v>
      </c>
      <c r="N61" s="38">
        <f>EmpDetail!B60</f>
        <v>0</v>
      </c>
      <c r="O61" s="420">
        <f>EmpDetail!C60</f>
        <v>0</v>
      </c>
      <c r="P61" s="420">
        <f>EmpDetail!D60</f>
        <v>0</v>
      </c>
      <c r="Q61" s="191">
        <f>EmpDetail!E60</f>
        <v>0</v>
      </c>
      <c r="R61" s="191" t="e">
        <f t="shared" si="0"/>
        <v>#NUM!</v>
      </c>
    </row>
    <row r="62" spans="13:18">
      <c r="M62" s="420">
        <v>58</v>
      </c>
      <c r="N62" s="38">
        <f>EmpDetail!B61</f>
        <v>0</v>
      </c>
      <c r="O62" s="420">
        <f>EmpDetail!C61</f>
        <v>0</v>
      </c>
      <c r="P62" s="420">
        <f>EmpDetail!D61</f>
        <v>0</v>
      </c>
      <c r="Q62" s="191">
        <f>EmpDetail!E61</f>
        <v>0</v>
      </c>
      <c r="R62" s="191" t="e">
        <f t="shared" si="0"/>
        <v>#NUM!</v>
      </c>
    </row>
    <row r="63" spans="13:18">
      <c r="M63" s="420">
        <v>59</v>
      </c>
      <c r="N63" s="38">
        <f>EmpDetail!B62</f>
        <v>0</v>
      </c>
      <c r="O63" s="420">
        <f>EmpDetail!C62</f>
        <v>0</v>
      </c>
      <c r="P63" s="420">
        <f>EmpDetail!D62</f>
        <v>0</v>
      </c>
      <c r="Q63" s="191">
        <f>EmpDetail!E62</f>
        <v>0</v>
      </c>
      <c r="R63" s="191" t="e">
        <f t="shared" si="0"/>
        <v>#NUM!</v>
      </c>
    </row>
    <row r="64" spans="13:18">
      <c r="M64" s="420">
        <v>60</v>
      </c>
      <c r="N64" s="38">
        <f>EmpDetail!B63</f>
        <v>0</v>
      </c>
      <c r="O64" s="420">
        <f>EmpDetail!C63</f>
        <v>0</v>
      </c>
      <c r="P64" s="420">
        <f>EmpDetail!D63</f>
        <v>0</v>
      </c>
      <c r="Q64" s="191">
        <f>EmpDetail!E63</f>
        <v>0</v>
      </c>
      <c r="R64" s="191" t="e">
        <f t="shared" si="0"/>
        <v>#NUM!</v>
      </c>
    </row>
    <row r="65" spans="13:18">
      <c r="M65" s="420">
        <v>61</v>
      </c>
      <c r="N65" s="38">
        <f>EmpDetail!B64</f>
        <v>0</v>
      </c>
      <c r="O65" s="420">
        <f>EmpDetail!C64</f>
        <v>0</v>
      </c>
      <c r="P65" s="420">
        <f>EmpDetail!D64</f>
        <v>0</v>
      </c>
      <c r="Q65" s="191">
        <f>EmpDetail!E64</f>
        <v>0</v>
      </c>
      <c r="R65" s="191" t="e">
        <f t="shared" si="0"/>
        <v>#NUM!</v>
      </c>
    </row>
    <row r="66" spans="13:18">
      <c r="M66" s="420">
        <v>62</v>
      </c>
      <c r="N66" s="38">
        <f>EmpDetail!B65</f>
        <v>0</v>
      </c>
      <c r="O66" s="420">
        <f>EmpDetail!C65</f>
        <v>0</v>
      </c>
      <c r="P66" s="420">
        <f>EmpDetail!D65</f>
        <v>0</v>
      </c>
      <c r="Q66" s="191">
        <f>EmpDetail!E65</f>
        <v>0</v>
      </c>
      <c r="R66" s="191" t="e">
        <f t="shared" si="0"/>
        <v>#NUM!</v>
      </c>
    </row>
    <row r="67" spans="13:18">
      <c r="M67" s="420">
        <v>63</v>
      </c>
      <c r="N67" s="38">
        <f>EmpDetail!B66</f>
        <v>0</v>
      </c>
      <c r="O67" s="420">
        <f>EmpDetail!C66</f>
        <v>0</v>
      </c>
      <c r="P67" s="420">
        <f>EmpDetail!D66</f>
        <v>0</v>
      </c>
      <c r="Q67" s="191">
        <f>EmpDetail!E66</f>
        <v>0</v>
      </c>
      <c r="R67" s="191" t="e">
        <f t="shared" si="0"/>
        <v>#NUM!</v>
      </c>
    </row>
    <row r="68" spans="13:18">
      <c r="M68" s="420">
        <v>64</v>
      </c>
      <c r="N68" s="38">
        <f>EmpDetail!B67</f>
        <v>0</v>
      </c>
      <c r="O68" s="420">
        <f>EmpDetail!C67</f>
        <v>0</v>
      </c>
      <c r="P68" s="420">
        <f>EmpDetail!D67</f>
        <v>0</v>
      </c>
      <c r="Q68" s="191">
        <f>EmpDetail!E67</f>
        <v>0</v>
      </c>
      <c r="R68" s="191" t="e">
        <f t="shared" si="0"/>
        <v>#NUM!</v>
      </c>
    </row>
    <row r="69" spans="13:18">
      <c r="M69" s="420">
        <v>65</v>
      </c>
      <c r="N69" s="38">
        <f>EmpDetail!B68</f>
        <v>0</v>
      </c>
      <c r="O69" s="420">
        <f>EmpDetail!C68</f>
        <v>0</v>
      </c>
      <c r="P69" s="420">
        <f>EmpDetail!D68</f>
        <v>0</v>
      </c>
      <c r="Q69" s="191">
        <f>EmpDetail!E68</f>
        <v>0</v>
      </c>
      <c r="R69" s="191" t="e">
        <f t="shared" si="0"/>
        <v>#NUM!</v>
      </c>
    </row>
    <row r="70" spans="13:18">
      <c r="M70" s="420">
        <v>66</v>
      </c>
      <c r="N70" s="38">
        <f>EmpDetail!B69</f>
        <v>0</v>
      </c>
      <c r="O70" s="420">
        <f>EmpDetail!C69</f>
        <v>0</v>
      </c>
      <c r="P70" s="420">
        <f>EmpDetail!D69</f>
        <v>0</v>
      </c>
      <c r="Q70" s="191">
        <f>EmpDetail!E69</f>
        <v>0</v>
      </c>
      <c r="R70" s="191" t="e">
        <f t="shared" ref="R70:R104" si="2">IF(Q70="","",DATE(YEAR(Q70-1)+60,(MONTH(Q70-1))+1,0))</f>
        <v>#NUM!</v>
      </c>
    </row>
    <row r="71" spans="13:18">
      <c r="M71" s="420">
        <v>67</v>
      </c>
      <c r="N71" s="38">
        <f>EmpDetail!B70</f>
        <v>0</v>
      </c>
      <c r="O71" s="420">
        <f>EmpDetail!C70</f>
        <v>0</v>
      </c>
      <c r="P71" s="420">
        <f>EmpDetail!D70</f>
        <v>0</v>
      </c>
      <c r="Q71" s="191">
        <f>EmpDetail!E70</f>
        <v>0</v>
      </c>
      <c r="R71" s="191" t="e">
        <f t="shared" si="2"/>
        <v>#NUM!</v>
      </c>
    </row>
    <row r="72" spans="13:18">
      <c r="M72" s="420">
        <v>68</v>
      </c>
      <c r="N72" s="38">
        <f>EmpDetail!B71</f>
        <v>0</v>
      </c>
      <c r="O72" s="420">
        <f>EmpDetail!C71</f>
        <v>0</v>
      </c>
      <c r="P72" s="420">
        <f>EmpDetail!D71</f>
        <v>0</v>
      </c>
      <c r="Q72" s="191">
        <f>EmpDetail!E71</f>
        <v>0</v>
      </c>
      <c r="R72" s="191" t="e">
        <f t="shared" si="2"/>
        <v>#NUM!</v>
      </c>
    </row>
    <row r="73" spans="13:18">
      <c r="M73" s="420">
        <v>69</v>
      </c>
      <c r="N73" s="38">
        <f>EmpDetail!B72</f>
        <v>0</v>
      </c>
      <c r="O73" s="420">
        <f>EmpDetail!C72</f>
        <v>0</v>
      </c>
      <c r="P73" s="420">
        <f>EmpDetail!D72</f>
        <v>0</v>
      </c>
      <c r="Q73" s="191">
        <f>EmpDetail!E72</f>
        <v>0</v>
      </c>
      <c r="R73" s="191" t="e">
        <f t="shared" si="2"/>
        <v>#NUM!</v>
      </c>
    </row>
    <row r="74" spans="13:18">
      <c r="M74" s="420">
        <v>70</v>
      </c>
      <c r="N74" s="38">
        <f>EmpDetail!B73</f>
        <v>0</v>
      </c>
      <c r="O74" s="420">
        <f>EmpDetail!C73</f>
        <v>0</v>
      </c>
      <c r="P74" s="420">
        <f>EmpDetail!D73</f>
        <v>0</v>
      </c>
      <c r="Q74" s="191">
        <f>EmpDetail!E73</f>
        <v>0</v>
      </c>
      <c r="R74" s="191" t="e">
        <f t="shared" si="2"/>
        <v>#NUM!</v>
      </c>
    </row>
    <row r="75" spans="13:18">
      <c r="M75" s="420">
        <v>71</v>
      </c>
      <c r="N75" s="38">
        <f>EmpDetail!B74</f>
        <v>0</v>
      </c>
      <c r="O75" s="420">
        <f>EmpDetail!C74</f>
        <v>0</v>
      </c>
      <c r="P75" s="420">
        <f>EmpDetail!D74</f>
        <v>0</v>
      </c>
      <c r="Q75" s="191">
        <f>EmpDetail!E74</f>
        <v>0</v>
      </c>
      <c r="R75" s="191" t="e">
        <f t="shared" si="2"/>
        <v>#NUM!</v>
      </c>
    </row>
    <row r="76" spans="13:18">
      <c r="M76" s="420">
        <v>72</v>
      </c>
      <c r="N76" s="38">
        <f>EmpDetail!B75</f>
        <v>0</v>
      </c>
      <c r="O76" s="420">
        <f>EmpDetail!C75</f>
        <v>0</v>
      </c>
      <c r="P76" s="420">
        <f>EmpDetail!D75</f>
        <v>0</v>
      </c>
      <c r="Q76" s="191">
        <f>EmpDetail!E75</f>
        <v>0</v>
      </c>
      <c r="R76" s="191" t="e">
        <f t="shared" si="2"/>
        <v>#NUM!</v>
      </c>
    </row>
    <row r="77" spans="13:18">
      <c r="M77" s="420">
        <v>73</v>
      </c>
      <c r="N77" s="38">
        <f>EmpDetail!B76</f>
        <v>0</v>
      </c>
      <c r="O77" s="420">
        <f>EmpDetail!C76</f>
        <v>0</v>
      </c>
      <c r="P77" s="420">
        <f>EmpDetail!D76</f>
        <v>0</v>
      </c>
      <c r="Q77" s="191">
        <f>EmpDetail!E76</f>
        <v>0</v>
      </c>
      <c r="R77" s="191" t="e">
        <f t="shared" si="2"/>
        <v>#NUM!</v>
      </c>
    </row>
    <row r="78" spans="13:18">
      <c r="M78" s="420">
        <v>74</v>
      </c>
      <c r="N78" s="38">
        <f>EmpDetail!B77</f>
        <v>0</v>
      </c>
      <c r="O78" s="420">
        <f>EmpDetail!C77</f>
        <v>0</v>
      </c>
      <c r="P78" s="420">
        <f>EmpDetail!D77</f>
        <v>0</v>
      </c>
      <c r="Q78" s="191">
        <f>EmpDetail!E77</f>
        <v>0</v>
      </c>
      <c r="R78" s="191" t="e">
        <f t="shared" si="2"/>
        <v>#NUM!</v>
      </c>
    </row>
    <row r="79" spans="13:18">
      <c r="M79" s="420">
        <v>75</v>
      </c>
      <c r="N79" s="38">
        <f>EmpDetail!B78</f>
        <v>0</v>
      </c>
      <c r="O79" s="420">
        <f>EmpDetail!C78</f>
        <v>0</v>
      </c>
      <c r="P79" s="420">
        <f>EmpDetail!D78</f>
        <v>0</v>
      </c>
      <c r="Q79" s="191">
        <f>EmpDetail!E78</f>
        <v>0</v>
      </c>
      <c r="R79" s="191" t="e">
        <f t="shared" si="2"/>
        <v>#NUM!</v>
      </c>
    </row>
    <row r="80" spans="13:18">
      <c r="M80" s="420">
        <v>76</v>
      </c>
      <c r="N80" s="38">
        <f>EmpDetail!B79</f>
        <v>0</v>
      </c>
      <c r="O80" s="420">
        <f>EmpDetail!C79</f>
        <v>0</v>
      </c>
      <c r="P80" s="420">
        <f>EmpDetail!D79</f>
        <v>0</v>
      </c>
      <c r="Q80" s="191">
        <f>EmpDetail!E79</f>
        <v>0</v>
      </c>
      <c r="R80" s="191" t="e">
        <f t="shared" si="2"/>
        <v>#NUM!</v>
      </c>
    </row>
    <row r="81" spans="13:18">
      <c r="M81" s="420">
        <v>77</v>
      </c>
      <c r="N81" s="38">
        <f>EmpDetail!B80</f>
        <v>0</v>
      </c>
      <c r="O81" s="420">
        <f>EmpDetail!C80</f>
        <v>0</v>
      </c>
      <c r="P81" s="420">
        <f>EmpDetail!D80</f>
        <v>0</v>
      </c>
      <c r="Q81" s="191">
        <f>EmpDetail!E80</f>
        <v>0</v>
      </c>
      <c r="R81" s="191" t="e">
        <f t="shared" si="2"/>
        <v>#NUM!</v>
      </c>
    </row>
    <row r="82" spans="13:18">
      <c r="M82" s="420">
        <v>78</v>
      </c>
      <c r="N82" s="38">
        <f>EmpDetail!B81</f>
        <v>0</v>
      </c>
      <c r="O82" s="420">
        <f>EmpDetail!C81</f>
        <v>0</v>
      </c>
      <c r="P82" s="420">
        <f>EmpDetail!D81</f>
        <v>0</v>
      </c>
      <c r="Q82" s="191">
        <f>EmpDetail!E81</f>
        <v>0</v>
      </c>
      <c r="R82" s="191" t="e">
        <f t="shared" si="2"/>
        <v>#NUM!</v>
      </c>
    </row>
    <row r="83" spans="13:18">
      <c r="M83" s="420">
        <v>79</v>
      </c>
      <c r="N83" s="38">
        <f>EmpDetail!B82</f>
        <v>0</v>
      </c>
      <c r="O83" s="420">
        <f>EmpDetail!C82</f>
        <v>0</v>
      </c>
      <c r="P83" s="420">
        <f>EmpDetail!D82</f>
        <v>0</v>
      </c>
      <c r="Q83" s="191">
        <f>EmpDetail!E82</f>
        <v>0</v>
      </c>
      <c r="R83" s="191" t="e">
        <f t="shared" si="2"/>
        <v>#NUM!</v>
      </c>
    </row>
    <row r="84" spans="13:18">
      <c r="M84" s="420">
        <v>80</v>
      </c>
      <c r="N84" s="38">
        <f>EmpDetail!B83</f>
        <v>0</v>
      </c>
      <c r="O84" s="420">
        <f>EmpDetail!C83</f>
        <v>0</v>
      </c>
      <c r="P84" s="420">
        <f>EmpDetail!D83</f>
        <v>0</v>
      </c>
      <c r="Q84" s="191">
        <f>EmpDetail!E83</f>
        <v>0</v>
      </c>
      <c r="R84" s="191" t="e">
        <f t="shared" si="2"/>
        <v>#NUM!</v>
      </c>
    </row>
    <row r="85" spans="13:18">
      <c r="M85" s="420">
        <v>81</v>
      </c>
      <c r="N85" s="38">
        <f>EmpDetail!B84</f>
        <v>0</v>
      </c>
      <c r="O85" s="420">
        <f>EmpDetail!C84</f>
        <v>0</v>
      </c>
      <c r="P85" s="420">
        <f>EmpDetail!D84</f>
        <v>0</v>
      </c>
      <c r="Q85" s="191">
        <f>EmpDetail!E84</f>
        <v>0</v>
      </c>
      <c r="R85" s="191" t="e">
        <f t="shared" si="2"/>
        <v>#NUM!</v>
      </c>
    </row>
    <row r="86" spans="13:18">
      <c r="M86" s="420">
        <v>82</v>
      </c>
      <c r="N86" s="38">
        <f>EmpDetail!B85</f>
        <v>0</v>
      </c>
      <c r="O86" s="420">
        <f>EmpDetail!C85</f>
        <v>0</v>
      </c>
      <c r="P86" s="420">
        <f>EmpDetail!D85</f>
        <v>0</v>
      </c>
      <c r="Q86" s="191">
        <f>EmpDetail!E85</f>
        <v>0</v>
      </c>
      <c r="R86" s="191" t="e">
        <f t="shared" si="2"/>
        <v>#NUM!</v>
      </c>
    </row>
    <row r="87" spans="13:18">
      <c r="M87" s="420">
        <v>83</v>
      </c>
      <c r="N87" s="38">
        <f>EmpDetail!B86</f>
        <v>0</v>
      </c>
      <c r="O87" s="420">
        <f>EmpDetail!C86</f>
        <v>0</v>
      </c>
      <c r="P87" s="420">
        <f>EmpDetail!D86</f>
        <v>0</v>
      </c>
      <c r="Q87" s="191">
        <f>EmpDetail!E86</f>
        <v>0</v>
      </c>
      <c r="R87" s="191" t="e">
        <f t="shared" si="2"/>
        <v>#NUM!</v>
      </c>
    </row>
    <row r="88" spans="13:18">
      <c r="M88" s="420">
        <v>84</v>
      </c>
      <c r="N88" s="38">
        <f>EmpDetail!B87</f>
        <v>0</v>
      </c>
      <c r="O88" s="420">
        <f>EmpDetail!C87</f>
        <v>0</v>
      </c>
      <c r="P88" s="420">
        <f>EmpDetail!D87</f>
        <v>0</v>
      </c>
      <c r="Q88" s="191">
        <f>EmpDetail!E87</f>
        <v>0</v>
      </c>
      <c r="R88" s="191" t="e">
        <f t="shared" si="2"/>
        <v>#NUM!</v>
      </c>
    </row>
    <row r="89" spans="13:18">
      <c r="M89" s="420">
        <v>85</v>
      </c>
      <c r="N89" s="38">
        <f>EmpDetail!B88</f>
        <v>0</v>
      </c>
      <c r="O89" s="420">
        <f>EmpDetail!C88</f>
        <v>0</v>
      </c>
      <c r="P89" s="420">
        <f>EmpDetail!D88</f>
        <v>0</v>
      </c>
      <c r="Q89" s="191">
        <f>EmpDetail!E88</f>
        <v>0</v>
      </c>
      <c r="R89" s="191" t="e">
        <f t="shared" si="2"/>
        <v>#NUM!</v>
      </c>
    </row>
    <row r="90" spans="13:18">
      <c r="M90" s="420">
        <v>86</v>
      </c>
      <c r="N90" s="38">
        <f>EmpDetail!B89</f>
        <v>0</v>
      </c>
      <c r="O90" s="420">
        <f>EmpDetail!C89</f>
        <v>0</v>
      </c>
      <c r="P90" s="420">
        <f>EmpDetail!D89</f>
        <v>0</v>
      </c>
      <c r="Q90" s="191">
        <f>EmpDetail!E89</f>
        <v>0</v>
      </c>
      <c r="R90" s="191" t="e">
        <f t="shared" si="2"/>
        <v>#NUM!</v>
      </c>
    </row>
    <row r="91" spans="13:18">
      <c r="M91" s="420">
        <v>87</v>
      </c>
      <c r="N91" s="38">
        <f>EmpDetail!B90</f>
        <v>0</v>
      </c>
      <c r="O91" s="420">
        <f>EmpDetail!C90</f>
        <v>0</v>
      </c>
      <c r="P91" s="420">
        <f>EmpDetail!D90</f>
        <v>0</v>
      </c>
      <c r="Q91" s="191">
        <f>EmpDetail!E90</f>
        <v>0</v>
      </c>
      <c r="R91" s="191" t="e">
        <f t="shared" si="2"/>
        <v>#NUM!</v>
      </c>
    </row>
    <row r="92" spans="13:18">
      <c r="M92" s="420">
        <v>88</v>
      </c>
      <c r="N92" s="38">
        <f>EmpDetail!B91</f>
        <v>0</v>
      </c>
      <c r="O92" s="420">
        <f>EmpDetail!C91</f>
        <v>0</v>
      </c>
      <c r="P92" s="420">
        <f>EmpDetail!D91</f>
        <v>0</v>
      </c>
      <c r="Q92" s="191">
        <f>EmpDetail!E91</f>
        <v>0</v>
      </c>
      <c r="R92" s="191" t="e">
        <f t="shared" si="2"/>
        <v>#NUM!</v>
      </c>
    </row>
    <row r="93" spans="13:18">
      <c r="M93" s="420">
        <v>89</v>
      </c>
      <c r="N93" s="38">
        <f>EmpDetail!B92</f>
        <v>0</v>
      </c>
      <c r="O93" s="420">
        <f>EmpDetail!C92</f>
        <v>0</v>
      </c>
      <c r="P93" s="420">
        <f>EmpDetail!D92</f>
        <v>0</v>
      </c>
      <c r="Q93" s="191">
        <f>EmpDetail!E92</f>
        <v>0</v>
      </c>
      <c r="R93" s="191" t="e">
        <f t="shared" si="2"/>
        <v>#NUM!</v>
      </c>
    </row>
    <row r="94" spans="13:18">
      <c r="M94" s="420">
        <v>90</v>
      </c>
      <c r="N94" s="38">
        <f>EmpDetail!B93</f>
        <v>0</v>
      </c>
      <c r="O94" s="420">
        <f>EmpDetail!C93</f>
        <v>0</v>
      </c>
      <c r="P94" s="420">
        <f>EmpDetail!D93</f>
        <v>0</v>
      </c>
      <c r="Q94" s="191">
        <f>EmpDetail!E93</f>
        <v>0</v>
      </c>
      <c r="R94" s="191" t="e">
        <f t="shared" si="2"/>
        <v>#NUM!</v>
      </c>
    </row>
    <row r="95" spans="13:18">
      <c r="M95" s="420">
        <v>91</v>
      </c>
      <c r="N95" s="38">
        <f>EmpDetail!B94</f>
        <v>0</v>
      </c>
      <c r="O95" s="420">
        <f>EmpDetail!C94</f>
        <v>0</v>
      </c>
      <c r="P95" s="420">
        <f>EmpDetail!D94</f>
        <v>0</v>
      </c>
      <c r="Q95" s="191">
        <f>EmpDetail!E94</f>
        <v>0</v>
      </c>
      <c r="R95" s="191" t="e">
        <f t="shared" si="2"/>
        <v>#NUM!</v>
      </c>
    </row>
    <row r="96" spans="13:18">
      <c r="M96" s="420">
        <v>92</v>
      </c>
      <c r="N96" s="38">
        <f>EmpDetail!B95</f>
        <v>0</v>
      </c>
      <c r="O96" s="420">
        <f>EmpDetail!C95</f>
        <v>0</v>
      </c>
      <c r="P96" s="420">
        <f>EmpDetail!D95</f>
        <v>0</v>
      </c>
      <c r="Q96" s="191">
        <f>EmpDetail!E95</f>
        <v>0</v>
      </c>
      <c r="R96" s="191" t="e">
        <f t="shared" si="2"/>
        <v>#NUM!</v>
      </c>
    </row>
    <row r="97" spans="13:18">
      <c r="M97" s="420">
        <v>93</v>
      </c>
      <c r="N97" s="38">
        <f>EmpDetail!B96</f>
        <v>0</v>
      </c>
      <c r="O97" s="420">
        <f>EmpDetail!C96</f>
        <v>0</v>
      </c>
      <c r="P97" s="420">
        <f>EmpDetail!D96</f>
        <v>0</v>
      </c>
      <c r="Q97" s="191">
        <f>EmpDetail!E96</f>
        <v>0</v>
      </c>
      <c r="R97" s="191" t="e">
        <f t="shared" si="2"/>
        <v>#NUM!</v>
      </c>
    </row>
    <row r="98" spans="13:18">
      <c r="M98" s="420">
        <v>94</v>
      </c>
      <c r="N98" s="38">
        <f>EmpDetail!B97</f>
        <v>0</v>
      </c>
      <c r="O98" s="420">
        <f>EmpDetail!C97</f>
        <v>0</v>
      </c>
      <c r="P98" s="420">
        <f>EmpDetail!D97</f>
        <v>0</v>
      </c>
      <c r="Q98" s="191">
        <f>EmpDetail!E97</f>
        <v>0</v>
      </c>
      <c r="R98" s="191" t="e">
        <f t="shared" si="2"/>
        <v>#NUM!</v>
      </c>
    </row>
    <row r="99" spans="13:18">
      <c r="M99" s="420">
        <v>95</v>
      </c>
      <c r="N99" s="38">
        <f>EmpDetail!B98</f>
        <v>0</v>
      </c>
      <c r="O99" s="420">
        <f>EmpDetail!C98</f>
        <v>0</v>
      </c>
      <c r="P99" s="420">
        <f>EmpDetail!D98</f>
        <v>0</v>
      </c>
      <c r="Q99" s="191">
        <f>EmpDetail!E98</f>
        <v>0</v>
      </c>
      <c r="R99" s="191" t="e">
        <f t="shared" si="2"/>
        <v>#NUM!</v>
      </c>
    </row>
    <row r="100" spans="13:18">
      <c r="M100" s="420">
        <v>96</v>
      </c>
      <c r="N100" s="38">
        <f>EmpDetail!B99</f>
        <v>0</v>
      </c>
      <c r="O100" s="420">
        <f>EmpDetail!C99</f>
        <v>0</v>
      </c>
      <c r="P100" s="420">
        <f>EmpDetail!D99</f>
        <v>0</v>
      </c>
      <c r="Q100" s="191">
        <f>EmpDetail!E99</f>
        <v>0</v>
      </c>
      <c r="R100" s="191" t="e">
        <f t="shared" si="2"/>
        <v>#NUM!</v>
      </c>
    </row>
    <row r="101" spans="13:18">
      <c r="M101" s="420">
        <v>97</v>
      </c>
      <c r="N101" s="38">
        <f>EmpDetail!B100</f>
        <v>0</v>
      </c>
      <c r="O101" s="420">
        <f>EmpDetail!C100</f>
        <v>0</v>
      </c>
      <c r="P101" s="420">
        <f>EmpDetail!D100</f>
        <v>0</v>
      </c>
      <c r="Q101" s="191">
        <f>EmpDetail!E100</f>
        <v>0</v>
      </c>
      <c r="R101" s="191" t="e">
        <f t="shared" si="2"/>
        <v>#NUM!</v>
      </c>
    </row>
    <row r="102" spans="13:18">
      <c r="M102" s="420">
        <v>98</v>
      </c>
      <c r="N102" s="38">
        <f>EmpDetail!B101</f>
        <v>0</v>
      </c>
      <c r="O102" s="420">
        <f>EmpDetail!C101</f>
        <v>0</v>
      </c>
      <c r="P102" s="420">
        <f>EmpDetail!D101</f>
        <v>0</v>
      </c>
      <c r="Q102" s="191">
        <f>EmpDetail!E101</f>
        <v>0</v>
      </c>
      <c r="R102" s="191" t="e">
        <f t="shared" si="2"/>
        <v>#NUM!</v>
      </c>
    </row>
    <row r="103" spans="13:18">
      <c r="M103" s="420">
        <v>99</v>
      </c>
      <c r="N103" s="38">
        <f>EmpDetail!B102</f>
        <v>0</v>
      </c>
      <c r="O103" s="420">
        <f>EmpDetail!C102</f>
        <v>0</v>
      </c>
      <c r="P103" s="420">
        <f>EmpDetail!D102</f>
        <v>0</v>
      </c>
      <c r="Q103" s="191">
        <f>EmpDetail!E102</f>
        <v>0</v>
      </c>
      <c r="R103" s="191" t="e">
        <f t="shared" si="2"/>
        <v>#NUM!</v>
      </c>
    </row>
    <row r="104" spans="13:18">
      <c r="M104" s="420">
        <v>100</v>
      </c>
      <c r="N104" s="38">
        <f>EmpDetail!B103</f>
        <v>0</v>
      </c>
      <c r="O104" s="420">
        <f>EmpDetail!C103</f>
        <v>0</v>
      </c>
      <c r="P104" s="420">
        <f>EmpDetail!D103</f>
        <v>0</v>
      </c>
      <c r="Q104" s="191">
        <f>EmpDetail!E103</f>
        <v>0</v>
      </c>
      <c r="R104" s="191" t="e">
        <f t="shared" si="2"/>
        <v>#NUM!</v>
      </c>
    </row>
  </sheetData>
  <sheetProtection password="87C9" sheet="1" objects="1" scenarios="1"/>
  <protectedRanges>
    <protectedRange sqref="F29" name="Range3"/>
    <protectedRange sqref="B10:F12" name="Range1"/>
    <protectedRange sqref="K6" name="Range2"/>
  </protectedRanges>
  <mergeCells count="25">
    <mergeCell ref="C29:D29"/>
    <mergeCell ref="A30:B30"/>
    <mergeCell ref="C30:D31"/>
    <mergeCell ref="E21:F21"/>
    <mergeCell ref="E22:F23"/>
    <mergeCell ref="A25:F25"/>
    <mergeCell ref="A28:B28"/>
    <mergeCell ref="C28:D28"/>
    <mergeCell ref="E28:F28"/>
    <mergeCell ref="J5:L5"/>
    <mergeCell ref="E31:F31"/>
    <mergeCell ref="E32:F32"/>
    <mergeCell ref="E20:F20"/>
    <mergeCell ref="A1:F1"/>
    <mergeCell ref="A2:F2"/>
    <mergeCell ref="A3:F3"/>
    <mergeCell ref="A4:F4"/>
    <mergeCell ref="A6:F6"/>
    <mergeCell ref="A7:F7"/>
    <mergeCell ref="E9:F9"/>
    <mergeCell ref="E10:F10"/>
    <mergeCell ref="E11:F11"/>
    <mergeCell ref="E12:F12"/>
    <mergeCell ref="D17:F17"/>
    <mergeCell ref="A29:B29"/>
  </mergeCells>
  <pageMargins left="0.21" right="0.21" top="0.57999999999999996" bottom="0.75" header="0.3" footer="0.3"/>
  <pageSetup paperSize="9" orientation="portrait" blackAndWhite="1" verticalDpi="0" r:id="rId1"/>
  <drawing r:id="rId2"/>
</worksheet>
</file>

<file path=xl/worksheets/sheet45.xml><?xml version="1.0" encoding="utf-8"?>
<worksheet xmlns="http://schemas.openxmlformats.org/spreadsheetml/2006/main" xmlns:r="http://schemas.openxmlformats.org/officeDocument/2006/relationships">
  <sheetPr codeName="Sheet45">
    <pageSetUpPr fitToPage="1"/>
  </sheetPr>
  <dimension ref="A1:AL104"/>
  <sheetViews>
    <sheetView showGridLines="0" showRowColHeaders="0" workbookViewId="0">
      <selection activeCell="Q2" sqref="Q2:T2"/>
    </sheetView>
  </sheetViews>
  <sheetFormatPr defaultRowHeight="14.4"/>
  <cols>
    <col min="3" max="3" width="5" customWidth="1"/>
    <col min="4" max="4" width="5.88671875" customWidth="1"/>
    <col min="5" max="5" width="6.5546875" customWidth="1"/>
    <col min="8" max="8" width="3.6640625" customWidth="1"/>
    <col min="9" max="9" width="6" customWidth="1"/>
    <col min="10" max="10" width="8.88671875" customWidth="1"/>
    <col min="12" max="12" width="5.33203125" customWidth="1"/>
    <col min="13" max="13" width="4.44140625" customWidth="1"/>
    <col min="14" max="14" width="6.5546875" customWidth="1"/>
    <col min="15" max="15" width="5.88671875" customWidth="1"/>
    <col min="16" max="16" width="5" customWidth="1"/>
    <col min="17" max="17" width="4.6640625" customWidth="1"/>
    <col min="18" max="18" width="5.6640625" customWidth="1"/>
    <col min="19" max="19" width="7.109375" customWidth="1"/>
    <col min="20" max="20" width="5.6640625" customWidth="1"/>
    <col min="21" max="21" width="6.44140625" customWidth="1"/>
    <col min="22" max="23" width="5.33203125" customWidth="1"/>
    <col min="24" max="24" width="3.88671875" customWidth="1"/>
    <col min="25" max="25" width="5.5546875" customWidth="1"/>
    <col min="26" max="26" width="4.6640625" customWidth="1"/>
    <col min="27" max="27" width="4.44140625" customWidth="1"/>
    <col min="28" max="28" width="5.5546875" customWidth="1"/>
    <col min="32" max="35" width="0" hidden="1" customWidth="1"/>
    <col min="36" max="37" width="10.88671875" hidden="1" customWidth="1"/>
    <col min="38" max="38" width="10.6640625" hidden="1" customWidth="1"/>
  </cols>
  <sheetData>
    <row r="1" spans="1:38" ht="21">
      <c r="A1" s="1958" t="s">
        <v>1040</v>
      </c>
      <c r="B1" s="1958"/>
      <c r="C1" s="1958"/>
      <c r="D1" s="1958"/>
      <c r="E1" s="1960" t="str">
        <f>Master!G2&amp;Master!H2</f>
        <v>कार्यालय&amp;राजकीय उच्च माध्यमिक विद्यालय ]चौगाई]टोंक</v>
      </c>
      <c r="F1" s="1960"/>
      <c r="G1" s="1960"/>
      <c r="H1" s="1960"/>
      <c r="I1" s="1960"/>
      <c r="J1" s="1960"/>
      <c r="K1" s="1960"/>
      <c r="L1" s="1960"/>
      <c r="M1" s="1960"/>
      <c r="N1" s="1960"/>
      <c r="O1" s="1960"/>
      <c r="P1" s="1960"/>
      <c r="Q1" s="1960"/>
      <c r="R1" s="1960"/>
      <c r="S1" s="1960"/>
      <c r="T1" s="1959" t="s">
        <v>1041</v>
      </c>
      <c r="U1" s="1959"/>
      <c r="V1" s="1959"/>
      <c r="W1" s="1959"/>
      <c r="X1" s="1959"/>
      <c r="Y1" s="1959"/>
      <c r="Z1" s="544"/>
      <c r="AA1" s="1967" t="s">
        <v>1042</v>
      </c>
      <c r="AB1" s="1967"/>
    </row>
    <row r="2" spans="1:38" ht="15.6">
      <c r="A2" s="527" t="s">
        <v>1043</v>
      </c>
      <c r="B2" s="528"/>
      <c r="C2" s="528"/>
      <c r="D2" s="528"/>
      <c r="E2" s="1968">
        <f>AK4</f>
        <v>43455</v>
      </c>
      <c r="F2" s="1968"/>
      <c r="G2" s="1968"/>
      <c r="H2" s="1968"/>
      <c r="I2" s="1968"/>
      <c r="J2" s="543" t="s">
        <v>979</v>
      </c>
      <c r="K2" s="1969" t="str">
        <f>AH4</f>
        <v>अध्यापक ग्रेड III</v>
      </c>
      <c r="L2" s="1969"/>
      <c r="M2" s="1969"/>
      <c r="N2" s="1969"/>
      <c r="O2" s="529" t="s">
        <v>1044</v>
      </c>
      <c r="P2" s="530"/>
      <c r="Q2" s="1968">
        <f>AJ4</f>
        <v>34870</v>
      </c>
      <c r="R2" s="1968"/>
      <c r="S2" s="1968"/>
      <c r="T2" s="1968"/>
      <c r="U2" s="529" t="s">
        <v>1533</v>
      </c>
      <c r="V2" s="530"/>
      <c r="W2" s="530"/>
      <c r="X2" s="1970">
        <f>AL4</f>
        <v>56795</v>
      </c>
      <c r="Y2" s="1970"/>
      <c r="Z2" s="1970"/>
      <c r="AA2" s="1970"/>
      <c r="AB2" s="1970"/>
    </row>
    <row r="3" spans="1:38" ht="15.6">
      <c r="A3" s="1966" t="s">
        <v>1302</v>
      </c>
      <c r="B3" s="1966"/>
      <c r="C3" s="1971" t="str">
        <f>AG4</f>
        <v>d`".kk xaxoky</v>
      </c>
      <c r="D3" s="1971"/>
      <c r="E3" s="1971"/>
      <c r="F3" s="1971"/>
      <c r="G3" s="1971"/>
      <c r="H3" s="1971"/>
      <c r="I3" s="1971"/>
      <c r="J3" s="527" t="s">
        <v>1045</v>
      </c>
      <c r="K3" s="1972" t="s">
        <v>2476</v>
      </c>
      <c r="L3" s="1972"/>
      <c r="M3" s="1972"/>
      <c r="N3" s="1972"/>
      <c r="O3" s="1972"/>
      <c r="P3" s="1972"/>
      <c r="Q3" s="1972"/>
      <c r="R3" s="1972"/>
      <c r="S3" s="1972"/>
      <c r="T3" s="1972"/>
      <c r="U3" s="1973"/>
      <c r="V3" s="1973"/>
      <c r="W3" s="1973"/>
      <c r="X3" s="1973"/>
      <c r="Y3" s="1973"/>
      <c r="Z3" s="1973"/>
      <c r="AA3" s="1973"/>
      <c r="AB3" s="1973"/>
    </row>
    <row r="4" spans="1:38" ht="15.6">
      <c r="A4" s="1962" t="s">
        <v>1046</v>
      </c>
      <c r="B4" s="1962"/>
      <c r="C4" s="1962"/>
      <c r="D4" s="1962"/>
      <c r="E4" s="1962"/>
      <c r="F4" s="1962"/>
      <c r="G4" s="1962"/>
      <c r="H4" s="1962"/>
      <c r="I4" s="531"/>
      <c r="J4" s="1962" t="s">
        <v>1047</v>
      </c>
      <c r="K4" s="1962"/>
      <c r="L4" s="1962"/>
      <c r="M4" s="1962"/>
      <c r="N4" s="1962"/>
      <c r="O4" s="1962" t="s">
        <v>1048</v>
      </c>
      <c r="P4" s="1962"/>
      <c r="Q4" s="1962"/>
      <c r="R4" s="1962"/>
      <c r="S4" s="1962"/>
      <c r="T4" s="1962"/>
      <c r="U4" s="1962"/>
      <c r="V4" s="1962"/>
      <c r="W4" s="1962"/>
      <c r="X4" s="1962"/>
      <c r="Y4" s="1962"/>
      <c r="Z4" s="1962"/>
      <c r="AA4" s="1974" t="s">
        <v>1049</v>
      </c>
      <c r="AB4" s="1977" t="s">
        <v>1050</v>
      </c>
      <c r="AC4" s="1965" t="s">
        <v>1524</v>
      </c>
      <c r="AD4" s="1965"/>
      <c r="AE4" s="1965"/>
      <c r="AG4" s="38" t="str">
        <f>IF(ISNA(VLOOKUP($AD6,$AF$5:$AL$104,2,FALSE)),"",VLOOKUP($AD6,$AF$5:$AL$104,2,FALSE))</f>
        <v>d`".kk xaxoky</v>
      </c>
      <c r="AH4" s="420" t="str">
        <f>IF(ISNA(VLOOKUP($AD6,$AF$5:$AL$104,3,FALSE)),"",VLOOKUP($AD6,$AF$5:$AL$104,3,FALSE))</f>
        <v>अध्यापक ग्रेड III</v>
      </c>
      <c r="AI4" s="420" t="str">
        <f>IF(ISNA(VLOOKUP($AD6,$AF$5:$AL$104,4,FALSE)),"",VLOOKUP($AD6,$AF$5:$AL$104,4,FALSE))</f>
        <v>राउप्रावि गोरधनपुरा</v>
      </c>
      <c r="AJ4" s="191">
        <f>IF(ISNA(VLOOKUP($AD6,$AF$5:$AL$104,5,FALSE)),"",VLOOKUP($AD6,$AF$5:$AL$104,5,FALSE))</f>
        <v>34870</v>
      </c>
      <c r="AK4" s="191">
        <f>IF(ISNA(VLOOKUP($AD6,$AF$5:$AL$104,6,FALSE)),"",VLOOKUP($AD6,$AF$5:$AL$104,6,FALSE))</f>
        <v>43455</v>
      </c>
      <c r="AL4" s="191">
        <f>IF(ISNA(VLOOKUP($AD6,$AF$5:$AL$104,7,FALSE)),"",VLOOKUP($AD6,$AF$5:$AL$104,7,FALSE))</f>
        <v>56795</v>
      </c>
    </row>
    <row r="5" spans="1:38" ht="15.6">
      <c r="A5" s="1962" t="s">
        <v>1051</v>
      </c>
      <c r="B5" s="1962"/>
      <c r="C5" s="1962"/>
      <c r="D5" s="1961" t="s">
        <v>1052</v>
      </c>
      <c r="E5" s="1961" t="s">
        <v>1053</v>
      </c>
      <c r="F5" s="1962" t="s">
        <v>1054</v>
      </c>
      <c r="G5" s="1962"/>
      <c r="H5" s="1962"/>
      <c r="I5" s="1981" t="s">
        <v>1055</v>
      </c>
      <c r="J5" s="1962" t="s">
        <v>1056</v>
      </c>
      <c r="K5" s="1962"/>
      <c r="L5" s="1962"/>
      <c r="M5" s="1962" t="s">
        <v>1057</v>
      </c>
      <c r="N5" s="1962"/>
      <c r="O5" s="1962" t="s">
        <v>1054</v>
      </c>
      <c r="P5" s="1962"/>
      <c r="Q5" s="1962"/>
      <c r="R5" s="1962"/>
      <c r="S5" s="1962"/>
      <c r="T5" s="1962"/>
      <c r="U5" s="1962"/>
      <c r="V5" s="1962"/>
      <c r="W5" s="1962"/>
      <c r="X5" s="1962"/>
      <c r="Y5" s="1962"/>
      <c r="Z5" s="1962"/>
      <c r="AA5" s="1975"/>
      <c r="AB5" s="1978"/>
      <c r="AC5" s="1965"/>
      <c r="AD5" s="1965"/>
      <c r="AE5" s="1965"/>
      <c r="AF5">
        <v>1</v>
      </c>
      <c r="AG5" s="38" t="str">
        <f>EmpDetail!B4</f>
        <v>fd'ku yky cSjok</v>
      </c>
      <c r="AH5" s="38" t="str">
        <f>EmpDetail!C4</f>
        <v>प्रधानाचार्य</v>
      </c>
      <c r="AI5" s="38" t="str">
        <f>EmpDetail!D4</f>
        <v>राउमावि चौगाई</v>
      </c>
      <c r="AJ5" s="474">
        <f>EmpDetail!E4</f>
        <v>22656</v>
      </c>
      <c r="AK5" s="474">
        <f>EmpDetail!F4</f>
        <v>0</v>
      </c>
      <c r="AL5" s="474">
        <f>IF(AJ5="","",DATE(YEAR(AJ5-1)+60,(MONTH(AJ5-1))+1,0))</f>
        <v>44592</v>
      </c>
    </row>
    <row r="6" spans="1:38" ht="54" customHeight="1">
      <c r="A6" s="1963" t="s">
        <v>85</v>
      </c>
      <c r="B6" s="1963" t="s">
        <v>86</v>
      </c>
      <c r="C6" s="1982" t="s">
        <v>1058</v>
      </c>
      <c r="D6" s="1961"/>
      <c r="E6" s="1961"/>
      <c r="F6" s="1963" t="s">
        <v>85</v>
      </c>
      <c r="G6" s="1963" t="s">
        <v>86</v>
      </c>
      <c r="H6" s="1963" t="s">
        <v>1058</v>
      </c>
      <c r="I6" s="1981"/>
      <c r="J6" s="1963" t="s">
        <v>85</v>
      </c>
      <c r="K6" s="1963" t="s">
        <v>86</v>
      </c>
      <c r="L6" s="1963" t="s">
        <v>1059</v>
      </c>
      <c r="M6" s="1964" t="s">
        <v>1052</v>
      </c>
      <c r="N6" s="1961" t="s">
        <v>1060</v>
      </c>
      <c r="O6" s="1982" t="s">
        <v>1061</v>
      </c>
      <c r="P6" s="1982"/>
      <c r="Q6" s="1982"/>
      <c r="R6" s="1964" t="s">
        <v>1062</v>
      </c>
      <c r="S6" s="1964"/>
      <c r="T6" s="1964"/>
      <c r="U6" s="1964" t="s">
        <v>1063</v>
      </c>
      <c r="V6" s="1982" t="s">
        <v>1064</v>
      </c>
      <c r="W6" s="1982"/>
      <c r="X6" s="1982"/>
      <c r="Y6" s="1964" t="s">
        <v>1065</v>
      </c>
      <c r="Z6" s="1964" t="s">
        <v>1066</v>
      </c>
      <c r="AA6" s="1975"/>
      <c r="AB6" s="1979"/>
      <c r="AD6" s="490">
        <v>33</v>
      </c>
      <c r="AF6" s="420">
        <v>2</v>
      </c>
      <c r="AG6" s="38" t="str">
        <f>EmpDetail!B5</f>
        <v>iwj.k pUn y{kdkj</v>
      </c>
      <c r="AH6" s="38" t="str">
        <f>EmpDetail!C5</f>
        <v>व्याख्याता</v>
      </c>
      <c r="AI6" s="38" t="str">
        <f>EmpDetail!D5</f>
        <v>राउमावि चौगाई</v>
      </c>
      <c r="AJ6" s="474">
        <f>EmpDetail!E5</f>
        <v>26122</v>
      </c>
      <c r="AK6" s="474">
        <f>EmpDetail!F5</f>
        <v>0</v>
      </c>
      <c r="AL6" s="474">
        <f t="shared" ref="AL6:AL69" si="0">IF(AJ6="","",DATE(YEAR(AJ6-1)+60,(MONTH(AJ6-1))+1,0))</f>
        <v>48060</v>
      </c>
    </row>
    <row r="7" spans="1:38" ht="49.5" customHeight="1">
      <c r="A7" s="1963"/>
      <c r="B7" s="1963"/>
      <c r="C7" s="1982"/>
      <c r="D7" s="1961"/>
      <c r="E7" s="1961"/>
      <c r="F7" s="1963"/>
      <c r="G7" s="1963"/>
      <c r="H7" s="1963"/>
      <c r="I7" s="1981"/>
      <c r="J7" s="1963"/>
      <c r="K7" s="1963"/>
      <c r="L7" s="1963"/>
      <c r="M7" s="1964"/>
      <c r="N7" s="1961"/>
      <c r="O7" s="532" t="s">
        <v>85</v>
      </c>
      <c r="P7" s="532" t="s">
        <v>86</v>
      </c>
      <c r="Q7" s="533" t="s">
        <v>1058</v>
      </c>
      <c r="R7" s="532" t="s">
        <v>85</v>
      </c>
      <c r="S7" s="532" t="s">
        <v>86</v>
      </c>
      <c r="T7" s="533" t="s">
        <v>1058</v>
      </c>
      <c r="U7" s="1964"/>
      <c r="V7" s="1982"/>
      <c r="W7" s="1982"/>
      <c r="X7" s="1982"/>
      <c r="Y7" s="1964"/>
      <c r="Z7" s="1964"/>
      <c r="AA7" s="1976"/>
      <c r="AB7" s="1980"/>
      <c r="AF7" s="420">
        <v>3</v>
      </c>
      <c r="AG7" s="38" t="str">
        <f>EmpDetail!B6</f>
        <v>jktsUnz dqekj tSu</v>
      </c>
      <c r="AH7" s="38" t="str">
        <f>EmpDetail!C6</f>
        <v>व्याख्याता</v>
      </c>
      <c r="AI7" s="38" t="str">
        <f>EmpDetail!D6</f>
        <v>राउमावि चौगाई</v>
      </c>
      <c r="AJ7" s="474">
        <f>EmpDetail!E6</f>
        <v>25095</v>
      </c>
      <c r="AK7" s="474">
        <f>EmpDetail!F6</f>
        <v>0</v>
      </c>
      <c r="AL7" s="474">
        <f t="shared" si="0"/>
        <v>47026</v>
      </c>
    </row>
    <row r="8" spans="1:38">
      <c r="A8" s="534">
        <v>1</v>
      </c>
      <c r="B8" s="534">
        <v>2</v>
      </c>
      <c r="C8" s="534">
        <v>3</v>
      </c>
      <c r="D8" s="534">
        <v>4</v>
      </c>
      <c r="E8" s="534">
        <v>5</v>
      </c>
      <c r="F8" s="534">
        <v>6</v>
      </c>
      <c r="G8" s="534">
        <v>7</v>
      </c>
      <c r="H8" s="534">
        <v>8</v>
      </c>
      <c r="I8" s="534">
        <v>9</v>
      </c>
      <c r="J8" s="534">
        <v>10</v>
      </c>
      <c r="K8" s="534">
        <v>11</v>
      </c>
      <c r="L8" s="534">
        <v>12</v>
      </c>
      <c r="M8" s="534">
        <v>13</v>
      </c>
      <c r="N8" s="534">
        <v>14</v>
      </c>
      <c r="O8" s="534">
        <v>15</v>
      </c>
      <c r="P8" s="534">
        <v>16</v>
      </c>
      <c r="Q8" s="534">
        <v>17</v>
      </c>
      <c r="R8" s="534">
        <v>18</v>
      </c>
      <c r="S8" s="534">
        <v>19</v>
      </c>
      <c r="T8" s="534">
        <v>20</v>
      </c>
      <c r="U8" s="534">
        <v>21</v>
      </c>
      <c r="V8" s="534">
        <v>22</v>
      </c>
      <c r="W8" s="534">
        <v>23</v>
      </c>
      <c r="X8" s="534">
        <v>24</v>
      </c>
      <c r="Y8" s="534">
        <v>25</v>
      </c>
      <c r="Z8" s="534">
        <v>26</v>
      </c>
      <c r="AA8" s="534">
        <v>27</v>
      </c>
      <c r="AB8" s="534">
        <v>28</v>
      </c>
      <c r="AF8" s="420">
        <v>4</v>
      </c>
      <c r="AG8" s="38" t="str">
        <f>EmpDetail!B7</f>
        <v>fd'ku yky cSjok</v>
      </c>
      <c r="AH8" s="38" t="str">
        <f>EmpDetail!C7</f>
        <v>व्याख्याता</v>
      </c>
      <c r="AI8" s="38" t="str">
        <f>EmpDetail!D7</f>
        <v>राउमावि चौगाई</v>
      </c>
      <c r="AJ8" s="474">
        <f>EmpDetail!E7</f>
        <v>27217</v>
      </c>
      <c r="AK8" s="474">
        <f>EmpDetail!F7</f>
        <v>0</v>
      </c>
      <c r="AL8" s="474">
        <f t="shared" si="0"/>
        <v>49156</v>
      </c>
    </row>
    <row r="9" spans="1:38" ht="20.399999999999999">
      <c r="A9" s="538">
        <v>43831</v>
      </c>
      <c r="B9" s="538">
        <v>44196</v>
      </c>
      <c r="C9" s="539" t="s">
        <v>1067</v>
      </c>
      <c r="D9" s="540">
        <v>15</v>
      </c>
      <c r="E9" s="541" t="s">
        <v>1068</v>
      </c>
      <c r="F9" s="538">
        <v>43903</v>
      </c>
      <c r="G9" s="538">
        <v>43905</v>
      </c>
      <c r="H9" s="541">
        <f>IF(F9="","",G9-F9+1)</f>
        <v>3</v>
      </c>
      <c r="I9" s="540">
        <v>310</v>
      </c>
      <c r="J9" s="538">
        <v>43794</v>
      </c>
      <c r="K9" s="538">
        <v>43830</v>
      </c>
      <c r="L9" s="539" t="s">
        <v>1069</v>
      </c>
      <c r="M9" s="540">
        <v>20</v>
      </c>
      <c r="N9" s="541" t="s">
        <v>1070</v>
      </c>
      <c r="O9" s="541">
        <v>0</v>
      </c>
      <c r="P9" s="541">
        <v>0</v>
      </c>
      <c r="Q9" s="541">
        <v>0</v>
      </c>
      <c r="R9" s="541">
        <v>0</v>
      </c>
      <c r="S9" s="541">
        <v>0</v>
      </c>
      <c r="T9" s="541">
        <v>0</v>
      </c>
      <c r="U9" s="541">
        <v>0</v>
      </c>
      <c r="V9" s="541">
        <v>0</v>
      </c>
      <c r="W9" s="541">
        <v>0</v>
      </c>
      <c r="X9" s="541">
        <v>0</v>
      </c>
      <c r="Y9" s="541">
        <v>0</v>
      </c>
      <c r="Z9" s="540">
        <v>250</v>
      </c>
      <c r="AA9" s="542" t="s">
        <v>1071</v>
      </c>
      <c r="AB9" s="540"/>
      <c r="AF9" s="420">
        <v>5</v>
      </c>
      <c r="AG9" s="38" t="str">
        <f>EmpDetail!B8</f>
        <v>lR;ukjk;.k 'kekZ</v>
      </c>
      <c r="AH9" s="38" t="str">
        <f>EmpDetail!C8</f>
        <v>वरिष्ठ अध्यापक</v>
      </c>
      <c r="AI9" s="38" t="str">
        <f>EmpDetail!D8</f>
        <v>राउमावि चौगाई</v>
      </c>
      <c r="AJ9" s="474">
        <f>EmpDetail!E8</f>
        <v>22828</v>
      </c>
      <c r="AK9" s="474">
        <f>EmpDetail!F8</f>
        <v>0</v>
      </c>
      <c r="AL9" s="474">
        <f t="shared" si="0"/>
        <v>44742</v>
      </c>
    </row>
    <row r="10" spans="1:38" ht="15.6">
      <c r="A10" s="538"/>
      <c r="B10" s="538"/>
      <c r="C10" s="539"/>
      <c r="D10" s="540"/>
      <c r="E10" s="541"/>
      <c r="F10" s="538"/>
      <c r="G10" s="538"/>
      <c r="H10" s="541" t="str">
        <f t="shared" ref="H10:H16" si="1">IF(F10="","",G10-F10+1)</f>
        <v/>
      </c>
      <c r="I10" s="540"/>
      <c r="J10" s="538"/>
      <c r="K10" s="538"/>
      <c r="L10" s="539"/>
      <c r="M10" s="540"/>
      <c r="N10" s="541"/>
      <c r="O10" s="541"/>
      <c r="P10" s="541"/>
      <c r="Q10" s="541"/>
      <c r="R10" s="541"/>
      <c r="S10" s="541"/>
      <c r="T10" s="541"/>
      <c r="U10" s="541"/>
      <c r="V10" s="541"/>
      <c r="W10" s="541"/>
      <c r="X10" s="541"/>
      <c r="Y10" s="541"/>
      <c r="Z10" s="540"/>
      <c r="AA10" s="542"/>
      <c r="AB10" s="540"/>
      <c r="AF10" s="420">
        <v>6</v>
      </c>
      <c r="AG10" s="38" t="str">
        <f>EmpDetail!B9</f>
        <v>iq"ik tSu</v>
      </c>
      <c r="AH10" s="38" t="str">
        <f>EmpDetail!C9</f>
        <v>वरिष्ठ अध्यापक</v>
      </c>
      <c r="AI10" s="38" t="str">
        <f>EmpDetail!D9</f>
        <v>राउमावि चौगाई</v>
      </c>
      <c r="AJ10" s="474">
        <f>EmpDetail!E9</f>
        <v>23477</v>
      </c>
      <c r="AK10" s="474">
        <f>EmpDetail!F9</f>
        <v>0</v>
      </c>
      <c r="AL10" s="474">
        <f t="shared" si="0"/>
        <v>45412</v>
      </c>
    </row>
    <row r="11" spans="1:38" ht="15.6">
      <c r="A11" s="538"/>
      <c r="B11" s="538"/>
      <c r="C11" s="539"/>
      <c r="D11" s="540"/>
      <c r="E11" s="541"/>
      <c r="F11" s="538"/>
      <c r="G11" s="538"/>
      <c r="H11" s="541" t="str">
        <f t="shared" si="1"/>
        <v/>
      </c>
      <c r="I11" s="540"/>
      <c r="J11" s="538"/>
      <c r="K11" s="538"/>
      <c r="L11" s="539"/>
      <c r="M11" s="540"/>
      <c r="N11" s="541"/>
      <c r="O11" s="541"/>
      <c r="P11" s="541"/>
      <c r="Q11" s="541"/>
      <c r="R11" s="541"/>
      <c r="S11" s="541"/>
      <c r="T11" s="541"/>
      <c r="U11" s="541"/>
      <c r="V11" s="541"/>
      <c r="W11" s="541"/>
      <c r="X11" s="541"/>
      <c r="Y11" s="541"/>
      <c r="Z11" s="540"/>
      <c r="AA11" s="542"/>
      <c r="AB11" s="540"/>
      <c r="AF11" s="420">
        <v>7</v>
      </c>
      <c r="AG11" s="38" t="str">
        <f>EmpDetail!B10</f>
        <v>vk'kkjke eh.kk</v>
      </c>
      <c r="AH11" s="38" t="str">
        <f>EmpDetail!C10</f>
        <v>वरिष्ठ अध्यापक</v>
      </c>
      <c r="AI11" s="38" t="str">
        <f>EmpDetail!D10</f>
        <v>राउमावि चौगाई</v>
      </c>
      <c r="AJ11" s="474">
        <f>EmpDetail!E10</f>
        <v>28652</v>
      </c>
      <c r="AK11" s="474">
        <f>EmpDetail!F10</f>
        <v>0</v>
      </c>
      <c r="AL11" s="474">
        <f t="shared" si="0"/>
        <v>50586</v>
      </c>
    </row>
    <row r="12" spans="1:38" ht="15.6">
      <c r="A12" s="538"/>
      <c r="B12" s="538"/>
      <c r="C12" s="539"/>
      <c r="D12" s="540"/>
      <c r="E12" s="541"/>
      <c r="F12" s="538"/>
      <c r="G12" s="538"/>
      <c r="H12" s="541" t="str">
        <f t="shared" si="1"/>
        <v/>
      </c>
      <c r="I12" s="540"/>
      <c r="J12" s="538"/>
      <c r="K12" s="538"/>
      <c r="L12" s="539"/>
      <c r="M12" s="540"/>
      <c r="N12" s="541"/>
      <c r="O12" s="541"/>
      <c r="P12" s="541"/>
      <c r="Q12" s="541"/>
      <c r="R12" s="541"/>
      <c r="S12" s="541"/>
      <c r="T12" s="541"/>
      <c r="U12" s="541"/>
      <c r="V12" s="541"/>
      <c r="W12" s="541"/>
      <c r="X12" s="541"/>
      <c r="Y12" s="541"/>
      <c r="Z12" s="540"/>
      <c r="AA12" s="542"/>
      <c r="AB12" s="540"/>
      <c r="AF12" s="420">
        <v>8</v>
      </c>
      <c r="AG12" s="38" t="str">
        <f>EmpDetail!B11</f>
        <v>t;iky flag</v>
      </c>
      <c r="AH12" s="38" t="str">
        <f>EmpDetail!C11</f>
        <v>वरिष्ठ अध्यापक</v>
      </c>
      <c r="AI12" s="38" t="str">
        <f>EmpDetail!D11</f>
        <v>राउमावि चौगाई</v>
      </c>
      <c r="AJ12" s="474">
        <f>EmpDetail!E11</f>
        <v>26331</v>
      </c>
      <c r="AK12" s="474">
        <f>EmpDetail!F11</f>
        <v>0</v>
      </c>
      <c r="AL12" s="474">
        <f t="shared" si="0"/>
        <v>48273</v>
      </c>
    </row>
    <row r="13" spans="1:38" ht="15.6">
      <c r="A13" s="538"/>
      <c r="B13" s="538"/>
      <c r="C13" s="539"/>
      <c r="D13" s="540"/>
      <c r="E13" s="541"/>
      <c r="F13" s="538"/>
      <c r="G13" s="538"/>
      <c r="H13" s="541" t="str">
        <f t="shared" si="1"/>
        <v/>
      </c>
      <c r="I13" s="540"/>
      <c r="J13" s="538"/>
      <c r="K13" s="538"/>
      <c r="L13" s="539"/>
      <c r="M13" s="540"/>
      <c r="N13" s="541"/>
      <c r="O13" s="541"/>
      <c r="P13" s="541"/>
      <c r="Q13" s="541"/>
      <c r="R13" s="541"/>
      <c r="S13" s="541"/>
      <c r="T13" s="541"/>
      <c r="U13" s="541"/>
      <c r="V13" s="541"/>
      <c r="W13" s="541"/>
      <c r="X13" s="541"/>
      <c r="Y13" s="541"/>
      <c r="Z13" s="540"/>
      <c r="AA13" s="542"/>
      <c r="AB13" s="540"/>
      <c r="AF13" s="420">
        <v>9</v>
      </c>
      <c r="AG13" s="38" t="str">
        <f>EmpDetail!B12</f>
        <v>jkeizlkn jsxj</v>
      </c>
      <c r="AH13" s="38" t="str">
        <f>EmpDetail!C12</f>
        <v>वरिष्ठ अध्यापक</v>
      </c>
      <c r="AI13" s="38" t="str">
        <f>EmpDetail!D12</f>
        <v>राउमावि चौगाई</v>
      </c>
      <c r="AJ13" s="474">
        <f>EmpDetail!E12</f>
        <v>28642</v>
      </c>
      <c r="AK13" s="474">
        <f>EmpDetail!F12</f>
        <v>0</v>
      </c>
      <c r="AL13" s="474">
        <f t="shared" si="0"/>
        <v>50556</v>
      </c>
    </row>
    <row r="14" spans="1:38" ht="15.6">
      <c r="A14" s="538"/>
      <c r="B14" s="538"/>
      <c r="C14" s="539"/>
      <c r="D14" s="540"/>
      <c r="E14" s="541"/>
      <c r="F14" s="538"/>
      <c r="G14" s="538"/>
      <c r="H14" s="541" t="str">
        <f t="shared" si="1"/>
        <v/>
      </c>
      <c r="I14" s="540"/>
      <c r="J14" s="538"/>
      <c r="K14" s="538"/>
      <c r="L14" s="539"/>
      <c r="M14" s="540"/>
      <c r="N14" s="541"/>
      <c r="O14" s="541"/>
      <c r="P14" s="541"/>
      <c r="Q14" s="541"/>
      <c r="R14" s="541"/>
      <c r="S14" s="541"/>
      <c r="T14" s="541"/>
      <c r="U14" s="541"/>
      <c r="V14" s="541"/>
      <c r="W14" s="541"/>
      <c r="X14" s="541"/>
      <c r="Y14" s="541"/>
      <c r="Z14" s="540"/>
      <c r="AA14" s="542"/>
      <c r="AB14" s="540"/>
      <c r="AF14" s="420">
        <v>10</v>
      </c>
      <c r="AG14" s="38" t="str">
        <f>EmpDetail!B13</f>
        <v>egsUnz dqekj tkV</v>
      </c>
      <c r="AH14" s="38" t="str">
        <f>EmpDetail!C13</f>
        <v>शारीरिक शिक्षक</v>
      </c>
      <c r="AI14" s="38" t="str">
        <f>EmpDetail!D13</f>
        <v>राउमावि चौगाई</v>
      </c>
      <c r="AJ14" s="474">
        <f>EmpDetail!E13</f>
        <v>27789</v>
      </c>
      <c r="AK14" s="474">
        <f>EmpDetail!F13</f>
        <v>0</v>
      </c>
      <c r="AL14" s="474">
        <f t="shared" si="0"/>
        <v>49705</v>
      </c>
    </row>
    <row r="15" spans="1:38" ht="15.6">
      <c r="A15" s="538"/>
      <c r="B15" s="538"/>
      <c r="C15" s="539"/>
      <c r="D15" s="540"/>
      <c r="E15" s="541"/>
      <c r="F15" s="538"/>
      <c r="G15" s="538"/>
      <c r="H15" s="541" t="str">
        <f t="shared" si="1"/>
        <v/>
      </c>
      <c r="I15" s="540"/>
      <c r="J15" s="538"/>
      <c r="K15" s="538"/>
      <c r="L15" s="539"/>
      <c r="M15" s="540"/>
      <c r="N15" s="541"/>
      <c r="O15" s="541"/>
      <c r="P15" s="541"/>
      <c r="Q15" s="541"/>
      <c r="R15" s="541"/>
      <c r="S15" s="541"/>
      <c r="T15" s="541"/>
      <c r="U15" s="541"/>
      <c r="V15" s="541"/>
      <c r="W15" s="541"/>
      <c r="X15" s="541"/>
      <c r="Y15" s="541"/>
      <c r="Z15" s="540"/>
      <c r="AA15" s="542"/>
      <c r="AB15" s="540"/>
      <c r="AF15" s="420">
        <v>11</v>
      </c>
      <c r="AG15" s="38" t="str">
        <f>EmpDetail!B14</f>
        <v>NksVw yky jsxj</v>
      </c>
      <c r="AH15" s="38" t="str">
        <f>EmpDetail!C14</f>
        <v>अध्यापक ग्रेड III</v>
      </c>
      <c r="AI15" s="38" t="str">
        <f>EmpDetail!D14</f>
        <v>राउमावि चौगाई</v>
      </c>
      <c r="AJ15" s="474">
        <f>EmpDetail!E14</f>
        <v>24663</v>
      </c>
      <c r="AK15" s="474">
        <f>EmpDetail!F14</f>
        <v>0</v>
      </c>
      <c r="AL15" s="474">
        <f t="shared" si="0"/>
        <v>46599</v>
      </c>
    </row>
    <row r="16" spans="1:38" ht="15.6">
      <c r="A16" s="538"/>
      <c r="B16" s="538"/>
      <c r="C16" s="539"/>
      <c r="D16" s="540"/>
      <c r="E16" s="541"/>
      <c r="F16" s="538"/>
      <c r="G16" s="538"/>
      <c r="H16" s="541" t="str">
        <f t="shared" si="1"/>
        <v/>
      </c>
      <c r="I16" s="540"/>
      <c r="J16" s="538"/>
      <c r="K16" s="538"/>
      <c r="L16" s="539"/>
      <c r="M16" s="540"/>
      <c r="N16" s="541"/>
      <c r="O16" s="541"/>
      <c r="P16" s="541"/>
      <c r="Q16" s="541"/>
      <c r="R16" s="541"/>
      <c r="S16" s="541"/>
      <c r="T16" s="541"/>
      <c r="U16" s="541"/>
      <c r="V16" s="541"/>
      <c r="W16" s="541"/>
      <c r="X16" s="541"/>
      <c r="Y16" s="541"/>
      <c r="Z16" s="540"/>
      <c r="AA16" s="542"/>
      <c r="AB16" s="540"/>
      <c r="AF16" s="420">
        <v>12</v>
      </c>
      <c r="AG16" s="38" t="str">
        <f>EmpDetail!B15</f>
        <v>dUgS;k yky egkoj</v>
      </c>
      <c r="AH16" s="38" t="str">
        <f>EmpDetail!C15</f>
        <v>अध्यापक ग्रेड III</v>
      </c>
      <c r="AI16" s="38" t="str">
        <f>EmpDetail!D15</f>
        <v>राउमावि चौगाई</v>
      </c>
      <c r="AJ16" s="474">
        <f>EmpDetail!E15</f>
        <v>22741</v>
      </c>
      <c r="AK16" s="474">
        <f>EmpDetail!F15</f>
        <v>0</v>
      </c>
      <c r="AL16" s="474">
        <f t="shared" si="0"/>
        <v>44681</v>
      </c>
    </row>
    <row r="17" spans="1:38" ht="15.6">
      <c r="A17" s="535" t="s">
        <v>1072</v>
      </c>
      <c r="B17" s="528"/>
      <c r="C17" s="528"/>
      <c r="D17" s="528"/>
      <c r="E17" s="528"/>
      <c r="F17" s="528"/>
      <c r="G17" s="528"/>
      <c r="H17" s="528"/>
      <c r="I17" s="528"/>
      <c r="J17" s="528"/>
      <c r="K17" s="528"/>
      <c r="L17" s="528"/>
      <c r="M17" s="528"/>
      <c r="N17" s="528"/>
      <c r="O17" s="530"/>
      <c r="P17" s="530"/>
      <c r="Q17" s="530"/>
      <c r="R17" s="530"/>
      <c r="S17" s="530"/>
      <c r="T17" s="530"/>
      <c r="U17" s="530"/>
      <c r="V17" s="530"/>
      <c r="W17" s="530"/>
      <c r="X17" s="530"/>
      <c r="Y17" s="530"/>
      <c r="Z17" s="530"/>
      <c r="AA17" s="530"/>
      <c r="AB17" s="530"/>
      <c r="AF17" s="420">
        <v>13</v>
      </c>
      <c r="AG17" s="38" t="str">
        <f>EmpDetail!B16</f>
        <v>prqHkqZt tkV</v>
      </c>
      <c r="AH17" s="38" t="str">
        <f>EmpDetail!C16</f>
        <v>अध्यापक ग्रेड III</v>
      </c>
      <c r="AI17" s="38" t="str">
        <f>EmpDetail!D16</f>
        <v>राउमावि चौगाई</v>
      </c>
      <c r="AJ17" s="474">
        <f>EmpDetail!E16</f>
        <v>27854</v>
      </c>
      <c r="AK17" s="474">
        <f>EmpDetail!F16</f>
        <v>38455</v>
      </c>
      <c r="AL17" s="474">
        <f t="shared" si="0"/>
        <v>49795</v>
      </c>
    </row>
    <row r="18" spans="1:38" ht="15.6">
      <c r="A18" s="536" t="s">
        <v>1073</v>
      </c>
      <c r="B18" s="528"/>
      <c r="C18" s="528"/>
      <c r="D18" s="528"/>
      <c r="E18" s="528"/>
      <c r="F18" s="528"/>
      <c r="G18" s="528"/>
      <c r="H18" s="528"/>
      <c r="I18" s="528"/>
      <c r="J18" s="528"/>
      <c r="K18" s="528"/>
      <c r="L18" s="528"/>
      <c r="M18" s="528"/>
      <c r="N18" s="528"/>
      <c r="O18" s="530"/>
      <c r="P18" s="530"/>
      <c r="Q18" s="530"/>
      <c r="R18" s="530"/>
      <c r="S18" s="530"/>
      <c r="T18" s="530"/>
      <c r="U18" s="530"/>
      <c r="V18" s="530"/>
      <c r="W18" s="530"/>
      <c r="X18" s="530"/>
      <c r="Y18" s="530"/>
      <c r="Z18" s="530"/>
      <c r="AA18" s="530"/>
      <c r="AB18" s="530"/>
      <c r="AF18" s="420">
        <v>14</v>
      </c>
      <c r="AG18" s="38" t="str">
        <f>EmpDetail!B17</f>
        <v>vklsQk [kku</v>
      </c>
      <c r="AH18" s="38" t="str">
        <f>EmpDetail!C17</f>
        <v>अध्यापक ग्रेड III</v>
      </c>
      <c r="AI18" s="38" t="str">
        <f>EmpDetail!D17</f>
        <v>राउमावि चौगाई</v>
      </c>
      <c r="AJ18" s="474">
        <f>EmpDetail!E17</f>
        <v>25943</v>
      </c>
      <c r="AK18" s="474">
        <f>EmpDetail!F17</f>
        <v>0</v>
      </c>
      <c r="AL18" s="474">
        <f t="shared" si="0"/>
        <v>47879</v>
      </c>
    </row>
    <row r="19" spans="1:38">
      <c r="A19" s="536" t="s">
        <v>1074</v>
      </c>
      <c r="B19" s="537"/>
      <c r="C19" s="537"/>
      <c r="D19" s="537"/>
      <c r="E19" s="537"/>
      <c r="F19" s="537"/>
      <c r="G19" s="537"/>
      <c r="H19" s="537"/>
      <c r="I19" s="537"/>
      <c r="J19" s="537"/>
      <c r="K19" s="537"/>
      <c r="L19" s="537"/>
      <c r="M19" s="537"/>
      <c r="N19" s="537"/>
      <c r="O19" s="537"/>
      <c r="P19" s="537"/>
      <c r="Q19" s="537"/>
      <c r="R19" s="537"/>
      <c r="S19" s="537"/>
      <c r="T19" s="537"/>
      <c r="U19" s="537"/>
      <c r="V19" s="537"/>
      <c r="W19" s="1957" t="str">
        <f>Master!B2</f>
        <v>प्रधानाचार्य</v>
      </c>
      <c r="X19" s="1957"/>
      <c r="Y19" s="1957"/>
      <c r="Z19" s="1957"/>
      <c r="AA19" s="1957"/>
      <c r="AB19" s="1957"/>
      <c r="AF19" s="420">
        <v>15</v>
      </c>
      <c r="AG19" s="38" t="str">
        <f>EmpDetail!B18</f>
        <v>lq'khyk cSjok</v>
      </c>
      <c r="AH19" s="38" t="str">
        <f>EmpDetail!C18</f>
        <v>कनिष्ठ सहायक</v>
      </c>
      <c r="AI19" s="38" t="str">
        <f>EmpDetail!D18</f>
        <v>राउमावि चौगाई</v>
      </c>
      <c r="AJ19" s="474">
        <f>EmpDetail!E18</f>
        <v>34700</v>
      </c>
      <c r="AK19" s="474">
        <f>EmpDetail!F18</f>
        <v>0</v>
      </c>
      <c r="AL19" s="474">
        <f t="shared" si="0"/>
        <v>56614</v>
      </c>
    </row>
    <row r="20" spans="1:38">
      <c r="A20" s="3"/>
      <c r="B20" s="3"/>
      <c r="C20" s="3"/>
      <c r="D20" s="3"/>
      <c r="E20" s="3"/>
      <c r="F20" s="3"/>
      <c r="G20" s="3"/>
      <c r="H20" s="3"/>
      <c r="I20" s="3"/>
      <c r="J20" s="3"/>
      <c r="K20" s="3"/>
      <c r="L20" s="3"/>
      <c r="M20" s="3"/>
      <c r="N20" s="3"/>
      <c r="O20" s="3"/>
      <c r="P20" s="3"/>
      <c r="Q20" s="3"/>
      <c r="R20" s="3"/>
      <c r="S20" s="3"/>
      <c r="T20" s="3"/>
      <c r="U20" s="3"/>
      <c r="V20" s="3"/>
      <c r="W20" s="1957" t="str">
        <f>Master!B3</f>
        <v xml:space="preserve">राजकीय उच्च माध्यमिक विद्यालय </v>
      </c>
      <c r="X20" s="1957"/>
      <c r="Y20" s="1957"/>
      <c r="Z20" s="1957"/>
      <c r="AA20" s="1957"/>
      <c r="AB20" s="1957"/>
      <c r="AF20" s="420">
        <v>16</v>
      </c>
      <c r="AG20" s="38" t="str">
        <f>EmpDetail!B19</f>
        <v>txnh'k izlkn rsyh</v>
      </c>
      <c r="AH20" s="38" t="str">
        <f>EmpDetail!C19</f>
        <v>सहायक कर्मचारी</v>
      </c>
      <c r="AI20" s="38" t="str">
        <f>EmpDetail!D19</f>
        <v>राउमावि चौगाई</v>
      </c>
      <c r="AJ20" s="474">
        <f>EmpDetail!E19</f>
        <v>22801</v>
      </c>
      <c r="AK20" s="474">
        <f>EmpDetail!F19</f>
        <v>0</v>
      </c>
      <c r="AL20" s="474">
        <f t="shared" si="0"/>
        <v>44742</v>
      </c>
    </row>
    <row r="21" spans="1:38">
      <c r="A21" s="3"/>
      <c r="B21" s="3"/>
      <c r="C21" s="3"/>
      <c r="D21" s="3"/>
      <c r="E21" s="3"/>
      <c r="F21" s="3"/>
      <c r="G21" s="3"/>
      <c r="H21" s="3"/>
      <c r="I21" s="3"/>
      <c r="J21" s="3"/>
      <c r="K21" s="3"/>
      <c r="L21" s="3"/>
      <c r="M21" s="3"/>
      <c r="N21" s="3"/>
      <c r="O21" s="3"/>
      <c r="P21" s="3"/>
      <c r="Q21" s="3"/>
      <c r="R21" s="3"/>
      <c r="S21" s="3"/>
      <c r="T21" s="3"/>
      <c r="U21" s="3"/>
      <c r="V21" s="3"/>
      <c r="W21" s="1957" t="str">
        <f>Master!B4</f>
        <v>चौगाई]टोंक</v>
      </c>
      <c r="X21" s="1957"/>
      <c r="Y21" s="1957"/>
      <c r="Z21" s="1957"/>
      <c r="AA21" s="1957"/>
      <c r="AB21" s="1957"/>
      <c r="AF21" s="420">
        <v>17</v>
      </c>
      <c r="AG21" s="38" t="str">
        <f>EmpDetail!B20</f>
        <v>jfoUnz dqekj tSu</v>
      </c>
      <c r="AH21" s="38" t="str">
        <f>EmpDetail!C20</f>
        <v>अध्यापक ग्रेड III</v>
      </c>
      <c r="AI21" s="38" t="str">
        <f>EmpDetail!D20</f>
        <v>राउप्रावि मोहिनी</v>
      </c>
      <c r="AJ21" s="474">
        <f>EmpDetail!E20</f>
        <v>24708</v>
      </c>
      <c r="AK21" s="474">
        <f>EmpDetail!F20</f>
        <v>0</v>
      </c>
      <c r="AL21" s="474">
        <f t="shared" si="0"/>
        <v>46630</v>
      </c>
    </row>
    <row r="22" spans="1:38">
      <c r="A22" s="3"/>
      <c r="B22" s="3"/>
      <c r="C22" s="3"/>
      <c r="D22" s="3"/>
      <c r="E22" s="3"/>
      <c r="F22" s="3"/>
      <c r="G22" s="3"/>
      <c r="H22" s="3"/>
      <c r="I22" s="3"/>
      <c r="J22" s="3"/>
      <c r="K22" s="3"/>
      <c r="L22" s="3"/>
      <c r="M22" s="3"/>
      <c r="N22" s="3"/>
      <c r="O22" s="3"/>
      <c r="P22" s="3"/>
      <c r="Q22" s="3"/>
      <c r="R22" s="3"/>
      <c r="S22" s="3"/>
      <c r="T22" s="3"/>
      <c r="U22" s="3"/>
      <c r="V22" s="3"/>
      <c r="W22" s="3"/>
      <c r="X22" s="3"/>
      <c r="Y22" s="3"/>
      <c r="Z22" s="3"/>
      <c r="AA22" s="3"/>
      <c r="AB22" s="3"/>
      <c r="AF22" s="420">
        <v>18</v>
      </c>
      <c r="AG22" s="38" t="str">
        <f>EmpDetail!B21</f>
        <v xml:space="preserve"> ';ke lqUnj ckxkSM</v>
      </c>
      <c r="AH22" s="38" t="str">
        <f>EmpDetail!C21</f>
        <v>अध्यापक ग्रेड III</v>
      </c>
      <c r="AI22" s="38" t="str">
        <f>EmpDetail!D21</f>
        <v>राउप्रावि मोहिनी</v>
      </c>
      <c r="AJ22" s="474">
        <f>EmpDetail!E21</f>
        <v>30538</v>
      </c>
      <c r="AK22" s="474">
        <f>EmpDetail!F21</f>
        <v>0</v>
      </c>
      <c r="AL22" s="474">
        <f t="shared" si="0"/>
        <v>52474</v>
      </c>
    </row>
    <row r="23" spans="1:38">
      <c r="AF23" s="420">
        <v>19</v>
      </c>
      <c r="AG23" s="38" t="str">
        <f>EmpDetail!B22</f>
        <v>d`".kk 'kekZ</v>
      </c>
      <c r="AH23" s="38" t="str">
        <f>EmpDetail!C22</f>
        <v>प्रबोधक</v>
      </c>
      <c r="AI23" s="38" t="str">
        <f>EmpDetail!D22</f>
        <v>राउप्रावि मोहिनी</v>
      </c>
      <c r="AJ23" s="474">
        <f>EmpDetail!E22</f>
        <v>26517</v>
      </c>
      <c r="AK23" s="474">
        <f>EmpDetail!F22</f>
        <v>0</v>
      </c>
      <c r="AL23" s="474">
        <f t="shared" si="0"/>
        <v>48457</v>
      </c>
    </row>
    <row r="24" spans="1:38">
      <c r="AF24" s="420">
        <v>20</v>
      </c>
      <c r="AG24" s="38" t="str">
        <f>EmpDetail!B23</f>
        <v>/keZsUnz pkS/kjh</v>
      </c>
      <c r="AH24" s="38" t="str">
        <f>EmpDetail!C23</f>
        <v>अध्यापक ग्रेड III</v>
      </c>
      <c r="AI24" s="38" t="str">
        <f>EmpDetail!D23</f>
        <v>राउप्रावि गोरधनपुरा</v>
      </c>
      <c r="AJ24" s="474">
        <f>EmpDetail!E23</f>
        <v>32937</v>
      </c>
      <c r="AK24" s="474">
        <f>EmpDetail!F23</f>
        <v>0</v>
      </c>
      <c r="AL24" s="474">
        <f t="shared" si="0"/>
        <v>54878</v>
      </c>
    </row>
    <row r="25" spans="1:38">
      <c r="AF25" s="420">
        <v>21</v>
      </c>
      <c r="AG25" s="38" t="str">
        <f>EmpDetail!B24</f>
        <v>izgykn ekyh</v>
      </c>
      <c r="AH25" s="38" t="str">
        <f>EmpDetail!C24</f>
        <v>प्रबोधक</v>
      </c>
      <c r="AI25" s="38" t="str">
        <f>EmpDetail!D24</f>
        <v>राउप्रावि गोरधनपुरा</v>
      </c>
      <c r="AJ25" s="474">
        <f>EmpDetail!E24</f>
        <v>27248</v>
      </c>
      <c r="AK25" s="474">
        <f>EmpDetail!F24</f>
        <v>0</v>
      </c>
      <c r="AL25" s="474">
        <f t="shared" si="0"/>
        <v>49187</v>
      </c>
    </row>
    <row r="26" spans="1:38">
      <c r="AF26" s="420">
        <v>22</v>
      </c>
      <c r="AG26" s="38" t="str">
        <f>EmpDetail!B25</f>
        <v>jken;ky xqtZj</v>
      </c>
      <c r="AH26" s="38" t="str">
        <f>EmpDetail!C25</f>
        <v>प्रबोधक</v>
      </c>
      <c r="AI26" s="38" t="str">
        <f>EmpDetail!D25</f>
        <v>राउप्रावि सोंदीफल</v>
      </c>
      <c r="AJ26" s="474">
        <f>EmpDetail!E25</f>
        <v>28355</v>
      </c>
      <c r="AK26" s="474">
        <f>EmpDetail!F25</f>
        <v>0</v>
      </c>
      <c r="AL26" s="474">
        <f t="shared" si="0"/>
        <v>50283</v>
      </c>
    </row>
    <row r="27" spans="1:38">
      <c r="AF27" s="420">
        <v>23</v>
      </c>
      <c r="AG27" s="38" t="str">
        <f>EmpDetail!B26</f>
        <v>vkSeizdk'k tkV</v>
      </c>
      <c r="AH27" s="38" t="str">
        <f>EmpDetail!C26</f>
        <v>अध्यापक ग्रेड III</v>
      </c>
      <c r="AI27" s="38" t="str">
        <f>EmpDetail!D26</f>
        <v>राउप्रावि सोंदीफल</v>
      </c>
      <c r="AJ27" s="474">
        <f>EmpDetail!E26</f>
        <v>30255</v>
      </c>
      <c r="AK27" s="474">
        <f>EmpDetail!F26</f>
        <v>0</v>
      </c>
      <c r="AL27" s="474">
        <f t="shared" si="0"/>
        <v>52170</v>
      </c>
    </row>
    <row r="28" spans="1:38">
      <c r="AF28" s="420">
        <v>24</v>
      </c>
      <c r="AG28" s="38" t="str">
        <f>EmpDetail!B27</f>
        <v>vthr flag</v>
      </c>
      <c r="AH28" s="38" t="str">
        <f>EmpDetail!C27</f>
        <v>अध्यापक ग्रेड III</v>
      </c>
      <c r="AI28" s="38" t="str">
        <f>EmpDetail!D27</f>
        <v>राप्रावि जानकीवल्लभपुरा</v>
      </c>
      <c r="AJ28" s="474">
        <f>EmpDetail!E27</f>
        <v>31997</v>
      </c>
      <c r="AK28" s="474">
        <f>EmpDetail!F27</f>
        <v>0</v>
      </c>
      <c r="AL28" s="474">
        <f t="shared" si="0"/>
        <v>53935</v>
      </c>
    </row>
    <row r="29" spans="1:38">
      <c r="AF29" s="420">
        <v>25</v>
      </c>
      <c r="AG29" s="38" t="str">
        <f>EmpDetail!B28</f>
        <v>eq[rkj eha;k</v>
      </c>
      <c r="AH29" s="38" t="str">
        <f>EmpDetail!C28</f>
        <v>प्रबोधक</v>
      </c>
      <c r="AI29" s="38" t="str">
        <f>EmpDetail!D28</f>
        <v>राप्रावि जानकीवल्लभपुरा</v>
      </c>
      <c r="AJ29" s="474">
        <f>EmpDetail!E28</f>
        <v>27945</v>
      </c>
      <c r="AK29" s="474">
        <f>EmpDetail!F28</f>
        <v>0</v>
      </c>
      <c r="AL29" s="474">
        <f t="shared" si="0"/>
        <v>49887</v>
      </c>
    </row>
    <row r="30" spans="1:38">
      <c r="AF30" s="420">
        <v>26</v>
      </c>
      <c r="AG30" s="38" t="str">
        <f>EmpDetail!B29</f>
        <v xml:space="preserve">eks0 tehy </v>
      </c>
      <c r="AH30" s="38" t="str">
        <f>EmpDetail!C29</f>
        <v>प्रबोधक</v>
      </c>
      <c r="AI30" s="38" t="str">
        <f>EmpDetail!D29</f>
        <v>राप्रावि रसूलपुरा</v>
      </c>
      <c r="AJ30" s="474">
        <f>EmpDetail!E29</f>
        <v>25096</v>
      </c>
      <c r="AK30" s="474">
        <f>EmpDetail!F29</f>
        <v>0</v>
      </c>
      <c r="AL30" s="474">
        <f t="shared" si="0"/>
        <v>47026</v>
      </c>
    </row>
    <row r="31" spans="1:38">
      <c r="AF31" s="420">
        <v>27</v>
      </c>
      <c r="AG31" s="38" t="str">
        <f>EmpDetail!B30</f>
        <v>lkaojey tkV</v>
      </c>
      <c r="AH31" s="38" t="str">
        <f>EmpDetail!C30</f>
        <v>अध्यापक ग्रेड III</v>
      </c>
      <c r="AI31" s="38" t="str">
        <f>EmpDetail!D30</f>
        <v>राप्रावि रसूलपुरा</v>
      </c>
      <c r="AJ31" s="474">
        <f>EmpDetail!E30</f>
        <v>33666</v>
      </c>
      <c r="AK31" s="474">
        <f>EmpDetail!F30</f>
        <v>0</v>
      </c>
      <c r="AL31" s="474">
        <f t="shared" si="0"/>
        <v>55609</v>
      </c>
    </row>
    <row r="32" spans="1:38">
      <c r="AF32" s="420">
        <v>28</v>
      </c>
      <c r="AG32" s="38" t="str">
        <f>EmpDetail!B31</f>
        <v>pkS/kjh eksuk jkekorkj</v>
      </c>
      <c r="AH32" s="38" t="str">
        <f>EmpDetail!C31</f>
        <v>अध्यापक ग्रेड III</v>
      </c>
      <c r="AI32" s="38" t="str">
        <f>EmpDetail!D31</f>
        <v>राप्रावि मोहिनी ढाणी बाढ</v>
      </c>
      <c r="AJ32" s="474">
        <f>EmpDetail!E31</f>
        <v>32878</v>
      </c>
      <c r="AK32" s="474">
        <f>EmpDetail!F31</f>
        <v>0</v>
      </c>
      <c r="AL32" s="474">
        <f t="shared" si="0"/>
        <v>54819</v>
      </c>
    </row>
    <row r="33" spans="32:38">
      <c r="AF33" s="420">
        <v>29</v>
      </c>
      <c r="AG33" s="38" t="str">
        <f>EmpDetail!B32</f>
        <v>rkjkpUn tk;loky</v>
      </c>
      <c r="AH33" s="38" t="str">
        <f>EmpDetail!C32</f>
        <v>प्रबोधक</v>
      </c>
      <c r="AI33" s="38" t="str">
        <f>EmpDetail!D32</f>
        <v>राप्रावि मोहिनी ढाणी बाढ</v>
      </c>
      <c r="AJ33" s="474">
        <f>EmpDetail!E32</f>
        <v>28075</v>
      </c>
      <c r="AK33" s="474">
        <f>EmpDetail!F32</f>
        <v>0</v>
      </c>
      <c r="AL33" s="474">
        <f t="shared" si="0"/>
        <v>50009</v>
      </c>
    </row>
    <row r="34" spans="32:38">
      <c r="AF34" s="420">
        <v>30</v>
      </c>
      <c r="AG34" s="38" t="str">
        <f>EmpDetail!B33</f>
        <v>jketl ;kno</v>
      </c>
      <c r="AH34" s="38" t="str">
        <f>EmpDetail!C33</f>
        <v>अध्यापक ग्रेड III</v>
      </c>
      <c r="AI34" s="38" t="str">
        <f>EmpDetail!D33</f>
        <v>राप्रावि बैरवा ढाणी सोन्दीफल</v>
      </c>
      <c r="AJ34" s="474">
        <f>EmpDetail!E33</f>
        <v>25731</v>
      </c>
      <c r="AK34" s="474">
        <f>EmpDetail!F33</f>
        <v>0</v>
      </c>
      <c r="AL34" s="474">
        <f t="shared" si="0"/>
        <v>47664</v>
      </c>
    </row>
    <row r="35" spans="32:38">
      <c r="AF35" s="420">
        <v>31</v>
      </c>
      <c r="AG35" s="38" t="str">
        <f>EmpDetail!B34</f>
        <v>dtksMey eh.kk</v>
      </c>
      <c r="AH35" s="38" t="str">
        <f>EmpDetail!C34</f>
        <v>अध्यापक ग्रेड III</v>
      </c>
      <c r="AI35" s="38" t="str">
        <f>EmpDetail!D34</f>
        <v>राप्रावि बैरवा ढाणी सोन्दीफल</v>
      </c>
      <c r="AJ35" s="474">
        <f>EmpDetail!E34</f>
        <v>33055</v>
      </c>
      <c r="AK35" s="474">
        <f>EmpDetail!F34</f>
        <v>0</v>
      </c>
      <c r="AL35" s="474">
        <f t="shared" si="0"/>
        <v>54969</v>
      </c>
    </row>
    <row r="36" spans="32:38">
      <c r="AF36" s="420">
        <v>32</v>
      </c>
      <c r="AG36" s="38" t="str">
        <f>EmpDetail!B35</f>
        <v>/kaut; xkSRre</v>
      </c>
      <c r="AH36" s="38" t="str">
        <f>EmpDetail!C35</f>
        <v>अध्यापक ग्रेड III</v>
      </c>
      <c r="AI36" s="38" t="str">
        <f>EmpDetail!D35</f>
        <v>राउप्रावि गोरधनपुरा</v>
      </c>
      <c r="AJ36" s="474">
        <f>EmpDetail!E35</f>
        <v>31649</v>
      </c>
      <c r="AK36" s="474">
        <f>EmpDetail!F35</f>
        <v>43193</v>
      </c>
      <c r="AL36" s="474">
        <f t="shared" si="0"/>
        <v>53570</v>
      </c>
    </row>
    <row r="37" spans="32:38">
      <c r="AF37" s="420">
        <v>33</v>
      </c>
      <c r="AG37" s="38" t="str">
        <f>EmpDetail!B36</f>
        <v>d`".kk xaxoky</v>
      </c>
      <c r="AH37" s="38" t="str">
        <f>EmpDetail!C36</f>
        <v>अध्यापक ग्रेड III</v>
      </c>
      <c r="AI37" s="38" t="str">
        <f>EmpDetail!D36</f>
        <v>राउप्रावि गोरधनपुरा</v>
      </c>
      <c r="AJ37" s="474">
        <f>EmpDetail!E36</f>
        <v>34870</v>
      </c>
      <c r="AK37" s="474">
        <f>EmpDetail!F36</f>
        <v>43455</v>
      </c>
      <c r="AL37" s="474">
        <f t="shared" si="0"/>
        <v>56795</v>
      </c>
    </row>
    <row r="38" spans="32:38">
      <c r="AF38" s="420">
        <v>34</v>
      </c>
      <c r="AG38" s="38" t="str">
        <f>EmpDetail!B37</f>
        <v>n'kjFk dqekj ;kno</v>
      </c>
      <c r="AH38" s="38" t="str">
        <f>EmpDetail!C37</f>
        <v>अध्यापक ग्रेड III</v>
      </c>
      <c r="AI38" s="38" t="str">
        <f>EmpDetail!D37</f>
        <v>राउप्रावि सोंदीफल</v>
      </c>
      <c r="AJ38" s="474">
        <f>EmpDetail!E37</f>
        <v>33239</v>
      </c>
      <c r="AK38" s="474">
        <f>EmpDetail!F37</f>
        <v>43372</v>
      </c>
      <c r="AL38" s="474">
        <f t="shared" si="0"/>
        <v>55153</v>
      </c>
    </row>
    <row r="39" spans="32:38">
      <c r="AF39" s="420">
        <v>35</v>
      </c>
      <c r="AG39" s="38" t="str">
        <f>EmpDetail!B38</f>
        <v>d`".k yky tkV</v>
      </c>
      <c r="AH39" s="38" t="str">
        <f>EmpDetail!C38</f>
        <v>अध्यापक ग्रेड III</v>
      </c>
      <c r="AI39" s="38" t="str">
        <f>EmpDetail!D38</f>
        <v>राउप्रावि सोंदीफल</v>
      </c>
      <c r="AJ39" s="474">
        <f>EmpDetail!E38</f>
        <v>33072</v>
      </c>
      <c r="AK39" s="474">
        <f>EmpDetail!F38</f>
        <v>43375</v>
      </c>
      <c r="AL39" s="474">
        <f t="shared" si="0"/>
        <v>55000</v>
      </c>
    </row>
    <row r="40" spans="32:38">
      <c r="AF40" s="420">
        <v>36</v>
      </c>
      <c r="AG40" s="38" t="str">
        <f>EmpDetail!B39</f>
        <v>nhisUnz dqekj iztkir</v>
      </c>
      <c r="AH40" s="38" t="str">
        <f>EmpDetail!C39</f>
        <v>अध्यापक ग्रेड III</v>
      </c>
      <c r="AI40" s="38" t="str">
        <f>EmpDetail!D39</f>
        <v>राउप्रावि सोंदीफल</v>
      </c>
      <c r="AJ40" s="474">
        <f>EmpDetail!E39</f>
        <v>34527</v>
      </c>
      <c r="AK40" s="474">
        <f>EmpDetail!F39</f>
        <v>43462</v>
      </c>
      <c r="AL40" s="474">
        <f t="shared" si="0"/>
        <v>56461</v>
      </c>
    </row>
    <row r="41" spans="32:38">
      <c r="AF41" s="420">
        <v>37</v>
      </c>
      <c r="AG41" s="38" t="str">
        <f>EmpDetail!B40</f>
        <v>uohu dqekj</v>
      </c>
      <c r="AH41" s="38" t="str">
        <f>EmpDetail!C40</f>
        <v>अध्यापक ग्रेड III</v>
      </c>
      <c r="AI41" s="38" t="str">
        <f>EmpDetail!D40</f>
        <v>राउप्रावि मोहिनी</v>
      </c>
      <c r="AJ41" s="474">
        <f>EmpDetail!E40</f>
        <v>34802</v>
      </c>
      <c r="AK41" s="474">
        <f>EmpDetail!F40</f>
        <v>43455</v>
      </c>
      <c r="AL41" s="474">
        <f t="shared" si="0"/>
        <v>56734</v>
      </c>
    </row>
    <row r="42" spans="32:38">
      <c r="AF42" s="420">
        <v>38</v>
      </c>
      <c r="AG42" s="38" t="str">
        <f>EmpDetail!B41</f>
        <v>ehrs'k dqekj 'kekZ</v>
      </c>
      <c r="AH42" s="38" t="str">
        <f>EmpDetail!C41</f>
        <v>अध्यापक ग्रेड III</v>
      </c>
      <c r="AI42" s="38" t="str">
        <f>EmpDetail!D41</f>
        <v>राउप्रावि मोहिनी</v>
      </c>
      <c r="AJ42" s="474">
        <f>EmpDetail!E41</f>
        <v>32733</v>
      </c>
      <c r="AK42" s="474">
        <f>EmpDetail!F41</f>
        <v>43192</v>
      </c>
      <c r="AL42" s="474">
        <f t="shared" si="0"/>
        <v>54666</v>
      </c>
    </row>
    <row r="43" spans="32:38">
      <c r="AF43" s="420">
        <v>39</v>
      </c>
      <c r="AG43" s="38" t="str">
        <f>EmpDetail!B42</f>
        <v>eUtw eh.kk</v>
      </c>
      <c r="AH43" s="38" t="str">
        <f>EmpDetail!C42</f>
        <v>वरिष्ठ अध्यापक</v>
      </c>
      <c r="AI43" s="38" t="str">
        <f>EmpDetail!D42</f>
        <v>राउप्रावि गोरधनपुरा</v>
      </c>
      <c r="AJ43" s="474">
        <f>EmpDetail!E42</f>
        <v>33244</v>
      </c>
      <c r="AK43" s="474">
        <f>EmpDetail!F42</f>
        <v>43371</v>
      </c>
      <c r="AL43" s="474">
        <f t="shared" si="0"/>
        <v>55184</v>
      </c>
    </row>
    <row r="44" spans="32:38">
      <c r="AF44" s="420">
        <v>40</v>
      </c>
      <c r="AG44" s="38" t="str">
        <f>EmpDetail!B43</f>
        <v>eatw pkS/kjh</v>
      </c>
      <c r="AH44" s="38" t="str">
        <f>EmpDetail!C43</f>
        <v>वरिष्ठ अध्यापक</v>
      </c>
      <c r="AI44" s="38" t="str">
        <f>EmpDetail!D43</f>
        <v>राउप्रावि सोंदीफल</v>
      </c>
      <c r="AJ44" s="474">
        <f>EmpDetail!E43</f>
        <v>33454</v>
      </c>
      <c r="AK44" s="474">
        <f>EmpDetail!F43</f>
        <v>44103</v>
      </c>
      <c r="AL44" s="474">
        <f t="shared" si="0"/>
        <v>55396</v>
      </c>
    </row>
    <row r="45" spans="32:38">
      <c r="AF45" s="420">
        <v>41</v>
      </c>
      <c r="AG45" s="38">
        <f>EmpDetail!B44</f>
        <v>0</v>
      </c>
      <c r="AH45" s="38">
        <f>EmpDetail!C44</f>
        <v>0</v>
      </c>
      <c r="AI45" s="38">
        <f>EmpDetail!D44</f>
        <v>0</v>
      </c>
      <c r="AJ45" s="474">
        <f>EmpDetail!E44</f>
        <v>0</v>
      </c>
      <c r="AK45" s="474">
        <f>EmpDetail!F44</f>
        <v>0</v>
      </c>
      <c r="AL45" s="474" t="e">
        <f t="shared" si="0"/>
        <v>#NUM!</v>
      </c>
    </row>
    <row r="46" spans="32:38">
      <c r="AF46" s="420">
        <v>42</v>
      </c>
      <c r="AG46" s="38">
        <f>EmpDetail!B45</f>
        <v>0</v>
      </c>
      <c r="AH46" s="38">
        <f>EmpDetail!C45</f>
        <v>0</v>
      </c>
      <c r="AI46" s="38">
        <f>EmpDetail!D45</f>
        <v>0</v>
      </c>
      <c r="AJ46" s="474">
        <f>EmpDetail!E45</f>
        <v>0</v>
      </c>
      <c r="AK46" s="474">
        <f>EmpDetail!F45</f>
        <v>0</v>
      </c>
      <c r="AL46" s="474" t="e">
        <f t="shared" si="0"/>
        <v>#NUM!</v>
      </c>
    </row>
    <row r="47" spans="32:38">
      <c r="AF47" s="420">
        <v>43</v>
      </c>
      <c r="AG47" s="38">
        <f>EmpDetail!B46</f>
        <v>0</v>
      </c>
      <c r="AH47" s="38">
        <f>EmpDetail!C46</f>
        <v>0</v>
      </c>
      <c r="AI47" s="38">
        <f>EmpDetail!D46</f>
        <v>0</v>
      </c>
      <c r="AJ47" s="474">
        <f>EmpDetail!E46</f>
        <v>0</v>
      </c>
      <c r="AK47" s="474">
        <f>EmpDetail!F46</f>
        <v>0</v>
      </c>
      <c r="AL47" s="474" t="e">
        <f t="shared" si="0"/>
        <v>#NUM!</v>
      </c>
    </row>
    <row r="48" spans="32:38">
      <c r="AF48" s="420">
        <v>44</v>
      </c>
      <c r="AG48" s="38">
        <f>EmpDetail!B47</f>
        <v>0</v>
      </c>
      <c r="AH48" s="38">
        <f>EmpDetail!C47</f>
        <v>0</v>
      </c>
      <c r="AI48" s="38">
        <f>EmpDetail!D47</f>
        <v>0</v>
      </c>
      <c r="AJ48" s="474">
        <f>EmpDetail!E47</f>
        <v>0</v>
      </c>
      <c r="AK48" s="474">
        <f>EmpDetail!F47</f>
        <v>0</v>
      </c>
      <c r="AL48" s="474" t="e">
        <f t="shared" si="0"/>
        <v>#NUM!</v>
      </c>
    </row>
    <row r="49" spans="32:38">
      <c r="AF49" s="420">
        <v>45</v>
      </c>
      <c r="AG49" s="38">
        <f>EmpDetail!B48</f>
        <v>0</v>
      </c>
      <c r="AH49" s="38">
        <f>EmpDetail!C48</f>
        <v>0</v>
      </c>
      <c r="AI49" s="38">
        <f>EmpDetail!D48</f>
        <v>0</v>
      </c>
      <c r="AJ49" s="474">
        <f>EmpDetail!E48</f>
        <v>0</v>
      </c>
      <c r="AK49" s="474">
        <f>EmpDetail!F48</f>
        <v>0</v>
      </c>
      <c r="AL49" s="474" t="e">
        <f t="shared" si="0"/>
        <v>#NUM!</v>
      </c>
    </row>
    <row r="50" spans="32:38">
      <c r="AF50" s="420">
        <v>46</v>
      </c>
      <c r="AG50" s="38">
        <f>EmpDetail!B49</f>
        <v>0</v>
      </c>
      <c r="AH50" s="38">
        <f>EmpDetail!C49</f>
        <v>0</v>
      </c>
      <c r="AI50" s="38">
        <f>EmpDetail!D49</f>
        <v>0</v>
      </c>
      <c r="AJ50" s="474">
        <f>EmpDetail!E49</f>
        <v>0</v>
      </c>
      <c r="AK50" s="474">
        <f>EmpDetail!F49</f>
        <v>0</v>
      </c>
      <c r="AL50" s="474" t="e">
        <f t="shared" si="0"/>
        <v>#NUM!</v>
      </c>
    </row>
    <row r="51" spans="32:38">
      <c r="AF51" s="420">
        <v>47</v>
      </c>
      <c r="AG51" s="38">
        <f>EmpDetail!B50</f>
        <v>0</v>
      </c>
      <c r="AH51" s="38">
        <f>EmpDetail!C50</f>
        <v>0</v>
      </c>
      <c r="AI51" s="38">
        <f>EmpDetail!D50</f>
        <v>0</v>
      </c>
      <c r="AJ51" s="474">
        <f>EmpDetail!E50</f>
        <v>0</v>
      </c>
      <c r="AK51" s="474">
        <f>EmpDetail!F50</f>
        <v>0</v>
      </c>
      <c r="AL51" s="474" t="e">
        <f t="shared" si="0"/>
        <v>#NUM!</v>
      </c>
    </row>
    <row r="52" spans="32:38">
      <c r="AF52" s="420">
        <v>48</v>
      </c>
      <c r="AG52" s="38">
        <f>EmpDetail!B51</f>
        <v>0</v>
      </c>
      <c r="AH52" s="38">
        <f>EmpDetail!C51</f>
        <v>0</v>
      </c>
      <c r="AI52" s="38">
        <f>EmpDetail!D51</f>
        <v>0</v>
      </c>
      <c r="AJ52" s="474">
        <f>EmpDetail!E51</f>
        <v>0</v>
      </c>
      <c r="AK52" s="474">
        <f>EmpDetail!F51</f>
        <v>0</v>
      </c>
      <c r="AL52" s="474" t="e">
        <f t="shared" si="0"/>
        <v>#NUM!</v>
      </c>
    </row>
    <row r="53" spans="32:38">
      <c r="AF53" s="420">
        <v>49</v>
      </c>
      <c r="AG53" s="38">
        <f>EmpDetail!B52</f>
        <v>0</v>
      </c>
      <c r="AH53" s="38">
        <f>EmpDetail!C52</f>
        <v>0</v>
      </c>
      <c r="AI53" s="38">
        <f>EmpDetail!D52</f>
        <v>0</v>
      </c>
      <c r="AJ53" s="474">
        <f>EmpDetail!E52</f>
        <v>0</v>
      </c>
      <c r="AK53" s="474">
        <f>EmpDetail!F52</f>
        <v>0</v>
      </c>
      <c r="AL53" s="474" t="e">
        <f t="shared" si="0"/>
        <v>#NUM!</v>
      </c>
    </row>
    <row r="54" spans="32:38">
      <c r="AF54" s="420">
        <v>50</v>
      </c>
      <c r="AG54" s="38">
        <f>EmpDetail!B53</f>
        <v>0</v>
      </c>
      <c r="AH54" s="38">
        <f>EmpDetail!C53</f>
        <v>0</v>
      </c>
      <c r="AI54" s="38">
        <f>EmpDetail!D53</f>
        <v>0</v>
      </c>
      <c r="AJ54" s="474">
        <f>EmpDetail!E53</f>
        <v>0</v>
      </c>
      <c r="AK54" s="474">
        <f>EmpDetail!F53</f>
        <v>0</v>
      </c>
      <c r="AL54" s="474" t="e">
        <f t="shared" si="0"/>
        <v>#NUM!</v>
      </c>
    </row>
    <row r="55" spans="32:38">
      <c r="AF55" s="420">
        <v>51</v>
      </c>
      <c r="AG55" s="38">
        <f>EmpDetail!B54</f>
        <v>0</v>
      </c>
      <c r="AH55" s="38">
        <f>EmpDetail!C54</f>
        <v>0</v>
      </c>
      <c r="AI55" s="38">
        <f>EmpDetail!D54</f>
        <v>0</v>
      </c>
      <c r="AJ55" s="474">
        <f>EmpDetail!E54</f>
        <v>0</v>
      </c>
      <c r="AK55" s="474">
        <f>EmpDetail!F54</f>
        <v>0</v>
      </c>
      <c r="AL55" s="474" t="e">
        <f t="shared" si="0"/>
        <v>#NUM!</v>
      </c>
    </row>
    <row r="56" spans="32:38">
      <c r="AF56" s="420">
        <v>52</v>
      </c>
      <c r="AG56" s="38">
        <f>EmpDetail!B55</f>
        <v>0</v>
      </c>
      <c r="AH56" s="38">
        <f>EmpDetail!C55</f>
        <v>0</v>
      </c>
      <c r="AI56" s="38">
        <f>EmpDetail!D55</f>
        <v>0</v>
      </c>
      <c r="AJ56" s="474">
        <f>EmpDetail!E55</f>
        <v>0</v>
      </c>
      <c r="AK56" s="474">
        <f>EmpDetail!F55</f>
        <v>0</v>
      </c>
      <c r="AL56" s="474" t="e">
        <f t="shared" si="0"/>
        <v>#NUM!</v>
      </c>
    </row>
    <row r="57" spans="32:38">
      <c r="AF57" s="420">
        <v>53</v>
      </c>
      <c r="AG57" s="38">
        <f>EmpDetail!B56</f>
        <v>0</v>
      </c>
      <c r="AH57" s="38">
        <f>EmpDetail!C56</f>
        <v>0</v>
      </c>
      <c r="AI57" s="38">
        <f>EmpDetail!D56</f>
        <v>0</v>
      </c>
      <c r="AJ57" s="474">
        <f>EmpDetail!E56</f>
        <v>0</v>
      </c>
      <c r="AK57" s="474">
        <f>EmpDetail!F56</f>
        <v>0</v>
      </c>
      <c r="AL57" s="474" t="e">
        <f t="shared" si="0"/>
        <v>#NUM!</v>
      </c>
    </row>
    <row r="58" spans="32:38">
      <c r="AF58" s="420">
        <v>54</v>
      </c>
      <c r="AG58" s="38">
        <f>EmpDetail!B57</f>
        <v>0</v>
      </c>
      <c r="AH58" s="38">
        <f>EmpDetail!C57</f>
        <v>0</v>
      </c>
      <c r="AI58" s="38">
        <f>EmpDetail!D57</f>
        <v>0</v>
      </c>
      <c r="AJ58" s="474">
        <f>EmpDetail!E57</f>
        <v>0</v>
      </c>
      <c r="AK58" s="474">
        <f>EmpDetail!F57</f>
        <v>0</v>
      </c>
      <c r="AL58" s="474" t="e">
        <f t="shared" si="0"/>
        <v>#NUM!</v>
      </c>
    </row>
    <row r="59" spans="32:38">
      <c r="AF59" s="420">
        <v>55</v>
      </c>
      <c r="AG59" s="38">
        <f>EmpDetail!B58</f>
        <v>0</v>
      </c>
      <c r="AH59" s="38">
        <f>EmpDetail!C58</f>
        <v>0</v>
      </c>
      <c r="AI59" s="38">
        <f>EmpDetail!D58</f>
        <v>0</v>
      </c>
      <c r="AJ59" s="474">
        <f>EmpDetail!E58</f>
        <v>0</v>
      </c>
      <c r="AK59" s="474">
        <f>EmpDetail!F58</f>
        <v>0</v>
      </c>
      <c r="AL59" s="474" t="e">
        <f t="shared" si="0"/>
        <v>#NUM!</v>
      </c>
    </row>
    <row r="60" spans="32:38">
      <c r="AF60" s="420">
        <v>56</v>
      </c>
      <c r="AG60" s="38">
        <f>EmpDetail!B59</f>
        <v>0</v>
      </c>
      <c r="AH60" s="38">
        <f>EmpDetail!C59</f>
        <v>0</v>
      </c>
      <c r="AI60" s="38">
        <f>EmpDetail!D59</f>
        <v>0</v>
      </c>
      <c r="AJ60" s="474">
        <f>EmpDetail!E59</f>
        <v>0</v>
      </c>
      <c r="AK60" s="474">
        <f>EmpDetail!F59</f>
        <v>0</v>
      </c>
      <c r="AL60" s="474" t="e">
        <f t="shared" si="0"/>
        <v>#NUM!</v>
      </c>
    </row>
    <row r="61" spans="32:38">
      <c r="AF61" s="420">
        <v>57</v>
      </c>
      <c r="AG61" s="38">
        <f>EmpDetail!B60</f>
        <v>0</v>
      </c>
      <c r="AH61" s="38">
        <f>EmpDetail!C60</f>
        <v>0</v>
      </c>
      <c r="AI61" s="38">
        <f>EmpDetail!D60</f>
        <v>0</v>
      </c>
      <c r="AJ61" s="474">
        <f>EmpDetail!E60</f>
        <v>0</v>
      </c>
      <c r="AK61" s="474">
        <f>EmpDetail!F60</f>
        <v>0</v>
      </c>
      <c r="AL61" s="474" t="e">
        <f t="shared" si="0"/>
        <v>#NUM!</v>
      </c>
    </row>
    <row r="62" spans="32:38">
      <c r="AF62" s="420">
        <v>58</v>
      </c>
      <c r="AG62" s="38">
        <f>EmpDetail!B61</f>
        <v>0</v>
      </c>
      <c r="AH62" s="38">
        <f>EmpDetail!C61</f>
        <v>0</v>
      </c>
      <c r="AI62" s="38">
        <f>EmpDetail!D61</f>
        <v>0</v>
      </c>
      <c r="AJ62" s="474">
        <f>EmpDetail!E61</f>
        <v>0</v>
      </c>
      <c r="AK62" s="474">
        <f>EmpDetail!F61</f>
        <v>0</v>
      </c>
      <c r="AL62" s="474" t="e">
        <f t="shared" si="0"/>
        <v>#NUM!</v>
      </c>
    </row>
    <row r="63" spans="32:38">
      <c r="AF63" s="420">
        <v>59</v>
      </c>
      <c r="AG63" s="38">
        <f>EmpDetail!B62</f>
        <v>0</v>
      </c>
      <c r="AH63" s="38">
        <f>EmpDetail!C62</f>
        <v>0</v>
      </c>
      <c r="AI63" s="38">
        <f>EmpDetail!D62</f>
        <v>0</v>
      </c>
      <c r="AJ63" s="474">
        <f>EmpDetail!E62</f>
        <v>0</v>
      </c>
      <c r="AK63" s="474">
        <f>EmpDetail!F62</f>
        <v>0</v>
      </c>
      <c r="AL63" s="474" t="e">
        <f t="shared" si="0"/>
        <v>#NUM!</v>
      </c>
    </row>
    <row r="64" spans="32:38">
      <c r="AF64" s="420">
        <v>60</v>
      </c>
      <c r="AG64" s="38">
        <f>EmpDetail!B63</f>
        <v>0</v>
      </c>
      <c r="AH64" s="38">
        <f>EmpDetail!C63</f>
        <v>0</v>
      </c>
      <c r="AI64" s="38">
        <f>EmpDetail!D63</f>
        <v>0</v>
      </c>
      <c r="AJ64" s="474">
        <f>EmpDetail!E63</f>
        <v>0</v>
      </c>
      <c r="AK64" s="474">
        <f>EmpDetail!F63</f>
        <v>0</v>
      </c>
      <c r="AL64" s="474" t="e">
        <f t="shared" si="0"/>
        <v>#NUM!</v>
      </c>
    </row>
    <row r="65" spans="32:38">
      <c r="AF65" s="420">
        <v>61</v>
      </c>
      <c r="AG65" s="38">
        <f>EmpDetail!B64</f>
        <v>0</v>
      </c>
      <c r="AH65" s="38">
        <f>EmpDetail!C64</f>
        <v>0</v>
      </c>
      <c r="AI65" s="38">
        <f>EmpDetail!D64</f>
        <v>0</v>
      </c>
      <c r="AJ65" s="474">
        <f>EmpDetail!E64</f>
        <v>0</v>
      </c>
      <c r="AK65" s="474">
        <f>EmpDetail!F64</f>
        <v>0</v>
      </c>
      <c r="AL65" s="474" t="e">
        <f t="shared" si="0"/>
        <v>#NUM!</v>
      </c>
    </row>
    <row r="66" spans="32:38">
      <c r="AF66" s="420">
        <v>62</v>
      </c>
      <c r="AG66" s="38">
        <f>EmpDetail!B65</f>
        <v>0</v>
      </c>
      <c r="AH66" s="38">
        <f>EmpDetail!C65</f>
        <v>0</v>
      </c>
      <c r="AI66" s="38">
        <f>EmpDetail!D65</f>
        <v>0</v>
      </c>
      <c r="AJ66" s="474">
        <f>EmpDetail!E65</f>
        <v>0</v>
      </c>
      <c r="AK66" s="474">
        <f>EmpDetail!F65</f>
        <v>0</v>
      </c>
      <c r="AL66" s="474" t="e">
        <f t="shared" si="0"/>
        <v>#NUM!</v>
      </c>
    </row>
    <row r="67" spans="32:38">
      <c r="AF67" s="420">
        <v>63</v>
      </c>
      <c r="AG67" s="38">
        <f>EmpDetail!B66</f>
        <v>0</v>
      </c>
      <c r="AH67" s="38">
        <f>EmpDetail!C66</f>
        <v>0</v>
      </c>
      <c r="AI67" s="38">
        <f>EmpDetail!D66</f>
        <v>0</v>
      </c>
      <c r="AJ67" s="474">
        <f>EmpDetail!E66</f>
        <v>0</v>
      </c>
      <c r="AK67" s="474">
        <f>EmpDetail!F66</f>
        <v>0</v>
      </c>
      <c r="AL67" s="474" t="e">
        <f t="shared" si="0"/>
        <v>#NUM!</v>
      </c>
    </row>
    <row r="68" spans="32:38">
      <c r="AF68" s="420">
        <v>64</v>
      </c>
      <c r="AG68" s="38">
        <f>EmpDetail!B67</f>
        <v>0</v>
      </c>
      <c r="AH68" s="38">
        <f>EmpDetail!C67</f>
        <v>0</v>
      </c>
      <c r="AI68" s="38">
        <f>EmpDetail!D67</f>
        <v>0</v>
      </c>
      <c r="AJ68" s="474">
        <f>EmpDetail!E67</f>
        <v>0</v>
      </c>
      <c r="AK68" s="474">
        <f>EmpDetail!F67</f>
        <v>0</v>
      </c>
      <c r="AL68" s="474" t="e">
        <f t="shared" si="0"/>
        <v>#NUM!</v>
      </c>
    </row>
    <row r="69" spans="32:38">
      <c r="AF69" s="420">
        <v>65</v>
      </c>
      <c r="AG69" s="38">
        <f>EmpDetail!B68</f>
        <v>0</v>
      </c>
      <c r="AH69" s="38">
        <f>EmpDetail!C68</f>
        <v>0</v>
      </c>
      <c r="AI69" s="38">
        <f>EmpDetail!D68</f>
        <v>0</v>
      </c>
      <c r="AJ69" s="474">
        <f>EmpDetail!E68</f>
        <v>0</v>
      </c>
      <c r="AK69" s="474">
        <f>EmpDetail!F68</f>
        <v>0</v>
      </c>
      <c r="AL69" s="474" t="e">
        <f t="shared" si="0"/>
        <v>#NUM!</v>
      </c>
    </row>
    <row r="70" spans="32:38">
      <c r="AF70" s="420">
        <v>66</v>
      </c>
      <c r="AG70" s="38">
        <f>EmpDetail!B69</f>
        <v>0</v>
      </c>
      <c r="AH70" s="38">
        <f>EmpDetail!C69</f>
        <v>0</v>
      </c>
      <c r="AI70" s="38">
        <f>EmpDetail!D69</f>
        <v>0</v>
      </c>
      <c r="AJ70" s="474">
        <f>EmpDetail!E69</f>
        <v>0</v>
      </c>
      <c r="AK70" s="474">
        <f>EmpDetail!F69</f>
        <v>0</v>
      </c>
      <c r="AL70" s="474" t="e">
        <f t="shared" ref="AL70:AL104" si="2">IF(AJ70="","",DATE(YEAR(AJ70-1)+60,(MONTH(AJ70-1))+1,0))</f>
        <v>#NUM!</v>
      </c>
    </row>
    <row r="71" spans="32:38">
      <c r="AF71" s="420">
        <v>67</v>
      </c>
      <c r="AG71" s="38">
        <f>EmpDetail!B70</f>
        <v>0</v>
      </c>
      <c r="AH71" s="38">
        <f>EmpDetail!C70</f>
        <v>0</v>
      </c>
      <c r="AI71" s="38">
        <f>EmpDetail!D70</f>
        <v>0</v>
      </c>
      <c r="AJ71" s="474">
        <f>EmpDetail!E70</f>
        <v>0</v>
      </c>
      <c r="AK71" s="474">
        <f>EmpDetail!F70</f>
        <v>0</v>
      </c>
      <c r="AL71" s="474" t="e">
        <f t="shared" si="2"/>
        <v>#NUM!</v>
      </c>
    </row>
    <row r="72" spans="32:38">
      <c r="AF72" s="420">
        <v>68</v>
      </c>
      <c r="AG72" s="38">
        <f>EmpDetail!B71</f>
        <v>0</v>
      </c>
      <c r="AH72" s="38">
        <f>EmpDetail!C71</f>
        <v>0</v>
      </c>
      <c r="AI72" s="38">
        <f>EmpDetail!D71</f>
        <v>0</v>
      </c>
      <c r="AJ72" s="474">
        <f>EmpDetail!E71</f>
        <v>0</v>
      </c>
      <c r="AK72" s="474">
        <f>EmpDetail!F71</f>
        <v>0</v>
      </c>
      <c r="AL72" s="474" t="e">
        <f t="shared" si="2"/>
        <v>#NUM!</v>
      </c>
    </row>
    <row r="73" spans="32:38">
      <c r="AF73" s="420">
        <v>69</v>
      </c>
      <c r="AG73" s="38">
        <f>EmpDetail!B72</f>
        <v>0</v>
      </c>
      <c r="AH73" s="38">
        <f>EmpDetail!C72</f>
        <v>0</v>
      </c>
      <c r="AI73" s="38">
        <f>EmpDetail!D72</f>
        <v>0</v>
      </c>
      <c r="AJ73" s="474">
        <f>EmpDetail!E72</f>
        <v>0</v>
      </c>
      <c r="AK73" s="474">
        <f>EmpDetail!F72</f>
        <v>0</v>
      </c>
      <c r="AL73" s="474" t="e">
        <f t="shared" si="2"/>
        <v>#NUM!</v>
      </c>
    </row>
    <row r="74" spans="32:38">
      <c r="AF74" s="420">
        <v>70</v>
      </c>
      <c r="AG74" s="38">
        <f>EmpDetail!B73</f>
        <v>0</v>
      </c>
      <c r="AH74" s="38">
        <f>EmpDetail!C73</f>
        <v>0</v>
      </c>
      <c r="AI74" s="38">
        <f>EmpDetail!D73</f>
        <v>0</v>
      </c>
      <c r="AJ74" s="474">
        <f>EmpDetail!E73</f>
        <v>0</v>
      </c>
      <c r="AK74" s="474">
        <f>EmpDetail!F73</f>
        <v>0</v>
      </c>
      <c r="AL74" s="474" t="e">
        <f t="shared" si="2"/>
        <v>#NUM!</v>
      </c>
    </row>
    <row r="75" spans="32:38">
      <c r="AF75" s="420">
        <v>71</v>
      </c>
      <c r="AG75" s="38">
        <f>EmpDetail!B74</f>
        <v>0</v>
      </c>
      <c r="AH75" s="38">
        <f>EmpDetail!C74</f>
        <v>0</v>
      </c>
      <c r="AI75" s="38">
        <f>EmpDetail!D74</f>
        <v>0</v>
      </c>
      <c r="AJ75" s="474">
        <f>EmpDetail!E74</f>
        <v>0</v>
      </c>
      <c r="AK75" s="474">
        <f>EmpDetail!F74</f>
        <v>0</v>
      </c>
      <c r="AL75" s="474" t="e">
        <f t="shared" si="2"/>
        <v>#NUM!</v>
      </c>
    </row>
    <row r="76" spans="32:38">
      <c r="AF76" s="420">
        <v>72</v>
      </c>
      <c r="AG76" s="38">
        <f>EmpDetail!B75</f>
        <v>0</v>
      </c>
      <c r="AH76" s="38">
        <f>EmpDetail!C75</f>
        <v>0</v>
      </c>
      <c r="AI76" s="38">
        <f>EmpDetail!D75</f>
        <v>0</v>
      </c>
      <c r="AJ76" s="474">
        <f>EmpDetail!E75</f>
        <v>0</v>
      </c>
      <c r="AK76" s="474">
        <f>EmpDetail!F75</f>
        <v>0</v>
      </c>
      <c r="AL76" s="474" t="e">
        <f t="shared" si="2"/>
        <v>#NUM!</v>
      </c>
    </row>
    <row r="77" spans="32:38">
      <c r="AF77" s="420">
        <v>73</v>
      </c>
      <c r="AG77" s="38">
        <f>EmpDetail!B76</f>
        <v>0</v>
      </c>
      <c r="AH77" s="38">
        <f>EmpDetail!C76</f>
        <v>0</v>
      </c>
      <c r="AI77" s="38">
        <f>EmpDetail!D76</f>
        <v>0</v>
      </c>
      <c r="AJ77" s="474">
        <f>EmpDetail!E76</f>
        <v>0</v>
      </c>
      <c r="AK77" s="474">
        <f>EmpDetail!F76</f>
        <v>0</v>
      </c>
      <c r="AL77" s="474" t="e">
        <f t="shared" si="2"/>
        <v>#NUM!</v>
      </c>
    </row>
    <row r="78" spans="32:38">
      <c r="AF78" s="420">
        <v>74</v>
      </c>
      <c r="AG78" s="38">
        <f>EmpDetail!B77</f>
        <v>0</v>
      </c>
      <c r="AH78" s="38">
        <f>EmpDetail!C77</f>
        <v>0</v>
      </c>
      <c r="AI78" s="38">
        <f>EmpDetail!D77</f>
        <v>0</v>
      </c>
      <c r="AJ78" s="474">
        <f>EmpDetail!E77</f>
        <v>0</v>
      </c>
      <c r="AK78" s="474">
        <f>EmpDetail!F77</f>
        <v>0</v>
      </c>
      <c r="AL78" s="474" t="e">
        <f t="shared" si="2"/>
        <v>#NUM!</v>
      </c>
    </row>
    <row r="79" spans="32:38">
      <c r="AF79" s="420">
        <v>75</v>
      </c>
      <c r="AG79" s="38">
        <f>EmpDetail!B78</f>
        <v>0</v>
      </c>
      <c r="AH79" s="38">
        <f>EmpDetail!C78</f>
        <v>0</v>
      </c>
      <c r="AI79" s="38">
        <f>EmpDetail!D78</f>
        <v>0</v>
      </c>
      <c r="AJ79" s="474">
        <f>EmpDetail!E78</f>
        <v>0</v>
      </c>
      <c r="AK79" s="474">
        <f>EmpDetail!F78</f>
        <v>0</v>
      </c>
      <c r="AL79" s="474" t="e">
        <f t="shared" si="2"/>
        <v>#NUM!</v>
      </c>
    </row>
    <row r="80" spans="32:38">
      <c r="AF80" s="420">
        <v>76</v>
      </c>
      <c r="AG80" s="38">
        <f>EmpDetail!B79</f>
        <v>0</v>
      </c>
      <c r="AH80" s="38">
        <f>EmpDetail!C79</f>
        <v>0</v>
      </c>
      <c r="AI80" s="38">
        <f>EmpDetail!D79</f>
        <v>0</v>
      </c>
      <c r="AJ80" s="474">
        <f>EmpDetail!E79</f>
        <v>0</v>
      </c>
      <c r="AK80" s="474">
        <f>EmpDetail!F79</f>
        <v>0</v>
      </c>
      <c r="AL80" s="474" t="e">
        <f t="shared" si="2"/>
        <v>#NUM!</v>
      </c>
    </row>
    <row r="81" spans="32:38">
      <c r="AF81" s="420">
        <v>77</v>
      </c>
      <c r="AG81" s="38">
        <f>EmpDetail!B80</f>
        <v>0</v>
      </c>
      <c r="AH81" s="38">
        <f>EmpDetail!C80</f>
        <v>0</v>
      </c>
      <c r="AI81" s="38">
        <f>EmpDetail!D80</f>
        <v>0</v>
      </c>
      <c r="AJ81" s="474">
        <f>EmpDetail!E80</f>
        <v>0</v>
      </c>
      <c r="AK81" s="474">
        <f>EmpDetail!F80</f>
        <v>0</v>
      </c>
      <c r="AL81" s="474" t="e">
        <f t="shared" si="2"/>
        <v>#NUM!</v>
      </c>
    </row>
    <row r="82" spans="32:38">
      <c r="AF82" s="420">
        <v>78</v>
      </c>
      <c r="AG82" s="38">
        <f>EmpDetail!B81</f>
        <v>0</v>
      </c>
      <c r="AH82" s="38">
        <f>EmpDetail!C81</f>
        <v>0</v>
      </c>
      <c r="AI82" s="38">
        <f>EmpDetail!D81</f>
        <v>0</v>
      </c>
      <c r="AJ82" s="474">
        <f>EmpDetail!E81</f>
        <v>0</v>
      </c>
      <c r="AK82" s="474">
        <f>EmpDetail!F81</f>
        <v>0</v>
      </c>
      <c r="AL82" s="474" t="e">
        <f t="shared" si="2"/>
        <v>#NUM!</v>
      </c>
    </row>
    <row r="83" spans="32:38">
      <c r="AF83" s="420">
        <v>79</v>
      </c>
      <c r="AG83" s="38">
        <f>EmpDetail!B82</f>
        <v>0</v>
      </c>
      <c r="AH83" s="38">
        <f>EmpDetail!C82</f>
        <v>0</v>
      </c>
      <c r="AI83" s="38">
        <f>EmpDetail!D82</f>
        <v>0</v>
      </c>
      <c r="AJ83" s="474">
        <f>EmpDetail!E82</f>
        <v>0</v>
      </c>
      <c r="AK83" s="474">
        <f>EmpDetail!F82</f>
        <v>0</v>
      </c>
      <c r="AL83" s="474" t="e">
        <f t="shared" si="2"/>
        <v>#NUM!</v>
      </c>
    </row>
    <row r="84" spans="32:38">
      <c r="AF84" s="420">
        <v>80</v>
      </c>
      <c r="AG84" s="38">
        <f>EmpDetail!B83</f>
        <v>0</v>
      </c>
      <c r="AH84" s="38">
        <f>EmpDetail!C83</f>
        <v>0</v>
      </c>
      <c r="AI84" s="38">
        <f>EmpDetail!D83</f>
        <v>0</v>
      </c>
      <c r="AJ84" s="474">
        <f>EmpDetail!E83</f>
        <v>0</v>
      </c>
      <c r="AK84" s="474">
        <f>EmpDetail!F83</f>
        <v>0</v>
      </c>
      <c r="AL84" s="474" t="e">
        <f t="shared" si="2"/>
        <v>#NUM!</v>
      </c>
    </row>
    <row r="85" spans="32:38">
      <c r="AF85" s="420">
        <v>81</v>
      </c>
      <c r="AG85" s="38">
        <f>EmpDetail!B84</f>
        <v>0</v>
      </c>
      <c r="AH85" s="38">
        <f>EmpDetail!C84</f>
        <v>0</v>
      </c>
      <c r="AI85" s="38">
        <f>EmpDetail!D84</f>
        <v>0</v>
      </c>
      <c r="AJ85" s="474">
        <f>EmpDetail!E84</f>
        <v>0</v>
      </c>
      <c r="AK85" s="474">
        <f>EmpDetail!F84</f>
        <v>0</v>
      </c>
      <c r="AL85" s="474" t="e">
        <f t="shared" si="2"/>
        <v>#NUM!</v>
      </c>
    </row>
    <row r="86" spans="32:38">
      <c r="AF86" s="420">
        <v>82</v>
      </c>
      <c r="AG86" s="38">
        <f>EmpDetail!B85</f>
        <v>0</v>
      </c>
      <c r="AH86" s="38">
        <f>EmpDetail!C85</f>
        <v>0</v>
      </c>
      <c r="AI86" s="38">
        <f>EmpDetail!D85</f>
        <v>0</v>
      </c>
      <c r="AJ86" s="474">
        <f>EmpDetail!E85</f>
        <v>0</v>
      </c>
      <c r="AK86" s="474">
        <f>EmpDetail!F85</f>
        <v>0</v>
      </c>
      <c r="AL86" s="474" t="e">
        <f t="shared" si="2"/>
        <v>#NUM!</v>
      </c>
    </row>
    <row r="87" spans="32:38">
      <c r="AF87" s="420">
        <v>83</v>
      </c>
      <c r="AG87" s="38">
        <f>EmpDetail!B86</f>
        <v>0</v>
      </c>
      <c r="AH87" s="38">
        <f>EmpDetail!C86</f>
        <v>0</v>
      </c>
      <c r="AI87" s="38">
        <f>EmpDetail!D86</f>
        <v>0</v>
      </c>
      <c r="AJ87" s="474">
        <f>EmpDetail!E86</f>
        <v>0</v>
      </c>
      <c r="AK87" s="474">
        <f>EmpDetail!F86</f>
        <v>0</v>
      </c>
      <c r="AL87" s="474" t="e">
        <f t="shared" si="2"/>
        <v>#NUM!</v>
      </c>
    </row>
    <row r="88" spans="32:38">
      <c r="AF88" s="420">
        <v>84</v>
      </c>
      <c r="AG88" s="38">
        <f>EmpDetail!B87</f>
        <v>0</v>
      </c>
      <c r="AH88" s="38">
        <f>EmpDetail!C87</f>
        <v>0</v>
      </c>
      <c r="AI88" s="38">
        <f>EmpDetail!D87</f>
        <v>0</v>
      </c>
      <c r="AJ88" s="474">
        <f>EmpDetail!E87</f>
        <v>0</v>
      </c>
      <c r="AK88" s="474">
        <f>EmpDetail!F87</f>
        <v>0</v>
      </c>
      <c r="AL88" s="474" t="e">
        <f t="shared" si="2"/>
        <v>#NUM!</v>
      </c>
    </row>
    <row r="89" spans="32:38">
      <c r="AF89" s="420">
        <v>85</v>
      </c>
      <c r="AG89" s="38">
        <f>EmpDetail!B88</f>
        <v>0</v>
      </c>
      <c r="AH89" s="38">
        <f>EmpDetail!C88</f>
        <v>0</v>
      </c>
      <c r="AI89" s="38">
        <f>EmpDetail!D88</f>
        <v>0</v>
      </c>
      <c r="AJ89" s="474">
        <f>EmpDetail!E88</f>
        <v>0</v>
      </c>
      <c r="AK89" s="474">
        <f>EmpDetail!F88</f>
        <v>0</v>
      </c>
      <c r="AL89" s="474" t="e">
        <f t="shared" si="2"/>
        <v>#NUM!</v>
      </c>
    </row>
    <row r="90" spans="32:38">
      <c r="AF90" s="420">
        <v>86</v>
      </c>
      <c r="AG90" s="38">
        <f>EmpDetail!B89</f>
        <v>0</v>
      </c>
      <c r="AH90" s="38">
        <f>EmpDetail!C89</f>
        <v>0</v>
      </c>
      <c r="AI90" s="38">
        <f>EmpDetail!D89</f>
        <v>0</v>
      </c>
      <c r="AJ90" s="474">
        <f>EmpDetail!E89</f>
        <v>0</v>
      </c>
      <c r="AK90" s="474">
        <f>EmpDetail!F89</f>
        <v>0</v>
      </c>
      <c r="AL90" s="474" t="e">
        <f t="shared" si="2"/>
        <v>#NUM!</v>
      </c>
    </row>
    <row r="91" spans="32:38">
      <c r="AF91" s="420">
        <v>87</v>
      </c>
      <c r="AG91" s="38">
        <f>EmpDetail!B90</f>
        <v>0</v>
      </c>
      <c r="AH91" s="38">
        <f>EmpDetail!C90</f>
        <v>0</v>
      </c>
      <c r="AI91" s="38">
        <f>EmpDetail!D90</f>
        <v>0</v>
      </c>
      <c r="AJ91" s="474">
        <f>EmpDetail!E90</f>
        <v>0</v>
      </c>
      <c r="AK91" s="474">
        <f>EmpDetail!F90</f>
        <v>0</v>
      </c>
      <c r="AL91" s="474" t="e">
        <f t="shared" si="2"/>
        <v>#NUM!</v>
      </c>
    </row>
    <row r="92" spans="32:38">
      <c r="AF92" s="420">
        <v>88</v>
      </c>
      <c r="AG92" s="38">
        <f>EmpDetail!B91</f>
        <v>0</v>
      </c>
      <c r="AH92" s="38">
        <f>EmpDetail!C91</f>
        <v>0</v>
      </c>
      <c r="AI92" s="38">
        <f>EmpDetail!D91</f>
        <v>0</v>
      </c>
      <c r="AJ92" s="474">
        <f>EmpDetail!E91</f>
        <v>0</v>
      </c>
      <c r="AK92" s="474">
        <f>EmpDetail!F91</f>
        <v>0</v>
      </c>
      <c r="AL92" s="474" t="e">
        <f t="shared" si="2"/>
        <v>#NUM!</v>
      </c>
    </row>
    <row r="93" spans="32:38">
      <c r="AF93" s="420">
        <v>89</v>
      </c>
      <c r="AG93" s="38">
        <f>EmpDetail!B92</f>
        <v>0</v>
      </c>
      <c r="AH93" s="38">
        <f>EmpDetail!C92</f>
        <v>0</v>
      </c>
      <c r="AI93" s="38">
        <f>EmpDetail!D92</f>
        <v>0</v>
      </c>
      <c r="AJ93" s="474">
        <f>EmpDetail!E92</f>
        <v>0</v>
      </c>
      <c r="AK93" s="474">
        <f>EmpDetail!F92</f>
        <v>0</v>
      </c>
      <c r="AL93" s="474" t="e">
        <f t="shared" si="2"/>
        <v>#NUM!</v>
      </c>
    </row>
    <row r="94" spans="32:38">
      <c r="AF94" s="420">
        <v>90</v>
      </c>
      <c r="AG94" s="38">
        <f>EmpDetail!B93</f>
        <v>0</v>
      </c>
      <c r="AH94" s="38">
        <f>EmpDetail!C93</f>
        <v>0</v>
      </c>
      <c r="AI94" s="38">
        <f>EmpDetail!D93</f>
        <v>0</v>
      </c>
      <c r="AJ94" s="474">
        <f>EmpDetail!E93</f>
        <v>0</v>
      </c>
      <c r="AK94" s="474">
        <f>EmpDetail!F93</f>
        <v>0</v>
      </c>
      <c r="AL94" s="474" t="e">
        <f t="shared" si="2"/>
        <v>#NUM!</v>
      </c>
    </row>
    <row r="95" spans="32:38">
      <c r="AF95" s="420">
        <v>91</v>
      </c>
      <c r="AG95" s="38">
        <f>EmpDetail!B94</f>
        <v>0</v>
      </c>
      <c r="AH95" s="38">
        <f>EmpDetail!C94</f>
        <v>0</v>
      </c>
      <c r="AI95" s="38">
        <f>EmpDetail!D94</f>
        <v>0</v>
      </c>
      <c r="AJ95" s="474">
        <f>EmpDetail!E94</f>
        <v>0</v>
      </c>
      <c r="AK95" s="474">
        <f>EmpDetail!F94</f>
        <v>0</v>
      </c>
      <c r="AL95" s="474" t="e">
        <f t="shared" si="2"/>
        <v>#NUM!</v>
      </c>
    </row>
    <row r="96" spans="32:38">
      <c r="AF96" s="420">
        <v>92</v>
      </c>
      <c r="AG96" s="38">
        <f>EmpDetail!B95</f>
        <v>0</v>
      </c>
      <c r="AH96" s="38">
        <f>EmpDetail!C95</f>
        <v>0</v>
      </c>
      <c r="AI96" s="38">
        <f>EmpDetail!D95</f>
        <v>0</v>
      </c>
      <c r="AJ96" s="474">
        <f>EmpDetail!E95</f>
        <v>0</v>
      </c>
      <c r="AK96" s="474">
        <f>EmpDetail!F95</f>
        <v>0</v>
      </c>
      <c r="AL96" s="474" t="e">
        <f t="shared" si="2"/>
        <v>#NUM!</v>
      </c>
    </row>
    <row r="97" spans="32:38">
      <c r="AF97" s="420">
        <v>93</v>
      </c>
      <c r="AG97" s="38">
        <f>EmpDetail!B96</f>
        <v>0</v>
      </c>
      <c r="AH97" s="38">
        <f>EmpDetail!C96</f>
        <v>0</v>
      </c>
      <c r="AI97" s="38">
        <f>EmpDetail!D96</f>
        <v>0</v>
      </c>
      <c r="AJ97" s="474">
        <f>EmpDetail!E96</f>
        <v>0</v>
      </c>
      <c r="AK97" s="474">
        <f>EmpDetail!F96</f>
        <v>0</v>
      </c>
      <c r="AL97" s="474" t="e">
        <f t="shared" si="2"/>
        <v>#NUM!</v>
      </c>
    </row>
    <row r="98" spans="32:38">
      <c r="AF98" s="420">
        <v>94</v>
      </c>
      <c r="AG98" s="38">
        <f>EmpDetail!B97</f>
        <v>0</v>
      </c>
      <c r="AH98" s="38">
        <f>EmpDetail!C97</f>
        <v>0</v>
      </c>
      <c r="AI98" s="38">
        <f>EmpDetail!D97</f>
        <v>0</v>
      </c>
      <c r="AJ98" s="474">
        <f>EmpDetail!E97</f>
        <v>0</v>
      </c>
      <c r="AK98" s="474">
        <f>EmpDetail!F97</f>
        <v>0</v>
      </c>
      <c r="AL98" s="474" t="e">
        <f t="shared" si="2"/>
        <v>#NUM!</v>
      </c>
    </row>
    <row r="99" spans="32:38">
      <c r="AF99" s="420">
        <v>95</v>
      </c>
      <c r="AG99" s="38">
        <f>EmpDetail!B98</f>
        <v>0</v>
      </c>
      <c r="AH99" s="38">
        <f>EmpDetail!C98</f>
        <v>0</v>
      </c>
      <c r="AI99" s="38">
        <f>EmpDetail!D98</f>
        <v>0</v>
      </c>
      <c r="AJ99" s="474">
        <f>EmpDetail!E98</f>
        <v>0</v>
      </c>
      <c r="AK99" s="474">
        <f>EmpDetail!F98</f>
        <v>0</v>
      </c>
      <c r="AL99" s="474" t="e">
        <f t="shared" si="2"/>
        <v>#NUM!</v>
      </c>
    </row>
    <row r="100" spans="32:38">
      <c r="AF100" s="420">
        <v>96</v>
      </c>
      <c r="AG100" s="38">
        <f>EmpDetail!B99</f>
        <v>0</v>
      </c>
      <c r="AH100" s="38">
        <f>EmpDetail!C99</f>
        <v>0</v>
      </c>
      <c r="AI100" s="38">
        <f>EmpDetail!D99</f>
        <v>0</v>
      </c>
      <c r="AJ100" s="474">
        <f>EmpDetail!E99</f>
        <v>0</v>
      </c>
      <c r="AK100" s="474">
        <f>EmpDetail!F99</f>
        <v>0</v>
      </c>
      <c r="AL100" s="474" t="e">
        <f t="shared" si="2"/>
        <v>#NUM!</v>
      </c>
    </row>
    <row r="101" spans="32:38">
      <c r="AF101" s="420">
        <v>97</v>
      </c>
      <c r="AG101" s="38">
        <f>EmpDetail!B100</f>
        <v>0</v>
      </c>
      <c r="AH101" s="38">
        <f>EmpDetail!C100</f>
        <v>0</v>
      </c>
      <c r="AI101" s="38">
        <f>EmpDetail!D100</f>
        <v>0</v>
      </c>
      <c r="AJ101" s="474">
        <f>EmpDetail!E100</f>
        <v>0</v>
      </c>
      <c r="AK101" s="474">
        <f>EmpDetail!F100</f>
        <v>0</v>
      </c>
      <c r="AL101" s="474" t="e">
        <f t="shared" si="2"/>
        <v>#NUM!</v>
      </c>
    </row>
    <row r="102" spans="32:38">
      <c r="AF102" s="420">
        <v>98</v>
      </c>
      <c r="AG102" s="38">
        <f>EmpDetail!B101</f>
        <v>0</v>
      </c>
      <c r="AH102" s="38">
        <f>EmpDetail!C101</f>
        <v>0</v>
      </c>
      <c r="AI102" s="38">
        <f>EmpDetail!D101</f>
        <v>0</v>
      </c>
      <c r="AJ102" s="474">
        <f>EmpDetail!E101</f>
        <v>0</v>
      </c>
      <c r="AK102" s="474">
        <f>EmpDetail!F101</f>
        <v>0</v>
      </c>
      <c r="AL102" s="474" t="e">
        <f t="shared" si="2"/>
        <v>#NUM!</v>
      </c>
    </row>
    <row r="103" spans="32:38">
      <c r="AF103" s="420">
        <v>99</v>
      </c>
      <c r="AG103" s="38">
        <f>EmpDetail!B102</f>
        <v>0</v>
      </c>
      <c r="AH103" s="38">
        <f>EmpDetail!C102</f>
        <v>0</v>
      </c>
      <c r="AI103" s="38">
        <f>EmpDetail!D102</f>
        <v>0</v>
      </c>
      <c r="AJ103" s="474">
        <f>EmpDetail!E102</f>
        <v>0</v>
      </c>
      <c r="AK103" s="474">
        <f>EmpDetail!F102</f>
        <v>0</v>
      </c>
      <c r="AL103" s="474" t="e">
        <f t="shared" si="2"/>
        <v>#NUM!</v>
      </c>
    </row>
    <row r="104" spans="32:38">
      <c r="AF104" s="420">
        <v>100</v>
      </c>
      <c r="AG104" s="38">
        <f>EmpDetail!B103</f>
        <v>0</v>
      </c>
      <c r="AH104" s="38">
        <f>EmpDetail!C103</f>
        <v>0</v>
      </c>
      <c r="AI104" s="38">
        <f>EmpDetail!D103</f>
        <v>0</v>
      </c>
      <c r="AJ104" s="474">
        <f>EmpDetail!E103</f>
        <v>0</v>
      </c>
      <c r="AK104" s="474">
        <f>EmpDetail!F103</f>
        <v>0</v>
      </c>
      <c r="AL104" s="474" t="e">
        <f t="shared" si="2"/>
        <v>#NUM!</v>
      </c>
    </row>
  </sheetData>
  <sheetProtection password="87C9" sheet="1" objects="1" scenarios="1"/>
  <protectedRanges>
    <protectedRange sqref="AD6" name="Range4"/>
    <protectedRange sqref="K3:T3" name="Range2"/>
    <protectedRange sqref="X2:AB2" name="Range1"/>
    <protectedRange sqref="A9:AB16" name="Range3"/>
  </protectedRanges>
  <mergeCells count="46">
    <mergeCell ref="Z6:Z7"/>
    <mergeCell ref="N6:N7"/>
    <mergeCell ref="O6:Q6"/>
    <mergeCell ref="R6:T6"/>
    <mergeCell ref="U6:U7"/>
    <mergeCell ref="V6:X7"/>
    <mergeCell ref="Y6:Y7"/>
    <mergeCell ref="I5:I7"/>
    <mergeCell ref="J5:L5"/>
    <mergeCell ref="A6:A7"/>
    <mergeCell ref="B6:B7"/>
    <mergeCell ref="C6:C7"/>
    <mergeCell ref="F6:F7"/>
    <mergeCell ref="G6:G7"/>
    <mergeCell ref="AC4:AE5"/>
    <mergeCell ref="A3:B3"/>
    <mergeCell ref="AA1:AB1"/>
    <mergeCell ref="E2:I2"/>
    <mergeCell ref="K2:N2"/>
    <mergeCell ref="Q2:T2"/>
    <mergeCell ref="X2:AB2"/>
    <mergeCell ref="C3:I3"/>
    <mergeCell ref="K3:T3"/>
    <mergeCell ref="U3:AB3"/>
    <mergeCell ref="A4:H4"/>
    <mergeCell ref="J4:N4"/>
    <mergeCell ref="O4:Z4"/>
    <mergeCell ref="AA4:AA7"/>
    <mergeCell ref="AB4:AB7"/>
    <mergeCell ref="A5:C5"/>
    <mergeCell ref="W20:AB20"/>
    <mergeCell ref="W19:AB19"/>
    <mergeCell ref="W21:AB21"/>
    <mergeCell ref="A1:D1"/>
    <mergeCell ref="T1:Y1"/>
    <mergeCell ref="E1:S1"/>
    <mergeCell ref="D5:D7"/>
    <mergeCell ref="M5:N5"/>
    <mergeCell ref="O5:Z5"/>
    <mergeCell ref="J6:J7"/>
    <mergeCell ref="K6:K7"/>
    <mergeCell ref="L6:L7"/>
    <mergeCell ref="M6:M7"/>
    <mergeCell ref="H6:H7"/>
    <mergeCell ref="E5:E7"/>
    <mergeCell ref="F5:H5"/>
  </mergeCells>
  <pageMargins left="0.17" right="0.17" top="0.75" bottom="0.75" header="0.3" footer="0.3"/>
  <pageSetup paperSize="9" scale="83" orientation="landscape" blackAndWhite="1" verticalDpi="0" r:id="rId1"/>
  <drawing r:id="rId2"/>
</worksheet>
</file>

<file path=xl/worksheets/sheet46.xml><?xml version="1.0" encoding="utf-8"?>
<worksheet xmlns="http://schemas.openxmlformats.org/spreadsheetml/2006/main" xmlns:r="http://schemas.openxmlformats.org/officeDocument/2006/relationships">
  <sheetPr codeName="Sheet46"/>
  <dimension ref="A1:I46"/>
  <sheetViews>
    <sheetView showGridLines="0" showRowColHeaders="0" workbookViewId="0">
      <selection activeCell="B4" sqref="B4:E4"/>
    </sheetView>
  </sheetViews>
  <sheetFormatPr defaultRowHeight="14.4"/>
  <cols>
    <col min="4" max="4" width="12.5546875" customWidth="1"/>
    <col min="5" max="5" width="12.44140625" customWidth="1"/>
    <col min="7" max="7" width="12.6640625" bestFit="1" customWidth="1"/>
    <col min="8" max="8" width="10" customWidth="1"/>
    <col min="9" max="9" width="11.44140625" customWidth="1"/>
  </cols>
  <sheetData>
    <row r="1" spans="1:9" ht="21">
      <c r="A1" s="1983" t="s">
        <v>1075</v>
      </c>
      <c r="B1" s="1983"/>
      <c r="C1" s="1983"/>
      <c r="D1" s="1983"/>
      <c r="E1" s="1983"/>
      <c r="F1" s="1983"/>
      <c r="G1" s="1983"/>
      <c r="H1" s="1983"/>
      <c r="I1" s="1983"/>
    </row>
    <row r="2" spans="1:9" ht="24.75" customHeight="1">
      <c r="A2" s="1984" t="s">
        <v>1076</v>
      </c>
      <c r="B2" s="1984"/>
      <c r="C2" s="1984"/>
      <c r="D2" s="1984"/>
      <c r="E2" s="1984"/>
      <c r="F2" s="1984"/>
      <c r="G2" s="1984"/>
      <c r="H2" s="1984"/>
      <c r="I2" s="1984"/>
    </row>
    <row r="3" spans="1:9" ht="30" customHeight="1">
      <c r="A3" s="1984"/>
      <c r="B3" s="1984"/>
      <c r="C3" s="1984"/>
      <c r="D3" s="1984"/>
      <c r="E3" s="1984"/>
      <c r="F3" s="1984"/>
      <c r="G3" s="1984"/>
      <c r="H3" s="1984"/>
      <c r="I3" s="1984"/>
    </row>
    <row r="4" spans="1:9" ht="18">
      <c r="A4" s="545">
        <v>1</v>
      </c>
      <c r="B4" s="1985" t="s">
        <v>1077</v>
      </c>
      <c r="C4" s="1985"/>
      <c r="D4" s="1985"/>
      <c r="E4" s="1985"/>
      <c r="F4" s="1986" t="s">
        <v>1536</v>
      </c>
      <c r="G4" s="1986"/>
      <c r="H4" s="1986"/>
      <c r="I4" s="1986"/>
    </row>
    <row r="5" spans="1:9">
      <c r="A5" s="1987">
        <v>2</v>
      </c>
      <c r="B5" s="1988" t="s">
        <v>1078</v>
      </c>
      <c r="C5" s="1988"/>
      <c r="D5" s="1988"/>
      <c r="E5" s="1988"/>
      <c r="F5" s="1989" t="s">
        <v>1535</v>
      </c>
      <c r="G5" s="1989"/>
      <c r="H5" s="1989"/>
      <c r="I5" s="1989"/>
    </row>
    <row r="6" spans="1:9">
      <c r="A6" s="1987"/>
      <c r="B6" s="1988"/>
      <c r="C6" s="1988"/>
      <c r="D6" s="1988"/>
      <c r="E6" s="1988"/>
      <c r="F6" s="1989"/>
      <c r="G6" s="1989"/>
      <c r="H6" s="1989"/>
      <c r="I6" s="1989"/>
    </row>
    <row r="7" spans="1:9">
      <c r="A7" s="1987">
        <v>3</v>
      </c>
      <c r="B7" s="1997" t="s">
        <v>1541</v>
      </c>
      <c r="C7" s="1998"/>
      <c r="D7" s="1998"/>
      <c r="E7" s="1999"/>
      <c r="F7" s="1989" t="s">
        <v>1537</v>
      </c>
      <c r="G7" s="1989"/>
      <c r="H7" s="1989"/>
      <c r="I7" s="1989"/>
    </row>
    <row r="8" spans="1:9">
      <c r="A8" s="1987"/>
      <c r="B8" s="2000"/>
      <c r="C8" s="2001"/>
      <c r="D8" s="2001"/>
      <c r="E8" s="2002"/>
      <c r="F8" s="1989"/>
      <c r="G8" s="1989"/>
      <c r="H8" s="1989"/>
      <c r="I8" s="1989"/>
    </row>
    <row r="9" spans="1:9">
      <c r="A9" s="1987">
        <v>4</v>
      </c>
      <c r="B9" s="1988" t="s">
        <v>1079</v>
      </c>
      <c r="C9" s="1988"/>
      <c r="D9" s="1988"/>
      <c r="E9" s="1988"/>
      <c r="F9" s="1989" t="s">
        <v>1538</v>
      </c>
      <c r="G9" s="1989"/>
      <c r="H9" s="1989"/>
      <c r="I9" s="1989"/>
    </row>
    <row r="10" spans="1:9">
      <c r="A10" s="1987"/>
      <c r="B10" s="1988"/>
      <c r="C10" s="1988"/>
      <c r="D10" s="1988"/>
      <c r="E10" s="1988"/>
      <c r="F10" s="1989"/>
      <c r="G10" s="1989"/>
      <c r="H10" s="1989"/>
      <c r="I10" s="1989"/>
    </row>
    <row r="11" spans="1:9" ht="18">
      <c r="A11" s="1987">
        <v>5</v>
      </c>
      <c r="B11" s="2003" t="s">
        <v>1080</v>
      </c>
      <c r="C11" s="2004"/>
      <c r="D11" s="2004"/>
      <c r="E11" s="2004"/>
      <c r="F11" s="2005" t="s">
        <v>1539</v>
      </c>
      <c r="G11" s="2005"/>
      <c r="H11" s="2005"/>
      <c r="I11" s="546" t="s">
        <v>1081</v>
      </c>
    </row>
    <row r="12" spans="1:9" ht="18">
      <c r="A12" s="1987"/>
      <c r="B12" s="2004"/>
      <c r="C12" s="2004"/>
      <c r="D12" s="2004"/>
      <c r="E12" s="2004"/>
      <c r="F12" s="2005"/>
      <c r="G12" s="2005"/>
      <c r="H12" s="2005"/>
      <c r="I12" s="553">
        <v>27306</v>
      </c>
    </row>
    <row r="13" spans="1:9" ht="18">
      <c r="A13" s="545">
        <v>6</v>
      </c>
      <c r="B13" s="1985" t="s">
        <v>1082</v>
      </c>
      <c r="C13" s="1985"/>
      <c r="D13" s="1985"/>
      <c r="E13" s="1985"/>
      <c r="F13" s="1986">
        <v>9829303549</v>
      </c>
      <c r="G13" s="1986"/>
      <c r="H13" s="1986"/>
      <c r="I13" s="1986"/>
    </row>
    <row r="14" spans="1:9" ht="22.5" customHeight="1">
      <c r="A14" s="1987">
        <v>7</v>
      </c>
      <c r="B14" s="1988" t="s">
        <v>1083</v>
      </c>
      <c r="C14" s="1990"/>
      <c r="D14" s="1990"/>
      <c r="E14" s="1990"/>
      <c r="F14" s="1991" t="s">
        <v>1540</v>
      </c>
      <c r="G14" s="1992"/>
      <c r="H14" s="1992"/>
      <c r="I14" s="1993"/>
    </row>
    <row r="15" spans="1:9">
      <c r="A15" s="1987"/>
      <c r="B15" s="1990"/>
      <c r="C15" s="1990"/>
      <c r="D15" s="1990"/>
      <c r="E15" s="1990"/>
      <c r="F15" s="1994"/>
      <c r="G15" s="1995"/>
      <c r="H15" s="1995"/>
      <c r="I15" s="1996"/>
    </row>
    <row r="16" spans="1:9" ht="18">
      <c r="A16" s="545">
        <v>8</v>
      </c>
      <c r="B16" s="1985" t="s">
        <v>1084</v>
      </c>
      <c r="C16" s="1985"/>
      <c r="D16" s="1985"/>
      <c r="E16" s="1985"/>
      <c r="F16" s="2006">
        <v>22363</v>
      </c>
      <c r="G16" s="2007"/>
      <c r="H16" s="2007"/>
      <c r="I16" s="2007"/>
    </row>
    <row r="17" spans="1:9" ht="18">
      <c r="A17" s="545">
        <v>9</v>
      </c>
      <c r="B17" s="1985" t="s">
        <v>1085</v>
      </c>
      <c r="C17" s="1985"/>
      <c r="D17" s="1985"/>
      <c r="E17" s="1985"/>
      <c r="F17" s="2006">
        <v>32143</v>
      </c>
      <c r="G17" s="2008"/>
      <c r="H17" s="2008"/>
      <c r="I17" s="2008"/>
    </row>
    <row r="18" spans="1:9" ht="18">
      <c r="A18" s="545">
        <v>10</v>
      </c>
      <c r="B18" s="2009" t="s">
        <v>1086</v>
      </c>
      <c r="C18" s="2009"/>
      <c r="D18" s="2010" t="s">
        <v>1087</v>
      </c>
      <c r="E18" s="2011"/>
      <c r="F18" s="2012">
        <v>44286</v>
      </c>
      <c r="G18" s="2013"/>
      <c r="H18" s="2013"/>
      <c r="I18" s="2014"/>
    </row>
    <row r="19" spans="1:9" ht="18">
      <c r="A19" s="545">
        <v>11</v>
      </c>
      <c r="B19" s="1985" t="s">
        <v>1546</v>
      </c>
      <c r="C19" s="1985"/>
      <c r="D19" s="1985"/>
      <c r="E19" s="1985"/>
      <c r="F19" s="2007" t="s">
        <v>1547</v>
      </c>
      <c r="G19" s="2007"/>
      <c r="H19" s="2007"/>
      <c r="I19" s="2007"/>
    </row>
    <row r="20" spans="1:9">
      <c r="A20" s="2016">
        <v>12</v>
      </c>
      <c r="B20" s="2017" t="s">
        <v>1088</v>
      </c>
      <c r="C20" s="2018"/>
      <c r="D20" s="2018"/>
      <c r="E20" s="2017"/>
      <c r="F20" s="2020" t="s">
        <v>1548</v>
      </c>
      <c r="G20" s="2020"/>
      <c r="H20" s="2020"/>
      <c r="I20" s="2020"/>
    </row>
    <row r="21" spans="1:9">
      <c r="A21" s="2016"/>
      <c r="B21" s="2017"/>
      <c r="C21" s="2019"/>
      <c r="D21" s="2019"/>
      <c r="E21" s="2017"/>
      <c r="F21" s="2020"/>
      <c r="G21" s="2020"/>
      <c r="H21" s="2020"/>
      <c r="I21" s="2020"/>
    </row>
    <row r="22" spans="1:9">
      <c r="A22" s="1987">
        <v>13</v>
      </c>
      <c r="B22" s="1990" t="s">
        <v>1089</v>
      </c>
      <c r="C22" s="1990"/>
      <c r="D22" s="1990"/>
      <c r="E22" s="1990"/>
      <c r="F22" s="2020" t="s">
        <v>1549</v>
      </c>
      <c r="G22" s="2020"/>
      <c r="H22" s="2020"/>
      <c r="I22" s="2020"/>
    </row>
    <row r="23" spans="1:9">
      <c r="A23" s="1987"/>
      <c r="B23" s="1990"/>
      <c r="C23" s="1990"/>
      <c r="D23" s="1990"/>
      <c r="E23" s="1990"/>
      <c r="F23" s="2020"/>
      <c r="G23" s="2020"/>
      <c r="H23" s="2020"/>
      <c r="I23" s="2020"/>
    </row>
    <row r="24" spans="1:9" ht="18">
      <c r="A24" s="545">
        <v>14</v>
      </c>
      <c r="B24" s="1985" t="s">
        <v>1090</v>
      </c>
      <c r="C24" s="1985"/>
      <c r="D24" s="1985"/>
      <c r="E24" s="1985"/>
      <c r="F24" s="2021">
        <v>61077382140</v>
      </c>
      <c r="G24" s="2022"/>
      <c r="H24" s="2022"/>
      <c r="I24" s="2023"/>
    </row>
    <row r="25" spans="1:9">
      <c r="A25" s="1987">
        <v>15</v>
      </c>
      <c r="B25" s="2024" t="s">
        <v>1091</v>
      </c>
      <c r="C25" s="2024"/>
      <c r="D25" s="2024"/>
      <c r="E25" s="2024"/>
      <c r="F25" s="2025" t="s">
        <v>1454</v>
      </c>
      <c r="G25" s="2026"/>
      <c r="H25" s="2026"/>
      <c r="I25" s="2027"/>
    </row>
    <row r="26" spans="1:9" ht="18.75" customHeight="1">
      <c r="A26" s="1987"/>
      <c r="B26" s="2024"/>
      <c r="C26" s="2024"/>
      <c r="D26" s="2024"/>
      <c r="E26" s="2024"/>
      <c r="F26" s="2028"/>
      <c r="G26" s="2029"/>
      <c r="H26" s="2029"/>
      <c r="I26" s="2030"/>
    </row>
    <row r="27" spans="1:9" ht="18">
      <c r="A27" s="545">
        <v>16</v>
      </c>
      <c r="B27" s="1985" t="s">
        <v>1092</v>
      </c>
      <c r="C27" s="1985"/>
      <c r="D27" s="1985"/>
      <c r="E27" s="1985"/>
      <c r="F27" s="2015" t="s">
        <v>1550</v>
      </c>
      <c r="G27" s="2015"/>
      <c r="H27" s="2015"/>
      <c r="I27" s="2015"/>
    </row>
    <row r="28" spans="1:9" ht="18">
      <c r="A28" s="545"/>
      <c r="B28" s="1988" t="s">
        <v>1093</v>
      </c>
      <c r="C28" s="1988"/>
      <c r="D28" s="1988"/>
      <c r="E28" s="1988"/>
      <c r="F28" s="2031" t="s">
        <v>1551</v>
      </c>
      <c r="G28" s="2031"/>
      <c r="H28" s="2031"/>
      <c r="I28" s="2031"/>
    </row>
    <row r="29" spans="1:9" ht="18">
      <c r="A29" s="2016">
        <v>17</v>
      </c>
      <c r="B29" s="2032" t="s">
        <v>1094</v>
      </c>
      <c r="C29" s="2033"/>
      <c r="D29" s="2033"/>
      <c r="E29" s="2033"/>
      <c r="F29" s="2033"/>
      <c r="G29" s="2033"/>
      <c r="H29" s="2033"/>
      <c r="I29" s="2034"/>
    </row>
    <row r="30" spans="1:9" ht="72">
      <c r="A30" s="2016"/>
      <c r="B30" s="545" t="s">
        <v>1095</v>
      </c>
      <c r="C30" s="1987" t="s">
        <v>674</v>
      </c>
      <c r="D30" s="1987"/>
      <c r="E30" s="1987"/>
      <c r="F30" s="545" t="s">
        <v>1096</v>
      </c>
      <c r="G30" s="547" t="s">
        <v>1097</v>
      </c>
      <c r="H30" s="548" t="s">
        <v>1098</v>
      </c>
      <c r="I30" s="548" t="s">
        <v>1099</v>
      </c>
    </row>
    <row r="31" spans="1:9" ht="18">
      <c r="A31" s="2016"/>
      <c r="B31" s="549">
        <f>IF(G31&gt;0,1,"")</f>
        <v>1</v>
      </c>
      <c r="C31" s="2035" t="s">
        <v>1542</v>
      </c>
      <c r="D31" s="2035"/>
      <c r="E31" s="2035"/>
      <c r="F31" s="554" t="s">
        <v>1545</v>
      </c>
      <c r="G31" s="555">
        <v>23754</v>
      </c>
      <c r="H31" s="556" t="s">
        <v>1543</v>
      </c>
      <c r="I31" s="556" t="s">
        <v>1544</v>
      </c>
    </row>
    <row r="32" spans="1:9" ht="18">
      <c r="A32" s="2016"/>
      <c r="B32" s="549" t="str">
        <f t="shared" ref="B32:B39" si="0">IF(G32="","",B31+1)</f>
        <v/>
      </c>
      <c r="C32" s="2036"/>
      <c r="D32" s="2036"/>
      <c r="E32" s="2036"/>
      <c r="F32" s="554"/>
      <c r="G32" s="555"/>
      <c r="H32" s="556"/>
      <c r="I32" s="556"/>
    </row>
    <row r="33" spans="1:9" ht="18">
      <c r="A33" s="2016"/>
      <c r="B33" s="549" t="str">
        <f t="shared" si="0"/>
        <v/>
      </c>
      <c r="C33" s="2036"/>
      <c r="D33" s="2036"/>
      <c r="E33" s="2036"/>
      <c r="F33" s="554"/>
      <c r="G33" s="555"/>
      <c r="H33" s="556"/>
      <c r="I33" s="556"/>
    </row>
    <row r="34" spans="1:9" ht="18">
      <c r="A34" s="2016"/>
      <c r="B34" s="549" t="str">
        <f t="shared" si="0"/>
        <v/>
      </c>
      <c r="C34" s="2036"/>
      <c r="D34" s="2036"/>
      <c r="E34" s="2036"/>
      <c r="F34" s="554"/>
      <c r="G34" s="555"/>
      <c r="H34" s="556"/>
      <c r="I34" s="556"/>
    </row>
    <row r="35" spans="1:9" ht="18">
      <c r="A35" s="2016"/>
      <c r="B35" s="549" t="str">
        <f t="shared" si="0"/>
        <v/>
      </c>
      <c r="C35" s="2036"/>
      <c r="D35" s="2036"/>
      <c r="E35" s="2036"/>
      <c r="F35" s="554"/>
      <c r="G35" s="555"/>
      <c r="H35" s="556"/>
      <c r="I35" s="556"/>
    </row>
    <row r="36" spans="1:9" ht="18">
      <c r="A36" s="2016"/>
      <c r="B36" s="549" t="str">
        <f t="shared" si="0"/>
        <v/>
      </c>
      <c r="C36" s="2035"/>
      <c r="D36" s="2035"/>
      <c r="E36" s="2035"/>
      <c r="F36" s="554"/>
      <c r="G36" s="555"/>
      <c r="H36" s="556"/>
      <c r="I36" s="556"/>
    </row>
    <row r="37" spans="1:9" ht="18">
      <c r="A37" s="2016"/>
      <c r="B37" s="549" t="str">
        <f t="shared" si="0"/>
        <v/>
      </c>
      <c r="C37" s="2035"/>
      <c r="D37" s="2035"/>
      <c r="E37" s="2035"/>
      <c r="F37" s="554"/>
      <c r="G37" s="555"/>
      <c r="H37" s="556"/>
      <c r="I37" s="556"/>
    </row>
    <row r="38" spans="1:9" ht="18">
      <c r="A38" s="2016"/>
      <c r="B38" s="549" t="str">
        <f t="shared" si="0"/>
        <v/>
      </c>
      <c r="C38" s="2035"/>
      <c r="D38" s="2035"/>
      <c r="E38" s="2035"/>
      <c r="F38" s="554"/>
      <c r="G38" s="555"/>
      <c r="H38" s="556"/>
      <c r="I38" s="556"/>
    </row>
    <row r="39" spans="1:9" ht="18">
      <c r="A39" s="2016"/>
      <c r="B39" s="549" t="str">
        <f t="shared" si="0"/>
        <v/>
      </c>
      <c r="C39" s="2035"/>
      <c r="D39" s="2035"/>
      <c r="E39" s="2035"/>
      <c r="F39" s="554"/>
      <c r="G39" s="555"/>
      <c r="H39" s="556"/>
      <c r="I39" s="556"/>
    </row>
    <row r="40" spans="1:9" ht="18">
      <c r="A40" s="550"/>
      <c r="B40" s="2040" t="s">
        <v>2475</v>
      </c>
      <c r="C40" s="2040"/>
      <c r="D40" s="2040"/>
      <c r="E40" s="2040"/>
      <c r="F40" s="2040"/>
      <c r="G40" s="2040"/>
      <c r="H40" s="2040"/>
      <c r="I40" s="2040"/>
    </row>
    <row r="41" spans="1:9" ht="14.25" customHeight="1">
      <c r="A41" s="550"/>
      <c r="B41" s="2040" t="str">
        <f>IF([2]Mastersheet!$H$34="YES","Retirement date extended, order copy is attached","")</f>
        <v/>
      </c>
      <c r="C41" s="2040"/>
      <c r="D41" s="2040"/>
      <c r="E41" s="2040"/>
      <c r="F41" s="2040"/>
      <c r="G41" s="2040"/>
      <c r="H41" s="2040"/>
      <c r="I41" s="2040"/>
    </row>
    <row r="42" spans="1:9" ht="7.5" customHeight="1">
      <c r="A42" s="550" t="str">
        <f>[2]C3!A23</f>
        <v/>
      </c>
      <c r="B42" s="551"/>
      <c r="C42" s="2037" t="str">
        <f>[2]C3!B23</f>
        <v/>
      </c>
      <c r="D42" s="2037"/>
      <c r="E42" s="2037"/>
      <c r="F42" s="2037"/>
      <c r="G42" s="2037"/>
      <c r="H42" s="2037"/>
      <c r="I42" s="2037"/>
    </row>
    <row r="43" spans="1:9" ht="7.5" customHeight="1">
      <c r="A43" s="550"/>
      <c r="B43" s="552"/>
      <c r="C43" s="2037"/>
      <c r="D43" s="2037"/>
      <c r="E43" s="2037"/>
      <c r="F43" s="2037"/>
      <c r="G43" s="2037"/>
      <c r="H43" s="2037"/>
      <c r="I43" s="2037"/>
    </row>
    <row r="44" spans="1:9" ht="8.25" customHeight="1">
      <c r="A44" s="550"/>
      <c r="B44" s="552"/>
      <c r="C44" s="552"/>
      <c r="D44" s="552"/>
      <c r="E44" s="552"/>
      <c r="F44" s="552"/>
      <c r="G44" s="552"/>
      <c r="H44" s="552"/>
      <c r="I44" s="552"/>
    </row>
    <row r="45" spans="1:9" ht="16.5" customHeight="1">
      <c r="A45" s="550"/>
      <c r="B45" s="2038" t="s">
        <v>1100</v>
      </c>
      <c r="C45" s="2038"/>
      <c r="D45" s="2038"/>
      <c r="E45" s="2038"/>
      <c r="F45" s="2039" t="s">
        <v>1534</v>
      </c>
      <c r="G45" s="2039"/>
      <c r="H45" s="2039"/>
      <c r="I45" s="2039"/>
    </row>
    <row r="46" spans="1:9" ht="12.75" customHeight="1">
      <c r="A46" s="550"/>
      <c r="B46" s="552"/>
      <c r="C46" s="552"/>
      <c r="D46" s="552"/>
      <c r="E46" s="552"/>
      <c r="F46" s="2039"/>
      <c r="G46" s="2039"/>
      <c r="H46" s="2039"/>
      <c r="I46" s="2039"/>
    </row>
  </sheetData>
  <sheetProtection password="87C9" sheet="1" objects="1" scenarios="1"/>
  <protectedRanges>
    <protectedRange sqref="C31:I39" name="Range6"/>
    <protectedRange sqref="F13:I28" name="Range4"/>
    <protectedRange sqref="F11:H12" name="Range2"/>
    <protectedRange sqref="F4:I10" name="Range1"/>
    <protectedRange sqref="I12" name="Range3"/>
    <protectedRange sqref="D18:E18" name="Range5"/>
  </protectedRanges>
  <mergeCells count="62">
    <mergeCell ref="C42:I43"/>
    <mergeCell ref="B45:E45"/>
    <mergeCell ref="F45:I46"/>
    <mergeCell ref="C36:E36"/>
    <mergeCell ref="C37:E37"/>
    <mergeCell ref="C38:E38"/>
    <mergeCell ref="C39:E39"/>
    <mergeCell ref="B40:I40"/>
    <mergeCell ref="B41:I41"/>
    <mergeCell ref="B28:E28"/>
    <mergeCell ref="F28:I28"/>
    <mergeCell ref="A29:A39"/>
    <mergeCell ref="B29:I29"/>
    <mergeCell ref="C30:E30"/>
    <mergeCell ref="C31:E31"/>
    <mergeCell ref="C32:E32"/>
    <mergeCell ref="C33:E33"/>
    <mergeCell ref="C34:E34"/>
    <mergeCell ref="C35:E35"/>
    <mergeCell ref="B27:E27"/>
    <mergeCell ref="F27:I27"/>
    <mergeCell ref="B19:E19"/>
    <mergeCell ref="F19:I19"/>
    <mergeCell ref="A20:A21"/>
    <mergeCell ref="B20:E21"/>
    <mergeCell ref="F20:I21"/>
    <mergeCell ref="A22:A23"/>
    <mergeCell ref="B22:E23"/>
    <mergeCell ref="F22:I23"/>
    <mergeCell ref="B24:E24"/>
    <mergeCell ref="F24:I24"/>
    <mergeCell ref="A25:A26"/>
    <mergeCell ref="B25:E26"/>
    <mergeCell ref="F25:I26"/>
    <mergeCell ref="B16:E16"/>
    <mergeCell ref="F16:I16"/>
    <mergeCell ref="B17:E17"/>
    <mergeCell ref="F17:I17"/>
    <mergeCell ref="B18:C18"/>
    <mergeCell ref="D18:E18"/>
    <mergeCell ref="F18:I18"/>
    <mergeCell ref="A14:A15"/>
    <mergeCell ref="B14:E15"/>
    <mergeCell ref="F14:I15"/>
    <mergeCell ref="A7:A8"/>
    <mergeCell ref="B7:E8"/>
    <mergeCell ref="F7:I8"/>
    <mergeCell ref="A9:A10"/>
    <mergeCell ref="B9:E10"/>
    <mergeCell ref="F9:I10"/>
    <mergeCell ref="A11:A12"/>
    <mergeCell ref="B11:E12"/>
    <mergeCell ref="F11:H12"/>
    <mergeCell ref="B13:E13"/>
    <mergeCell ref="F13:I13"/>
    <mergeCell ref="A1:I1"/>
    <mergeCell ref="A2:I3"/>
    <mergeCell ref="B4:E4"/>
    <mergeCell ref="F4:I4"/>
    <mergeCell ref="A5:A6"/>
    <mergeCell ref="B5:E6"/>
    <mergeCell ref="F5:I6"/>
  </mergeCells>
  <dataValidations count="2">
    <dataValidation type="list" allowBlank="1" showInputMessage="1" showErrorMessage="1" sqref="H31:H39">
      <formula1>"MARRIED,UNMARRIED"</formula1>
    </dataValidation>
    <dataValidation type="list" allowBlank="1" showInputMessage="1" showErrorMessage="1" sqref="I31:I39">
      <formula1>"EMPLOYED,UNEMPLOYED"</formula1>
    </dataValidation>
  </dataValidations>
  <pageMargins left="0.33" right="0.21" top="0.19" bottom="0.21" header="0.19" footer="0.19"/>
  <pageSetup paperSize="9" scale="95" orientation="portrait" blackAndWhite="1" verticalDpi="0" r:id="rId1"/>
  <drawing r:id="rId2"/>
</worksheet>
</file>

<file path=xl/worksheets/sheet47.xml><?xml version="1.0" encoding="utf-8"?>
<worksheet xmlns="http://schemas.openxmlformats.org/spreadsheetml/2006/main" xmlns:r="http://schemas.openxmlformats.org/officeDocument/2006/relationships">
  <sheetPr codeName="Sheet47"/>
  <dimension ref="A1:U104"/>
  <sheetViews>
    <sheetView showGridLines="0" showRowColHeaders="0" workbookViewId="0">
      <selection activeCell="M16" sqref="M16"/>
    </sheetView>
  </sheetViews>
  <sheetFormatPr defaultRowHeight="14.4"/>
  <cols>
    <col min="9" max="9" width="9.6640625" customWidth="1"/>
    <col min="10" max="10" width="11.109375" customWidth="1"/>
    <col min="11" max="11" width="11" customWidth="1"/>
    <col min="12" max="12" width="11.6640625" customWidth="1"/>
    <col min="16" max="19" width="0" hidden="1" customWidth="1"/>
    <col min="20" max="20" width="10.6640625" hidden="1" customWidth="1"/>
    <col min="21" max="21" width="0" hidden="1" customWidth="1"/>
  </cols>
  <sheetData>
    <row r="1" spans="1:21">
      <c r="A1" s="3"/>
      <c r="B1" s="3"/>
      <c r="C1" s="3"/>
      <c r="D1" s="3"/>
      <c r="E1" s="3"/>
      <c r="F1" s="3"/>
      <c r="G1" s="3"/>
      <c r="H1" s="3"/>
      <c r="I1" s="3"/>
      <c r="J1" s="3"/>
      <c r="K1" s="3"/>
      <c r="L1" s="3"/>
    </row>
    <row r="2" spans="1:21">
      <c r="A2" s="3"/>
      <c r="B2" s="3"/>
      <c r="C2" s="3"/>
      <c r="D2" s="3"/>
      <c r="E2" s="3"/>
      <c r="F2" s="3"/>
      <c r="G2" s="3"/>
      <c r="H2" s="3"/>
      <c r="I2" s="3"/>
      <c r="J2" s="3"/>
      <c r="K2" s="3"/>
      <c r="L2" s="3"/>
    </row>
    <row r="3" spans="1:21">
      <c r="A3" s="3"/>
      <c r="B3" s="3"/>
      <c r="C3" s="3"/>
      <c r="D3" s="3"/>
      <c r="E3" s="3"/>
      <c r="F3" s="3"/>
      <c r="G3" s="3"/>
      <c r="H3" s="3"/>
      <c r="I3" s="3"/>
      <c r="J3" s="3"/>
      <c r="K3" s="3"/>
      <c r="L3" s="3"/>
    </row>
    <row r="4" spans="1:21">
      <c r="A4" s="3"/>
      <c r="B4" s="3"/>
      <c r="C4" s="3"/>
      <c r="D4" s="3"/>
      <c r="E4" s="3"/>
      <c r="F4" s="3"/>
      <c r="G4" s="3"/>
      <c r="H4" s="3"/>
      <c r="I4" s="3"/>
      <c r="J4" s="3"/>
      <c r="K4" s="3"/>
      <c r="L4" s="3"/>
      <c r="Q4" s="38" t="str">
        <f>IF(ISNA(VLOOKUP($N11,$P$5:$U$104,2,FALSE)),"",VLOOKUP($N11,$P$5:$U$104,2,FALSE))</f>
        <v>d`".kk xaxoky</v>
      </c>
      <c r="R4" s="38" t="str">
        <f>IF(ISNA(VLOOKUP($N11,$P$5:$U$104,3,FALSE)),"",VLOOKUP($N11,$P$5:$U$104,3,FALSE))</f>
        <v>अध्यापक ग्रेड III</v>
      </c>
      <c r="S4" s="38" t="str">
        <f>IF(ISNA(VLOOKUP($N11,$P$5:$U$104,4,FALSE)),"",VLOOKUP($N11,$P$5:$U$104,4,FALSE))</f>
        <v>राउप्रावि गोरधनपुरा</v>
      </c>
      <c r="T4" s="191">
        <f>IF(ISNA(VLOOKUP($N11,$P$5:$U$104,5,FALSE)),"",VLOOKUP($N11,$P$5:$U$104,5,FALSE))</f>
        <v>34870</v>
      </c>
      <c r="U4" s="191">
        <f>IF(ISNA(VLOOKUP($N11,$P$5:$U$104,6,FALSE)),"",VLOOKUP($N11,$P$5:$U$104,6,FALSE))</f>
        <v>56795</v>
      </c>
    </row>
    <row r="5" spans="1:21">
      <c r="A5" s="3"/>
      <c r="B5" s="3"/>
      <c r="C5" s="3"/>
      <c r="D5" s="3"/>
      <c r="E5" s="3"/>
      <c r="F5" s="3"/>
      <c r="G5" s="3"/>
      <c r="H5" s="3"/>
      <c r="I5" s="3"/>
      <c r="J5" s="3"/>
      <c r="K5" s="3"/>
      <c r="L5" s="3"/>
      <c r="P5">
        <v>1</v>
      </c>
      <c r="Q5" s="38" t="str">
        <f>EmpDetail!B4</f>
        <v>fd'ku yky cSjok</v>
      </c>
      <c r="R5" s="38" t="str">
        <f>EmpDetail!C4</f>
        <v>प्रधानाचार्य</v>
      </c>
      <c r="S5" s="38" t="str">
        <f>EmpDetail!D4</f>
        <v>राउमावि चौगाई</v>
      </c>
      <c r="T5" s="191">
        <f>EmpDetail!E4</f>
        <v>22656</v>
      </c>
      <c r="U5" s="191">
        <f>IF(T5="","",DATE(YEAR(T5-1)+60,(MONTH(T5-1))+1,0))</f>
        <v>44592</v>
      </c>
    </row>
    <row r="6" spans="1:21">
      <c r="A6" s="3"/>
      <c r="B6" s="3"/>
      <c r="C6" s="3"/>
      <c r="D6" s="3"/>
      <c r="E6" s="3"/>
      <c r="F6" s="3"/>
      <c r="G6" s="3"/>
      <c r="H6" s="3"/>
      <c r="I6" s="3"/>
      <c r="J6" s="3"/>
      <c r="K6" s="3"/>
      <c r="L6" s="3"/>
      <c r="P6" s="420">
        <v>2</v>
      </c>
      <c r="Q6" s="38" t="str">
        <f>EmpDetail!B5</f>
        <v>iwj.k pUn y{kdkj</v>
      </c>
      <c r="R6" s="38" t="str">
        <f>EmpDetail!C5</f>
        <v>व्याख्याता</v>
      </c>
      <c r="S6" s="38" t="str">
        <f>EmpDetail!D5</f>
        <v>राउमावि चौगाई</v>
      </c>
      <c r="T6" s="191">
        <f>EmpDetail!E5</f>
        <v>26122</v>
      </c>
      <c r="U6" s="191">
        <f t="shared" ref="U6:U69" si="0">IF(T6="","",DATE(YEAR(T6-1)+60,(MONTH(T6-1))+1,0))</f>
        <v>48060</v>
      </c>
    </row>
    <row r="7" spans="1:21">
      <c r="A7" s="3"/>
      <c r="B7" s="3"/>
      <c r="C7" s="3"/>
      <c r="D7" s="3"/>
      <c r="E7" s="3"/>
      <c r="F7" s="3"/>
      <c r="G7" s="3"/>
      <c r="H7" s="3"/>
      <c r="I7" s="3"/>
      <c r="J7" s="3"/>
      <c r="K7" s="3"/>
      <c r="L7" s="3"/>
      <c r="P7" s="420">
        <v>3</v>
      </c>
      <c r="Q7" s="38" t="str">
        <f>EmpDetail!B6</f>
        <v>jktsUnz dqekj tSu</v>
      </c>
      <c r="R7" s="38" t="str">
        <f>EmpDetail!C6</f>
        <v>व्याख्याता</v>
      </c>
      <c r="S7" s="38" t="str">
        <f>EmpDetail!D6</f>
        <v>राउमावि चौगाई</v>
      </c>
      <c r="T7" s="191">
        <f>EmpDetail!E6</f>
        <v>25095</v>
      </c>
      <c r="U7" s="191">
        <f t="shared" si="0"/>
        <v>47026</v>
      </c>
    </row>
    <row r="8" spans="1:21">
      <c r="A8" s="3"/>
      <c r="B8" s="3"/>
      <c r="C8" s="3"/>
      <c r="D8" s="3"/>
      <c r="E8" s="3"/>
      <c r="F8" s="3"/>
      <c r="G8" s="3"/>
      <c r="H8" s="3"/>
      <c r="I8" s="3"/>
      <c r="J8" s="3"/>
      <c r="K8" s="3"/>
      <c r="L8" s="3"/>
      <c r="P8" s="420">
        <v>4</v>
      </c>
      <c r="Q8" s="38" t="str">
        <f>EmpDetail!B7</f>
        <v>fd'ku yky cSjok</v>
      </c>
      <c r="R8" s="38" t="str">
        <f>EmpDetail!C7</f>
        <v>व्याख्याता</v>
      </c>
      <c r="S8" s="38" t="str">
        <f>EmpDetail!D7</f>
        <v>राउमावि चौगाई</v>
      </c>
      <c r="T8" s="191">
        <f>EmpDetail!E7</f>
        <v>27217</v>
      </c>
      <c r="U8" s="191">
        <f t="shared" si="0"/>
        <v>49156</v>
      </c>
    </row>
    <row r="9" spans="1:21">
      <c r="A9" s="3"/>
      <c r="B9" s="3"/>
      <c r="C9" s="3"/>
      <c r="D9" s="3"/>
      <c r="E9" s="3"/>
      <c r="F9" s="3"/>
      <c r="G9" s="3"/>
      <c r="H9" s="3"/>
      <c r="I9" s="3"/>
      <c r="J9" s="3"/>
      <c r="K9" s="3"/>
      <c r="L9" s="3"/>
      <c r="M9" s="2041" t="s">
        <v>1524</v>
      </c>
      <c r="N9" s="2042"/>
      <c r="O9" s="2043"/>
      <c r="P9" s="420">
        <v>5</v>
      </c>
      <c r="Q9" s="38" t="str">
        <f>EmpDetail!B8</f>
        <v>lR;ukjk;.k 'kekZ</v>
      </c>
      <c r="R9" s="38" t="str">
        <f>EmpDetail!C8</f>
        <v>वरिष्ठ अध्यापक</v>
      </c>
      <c r="S9" s="38" t="str">
        <f>EmpDetail!D8</f>
        <v>राउमावि चौगाई</v>
      </c>
      <c r="T9" s="191">
        <f>EmpDetail!E8</f>
        <v>22828</v>
      </c>
      <c r="U9" s="191">
        <f t="shared" si="0"/>
        <v>44742</v>
      </c>
    </row>
    <row r="10" spans="1:21">
      <c r="A10" s="3"/>
      <c r="B10" s="3"/>
      <c r="C10" s="3"/>
      <c r="D10" s="3"/>
      <c r="E10" s="3"/>
      <c r="F10" s="3"/>
      <c r="G10" s="3"/>
      <c r="H10" s="3"/>
      <c r="I10" s="3"/>
      <c r="J10" s="3"/>
      <c r="K10" s="3"/>
      <c r="L10" s="3"/>
      <c r="M10" s="2044"/>
      <c r="N10" s="2045"/>
      <c r="O10" s="2046"/>
      <c r="P10" s="420">
        <v>6</v>
      </c>
      <c r="Q10" s="38" t="str">
        <f>EmpDetail!B9</f>
        <v>iq"ik tSu</v>
      </c>
      <c r="R10" s="38" t="str">
        <f>EmpDetail!C9</f>
        <v>वरिष्ठ अध्यापक</v>
      </c>
      <c r="S10" s="38" t="str">
        <f>EmpDetail!D9</f>
        <v>राउमावि चौगाई</v>
      </c>
      <c r="T10" s="191">
        <f>EmpDetail!E9</f>
        <v>23477</v>
      </c>
      <c r="U10" s="191">
        <f t="shared" si="0"/>
        <v>45412</v>
      </c>
    </row>
    <row r="11" spans="1:21">
      <c r="A11" s="3"/>
      <c r="B11" s="3"/>
      <c r="C11" s="3"/>
      <c r="D11" s="3"/>
      <c r="E11" s="3"/>
      <c r="F11" s="3"/>
      <c r="G11" s="3"/>
      <c r="H11" s="3"/>
      <c r="I11" s="3"/>
      <c r="J11" s="3"/>
      <c r="K11" s="3"/>
      <c r="L11" s="3"/>
      <c r="N11" s="2047">
        <v>33</v>
      </c>
      <c r="P11" s="420">
        <v>7</v>
      </c>
      <c r="Q11" s="38" t="str">
        <f>EmpDetail!B10</f>
        <v>vk'kkjke eh.kk</v>
      </c>
      <c r="R11" s="38" t="str">
        <f>EmpDetail!C10</f>
        <v>वरिष्ठ अध्यापक</v>
      </c>
      <c r="S11" s="38" t="str">
        <f>EmpDetail!D10</f>
        <v>राउमावि चौगाई</v>
      </c>
      <c r="T11" s="191">
        <f>EmpDetail!E10</f>
        <v>28652</v>
      </c>
      <c r="U11" s="191">
        <f t="shared" si="0"/>
        <v>50586</v>
      </c>
    </row>
    <row r="12" spans="1:21">
      <c r="A12" s="3"/>
      <c r="B12" s="3"/>
      <c r="C12" s="3"/>
      <c r="D12" s="3"/>
      <c r="E12" s="3"/>
      <c r="F12" s="3"/>
      <c r="G12" s="3"/>
      <c r="H12" s="3"/>
      <c r="I12" s="3"/>
      <c r="J12" s="3"/>
      <c r="K12" s="3"/>
      <c r="L12" s="3"/>
      <c r="N12" s="2048"/>
      <c r="P12" s="420">
        <v>8</v>
      </c>
      <c r="Q12" s="38" t="str">
        <f>EmpDetail!B11</f>
        <v>t;iky flag</v>
      </c>
      <c r="R12" s="38" t="str">
        <f>EmpDetail!C11</f>
        <v>वरिष्ठ अध्यापक</v>
      </c>
      <c r="S12" s="38" t="str">
        <f>EmpDetail!D11</f>
        <v>राउमावि चौगाई</v>
      </c>
      <c r="T12" s="191">
        <f>EmpDetail!E11</f>
        <v>26331</v>
      </c>
      <c r="U12" s="191">
        <f t="shared" si="0"/>
        <v>48273</v>
      </c>
    </row>
    <row r="13" spans="1:21">
      <c r="A13" s="3"/>
      <c r="B13" s="3"/>
      <c r="C13" s="3"/>
      <c r="D13" s="3"/>
      <c r="E13" s="3"/>
      <c r="F13" s="3"/>
      <c r="G13" s="3"/>
      <c r="H13" s="3"/>
      <c r="I13" s="3"/>
      <c r="J13" s="3"/>
      <c r="K13" s="3"/>
      <c r="L13" s="3"/>
      <c r="P13" s="420">
        <v>9</v>
      </c>
      <c r="Q13" s="38" t="str">
        <f>EmpDetail!B12</f>
        <v>jkeizlkn jsxj</v>
      </c>
      <c r="R13" s="38" t="str">
        <f>EmpDetail!C12</f>
        <v>वरिष्ठ अध्यापक</v>
      </c>
      <c r="S13" s="38" t="str">
        <f>EmpDetail!D12</f>
        <v>राउमावि चौगाई</v>
      </c>
      <c r="T13" s="191">
        <f>EmpDetail!E12</f>
        <v>28642</v>
      </c>
      <c r="U13" s="191">
        <f t="shared" si="0"/>
        <v>50556</v>
      </c>
    </row>
    <row r="14" spans="1:21" ht="25.2">
      <c r="A14" s="2049" t="s">
        <v>1101</v>
      </c>
      <c r="B14" s="2049"/>
      <c r="C14" s="2049"/>
      <c r="D14" s="2049"/>
      <c r="E14" s="2049"/>
      <c r="F14" s="2049"/>
      <c r="G14" s="2049"/>
      <c r="H14" s="2049"/>
      <c r="I14" s="2049"/>
      <c r="J14" s="2049"/>
      <c r="K14" s="2049"/>
      <c r="L14" s="2049"/>
      <c r="P14" s="420">
        <v>10</v>
      </c>
      <c r="Q14" s="38" t="str">
        <f>EmpDetail!B13</f>
        <v>egsUnz dqekj tkV</v>
      </c>
      <c r="R14" s="38" t="str">
        <f>EmpDetail!C13</f>
        <v>शारीरिक शिक्षक</v>
      </c>
      <c r="S14" s="38" t="str">
        <f>EmpDetail!D13</f>
        <v>राउमावि चौगाई</v>
      </c>
      <c r="T14" s="191">
        <f>EmpDetail!E13</f>
        <v>27789</v>
      </c>
      <c r="U14" s="191">
        <f t="shared" si="0"/>
        <v>49705</v>
      </c>
    </row>
    <row r="15" spans="1:21" ht="18">
      <c r="A15" s="2050" t="s">
        <v>1102</v>
      </c>
      <c r="B15" s="2050"/>
      <c r="C15" s="2050"/>
      <c r="D15" s="2050"/>
      <c r="E15" s="2050"/>
      <c r="F15" s="2050"/>
      <c r="G15" s="2050"/>
      <c r="H15" s="2050"/>
      <c r="I15" s="2050"/>
      <c r="J15" s="2050"/>
      <c r="K15" s="2050"/>
      <c r="L15" s="2050"/>
      <c r="P15" s="420">
        <v>11</v>
      </c>
      <c r="Q15" s="38" t="str">
        <f>EmpDetail!B14</f>
        <v>NksVw yky jsxj</v>
      </c>
      <c r="R15" s="38" t="str">
        <f>EmpDetail!C14</f>
        <v>अध्यापक ग्रेड III</v>
      </c>
      <c r="S15" s="38" t="str">
        <f>EmpDetail!D14</f>
        <v>राउमावि चौगाई</v>
      </c>
      <c r="T15" s="191">
        <f>EmpDetail!E14</f>
        <v>24663</v>
      </c>
      <c r="U15" s="191">
        <f t="shared" si="0"/>
        <v>46599</v>
      </c>
    </row>
    <row r="16" spans="1:21" ht="12.75" customHeight="1">
      <c r="A16" s="1632"/>
      <c r="B16" s="1632"/>
      <c r="C16" s="1632"/>
      <c r="D16" s="1632"/>
      <c r="E16" s="1632"/>
      <c r="F16" s="1632"/>
      <c r="G16" s="1632"/>
      <c r="H16" s="1632"/>
      <c r="I16" s="1632"/>
      <c r="J16" s="1632"/>
      <c r="K16" s="1632"/>
      <c r="L16" s="1632"/>
      <c r="P16" s="420">
        <v>12</v>
      </c>
      <c r="Q16" s="38" t="str">
        <f>EmpDetail!B15</f>
        <v>dUgS;k yky egkoj</v>
      </c>
      <c r="R16" s="38" t="str">
        <f>EmpDetail!C15</f>
        <v>अध्यापक ग्रेड III</v>
      </c>
      <c r="S16" s="38" t="str">
        <f>EmpDetail!D15</f>
        <v>राउमावि चौगाई</v>
      </c>
      <c r="T16" s="191">
        <f>EmpDetail!E15</f>
        <v>22741</v>
      </c>
      <c r="U16" s="191">
        <f t="shared" si="0"/>
        <v>44681</v>
      </c>
    </row>
    <row r="17" spans="1:21" ht="18">
      <c r="A17" s="508" t="s">
        <v>970</v>
      </c>
      <c r="B17" s="1902" t="str">
        <f>Q4</f>
        <v>d`".kk xaxoky</v>
      </c>
      <c r="C17" s="1902"/>
      <c r="D17" s="1902"/>
      <c r="E17" s="1902"/>
      <c r="F17" s="508" t="s">
        <v>1103</v>
      </c>
      <c r="G17" s="2051" t="str">
        <f>R4</f>
        <v>अध्यापक ग्रेड III</v>
      </c>
      <c r="H17" s="2051"/>
      <c r="I17" s="509" t="s">
        <v>573</v>
      </c>
      <c r="J17" s="2052" t="str">
        <f>S4</f>
        <v>राउप्रावि गोरधनपुरा</v>
      </c>
      <c r="K17" s="2052"/>
      <c r="L17" s="2052"/>
      <c r="P17" s="420">
        <v>13</v>
      </c>
      <c r="Q17" s="38" t="str">
        <f>EmpDetail!B16</f>
        <v>prqHkqZt tkV</v>
      </c>
      <c r="R17" s="38" t="str">
        <f>EmpDetail!C16</f>
        <v>अध्यापक ग्रेड III</v>
      </c>
      <c r="S17" s="38" t="str">
        <f>EmpDetail!D16</f>
        <v>राउमावि चौगाई</v>
      </c>
      <c r="T17" s="191">
        <f>EmpDetail!E16</f>
        <v>27854</v>
      </c>
      <c r="U17" s="191">
        <f t="shared" si="0"/>
        <v>49795</v>
      </c>
    </row>
    <row r="18" spans="1:21" ht="18">
      <c r="A18" s="1632" t="s">
        <v>1104</v>
      </c>
      <c r="B18" s="1632"/>
      <c r="C18" s="1632"/>
      <c r="D18" s="1632"/>
      <c r="E18" s="1632"/>
      <c r="F18" s="1632"/>
      <c r="G18" s="1632"/>
      <c r="H18" s="1632"/>
      <c r="I18" s="1632"/>
      <c r="J18" s="1632"/>
      <c r="K18" s="1632"/>
      <c r="L18" s="1632"/>
      <c r="P18" s="420">
        <v>14</v>
      </c>
      <c r="Q18" s="38" t="str">
        <f>EmpDetail!B17</f>
        <v>vklsQk [kku</v>
      </c>
      <c r="R18" s="38" t="str">
        <f>EmpDetail!C17</f>
        <v>अध्यापक ग्रेड III</v>
      </c>
      <c r="S18" s="38" t="str">
        <f>EmpDetail!D17</f>
        <v>राउमावि चौगाई</v>
      </c>
      <c r="T18" s="191">
        <f>EmpDetail!E17</f>
        <v>25943</v>
      </c>
      <c r="U18" s="191">
        <f t="shared" si="0"/>
        <v>47879</v>
      </c>
    </row>
    <row r="19" spans="1:21" ht="18">
      <c r="A19" s="272" t="s">
        <v>457</v>
      </c>
      <c r="B19" s="2053">
        <f>T4</f>
        <v>34870</v>
      </c>
      <c r="C19" s="2054"/>
      <c r="D19" s="1632" t="s">
        <v>1105</v>
      </c>
      <c r="E19" s="1632"/>
      <c r="F19" s="1632"/>
      <c r="G19" s="1632"/>
      <c r="H19" s="1632"/>
      <c r="I19" s="1632"/>
      <c r="J19" s="1632"/>
      <c r="K19" s="1632"/>
      <c r="L19" s="557">
        <f>U4</f>
        <v>56795</v>
      </c>
      <c r="P19" s="420">
        <v>15</v>
      </c>
      <c r="Q19" s="38" t="str">
        <f>EmpDetail!B18</f>
        <v>lq'khyk cSjok</v>
      </c>
      <c r="R19" s="38" t="str">
        <f>EmpDetail!C18</f>
        <v>कनिष्ठ सहायक</v>
      </c>
      <c r="S19" s="38" t="str">
        <f>EmpDetail!D18</f>
        <v>राउमावि चौगाई</v>
      </c>
      <c r="T19" s="191">
        <f>EmpDetail!E18</f>
        <v>34700</v>
      </c>
      <c r="U19" s="191">
        <f t="shared" si="0"/>
        <v>56614</v>
      </c>
    </row>
    <row r="20" spans="1:21" ht="18">
      <c r="A20" s="1751" t="s">
        <v>1106</v>
      </c>
      <c r="B20" s="1751"/>
      <c r="C20" s="1751"/>
      <c r="D20" s="1751"/>
      <c r="E20" s="1751"/>
      <c r="F20" s="1751"/>
      <c r="G20" s="1751"/>
      <c r="H20" s="1751"/>
      <c r="I20" s="1751"/>
      <c r="J20" s="1751"/>
      <c r="K20" s="1751"/>
      <c r="L20" s="1751"/>
      <c r="P20" s="420">
        <v>16</v>
      </c>
      <c r="Q20" s="38" t="str">
        <f>EmpDetail!B19</f>
        <v>txnh'k izlkn rsyh</v>
      </c>
      <c r="R20" s="38" t="str">
        <f>EmpDetail!C19</f>
        <v>सहायक कर्मचारी</v>
      </c>
      <c r="S20" s="38" t="str">
        <f>EmpDetail!D19</f>
        <v>राउमावि चौगाई</v>
      </c>
      <c r="T20" s="191">
        <f>EmpDetail!E19</f>
        <v>22801</v>
      </c>
      <c r="U20" s="191">
        <f t="shared" si="0"/>
        <v>44742</v>
      </c>
    </row>
    <row r="21" spans="1:21" ht="18">
      <c r="A21" s="272"/>
      <c r="B21" s="1632"/>
      <c r="C21" s="1632"/>
      <c r="D21" s="1632"/>
      <c r="E21" s="1632"/>
      <c r="F21" s="1632"/>
      <c r="G21" s="1632"/>
      <c r="H21" s="1632"/>
      <c r="I21" s="1632"/>
      <c r="J21" s="1632"/>
      <c r="K21" s="1632"/>
      <c r="L21" s="1632"/>
      <c r="P21" s="420">
        <v>17</v>
      </c>
      <c r="Q21" s="38" t="str">
        <f>EmpDetail!B20</f>
        <v>jfoUnz dqekj tSu</v>
      </c>
      <c r="R21" s="38" t="str">
        <f>EmpDetail!C20</f>
        <v>अध्यापक ग्रेड III</v>
      </c>
      <c r="S21" s="38" t="str">
        <f>EmpDetail!D20</f>
        <v>राउप्रावि मोहिनी</v>
      </c>
      <c r="T21" s="191">
        <f>EmpDetail!E20</f>
        <v>24708</v>
      </c>
      <c r="U21" s="191">
        <f t="shared" si="0"/>
        <v>46630</v>
      </c>
    </row>
    <row r="22" spans="1:21" ht="18">
      <c r="A22" s="411" t="s">
        <v>995</v>
      </c>
      <c r="B22" s="1632" t="s">
        <v>1107</v>
      </c>
      <c r="C22" s="1632"/>
      <c r="D22" s="1632"/>
      <c r="E22" s="1632"/>
      <c r="F22" s="1632"/>
      <c r="G22" s="1632"/>
      <c r="H22" s="1632"/>
      <c r="I22" s="1632"/>
      <c r="J22" s="1632"/>
      <c r="K22" s="1632"/>
      <c r="L22" s="1632"/>
      <c r="P22" s="420">
        <v>18</v>
      </c>
      <c r="Q22" s="38" t="str">
        <f>EmpDetail!B21</f>
        <v xml:space="preserve"> ';ke lqUnj ckxkSM</v>
      </c>
      <c r="R22" s="38" t="str">
        <f>EmpDetail!C21</f>
        <v>अध्यापक ग्रेड III</v>
      </c>
      <c r="S22" s="38" t="str">
        <f>EmpDetail!D21</f>
        <v>राउप्रावि मोहिनी</v>
      </c>
      <c r="T22" s="191">
        <f>EmpDetail!E21</f>
        <v>30538</v>
      </c>
      <c r="U22" s="191">
        <f t="shared" si="0"/>
        <v>52474</v>
      </c>
    </row>
    <row r="23" spans="1:21" ht="18">
      <c r="A23" s="272"/>
      <c r="B23" s="1751" t="s">
        <v>1108</v>
      </c>
      <c r="C23" s="1751"/>
      <c r="D23" s="1751"/>
      <c r="E23" s="1751"/>
      <c r="F23" s="1751"/>
      <c r="G23" s="1751"/>
      <c r="H23" s="1751"/>
      <c r="I23" s="1751"/>
      <c r="J23" s="1751"/>
      <c r="K23" s="1751"/>
      <c r="L23" s="1751"/>
      <c r="P23" s="420">
        <v>19</v>
      </c>
      <c r="Q23" s="38" t="str">
        <f>EmpDetail!B22</f>
        <v>d`".kk 'kekZ</v>
      </c>
      <c r="R23" s="38" t="str">
        <f>EmpDetail!C22</f>
        <v>प्रबोधक</v>
      </c>
      <c r="S23" s="38" t="str">
        <f>EmpDetail!D22</f>
        <v>राउप्रावि मोहिनी</v>
      </c>
      <c r="T23" s="191">
        <f>EmpDetail!E22</f>
        <v>26517</v>
      </c>
      <c r="U23" s="191">
        <f t="shared" si="0"/>
        <v>48457</v>
      </c>
    </row>
    <row r="24" spans="1:21" ht="18">
      <c r="A24" s="411" t="s">
        <v>997</v>
      </c>
      <c r="B24" s="1751" t="s">
        <v>1109</v>
      </c>
      <c r="C24" s="1751"/>
      <c r="D24" s="1751"/>
      <c r="E24" s="1751"/>
      <c r="F24" s="1751"/>
      <c r="G24" s="1751"/>
      <c r="H24" s="1751"/>
      <c r="I24" s="1751"/>
      <c r="J24" s="1751"/>
      <c r="K24" s="1751"/>
      <c r="L24" s="1751"/>
      <c r="P24" s="420">
        <v>20</v>
      </c>
      <c r="Q24" s="38" t="str">
        <f>EmpDetail!B23</f>
        <v>/keZsUnz pkS/kjh</v>
      </c>
      <c r="R24" s="38" t="str">
        <f>EmpDetail!C23</f>
        <v>अध्यापक ग्रेड III</v>
      </c>
      <c r="S24" s="38" t="str">
        <f>EmpDetail!D23</f>
        <v>राउप्रावि गोरधनपुरा</v>
      </c>
      <c r="T24" s="191">
        <f>EmpDetail!E23</f>
        <v>32937</v>
      </c>
      <c r="U24" s="191">
        <f t="shared" si="0"/>
        <v>54878</v>
      </c>
    </row>
    <row r="25" spans="1:21" ht="18">
      <c r="A25" s="411"/>
      <c r="B25" s="1751" t="s">
        <v>1110</v>
      </c>
      <c r="C25" s="1751"/>
      <c r="D25" s="1751"/>
      <c r="E25" s="1751"/>
      <c r="F25" s="1751"/>
      <c r="G25" s="1751"/>
      <c r="H25" s="1751"/>
      <c r="I25" s="1751"/>
      <c r="J25" s="1751"/>
      <c r="K25" s="1751"/>
      <c r="L25" s="1751"/>
      <c r="P25" s="420">
        <v>21</v>
      </c>
      <c r="Q25" s="38" t="str">
        <f>EmpDetail!B24</f>
        <v>izgykn ekyh</v>
      </c>
      <c r="R25" s="38" t="str">
        <f>EmpDetail!C24</f>
        <v>प्रबोधक</v>
      </c>
      <c r="S25" s="38" t="str">
        <f>EmpDetail!D24</f>
        <v>राउप्रावि गोरधनपुरा</v>
      </c>
      <c r="T25" s="191">
        <f>EmpDetail!E24</f>
        <v>27248</v>
      </c>
      <c r="U25" s="191">
        <f t="shared" si="0"/>
        <v>49187</v>
      </c>
    </row>
    <row r="26" spans="1:21" ht="18">
      <c r="A26" s="411" t="s">
        <v>999</v>
      </c>
      <c r="B26" s="1751" t="s">
        <v>1111</v>
      </c>
      <c r="C26" s="1751"/>
      <c r="D26" s="1751"/>
      <c r="E26" s="1751"/>
      <c r="F26" s="1751"/>
      <c r="G26" s="1751"/>
      <c r="H26" s="1751"/>
      <c r="I26" s="1751"/>
      <c r="J26" s="1751"/>
      <c r="K26" s="1751"/>
      <c r="L26" s="1751"/>
      <c r="P26" s="420">
        <v>22</v>
      </c>
      <c r="Q26" s="38" t="str">
        <f>EmpDetail!B25</f>
        <v>jken;ky xqtZj</v>
      </c>
      <c r="R26" s="38" t="str">
        <f>EmpDetail!C25</f>
        <v>प्रबोधक</v>
      </c>
      <c r="S26" s="38" t="str">
        <f>EmpDetail!D25</f>
        <v>राउप्रावि सोंदीफल</v>
      </c>
      <c r="T26" s="191">
        <f>EmpDetail!E25</f>
        <v>28355</v>
      </c>
      <c r="U26" s="191">
        <f t="shared" si="0"/>
        <v>50283</v>
      </c>
    </row>
    <row r="27" spans="1:21" ht="18">
      <c r="A27" s="411" t="s">
        <v>1000</v>
      </c>
      <c r="B27" s="1751" t="s">
        <v>1112</v>
      </c>
      <c r="C27" s="1751"/>
      <c r="D27" s="1751"/>
      <c r="E27" s="1751"/>
      <c r="F27" s="1751"/>
      <c r="G27" s="1751"/>
      <c r="H27" s="1751"/>
      <c r="I27" s="1751"/>
      <c r="J27" s="1751"/>
      <c r="K27" s="1751"/>
      <c r="L27" s="1751"/>
      <c r="P27" s="420">
        <v>23</v>
      </c>
      <c r="Q27" s="38" t="str">
        <f>EmpDetail!B26</f>
        <v>vkSeizdk'k tkV</v>
      </c>
      <c r="R27" s="38" t="str">
        <f>EmpDetail!C26</f>
        <v>अध्यापक ग्रेड III</v>
      </c>
      <c r="S27" s="38" t="str">
        <f>EmpDetail!D26</f>
        <v>राउप्रावि सोंदीफल</v>
      </c>
      <c r="T27" s="191">
        <f>EmpDetail!E26</f>
        <v>30255</v>
      </c>
      <c r="U27" s="191">
        <f t="shared" si="0"/>
        <v>52170</v>
      </c>
    </row>
    <row r="28" spans="1:21" ht="18">
      <c r="A28" s="411"/>
      <c r="B28" s="1751" t="s">
        <v>1113</v>
      </c>
      <c r="C28" s="1751"/>
      <c r="D28" s="1751"/>
      <c r="E28" s="1751"/>
      <c r="F28" s="1751"/>
      <c r="G28" s="1751"/>
      <c r="H28" s="1751"/>
      <c r="I28" s="1751"/>
      <c r="J28" s="1751"/>
      <c r="K28" s="1751"/>
      <c r="L28" s="1751"/>
      <c r="P28" s="420">
        <v>24</v>
      </c>
      <c r="Q28" s="38" t="str">
        <f>EmpDetail!B27</f>
        <v>vthr flag</v>
      </c>
      <c r="R28" s="38" t="str">
        <f>EmpDetail!C27</f>
        <v>अध्यापक ग्रेड III</v>
      </c>
      <c r="S28" s="38" t="str">
        <f>EmpDetail!D27</f>
        <v>राप्रावि जानकीवल्लभपुरा</v>
      </c>
      <c r="T28" s="191">
        <f>EmpDetail!E27</f>
        <v>31997</v>
      </c>
      <c r="U28" s="191">
        <f t="shared" si="0"/>
        <v>53935</v>
      </c>
    </row>
    <row r="29" spans="1:21" ht="18">
      <c r="A29" s="411"/>
      <c r="B29" s="1632"/>
      <c r="C29" s="1632"/>
      <c r="D29" s="1632"/>
      <c r="E29" s="1632"/>
      <c r="F29" s="1632"/>
      <c r="G29" s="1632"/>
      <c r="H29" s="1632"/>
      <c r="I29" s="1632"/>
      <c r="J29" s="1632"/>
      <c r="K29" s="1632"/>
      <c r="L29" s="1632"/>
      <c r="P29" s="420">
        <v>25</v>
      </c>
      <c r="Q29" s="38" t="str">
        <f>EmpDetail!B28</f>
        <v>eq[rkj eha;k</v>
      </c>
      <c r="R29" s="38" t="str">
        <f>EmpDetail!C28</f>
        <v>प्रबोधक</v>
      </c>
      <c r="S29" s="38" t="str">
        <f>EmpDetail!D28</f>
        <v>राप्रावि जानकीवल्लभपुरा</v>
      </c>
      <c r="T29" s="191">
        <f>EmpDetail!E28</f>
        <v>27945</v>
      </c>
      <c r="U29" s="191">
        <f t="shared" si="0"/>
        <v>49887</v>
      </c>
    </row>
    <row r="30" spans="1:21" ht="18">
      <c r="A30" s="508" t="s">
        <v>1391</v>
      </c>
      <c r="B30" s="2056" t="s">
        <v>1114</v>
      </c>
      <c r="C30" s="2056"/>
      <c r="D30" s="272"/>
      <c r="E30" s="272"/>
      <c r="F30" s="272"/>
      <c r="G30" s="272"/>
      <c r="H30" s="272"/>
      <c r="I30" s="272"/>
      <c r="J30" s="272"/>
      <c r="K30" s="272"/>
      <c r="L30" s="272"/>
      <c r="P30" s="420">
        <v>26</v>
      </c>
      <c r="Q30" s="38" t="str">
        <f>EmpDetail!B29</f>
        <v xml:space="preserve">eks0 tehy </v>
      </c>
      <c r="R30" s="38" t="str">
        <f>EmpDetail!C29</f>
        <v>प्रबोधक</v>
      </c>
      <c r="S30" s="38" t="str">
        <f>EmpDetail!D29</f>
        <v>राप्रावि रसूलपुरा</v>
      </c>
      <c r="T30" s="191">
        <f>EmpDetail!E29</f>
        <v>25096</v>
      </c>
      <c r="U30" s="191">
        <f t="shared" si="0"/>
        <v>47026</v>
      </c>
    </row>
    <row r="31" spans="1:21" ht="18">
      <c r="A31" s="508" t="s">
        <v>226</v>
      </c>
      <c r="B31" s="2057">
        <f ca="1">TODAY()</f>
        <v>44369</v>
      </c>
      <c r="C31" s="2057"/>
      <c r="D31" s="272"/>
      <c r="E31" s="272"/>
      <c r="F31" s="272"/>
      <c r="G31" s="272"/>
      <c r="H31" s="272"/>
      <c r="I31" s="272"/>
      <c r="J31" s="2055" t="s">
        <v>1115</v>
      </c>
      <c r="K31" s="2055"/>
      <c r="L31" s="2055"/>
      <c r="P31" s="420">
        <v>27</v>
      </c>
      <c r="Q31" s="38" t="str">
        <f>EmpDetail!B30</f>
        <v>lkaojey tkV</v>
      </c>
      <c r="R31" s="38" t="str">
        <f>EmpDetail!C30</f>
        <v>अध्यापक ग्रेड III</v>
      </c>
      <c r="S31" s="38" t="str">
        <f>EmpDetail!D30</f>
        <v>राप्रावि रसूलपुरा</v>
      </c>
      <c r="T31" s="191">
        <f>EmpDetail!E30</f>
        <v>33666</v>
      </c>
      <c r="U31" s="191">
        <f t="shared" si="0"/>
        <v>55609</v>
      </c>
    </row>
    <row r="32" spans="1:21" ht="18">
      <c r="A32" s="1632"/>
      <c r="B32" s="1632"/>
      <c r="C32" s="1632"/>
      <c r="D32" s="1632"/>
      <c r="E32" s="1632"/>
      <c r="F32" s="1632"/>
      <c r="G32" s="1632"/>
      <c r="H32" s="1632"/>
      <c r="I32" s="1632"/>
      <c r="J32" s="1632"/>
      <c r="K32" s="1632"/>
      <c r="L32" s="1632"/>
      <c r="P32" s="420">
        <v>28</v>
      </c>
      <c r="Q32" s="38" t="str">
        <f>EmpDetail!B31</f>
        <v>pkS/kjh eksuk jkekorkj</v>
      </c>
      <c r="R32" s="38" t="str">
        <f>EmpDetail!C31</f>
        <v>अध्यापक ग्रेड III</v>
      </c>
      <c r="S32" s="38" t="str">
        <f>EmpDetail!D31</f>
        <v>राप्रावि मोहिनी ढाणी बाढ</v>
      </c>
      <c r="T32" s="191">
        <f>EmpDetail!E31</f>
        <v>32878</v>
      </c>
      <c r="U32" s="191">
        <f t="shared" si="0"/>
        <v>54819</v>
      </c>
    </row>
    <row r="33" spans="1:21" ht="18">
      <c r="A33" s="2055" t="s">
        <v>1116</v>
      </c>
      <c r="B33" s="2055"/>
      <c r="C33" s="272"/>
      <c r="D33" s="272"/>
      <c r="E33" s="272"/>
      <c r="F33" s="272"/>
      <c r="G33" s="272"/>
      <c r="H33" s="272"/>
      <c r="I33" s="272"/>
      <c r="J33" s="272"/>
      <c r="K33" s="272"/>
      <c r="L33" s="272"/>
      <c r="P33" s="420">
        <v>29</v>
      </c>
      <c r="Q33" s="38" t="str">
        <f>EmpDetail!B32</f>
        <v>rkjkpUn tk;loky</v>
      </c>
      <c r="R33" s="38" t="str">
        <f>EmpDetail!C32</f>
        <v>प्रबोधक</v>
      </c>
      <c r="S33" s="38" t="str">
        <f>EmpDetail!D32</f>
        <v>राप्रावि मोहिनी ढाणी बाढ</v>
      </c>
      <c r="T33" s="191">
        <f>EmpDetail!E32</f>
        <v>28075</v>
      </c>
      <c r="U33" s="191">
        <f t="shared" si="0"/>
        <v>50009</v>
      </c>
    </row>
    <row r="34" spans="1:21" ht="18">
      <c r="A34" s="1777" t="s">
        <v>1117</v>
      </c>
      <c r="B34" s="1777"/>
      <c r="C34" s="1777"/>
      <c r="D34" s="1777"/>
      <c r="E34" s="1777"/>
      <c r="F34" s="1777"/>
      <c r="G34" s="1777"/>
      <c r="H34" s="1777"/>
      <c r="I34" s="1777"/>
      <c r="J34" s="1777"/>
      <c r="K34" s="1777"/>
      <c r="L34" s="1777"/>
      <c r="P34" s="420">
        <v>30</v>
      </c>
      <c r="Q34" s="38" t="str">
        <f>EmpDetail!B33</f>
        <v>jketl ;kno</v>
      </c>
      <c r="R34" s="38" t="str">
        <f>EmpDetail!C33</f>
        <v>अध्यापक ग्रेड III</v>
      </c>
      <c r="S34" s="38" t="str">
        <f>EmpDetail!D33</f>
        <v>राप्रावि बैरवा ढाणी सोन्दीफल</v>
      </c>
      <c r="T34" s="191">
        <f>EmpDetail!E33</f>
        <v>25731</v>
      </c>
      <c r="U34" s="191">
        <f t="shared" si="0"/>
        <v>47664</v>
      </c>
    </row>
    <row r="35" spans="1:21" ht="18">
      <c r="A35" s="1632" t="s">
        <v>1118</v>
      </c>
      <c r="B35" s="1632"/>
      <c r="C35" s="1632"/>
      <c r="D35" s="1632"/>
      <c r="E35" s="1632"/>
      <c r="F35" s="1632"/>
      <c r="G35" s="1632"/>
      <c r="H35" s="1632"/>
      <c r="I35" s="1632"/>
      <c r="J35" s="1632"/>
      <c r="K35" s="1632"/>
      <c r="L35" s="1632"/>
      <c r="P35" s="420">
        <v>31</v>
      </c>
      <c r="Q35" s="38" t="str">
        <f>EmpDetail!B34</f>
        <v>dtksMey eh.kk</v>
      </c>
      <c r="R35" s="38" t="str">
        <f>EmpDetail!C34</f>
        <v>अध्यापक ग्रेड III</v>
      </c>
      <c r="S35" s="38" t="str">
        <f>EmpDetail!D34</f>
        <v>राप्रावि बैरवा ढाणी सोन्दीफल</v>
      </c>
      <c r="T35" s="191">
        <f>EmpDetail!E34</f>
        <v>33055</v>
      </c>
      <c r="U35" s="191">
        <f t="shared" si="0"/>
        <v>54969</v>
      </c>
    </row>
    <row r="36" spans="1:21" ht="18">
      <c r="A36" s="1632"/>
      <c r="B36" s="1632"/>
      <c r="C36" s="1632"/>
      <c r="D36" s="1632"/>
      <c r="E36" s="1632"/>
      <c r="F36" s="1632"/>
      <c r="G36" s="1632"/>
      <c r="H36" s="1632"/>
      <c r="I36" s="1632"/>
      <c r="J36" s="1632"/>
      <c r="K36" s="1632"/>
      <c r="L36" s="1632"/>
      <c r="P36" s="420">
        <v>32</v>
      </c>
      <c r="Q36" s="38" t="str">
        <f>EmpDetail!B35</f>
        <v>/kaut; xkSRre</v>
      </c>
      <c r="R36" s="38" t="str">
        <f>EmpDetail!C35</f>
        <v>अध्यापक ग्रेड III</v>
      </c>
      <c r="S36" s="38" t="str">
        <f>EmpDetail!D35</f>
        <v>राउप्रावि गोरधनपुरा</v>
      </c>
      <c r="T36" s="191">
        <f>EmpDetail!E35</f>
        <v>31649</v>
      </c>
      <c r="U36" s="191">
        <f t="shared" si="0"/>
        <v>53570</v>
      </c>
    </row>
    <row r="37" spans="1:21" ht="18">
      <c r="A37" s="228"/>
      <c r="B37" s="228"/>
      <c r="C37" s="228"/>
      <c r="D37" s="228"/>
      <c r="E37" s="228"/>
      <c r="F37" s="228"/>
      <c r="G37" s="228"/>
      <c r="H37" s="228"/>
      <c r="I37" s="228"/>
      <c r="J37" s="2055" t="s">
        <v>1115</v>
      </c>
      <c r="K37" s="2055"/>
      <c r="L37" s="2055"/>
      <c r="P37" s="420">
        <v>33</v>
      </c>
      <c r="Q37" s="38" t="str">
        <f>EmpDetail!B36</f>
        <v>d`".kk xaxoky</v>
      </c>
      <c r="R37" s="38" t="str">
        <f>EmpDetail!C36</f>
        <v>अध्यापक ग्रेड III</v>
      </c>
      <c r="S37" s="38" t="str">
        <f>EmpDetail!D36</f>
        <v>राउप्रावि गोरधनपुरा</v>
      </c>
      <c r="T37" s="191">
        <f>EmpDetail!E36</f>
        <v>34870</v>
      </c>
      <c r="U37" s="191">
        <f t="shared" si="0"/>
        <v>56795</v>
      </c>
    </row>
    <row r="38" spans="1:21">
      <c r="P38" s="420">
        <v>34</v>
      </c>
      <c r="Q38" s="38" t="str">
        <f>EmpDetail!B37</f>
        <v>n'kjFk dqekj ;kno</v>
      </c>
      <c r="R38" s="38" t="str">
        <f>EmpDetail!C37</f>
        <v>अध्यापक ग्रेड III</v>
      </c>
      <c r="S38" s="38" t="str">
        <f>EmpDetail!D37</f>
        <v>राउप्रावि सोंदीफल</v>
      </c>
      <c r="T38" s="191">
        <f>EmpDetail!E37</f>
        <v>33239</v>
      </c>
      <c r="U38" s="191">
        <f t="shared" si="0"/>
        <v>55153</v>
      </c>
    </row>
    <row r="39" spans="1:21">
      <c r="P39" s="420">
        <v>35</v>
      </c>
      <c r="Q39" s="38" t="str">
        <f>EmpDetail!B38</f>
        <v>d`".k yky tkV</v>
      </c>
      <c r="R39" s="38" t="str">
        <f>EmpDetail!C38</f>
        <v>अध्यापक ग्रेड III</v>
      </c>
      <c r="S39" s="38" t="str">
        <f>EmpDetail!D38</f>
        <v>राउप्रावि सोंदीफल</v>
      </c>
      <c r="T39" s="191">
        <f>EmpDetail!E38</f>
        <v>33072</v>
      </c>
      <c r="U39" s="191">
        <f t="shared" si="0"/>
        <v>55000</v>
      </c>
    </row>
    <row r="40" spans="1:21">
      <c r="P40" s="420">
        <v>36</v>
      </c>
      <c r="Q40" s="38" t="str">
        <f>EmpDetail!B39</f>
        <v>nhisUnz dqekj iztkir</v>
      </c>
      <c r="R40" s="38" t="str">
        <f>EmpDetail!C39</f>
        <v>अध्यापक ग्रेड III</v>
      </c>
      <c r="S40" s="38" t="str">
        <f>EmpDetail!D39</f>
        <v>राउप्रावि सोंदीफल</v>
      </c>
      <c r="T40" s="191">
        <f>EmpDetail!E39</f>
        <v>34527</v>
      </c>
      <c r="U40" s="191">
        <f t="shared" si="0"/>
        <v>56461</v>
      </c>
    </row>
    <row r="41" spans="1:21">
      <c r="P41" s="420">
        <v>37</v>
      </c>
      <c r="Q41" s="38" t="str">
        <f>EmpDetail!B40</f>
        <v>uohu dqekj</v>
      </c>
      <c r="R41" s="38" t="str">
        <f>EmpDetail!C40</f>
        <v>अध्यापक ग्रेड III</v>
      </c>
      <c r="S41" s="38" t="str">
        <f>EmpDetail!D40</f>
        <v>राउप्रावि मोहिनी</v>
      </c>
      <c r="T41" s="191">
        <f>EmpDetail!E40</f>
        <v>34802</v>
      </c>
      <c r="U41" s="191">
        <f t="shared" si="0"/>
        <v>56734</v>
      </c>
    </row>
    <row r="42" spans="1:21">
      <c r="P42" s="420">
        <v>38</v>
      </c>
      <c r="Q42" s="38" t="str">
        <f>EmpDetail!B41</f>
        <v>ehrs'k dqekj 'kekZ</v>
      </c>
      <c r="R42" s="38" t="str">
        <f>EmpDetail!C41</f>
        <v>अध्यापक ग्रेड III</v>
      </c>
      <c r="S42" s="38" t="str">
        <f>EmpDetail!D41</f>
        <v>राउप्रावि मोहिनी</v>
      </c>
      <c r="T42" s="191">
        <f>EmpDetail!E41</f>
        <v>32733</v>
      </c>
      <c r="U42" s="191">
        <f t="shared" si="0"/>
        <v>54666</v>
      </c>
    </row>
    <row r="43" spans="1:21">
      <c r="P43" s="420">
        <v>39</v>
      </c>
      <c r="Q43" s="38" t="str">
        <f>EmpDetail!B42</f>
        <v>eUtw eh.kk</v>
      </c>
      <c r="R43" s="38" t="str">
        <f>EmpDetail!C42</f>
        <v>वरिष्ठ अध्यापक</v>
      </c>
      <c r="S43" s="38" t="str">
        <f>EmpDetail!D42</f>
        <v>राउप्रावि गोरधनपुरा</v>
      </c>
      <c r="T43" s="191">
        <f>EmpDetail!E42</f>
        <v>33244</v>
      </c>
      <c r="U43" s="191">
        <f t="shared" si="0"/>
        <v>55184</v>
      </c>
    </row>
    <row r="44" spans="1:21">
      <c r="P44" s="420">
        <v>40</v>
      </c>
      <c r="Q44" s="38" t="str">
        <f>EmpDetail!B43</f>
        <v>eatw pkS/kjh</v>
      </c>
      <c r="R44" s="38" t="str">
        <f>EmpDetail!C43</f>
        <v>वरिष्ठ अध्यापक</v>
      </c>
      <c r="S44" s="38" t="str">
        <f>EmpDetail!D43</f>
        <v>राउप्रावि सोंदीफल</v>
      </c>
      <c r="T44" s="191">
        <f>EmpDetail!E43</f>
        <v>33454</v>
      </c>
      <c r="U44" s="191">
        <f t="shared" si="0"/>
        <v>55396</v>
      </c>
    </row>
    <row r="45" spans="1:21">
      <c r="P45" s="420">
        <v>41</v>
      </c>
      <c r="Q45" s="38">
        <f>EmpDetail!B44</f>
        <v>0</v>
      </c>
      <c r="R45" s="38">
        <f>EmpDetail!C44</f>
        <v>0</v>
      </c>
      <c r="S45" s="38">
        <f>EmpDetail!D44</f>
        <v>0</v>
      </c>
      <c r="T45" s="191">
        <f>EmpDetail!E44</f>
        <v>0</v>
      </c>
      <c r="U45" s="191" t="e">
        <f t="shared" si="0"/>
        <v>#NUM!</v>
      </c>
    </row>
    <row r="46" spans="1:21">
      <c r="P46" s="420">
        <v>42</v>
      </c>
      <c r="Q46" s="38">
        <f>EmpDetail!B45</f>
        <v>0</v>
      </c>
      <c r="R46" s="38">
        <f>EmpDetail!C45</f>
        <v>0</v>
      </c>
      <c r="S46" s="38">
        <f>EmpDetail!D45</f>
        <v>0</v>
      </c>
      <c r="T46" s="191">
        <f>EmpDetail!E45</f>
        <v>0</v>
      </c>
      <c r="U46" s="191" t="e">
        <f t="shared" si="0"/>
        <v>#NUM!</v>
      </c>
    </row>
    <row r="47" spans="1:21">
      <c r="P47" s="420">
        <v>43</v>
      </c>
      <c r="Q47" s="38">
        <f>EmpDetail!B46</f>
        <v>0</v>
      </c>
      <c r="R47" s="38">
        <f>EmpDetail!C46</f>
        <v>0</v>
      </c>
      <c r="S47" s="38">
        <f>EmpDetail!D46</f>
        <v>0</v>
      </c>
      <c r="T47" s="191">
        <f>EmpDetail!E46</f>
        <v>0</v>
      </c>
      <c r="U47" s="191" t="e">
        <f t="shared" si="0"/>
        <v>#NUM!</v>
      </c>
    </row>
    <row r="48" spans="1:21">
      <c r="P48" s="420">
        <v>44</v>
      </c>
      <c r="Q48" s="38">
        <f>EmpDetail!B47</f>
        <v>0</v>
      </c>
      <c r="R48" s="38">
        <f>EmpDetail!C47</f>
        <v>0</v>
      </c>
      <c r="S48" s="38">
        <f>EmpDetail!D47</f>
        <v>0</v>
      </c>
      <c r="T48" s="191">
        <f>EmpDetail!E47</f>
        <v>0</v>
      </c>
      <c r="U48" s="191" t="e">
        <f t="shared" si="0"/>
        <v>#NUM!</v>
      </c>
    </row>
    <row r="49" spans="16:21">
      <c r="P49" s="420">
        <v>45</v>
      </c>
      <c r="Q49" s="38">
        <f>EmpDetail!B48</f>
        <v>0</v>
      </c>
      <c r="R49" s="38">
        <f>EmpDetail!C48</f>
        <v>0</v>
      </c>
      <c r="S49" s="38">
        <f>EmpDetail!D48</f>
        <v>0</v>
      </c>
      <c r="T49" s="191">
        <f>EmpDetail!E48</f>
        <v>0</v>
      </c>
      <c r="U49" s="191" t="e">
        <f t="shared" si="0"/>
        <v>#NUM!</v>
      </c>
    </row>
    <row r="50" spans="16:21">
      <c r="P50" s="420">
        <v>46</v>
      </c>
      <c r="Q50" s="38">
        <f>EmpDetail!B49</f>
        <v>0</v>
      </c>
      <c r="R50" s="38">
        <f>EmpDetail!C49</f>
        <v>0</v>
      </c>
      <c r="S50" s="38">
        <f>EmpDetail!D49</f>
        <v>0</v>
      </c>
      <c r="T50" s="191">
        <f>EmpDetail!E49</f>
        <v>0</v>
      </c>
      <c r="U50" s="191" t="e">
        <f t="shared" si="0"/>
        <v>#NUM!</v>
      </c>
    </row>
    <row r="51" spans="16:21">
      <c r="P51" s="420">
        <v>47</v>
      </c>
      <c r="Q51" s="38">
        <f>EmpDetail!B50</f>
        <v>0</v>
      </c>
      <c r="R51" s="38">
        <f>EmpDetail!C50</f>
        <v>0</v>
      </c>
      <c r="S51" s="38">
        <f>EmpDetail!D50</f>
        <v>0</v>
      </c>
      <c r="T51" s="191">
        <f>EmpDetail!E50</f>
        <v>0</v>
      </c>
      <c r="U51" s="191" t="e">
        <f t="shared" si="0"/>
        <v>#NUM!</v>
      </c>
    </row>
    <row r="52" spans="16:21">
      <c r="P52" s="420">
        <v>48</v>
      </c>
      <c r="Q52" s="38">
        <f>EmpDetail!B51</f>
        <v>0</v>
      </c>
      <c r="R52" s="38">
        <f>EmpDetail!C51</f>
        <v>0</v>
      </c>
      <c r="S52" s="38">
        <f>EmpDetail!D51</f>
        <v>0</v>
      </c>
      <c r="T52" s="191">
        <f>EmpDetail!E51</f>
        <v>0</v>
      </c>
      <c r="U52" s="191" t="e">
        <f t="shared" si="0"/>
        <v>#NUM!</v>
      </c>
    </row>
    <row r="53" spans="16:21">
      <c r="P53" s="420">
        <v>49</v>
      </c>
      <c r="Q53" s="38">
        <f>EmpDetail!B52</f>
        <v>0</v>
      </c>
      <c r="R53" s="38">
        <f>EmpDetail!C52</f>
        <v>0</v>
      </c>
      <c r="S53" s="38">
        <f>EmpDetail!D52</f>
        <v>0</v>
      </c>
      <c r="T53" s="191">
        <f>EmpDetail!E52</f>
        <v>0</v>
      </c>
      <c r="U53" s="191" t="e">
        <f t="shared" si="0"/>
        <v>#NUM!</v>
      </c>
    </row>
    <row r="54" spans="16:21">
      <c r="P54" s="420">
        <v>50</v>
      </c>
      <c r="Q54" s="38">
        <f>EmpDetail!B53</f>
        <v>0</v>
      </c>
      <c r="R54" s="38">
        <f>EmpDetail!C53</f>
        <v>0</v>
      </c>
      <c r="S54" s="38">
        <f>EmpDetail!D53</f>
        <v>0</v>
      </c>
      <c r="T54" s="191">
        <f>EmpDetail!E53</f>
        <v>0</v>
      </c>
      <c r="U54" s="191" t="e">
        <f t="shared" si="0"/>
        <v>#NUM!</v>
      </c>
    </row>
    <row r="55" spans="16:21">
      <c r="P55" s="420">
        <v>51</v>
      </c>
      <c r="Q55" s="38">
        <f>EmpDetail!B54</f>
        <v>0</v>
      </c>
      <c r="R55" s="38">
        <f>EmpDetail!C54</f>
        <v>0</v>
      </c>
      <c r="S55" s="38">
        <f>EmpDetail!D54</f>
        <v>0</v>
      </c>
      <c r="T55" s="191">
        <f>EmpDetail!E54</f>
        <v>0</v>
      </c>
      <c r="U55" s="191" t="e">
        <f t="shared" si="0"/>
        <v>#NUM!</v>
      </c>
    </row>
    <row r="56" spans="16:21">
      <c r="P56" s="420">
        <v>52</v>
      </c>
      <c r="Q56" s="38">
        <f>EmpDetail!B55</f>
        <v>0</v>
      </c>
      <c r="R56" s="38">
        <f>EmpDetail!C55</f>
        <v>0</v>
      </c>
      <c r="S56" s="38">
        <f>EmpDetail!D55</f>
        <v>0</v>
      </c>
      <c r="T56" s="191">
        <f>EmpDetail!E55</f>
        <v>0</v>
      </c>
      <c r="U56" s="191" t="e">
        <f t="shared" si="0"/>
        <v>#NUM!</v>
      </c>
    </row>
    <row r="57" spans="16:21">
      <c r="P57" s="420">
        <v>53</v>
      </c>
      <c r="Q57" s="38">
        <f>EmpDetail!B56</f>
        <v>0</v>
      </c>
      <c r="R57" s="38">
        <f>EmpDetail!C56</f>
        <v>0</v>
      </c>
      <c r="S57" s="38">
        <f>EmpDetail!D56</f>
        <v>0</v>
      </c>
      <c r="T57" s="191">
        <f>EmpDetail!E56</f>
        <v>0</v>
      </c>
      <c r="U57" s="191" t="e">
        <f t="shared" si="0"/>
        <v>#NUM!</v>
      </c>
    </row>
    <row r="58" spans="16:21">
      <c r="P58" s="420">
        <v>54</v>
      </c>
      <c r="Q58" s="38">
        <f>EmpDetail!B57</f>
        <v>0</v>
      </c>
      <c r="R58" s="38">
        <f>EmpDetail!C57</f>
        <v>0</v>
      </c>
      <c r="S58" s="38">
        <f>EmpDetail!D57</f>
        <v>0</v>
      </c>
      <c r="T58" s="191">
        <f>EmpDetail!E57</f>
        <v>0</v>
      </c>
      <c r="U58" s="191" t="e">
        <f t="shared" si="0"/>
        <v>#NUM!</v>
      </c>
    </row>
    <row r="59" spans="16:21">
      <c r="P59" s="420">
        <v>55</v>
      </c>
      <c r="Q59" s="38">
        <f>EmpDetail!B58</f>
        <v>0</v>
      </c>
      <c r="R59" s="38">
        <f>EmpDetail!C58</f>
        <v>0</v>
      </c>
      <c r="S59" s="38">
        <f>EmpDetail!D58</f>
        <v>0</v>
      </c>
      <c r="T59" s="191">
        <f>EmpDetail!E58</f>
        <v>0</v>
      </c>
      <c r="U59" s="191" t="e">
        <f t="shared" si="0"/>
        <v>#NUM!</v>
      </c>
    </row>
    <row r="60" spans="16:21">
      <c r="P60" s="420">
        <v>56</v>
      </c>
      <c r="Q60" s="38">
        <f>EmpDetail!B59</f>
        <v>0</v>
      </c>
      <c r="R60" s="38">
        <f>EmpDetail!C59</f>
        <v>0</v>
      </c>
      <c r="S60" s="38">
        <f>EmpDetail!D59</f>
        <v>0</v>
      </c>
      <c r="T60" s="191">
        <f>EmpDetail!E59</f>
        <v>0</v>
      </c>
      <c r="U60" s="191" t="e">
        <f t="shared" si="0"/>
        <v>#NUM!</v>
      </c>
    </row>
    <row r="61" spans="16:21">
      <c r="P61" s="420">
        <v>57</v>
      </c>
      <c r="Q61" s="38">
        <f>EmpDetail!B60</f>
        <v>0</v>
      </c>
      <c r="R61" s="38">
        <f>EmpDetail!C60</f>
        <v>0</v>
      </c>
      <c r="S61" s="38">
        <f>EmpDetail!D60</f>
        <v>0</v>
      </c>
      <c r="T61" s="191">
        <f>EmpDetail!E60</f>
        <v>0</v>
      </c>
      <c r="U61" s="191" t="e">
        <f t="shared" si="0"/>
        <v>#NUM!</v>
      </c>
    </row>
    <row r="62" spans="16:21">
      <c r="P62" s="420">
        <v>58</v>
      </c>
      <c r="Q62" s="38">
        <f>EmpDetail!B61</f>
        <v>0</v>
      </c>
      <c r="R62" s="38">
        <f>EmpDetail!C61</f>
        <v>0</v>
      </c>
      <c r="S62" s="38">
        <f>EmpDetail!D61</f>
        <v>0</v>
      </c>
      <c r="T62" s="191">
        <f>EmpDetail!E61</f>
        <v>0</v>
      </c>
      <c r="U62" s="191" t="e">
        <f t="shared" si="0"/>
        <v>#NUM!</v>
      </c>
    </row>
    <row r="63" spans="16:21">
      <c r="P63" s="420">
        <v>59</v>
      </c>
      <c r="Q63" s="38">
        <f>EmpDetail!B62</f>
        <v>0</v>
      </c>
      <c r="R63" s="38">
        <f>EmpDetail!C62</f>
        <v>0</v>
      </c>
      <c r="S63" s="38">
        <f>EmpDetail!D62</f>
        <v>0</v>
      </c>
      <c r="T63" s="191">
        <f>EmpDetail!E62</f>
        <v>0</v>
      </c>
      <c r="U63" s="191" t="e">
        <f t="shared" si="0"/>
        <v>#NUM!</v>
      </c>
    </row>
    <row r="64" spans="16:21">
      <c r="P64" s="420">
        <v>60</v>
      </c>
      <c r="Q64" s="38">
        <f>EmpDetail!B63</f>
        <v>0</v>
      </c>
      <c r="R64" s="38">
        <f>EmpDetail!C63</f>
        <v>0</v>
      </c>
      <c r="S64" s="38">
        <f>EmpDetail!D63</f>
        <v>0</v>
      </c>
      <c r="T64" s="191">
        <f>EmpDetail!E63</f>
        <v>0</v>
      </c>
      <c r="U64" s="191" t="e">
        <f t="shared" si="0"/>
        <v>#NUM!</v>
      </c>
    </row>
    <row r="65" spans="16:21">
      <c r="P65" s="420">
        <v>61</v>
      </c>
      <c r="Q65" s="38">
        <f>EmpDetail!B64</f>
        <v>0</v>
      </c>
      <c r="R65" s="38">
        <f>EmpDetail!C64</f>
        <v>0</v>
      </c>
      <c r="S65" s="38">
        <f>EmpDetail!D64</f>
        <v>0</v>
      </c>
      <c r="T65" s="191">
        <f>EmpDetail!E64</f>
        <v>0</v>
      </c>
      <c r="U65" s="191" t="e">
        <f t="shared" si="0"/>
        <v>#NUM!</v>
      </c>
    </row>
    <row r="66" spans="16:21">
      <c r="P66" s="420">
        <v>62</v>
      </c>
      <c r="Q66" s="38">
        <f>EmpDetail!B65</f>
        <v>0</v>
      </c>
      <c r="R66" s="38">
        <f>EmpDetail!C65</f>
        <v>0</v>
      </c>
      <c r="S66" s="38">
        <f>EmpDetail!D65</f>
        <v>0</v>
      </c>
      <c r="T66" s="191">
        <f>EmpDetail!E65</f>
        <v>0</v>
      </c>
      <c r="U66" s="191" t="e">
        <f t="shared" si="0"/>
        <v>#NUM!</v>
      </c>
    </row>
    <row r="67" spans="16:21">
      <c r="P67" s="420">
        <v>63</v>
      </c>
      <c r="Q67" s="38">
        <f>EmpDetail!B66</f>
        <v>0</v>
      </c>
      <c r="R67" s="38">
        <f>EmpDetail!C66</f>
        <v>0</v>
      </c>
      <c r="S67" s="38">
        <f>EmpDetail!D66</f>
        <v>0</v>
      </c>
      <c r="T67" s="191">
        <f>EmpDetail!E66</f>
        <v>0</v>
      </c>
      <c r="U67" s="191" t="e">
        <f t="shared" si="0"/>
        <v>#NUM!</v>
      </c>
    </row>
    <row r="68" spans="16:21">
      <c r="P68" s="420">
        <v>64</v>
      </c>
      <c r="Q68" s="38">
        <f>EmpDetail!B67</f>
        <v>0</v>
      </c>
      <c r="R68" s="38">
        <f>EmpDetail!C67</f>
        <v>0</v>
      </c>
      <c r="S68" s="38">
        <f>EmpDetail!D67</f>
        <v>0</v>
      </c>
      <c r="T68" s="191">
        <f>EmpDetail!E67</f>
        <v>0</v>
      </c>
      <c r="U68" s="191" t="e">
        <f t="shared" si="0"/>
        <v>#NUM!</v>
      </c>
    </row>
    <row r="69" spans="16:21">
      <c r="P69" s="420">
        <v>65</v>
      </c>
      <c r="Q69" s="38">
        <f>EmpDetail!B68</f>
        <v>0</v>
      </c>
      <c r="R69" s="38">
        <f>EmpDetail!C68</f>
        <v>0</v>
      </c>
      <c r="S69" s="38">
        <f>EmpDetail!D68</f>
        <v>0</v>
      </c>
      <c r="T69" s="191">
        <f>EmpDetail!E68</f>
        <v>0</v>
      </c>
      <c r="U69" s="191" t="e">
        <f t="shared" si="0"/>
        <v>#NUM!</v>
      </c>
    </row>
    <row r="70" spans="16:21">
      <c r="P70" s="420">
        <v>66</v>
      </c>
      <c r="Q70" s="38">
        <f>EmpDetail!B69</f>
        <v>0</v>
      </c>
      <c r="R70" s="38">
        <f>EmpDetail!C69</f>
        <v>0</v>
      </c>
      <c r="S70" s="38">
        <f>EmpDetail!D69</f>
        <v>0</v>
      </c>
      <c r="T70" s="191">
        <f>EmpDetail!E69</f>
        <v>0</v>
      </c>
      <c r="U70" s="191" t="e">
        <f t="shared" ref="U70:U104" si="1">IF(T70="","",DATE(YEAR(T70-1)+60,(MONTH(T70-1))+1,0))</f>
        <v>#NUM!</v>
      </c>
    </row>
    <row r="71" spans="16:21">
      <c r="P71" s="420">
        <v>67</v>
      </c>
      <c r="Q71" s="38">
        <f>EmpDetail!B70</f>
        <v>0</v>
      </c>
      <c r="R71" s="38">
        <f>EmpDetail!C70</f>
        <v>0</v>
      </c>
      <c r="S71" s="38">
        <f>EmpDetail!D70</f>
        <v>0</v>
      </c>
      <c r="T71" s="191">
        <f>EmpDetail!E70</f>
        <v>0</v>
      </c>
      <c r="U71" s="191" t="e">
        <f t="shared" si="1"/>
        <v>#NUM!</v>
      </c>
    </row>
    <row r="72" spans="16:21">
      <c r="P72" s="420">
        <v>68</v>
      </c>
      <c r="Q72" s="38">
        <f>EmpDetail!B71</f>
        <v>0</v>
      </c>
      <c r="R72" s="38">
        <f>EmpDetail!C71</f>
        <v>0</v>
      </c>
      <c r="S72" s="38">
        <f>EmpDetail!D71</f>
        <v>0</v>
      </c>
      <c r="T72" s="191">
        <f>EmpDetail!E71</f>
        <v>0</v>
      </c>
      <c r="U72" s="191" t="e">
        <f t="shared" si="1"/>
        <v>#NUM!</v>
      </c>
    </row>
    <row r="73" spans="16:21">
      <c r="P73" s="420">
        <v>69</v>
      </c>
      <c r="Q73" s="38">
        <f>EmpDetail!B72</f>
        <v>0</v>
      </c>
      <c r="R73" s="38">
        <f>EmpDetail!C72</f>
        <v>0</v>
      </c>
      <c r="S73" s="38">
        <f>EmpDetail!D72</f>
        <v>0</v>
      </c>
      <c r="T73" s="191">
        <f>EmpDetail!E72</f>
        <v>0</v>
      </c>
      <c r="U73" s="191" t="e">
        <f t="shared" si="1"/>
        <v>#NUM!</v>
      </c>
    </row>
    <row r="74" spans="16:21">
      <c r="P74" s="420">
        <v>70</v>
      </c>
      <c r="Q74" s="38">
        <f>EmpDetail!B73</f>
        <v>0</v>
      </c>
      <c r="R74" s="38">
        <f>EmpDetail!C73</f>
        <v>0</v>
      </c>
      <c r="S74" s="38">
        <f>EmpDetail!D73</f>
        <v>0</v>
      </c>
      <c r="T74" s="191">
        <f>EmpDetail!E73</f>
        <v>0</v>
      </c>
      <c r="U74" s="191" t="e">
        <f t="shared" si="1"/>
        <v>#NUM!</v>
      </c>
    </row>
    <row r="75" spans="16:21">
      <c r="P75" s="420">
        <v>71</v>
      </c>
      <c r="Q75" s="38">
        <f>EmpDetail!B74</f>
        <v>0</v>
      </c>
      <c r="R75" s="38">
        <f>EmpDetail!C74</f>
        <v>0</v>
      </c>
      <c r="S75" s="38">
        <f>EmpDetail!D74</f>
        <v>0</v>
      </c>
      <c r="T75" s="191">
        <f>EmpDetail!E74</f>
        <v>0</v>
      </c>
      <c r="U75" s="191" t="e">
        <f t="shared" si="1"/>
        <v>#NUM!</v>
      </c>
    </row>
    <row r="76" spans="16:21">
      <c r="P76" s="420">
        <v>72</v>
      </c>
      <c r="Q76" s="38">
        <f>EmpDetail!B75</f>
        <v>0</v>
      </c>
      <c r="R76" s="38">
        <f>EmpDetail!C75</f>
        <v>0</v>
      </c>
      <c r="S76" s="38">
        <f>EmpDetail!D75</f>
        <v>0</v>
      </c>
      <c r="T76" s="191">
        <f>EmpDetail!E75</f>
        <v>0</v>
      </c>
      <c r="U76" s="191" t="e">
        <f t="shared" si="1"/>
        <v>#NUM!</v>
      </c>
    </row>
    <row r="77" spans="16:21">
      <c r="P77" s="420">
        <v>73</v>
      </c>
      <c r="Q77" s="38">
        <f>EmpDetail!B76</f>
        <v>0</v>
      </c>
      <c r="R77" s="38">
        <f>EmpDetail!C76</f>
        <v>0</v>
      </c>
      <c r="S77" s="38">
        <f>EmpDetail!D76</f>
        <v>0</v>
      </c>
      <c r="T77" s="191">
        <f>EmpDetail!E76</f>
        <v>0</v>
      </c>
      <c r="U77" s="191" t="e">
        <f t="shared" si="1"/>
        <v>#NUM!</v>
      </c>
    </row>
    <row r="78" spans="16:21">
      <c r="P78" s="420">
        <v>74</v>
      </c>
      <c r="Q78" s="38">
        <f>EmpDetail!B77</f>
        <v>0</v>
      </c>
      <c r="R78" s="38">
        <f>EmpDetail!C77</f>
        <v>0</v>
      </c>
      <c r="S78" s="38">
        <f>EmpDetail!D77</f>
        <v>0</v>
      </c>
      <c r="T78" s="191">
        <f>EmpDetail!E77</f>
        <v>0</v>
      </c>
      <c r="U78" s="191" t="e">
        <f t="shared" si="1"/>
        <v>#NUM!</v>
      </c>
    </row>
    <row r="79" spans="16:21">
      <c r="P79" s="420">
        <v>75</v>
      </c>
      <c r="Q79" s="38">
        <f>EmpDetail!B78</f>
        <v>0</v>
      </c>
      <c r="R79" s="38">
        <f>EmpDetail!C78</f>
        <v>0</v>
      </c>
      <c r="S79" s="38">
        <f>EmpDetail!D78</f>
        <v>0</v>
      </c>
      <c r="T79" s="191">
        <f>EmpDetail!E78</f>
        <v>0</v>
      </c>
      <c r="U79" s="191" t="e">
        <f t="shared" si="1"/>
        <v>#NUM!</v>
      </c>
    </row>
    <row r="80" spans="16:21">
      <c r="P80" s="420">
        <v>76</v>
      </c>
      <c r="Q80" s="38">
        <f>EmpDetail!B79</f>
        <v>0</v>
      </c>
      <c r="R80" s="38">
        <f>EmpDetail!C79</f>
        <v>0</v>
      </c>
      <c r="S80" s="38">
        <f>EmpDetail!D79</f>
        <v>0</v>
      </c>
      <c r="T80" s="191">
        <f>EmpDetail!E79</f>
        <v>0</v>
      </c>
      <c r="U80" s="191" t="e">
        <f t="shared" si="1"/>
        <v>#NUM!</v>
      </c>
    </row>
    <row r="81" spans="16:21">
      <c r="P81" s="420">
        <v>77</v>
      </c>
      <c r="Q81" s="38">
        <f>EmpDetail!B80</f>
        <v>0</v>
      </c>
      <c r="R81" s="38">
        <f>EmpDetail!C80</f>
        <v>0</v>
      </c>
      <c r="S81" s="38">
        <f>EmpDetail!D80</f>
        <v>0</v>
      </c>
      <c r="T81" s="191">
        <f>EmpDetail!E80</f>
        <v>0</v>
      </c>
      <c r="U81" s="191" t="e">
        <f t="shared" si="1"/>
        <v>#NUM!</v>
      </c>
    </row>
    <row r="82" spans="16:21">
      <c r="P82" s="420">
        <v>78</v>
      </c>
      <c r="Q82" s="38">
        <f>EmpDetail!B81</f>
        <v>0</v>
      </c>
      <c r="R82" s="38">
        <f>EmpDetail!C81</f>
        <v>0</v>
      </c>
      <c r="S82" s="38">
        <f>EmpDetail!D81</f>
        <v>0</v>
      </c>
      <c r="T82" s="191">
        <f>EmpDetail!E81</f>
        <v>0</v>
      </c>
      <c r="U82" s="191" t="e">
        <f t="shared" si="1"/>
        <v>#NUM!</v>
      </c>
    </row>
    <row r="83" spans="16:21">
      <c r="P83" s="420">
        <v>79</v>
      </c>
      <c r="Q83" s="38">
        <f>EmpDetail!B82</f>
        <v>0</v>
      </c>
      <c r="R83" s="38">
        <f>EmpDetail!C82</f>
        <v>0</v>
      </c>
      <c r="S83" s="38">
        <f>EmpDetail!D82</f>
        <v>0</v>
      </c>
      <c r="T83" s="191">
        <f>EmpDetail!E82</f>
        <v>0</v>
      </c>
      <c r="U83" s="191" t="e">
        <f t="shared" si="1"/>
        <v>#NUM!</v>
      </c>
    </row>
    <row r="84" spans="16:21">
      <c r="P84" s="420">
        <v>80</v>
      </c>
      <c r="Q84" s="38">
        <f>EmpDetail!B83</f>
        <v>0</v>
      </c>
      <c r="R84" s="38">
        <f>EmpDetail!C83</f>
        <v>0</v>
      </c>
      <c r="S84" s="38">
        <f>EmpDetail!D83</f>
        <v>0</v>
      </c>
      <c r="T84" s="191">
        <f>EmpDetail!E83</f>
        <v>0</v>
      </c>
      <c r="U84" s="191" t="e">
        <f t="shared" si="1"/>
        <v>#NUM!</v>
      </c>
    </row>
    <row r="85" spans="16:21">
      <c r="P85" s="420">
        <v>81</v>
      </c>
      <c r="Q85" s="38">
        <f>EmpDetail!B84</f>
        <v>0</v>
      </c>
      <c r="R85" s="38">
        <f>EmpDetail!C84</f>
        <v>0</v>
      </c>
      <c r="S85" s="38">
        <f>EmpDetail!D84</f>
        <v>0</v>
      </c>
      <c r="T85" s="191">
        <f>EmpDetail!E84</f>
        <v>0</v>
      </c>
      <c r="U85" s="191" t="e">
        <f t="shared" si="1"/>
        <v>#NUM!</v>
      </c>
    </row>
    <row r="86" spans="16:21">
      <c r="P86" s="420">
        <v>82</v>
      </c>
      <c r="Q86" s="38">
        <f>EmpDetail!B85</f>
        <v>0</v>
      </c>
      <c r="R86" s="38">
        <f>EmpDetail!C85</f>
        <v>0</v>
      </c>
      <c r="S86" s="38">
        <f>EmpDetail!D85</f>
        <v>0</v>
      </c>
      <c r="T86" s="191">
        <f>EmpDetail!E85</f>
        <v>0</v>
      </c>
      <c r="U86" s="191" t="e">
        <f t="shared" si="1"/>
        <v>#NUM!</v>
      </c>
    </row>
    <row r="87" spans="16:21">
      <c r="P87" s="420">
        <v>83</v>
      </c>
      <c r="Q87" s="38">
        <f>EmpDetail!B86</f>
        <v>0</v>
      </c>
      <c r="R87" s="38">
        <f>EmpDetail!C86</f>
        <v>0</v>
      </c>
      <c r="S87" s="38">
        <f>EmpDetail!D86</f>
        <v>0</v>
      </c>
      <c r="T87" s="191">
        <f>EmpDetail!E86</f>
        <v>0</v>
      </c>
      <c r="U87" s="191" t="e">
        <f t="shared" si="1"/>
        <v>#NUM!</v>
      </c>
    </row>
    <row r="88" spans="16:21">
      <c r="P88" s="420">
        <v>84</v>
      </c>
      <c r="Q88" s="38">
        <f>EmpDetail!B87</f>
        <v>0</v>
      </c>
      <c r="R88" s="38">
        <f>EmpDetail!C87</f>
        <v>0</v>
      </c>
      <c r="S88" s="38">
        <f>EmpDetail!D87</f>
        <v>0</v>
      </c>
      <c r="T88" s="191">
        <f>EmpDetail!E87</f>
        <v>0</v>
      </c>
      <c r="U88" s="191" t="e">
        <f t="shared" si="1"/>
        <v>#NUM!</v>
      </c>
    </row>
    <row r="89" spans="16:21">
      <c r="P89" s="420">
        <v>85</v>
      </c>
      <c r="Q89" s="38">
        <f>EmpDetail!B88</f>
        <v>0</v>
      </c>
      <c r="R89" s="38">
        <f>EmpDetail!C88</f>
        <v>0</v>
      </c>
      <c r="S89" s="38">
        <f>EmpDetail!D88</f>
        <v>0</v>
      </c>
      <c r="T89" s="191">
        <f>EmpDetail!E88</f>
        <v>0</v>
      </c>
      <c r="U89" s="191" t="e">
        <f t="shared" si="1"/>
        <v>#NUM!</v>
      </c>
    </row>
    <row r="90" spans="16:21">
      <c r="P90" s="420">
        <v>86</v>
      </c>
      <c r="Q90" s="38">
        <f>EmpDetail!B89</f>
        <v>0</v>
      </c>
      <c r="R90" s="38">
        <f>EmpDetail!C89</f>
        <v>0</v>
      </c>
      <c r="S90" s="38">
        <f>EmpDetail!D89</f>
        <v>0</v>
      </c>
      <c r="T90" s="191">
        <f>EmpDetail!E89</f>
        <v>0</v>
      </c>
      <c r="U90" s="191" t="e">
        <f t="shared" si="1"/>
        <v>#NUM!</v>
      </c>
    </row>
    <row r="91" spans="16:21">
      <c r="P91" s="420">
        <v>87</v>
      </c>
      <c r="Q91" s="38">
        <f>EmpDetail!B90</f>
        <v>0</v>
      </c>
      <c r="R91" s="38">
        <f>EmpDetail!C90</f>
        <v>0</v>
      </c>
      <c r="S91" s="38">
        <f>EmpDetail!D90</f>
        <v>0</v>
      </c>
      <c r="T91" s="191">
        <f>EmpDetail!E90</f>
        <v>0</v>
      </c>
      <c r="U91" s="191" t="e">
        <f t="shared" si="1"/>
        <v>#NUM!</v>
      </c>
    </row>
    <row r="92" spans="16:21">
      <c r="P92" s="420">
        <v>88</v>
      </c>
      <c r="Q92" s="38">
        <f>EmpDetail!B91</f>
        <v>0</v>
      </c>
      <c r="R92" s="38">
        <f>EmpDetail!C91</f>
        <v>0</v>
      </c>
      <c r="S92" s="38">
        <f>EmpDetail!D91</f>
        <v>0</v>
      </c>
      <c r="T92" s="191">
        <f>EmpDetail!E91</f>
        <v>0</v>
      </c>
      <c r="U92" s="191" t="e">
        <f t="shared" si="1"/>
        <v>#NUM!</v>
      </c>
    </row>
    <row r="93" spans="16:21">
      <c r="P93" s="420">
        <v>89</v>
      </c>
      <c r="Q93" s="38">
        <f>EmpDetail!B92</f>
        <v>0</v>
      </c>
      <c r="R93" s="38">
        <f>EmpDetail!C92</f>
        <v>0</v>
      </c>
      <c r="S93" s="38">
        <f>EmpDetail!D92</f>
        <v>0</v>
      </c>
      <c r="T93" s="191">
        <f>EmpDetail!E92</f>
        <v>0</v>
      </c>
      <c r="U93" s="191" t="e">
        <f t="shared" si="1"/>
        <v>#NUM!</v>
      </c>
    </row>
    <row r="94" spans="16:21">
      <c r="P94" s="420">
        <v>90</v>
      </c>
      <c r="Q94" s="38">
        <f>EmpDetail!B93</f>
        <v>0</v>
      </c>
      <c r="R94" s="38">
        <f>EmpDetail!C93</f>
        <v>0</v>
      </c>
      <c r="S94" s="38">
        <f>EmpDetail!D93</f>
        <v>0</v>
      </c>
      <c r="T94" s="191">
        <f>EmpDetail!E93</f>
        <v>0</v>
      </c>
      <c r="U94" s="191" t="e">
        <f t="shared" si="1"/>
        <v>#NUM!</v>
      </c>
    </row>
    <row r="95" spans="16:21">
      <c r="P95" s="420">
        <v>91</v>
      </c>
      <c r="Q95" s="38">
        <f>EmpDetail!B94</f>
        <v>0</v>
      </c>
      <c r="R95" s="38">
        <f>EmpDetail!C94</f>
        <v>0</v>
      </c>
      <c r="S95" s="38">
        <f>EmpDetail!D94</f>
        <v>0</v>
      </c>
      <c r="T95" s="191">
        <f>EmpDetail!E94</f>
        <v>0</v>
      </c>
      <c r="U95" s="191" t="e">
        <f t="shared" si="1"/>
        <v>#NUM!</v>
      </c>
    </row>
    <row r="96" spans="16:21">
      <c r="P96" s="420">
        <v>92</v>
      </c>
      <c r="Q96" s="38">
        <f>EmpDetail!B95</f>
        <v>0</v>
      </c>
      <c r="R96" s="38">
        <f>EmpDetail!C95</f>
        <v>0</v>
      </c>
      <c r="S96" s="38">
        <f>EmpDetail!D95</f>
        <v>0</v>
      </c>
      <c r="T96" s="191">
        <f>EmpDetail!E95</f>
        <v>0</v>
      </c>
      <c r="U96" s="191" t="e">
        <f t="shared" si="1"/>
        <v>#NUM!</v>
      </c>
    </row>
    <row r="97" spans="16:21">
      <c r="P97" s="420">
        <v>93</v>
      </c>
      <c r="Q97" s="38">
        <f>EmpDetail!B96</f>
        <v>0</v>
      </c>
      <c r="R97" s="38">
        <f>EmpDetail!C96</f>
        <v>0</v>
      </c>
      <c r="S97" s="38">
        <f>EmpDetail!D96</f>
        <v>0</v>
      </c>
      <c r="T97" s="191">
        <f>EmpDetail!E96</f>
        <v>0</v>
      </c>
      <c r="U97" s="191" t="e">
        <f t="shared" si="1"/>
        <v>#NUM!</v>
      </c>
    </row>
    <row r="98" spans="16:21">
      <c r="P98" s="420">
        <v>94</v>
      </c>
      <c r="Q98" s="38">
        <f>EmpDetail!B97</f>
        <v>0</v>
      </c>
      <c r="R98" s="38">
        <f>EmpDetail!C97</f>
        <v>0</v>
      </c>
      <c r="S98" s="38">
        <f>EmpDetail!D97</f>
        <v>0</v>
      </c>
      <c r="T98" s="191">
        <f>EmpDetail!E97</f>
        <v>0</v>
      </c>
      <c r="U98" s="191" t="e">
        <f t="shared" si="1"/>
        <v>#NUM!</v>
      </c>
    </row>
    <row r="99" spans="16:21">
      <c r="P99" s="420">
        <v>95</v>
      </c>
      <c r="Q99" s="38">
        <f>EmpDetail!B98</f>
        <v>0</v>
      </c>
      <c r="R99" s="38">
        <f>EmpDetail!C98</f>
        <v>0</v>
      </c>
      <c r="S99" s="38">
        <f>EmpDetail!D98</f>
        <v>0</v>
      </c>
      <c r="T99" s="191">
        <f>EmpDetail!E98</f>
        <v>0</v>
      </c>
      <c r="U99" s="191" t="e">
        <f t="shared" si="1"/>
        <v>#NUM!</v>
      </c>
    </row>
    <row r="100" spans="16:21">
      <c r="P100" s="420">
        <v>96</v>
      </c>
      <c r="Q100" s="38">
        <f>EmpDetail!B99</f>
        <v>0</v>
      </c>
      <c r="R100" s="38">
        <f>EmpDetail!C99</f>
        <v>0</v>
      </c>
      <c r="S100" s="38">
        <f>EmpDetail!D99</f>
        <v>0</v>
      </c>
      <c r="T100" s="191">
        <f>EmpDetail!E99</f>
        <v>0</v>
      </c>
      <c r="U100" s="191" t="e">
        <f t="shared" si="1"/>
        <v>#NUM!</v>
      </c>
    </row>
    <row r="101" spans="16:21">
      <c r="P101" s="420">
        <v>97</v>
      </c>
      <c r="Q101" s="38">
        <f>EmpDetail!B100</f>
        <v>0</v>
      </c>
      <c r="R101" s="38">
        <f>EmpDetail!C100</f>
        <v>0</v>
      </c>
      <c r="S101" s="38">
        <f>EmpDetail!D100</f>
        <v>0</v>
      </c>
      <c r="T101" s="191">
        <f>EmpDetail!E100</f>
        <v>0</v>
      </c>
      <c r="U101" s="191" t="e">
        <f t="shared" si="1"/>
        <v>#NUM!</v>
      </c>
    </row>
    <row r="102" spans="16:21">
      <c r="P102" s="420">
        <v>98</v>
      </c>
      <c r="Q102" s="38">
        <f>EmpDetail!B101</f>
        <v>0</v>
      </c>
      <c r="R102" s="38">
        <f>EmpDetail!C101</f>
        <v>0</v>
      </c>
      <c r="S102" s="38">
        <f>EmpDetail!D101</f>
        <v>0</v>
      </c>
      <c r="T102" s="191">
        <f>EmpDetail!E101</f>
        <v>0</v>
      </c>
      <c r="U102" s="191" t="e">
        <f t="shared" si="1"/>
        <v>#NUM!</v>
      </c>
    </row>
    <row r="103" spans="16:21">
      <c r="P103" s="420">
        <v>99</v>
      </c>
      <c r="Q103" s="38">
        <f>EmpDetail!B102</f>
        <v>0</v>
      </c>
      <c r="R103" s="38">
        <f>EmpDetail!C102</f>
        <v>0</v>
      </c>
      <c r="S103" s="38">
        <f>EmpDetail!D102</f>
        <v>0</v>
      </c>
      <c r="T103" s="191">
        <f>EmpDetail!E102</f>
        <v>0</v>
      </c>
      <c r="U103" s="191" t="e">
        <f t="shared" si="1"/>
        <v>#NUM!</v>
      </c>
    </row>
    <row r="104" spans="16:21">
      <c r="P104" s="420">
        <v>100</v>
      </c>
      <c r="Q104" s="38">
        <f>EmpDetail!B103</f>
        <v>0</v>
      </c>
      <c r="R104" s="38">
        <f>EmpDetail!C103</f>
        <v>0</v>
      </c>
      <c r="S104" s="38">
        <f>EmpDetail!D103</f>
        <v>0</v>
      </c>
      <c r="T104" s="191">
        <f>EmpDetail!E103</f>
        <v>0</v>
      </c>
      <c r="U104" s="191" t="e">
        <f t="shared" si="1"/>
        <v>#NUM!</v>
      </c>
    </row>
  </sheetData>
  <sheetProtection password="87C9" sheet="1" objects="1" scenarios="1"/>
  <protectedRanges>
    <protectedRange sqref="B30:C31" name="Range3"/>
    <protectedRange sqref="L19" name="Range1"/>
    <protectedRange sqref="N11:N12" name="Range2"/>
  </protectedRanges>
  <mergeCells count="30">
    <mergeCell ref="A34:L34"/>
    <mergeCell ref="A35:L35"/>
    <mergeCell ref="A36:L36"/>
    <mergeCell ref="J37:L37"/>
    <mergeCell ref="B29:L29"/>
    <mergeCell ref="B30:C30"/>
    <mergeCell ref="B31:C31"/>
    <mergeCell ref="J31:L31"/>
    <mergeCell ref="A32:L32"/>
    <mergeCell ref="A33:B33"/>
    <mergeCell ref="B17:E17"/>
    <mergeCell ref="G17:H17"/>
    <mergeCell ref="J17:L17"/>
    <mergeCell ref="B28:L28"/>
    <mergeCell ref="A18:L18"/>
    <mergeCell ref="B19:C19"/>
    <mergeCell ref="D19:K19"/>
    <mergeCell ref="A20:L20"/>
    <mergeCell ref="B21:L21"/>
    <mergeCell ref="B22:L22"/>
    <mergeCell ref="B23:L23"/>
    <mergeCell ref="B24:L24"/>
    <mergeCell ref="B25:L25"/>
    <mergeCell ref="B26:L26"/>
    <mergeCell ref="B27:L27"/>
    <mergeCell ref="M9:O10"/>
    <mergeCell ref="N11:N12"/>
    <mergeCell ref="A14:L14"/>
    <mergeCell ref="A15:L15"/>
    <mergeCell ref="A16:L16"/>
  </mergeCells>
  <pageMargins left="0.61" right="0.27" top="1.06" bottom="0.19" header="0.3" footer="0.17"/>
  <pageSetup paperSize="9" scale="80" orientation="portrait" blackAndWhite="1" verticalDpi="0" r:id="rId1"/>
  <drawing r:id="rId2"/>
</worksheet>
</file>

<file path=xl/worksheets/sheet48.xml><?xml version="1.0" encoding="utf-8"?>
<worksheet xmlns="http://schemas.openxmlformats.org/spreadsheetml/2006/main" xmlns:r="http://schemas.openxmlformats.org/officeDocument/2006/relationships">
  <sheetPr codeName="Sheet48"/>
  <dimension ref="A1:C33"/>
  <sheetViews>
    <sheetView showGridLines="0" showRowColHeaders="0" workbookViewId="0">
      <selection activeCell="C8" sqref="C8"/>
    </sheetView>
  </sheetViews>
  <sheetFormatPr defaultRowHeight="14.4"/>
  <cols>
    <col min="1" max="1" width="7.88671875" customWidth="1"/>
    <col min="2" max="2" width="78.6640625" customWidth="1"/>
    <col min="3" max="3" width="36.109375" customWidth="1"/>
  </cols>
  <sheetData>
    <row r="1" spans="1:3" ht="30.6">
      <c r="A1" s="2058" t="s">
        <v>1119</v>
      </c>
      <c r="B1" s="2058"/>
      <c r="C1" s="2058"/>
    </row>
    <row r="2" spans="1:3" ht="42">
      <c r="A2" s="2059" t="s">
        <v>1120</v>
      </c>
      <c r="B2" s="2059"/>
      <c r="C2" s="374" t="s">
        <v>1121</v>
      </c>
    </row>
    <row r="3" spans="1:3" ht="21">
      <c r="A3" s="2060" t="s">
        <v>1122</v>
      </c>
      <c r="B3" s="2060"/>
      <c r="C3" s="2060"/>
    </row>
    <row r="4" spans="1:3" ht="21">
      <c r="A4" s="375" t="s">
        <v>335</v>
      </c>
      <c r="B4" s="375" t="s">
        <v>1123</v>
      </c>
      <c r="C4" s="376" t="s">
        <v>1124</v>
      </c>
    </row>
    <row r="5" spans="1:3" ht="21">
      <c r="A5" s="377">
        <v>1</v>
      </c>
      <c r="B5" s="378" t="s">
        <v>1125</v>
      </c>
      <c r="C5" s="558" t="s">
        <v>1126</v>
      </c>
    </row>
    <row r="6" spans="1:3" ht="21">
      <c r="A6" s="377">
        <v>2</v>
      </c>
      <c r="B6" s="378" t="s">
        <v>2397</v>
      </c>
      <c r="C6" s="558"/>
    </row>
    <row r="7" spans="1:3" ht="42">
      <c r="A7" s="377">
        <v>3</v>
      </c>
      <c r="B7" s="379" t="s">
        <v>1552</v>
      </c>
      <c r="C7" s="558"/>
    </row>
    <row r="8" spans="1:3" ht="36.75" customHeight="1">
      <c r="A8" s="377">
        <v>4</v>
      </c>
      <c r="B8" s="379" t="s">
        <v>1127</v>
      </c>
      <c r="C8" s="558"/>
    </row>
    <row r="9" spans="1:3" ht="42">
      <c r="A9" s="377">
        <v>5</v>
      </c>
      <c r="B9" s="379" t="s">
        <v>1128</v>
      </c>
      <c r="C9" s="558"/>
    </row>
    <row r="10" spans="1:3" ht="21">
      <c r="A10" s="377">
        <v>6</v>
      </c>
      <c r="B10" s="378" t="s">
        <v>1129</v>
      </c>
      <c r="C10" s="558"/>
    </row>
    <row r="11" spans="1:3" ht="42">
      <c r="A11" s="377">
        <v>7</v>
      </c>
      <c r="B11" s="379" t="s">
        <v>1130</v>
      </c>
      <c r="C11" s="558"/>
    </row>
    <row r="12" spans="1:3" ht="21">
      <c r="A12" s="377">
        <v>8</v>
      </c>
      <c r="B12" s="378" t="s">
        <v>1131</v>
      </c>
      <c r="C12" s="558"/>
    </row>
    <row r="13" spans="1:3" ht="42">
      <c r="A13" s="377">
        <v>9</v>
      </c>
      <c r="B13" s="379" t="s">
        <v>1132</v>
      </c>
      <c r="C13" s="558"/>
    </row>
    <row r="14" spans="1:3" ht="84">
      <c r="A14" s="377">
        <v>10</v>
      </c>
      <c r="B14" s="379" t="s">
        <v>1133</v>
      </c>
      <c r="C14" s="558"/>
    </row>
    <row r="15" spans="1:3" ht="21">
      <c r="A15" s="2061" t="s">
        <v>1134</v>
      </c>
      <c r="B15" s="2060"/>
      <c r="C15" s="2060"/>
    </row>
    <row r="16" spans="1:3" ht="58.5" customHeight="1">
      <c r="A16" s="377">
        <v>1</v>
      </c>
      <c r="B16" s="379" t="s">
        <v>1152</v>
      </c>
      <c r="C16" s="558" t="s">
        <v>1126</v>
      </c>
    </row>
    <row r="17" spans="1:3" ht="21">
      <c r="A17" s="377">
        <v>2</v>
      </c>
      <c r="B17" s="378" t="s">
        <v>1135</v>
      </c>
      <c r="C17" s="558"/>
    </row>
    <row r="18" spans="1:3" ht="63">
      <c r="A18" s="377">
        <v>3</v>
      </c>
      <c r="B18" s="379" t="s">
        <v>1136</v>
      </c>
      <c r="C18" s="558"/>
    </row>
    <row r="19" spans="1:3" ht="42">
      <c r="A19" s="377">
        <v>4</v>
      </c>
      <c r="B19" s="379" t="s">
        <v>1137</v>
      </c>
      <c r="C19" s="558"/>
    </row>
    <row r="20" spans="1:3" ht="63">
      <c r="A20" s="377">
        <v>5</v>
      </c>
      <c r="B20" s="379" t="s">
        <v>1138</v>
      </c>
      <c r="C20" s="558"/>
    </row>
    <row r="21" spans="1:3" ht="63">
      <c r="A21" s="377">
        <v>6</v>
      </c>
      <c r="B21" s="379" t="s">
        <v>1139</v>
      </c>
      <c r="C21" s="558"/>
    </row>
    <row r="22" spans="1:3" ht="84">
      <c r="A22" s="377">
        <v>7</v>
      </c>
      <c r="B22" s="379" t="s">
        <v>1140</v>
      </c>
      <c r="C22" s="558"/>
    </row>
    <row r="23" spans="1:3" ht="84">
      <c r="A23" s="377">
        <v>8</v>
      </c>
      <c r="B23" s="379" t="s">
        <v>1141</v>
      </c>
      <c r="C23" s="558"/>
    </row>
    <row r="24" spans="1:3" ht="42">
      <c r="A24" s="377">
        <v>9</v>
      </c>
      <c r="B24" s="379" t="s">
        <v>1142</v>
      </c>
      <c r="C24" s="558"/>
    </row>
    <row r="25" spans="1:3" ht="84">
      <c r="A25" s="377">
        <v>10</v>
      </c>
      <c r="B25" s="379" t="s">
        <v>1143</v>
      </c>
      <c r="C25" s="558"/>
    </row>
    <row r="26" spans="1:3" ht="42">
      <c r="A26" s="377">
        <v>11</v>
      </c>
      <c r="B26" s="379" t="s">
        <v>1144</v>
      </c>
      <c r="C26" s="558"/>
    </row>
    <row r="27" spans="1:3" ht="42.75" customHeight="1">
      <c r="A27" s="377">
        <v>12</v>
      </c>
      <c r="B27" s="379" t="s">
        <v>1145</v>
      </c>
      <c r="C27" s="558"/>
    </row>
    <row r="28" spans="1:3" ht="42">
      <c r="A28" s="377">
        <v>13</v>
      </c>
      <c r="B28" s="379" t="s">
        <v>1146</v>
      </c>
      <c r="C28" s="558"/>
    </row>
    <row r="29" spans="1:3" ht="63">
      <c r="A29" s="377">
        <v>14</v>
      </c>
      <c r="B29" s="379" t="s">
        <v>1147</v>
      </c>
      <c r="C29" s="558"/>
    </row>
    <row r="30" spans="1:3" ht="63">
      <c r="A30" s="377">
        <v>15</v>
      </c>
      <c r="B30" s="379" t="s">
        <v>1148</v>
      </c>
      <c r="C30" s="558"/>
    </row>
    <row r="31" spans="1:3" ht="42">
      <c r="A31" s="377">
        <v>16</v>
      </c>
      <c r="B31" s="379" t="s">
        <v>1149</v>
      </c>
      <c r="C31" s="558"/>
    </row>
    <row r="32" spans="1:3" ht="63">
      <c r="A32" s="377">
        <v>17</v>
      </c>
      <c r="B32" s="379" t="s">
        <v>1150</v>
      </c>
      <c r="C32" s="558"/>
    </row>
    <row r="33" spans="1:3" ht="21">
      <c r="A33" s="377">
        <v>18</v>
      </c>
      <c r="B33" s="378" t="s">
        <v>1151</v>
      </c>
      <c r="C33" s="558"/>
    </row>
  </sheetData>
  <sheetProtection password="87C9" sheet="1" objects="1" scenarios="1"/>
  <protectedRanges>
    <protectedRange sqref="C16:C33" name="Range2"/>
    <protectedRange sqref="C5:C14" name="Range1"/>
  </protectedRanges>
  <mergeCells count="4">
    <mergeCell ref="A1:C1"/>
    <mergeCell ref="A2:B2"/>
    <mergeCell ref="A3:C3"/>
    <mergeCell ref="A15:C15"/>
  </mergeCells>
  <dataValidations count="1">
    <dataValidation type="list" allowBlank="1" showInputMessage="1" showErrorMessage="1" sqref="C5:C14 C16:C33">
      <formula1>"हाँ, नही, लागू नही, अन्य"</formula1>
    </dataValidation>
  </dataValidations>
  <pageMargins left="0.17" right="0.17" top="0.23" bottom="0.23" header="0.23" footer="0.17"/>
  <pageSetup paperSize="9" scale="80" orientation="portrait" blackAndWhite="1" verticalDpi="0" r:id="rId1"/>
  <drawing r:id="rId2"/>
</worksheet>
</file>

<file path=xl/worksheets/sheet49.xml><?xml version="1.0" encoding="utf-8"?>
<worksheet xmlns="http://schemas.openxmlformats.org/spreadsheetml/2006/main" xmlns:r="http://schemas.openxmlformats.org/officeDocument/2006/relationships">
  <sheetPr codeName="Sheet49">
    <pageSetUpPr fitToPage="1"/>
  </sheetPr>
  <dimension ref="A1:B14"/>
  <sheetViews>
    <sheetView showGridLines="0" showRowColHeaders="0" zoomScale="130" zoomScaleNormal="130" workbookViewId="0">
      <selection sqref="A1:B1"/>
    </sheetView>
  </sheetViews>
  <sheetFormatPr defaultRowHeight="14.4"/>
  <cols>
    <col min="1" max="1" width="5" customWidth="1"/>
    <col min="2" max="2" width="127.5546875" customWidth="1"/>
  </cols>
  <sheetData>
    <row r="1" spans="1:2" ht="25.2">
      <c r="A1" s="2062" t="s">
        <v>1153</v>
      </c>
      <c r="B1" s="2062"/>
    </row>
    <row r="2" spans="1:2" ht="22.2">
      <c r="A2" s="998">
        <v>1</v>
      </c>
      <c r="B2" s="999" t="s">
        <v>1154</v>
      </c>
    </row>
    <row r="3" spans="1:2" ht="21.6">
      <c r="A3" s="998">
        <v>2</v>
      </c>
      <c r="B3" s="1000" t="s">
        <v>1155</v>
      </c>
    </row>
    <row r="4" spans="1:2" ht="21.6">
      <c r="A4" s="998">
        <v>3</v>
      </c>
      <c r="B4" s="1000" t="s">
        <v>1156</v>
      </c>
    </row>
    <row r="5" spans="1:2" ht="21.6">
      <c r="A5" s="998">
        <v>4</v>
      </c>
      <c r="B5" s="1000" t="s">
        <v>1157</v>
      </c>
    </row>
    <row r="6" spans="1:2" ht="21.6">
      <c r="A6" s="998">
        <v>5</v>
      </c>
      <c r="B6" s="999" t="s">
        <v>1158</v>
      </c>
    </row>
    <row r="7" spans="1:2" ht="21.6">
      <c r="A7" s="998">
        <v>6</v>
      </c>
      <c r="B7" s="999" t="s">
        <v>1159</v>
      </c>
    </row>
    <row r="8" spans="1:2" ht="64.8">
      <c r="A8" s="998">
        <v>7</v>
      </c>
      <c r="B8" s="999" t="s">
        <v>1160</v>
      </c>
    </row>
    <row r="9" spans="1:2" ht="43.2">
      <c r="A9" s="998">
        <v>8</v>
      </c>
      <c r="B9" s="999" t="s">
        <v>1161</v>
      </c>
    </row>
    <row r="10" spans="1:2" ht="21.6">
      <c r="A10" s="998">
        <v>9</v>
      </c>
      <c r="B10" s="999" t="s">
        <v>1162</v>
      </c>
    </row>
    <row r="11" spans="1:2" ht="21.6">
      <c r="A11" s="998">
        <v>10</v>
      </c>
      <c r="B11" s="999" t="s">
        <v>1163</v>
      </c>
    </row>
    <row r="12" spans="1:2" ht="43.2">
      <c r="A12" s="998">
        <v>11</v>
      </c>
      <c r="B12" s="999" t="s">
        <v>1164</v>
      </c>
    </row>
    <row r="13" spans="1:2" ht="21.6">
      <c r="A13" s="998">
        <v>12</v>
      </c>
      <c r="B13" s="999" t="s">
        <v>1165</v>
      </c>
    </row>
    <row r="14" spans="1:2" ht="43.2">
      <c r="A14" s="998">
        <v>13</v>
      </c>
      <c r="B14" s="999" t="s">
        <v>1166</v>
      </c>
    </row>
  </sheetData>
  <sheetProtection password="87C9" sheet="1" objects="1" scenarios="1"/>
  <mergeCells count="1">
    <mergeCell ref="A1:B1"/>
  </mergeCells>
  <pageMargins left="0.19" right="0.17" top="0.75" bottom="0.75" header="0.3" footer="0.3"/>
  <pageSetup paperSize="9" scale="62" orientation="portrait" blackAndWhite="1" verticalDpi="0" r:id="rId1"/>
  <drawing r:id="rId2"/>
</worksheet>
</file>

<file path=xl/worksheets/sheet50.xml><?xml version="1.0" encoding="utf-8"?>
<worksheet xmlns="http://schemas.openxmlformats.org/spreadsheetml/2006/main" xmlns:r="http://schemas.openxmlformats.org/officeDocument/2006/relationships">
  <sheetPr codeName="Sheet50"/>
  <dimension ref="A1:R104"/>
  <sheetViews>
    <sheetView showGridLines="0" showRowColHeaders="0" workbookViewId="0">
      <selection activeCell="E6" sqref="E6:G6"/>
    </sheetView>
  </sheetViews>
  <sheetFormatPr defaultRowHeight="14.4"/>
  <cols>
    <col min="2" max="2" width="11.44140625" customWidth="1"/>
    <col min="3" max="3" width="19.6640625" customWidth="1"/>
    <col min="4" max="4" width="15.33203125" customWidth="1"/>
    <col min="5" max="5" width="14.109375" customWidth="1"/>
    <col min="6" max="6" width="12.6640625" customWidth="1"/>
    <col min="7" max="7" width="14.109375" customWidth="1"/>
    <col min="8" max="8" width="3" customWidth="1"/>
    <col min="9" max="9" width="3.109375" customWidth="1"/>
    <col min="13" max="16" width="0" hidden="1" customWidth="1"/>
    <col min="17" max="18" width="9.33203125" hidden="1" customWidth="1"/>
  </cols>
  <sheetData>
    <row r="1" spans="1:18" ht="18">
      <c r="A1" s="2055" t="s">
        <v>569</v>
      </c>
      <c r="B1" s="2055"/>
      <c r="C1" s="2055"/>
      <c r="D1" s="2055"/>
      <c r="E1" s="2055"/>
      <c r="F1" s="2055"/>
      <c r="G1" s="2055"/>
    </row>
    <row r="2" spans="1:18" ht="33">
      <c r="A2" s="2064" t="s">
        <v>1167</v>
      </c>
      <c r="B2" s="2064"/>
      <c r="C2" s="2064"/>
      <c r="D2" s="2064"/>
      <c r="E2" s="2064"/>
      <c r="F2" s="2064"/>
      <c r="G2" s="2064"/>
    </row>
    <row r="3" spans="1:18" ht="18">
      <c r="A3" s="1825" t="s">
        <v>1168</v>
      </c>
      <c r="B3" s="1825"/>
      <c r="C3" s="1825"/>
      <c r="D3" s="1825"/>
      <c r="E3" s="1825"/>
      <c r="F3" s="1825"/>
      <c r="G3" s="1825"/>
    </row>
    <row r="4" spans="1:18" ht="18">
      <c r="A4" s="53" t="s">
        <v>283</v>
      </c>
      <c r="B4" s="2065" t="str">
        <f>Master!H3&amp;Master!I3&amp;Master!J3&amp;Master!E3&amp;"/"</f>
        <v>राउमावि/चौगाई/संस्था/2021-22/</v>
      </c>
      <c r="C4" s="2065"/>
      <c r="D4" s="412"/>
      <c r="E4" s="412"/>
      <c r="F4" s="301" t="s">
        <v>226</v>
      </c>
      <c r="G4" s="559">
        <f ca="1">TODAY()</f>
        <v>44369</v>
      </c>
      <c r="N4" s="38" t="str">
        <f>IF(ISNA(VLOOKUP($K6,$M$5:$R$104,2,FALSE)),"",VLOOKUP($K6,$M$5:$R$104,2,FALSE))</f>
        <v>d`".kk xaxoky</v>
      </c>
      <c r="O4" s="38" t="str">
        <f>IF(ISNA(VLOOKUP($K6,$M$5:$R$104,3,FALSE)),"",VLOOKUP($K6,$M$5:$R$104,3,FALSE))</f>
        <v>अध्यापक ग्रेड III</v>
      </c>
      <c r="P4" s="38" t="str">
        <f>IF(ISNA(VLOOKUP($K6,$M$5:$R$104,4,FALSE)),"",VLOOKUP($K6,$M$5:$R$104,4,FALSE))</f>
        <v>राउप्रावि गोरधनपुरा</v>
      </c>
      <c r="Q4" s="191">
        <f>IF(ISNA(VLOOKUP($K6,$M$5:$R$104,5,FALSE)),"",VLOOKUP($K6,$M$5:$R$104,5,FALSE))</f>
        <v>34870</v>
      </c>
      <c r="R4" s="420"/>
    </row>
    <row r="5" spans="1:18" ht="21">
      <c r="A5" s="228" t="s">
        <v>1169</v>
      </c>
      <c r="B5" s="1632" t="s">
        <v>1170</v>
      </c>
      <c r="C5" s="1632"/>
      <c r="D5" s="565">
        <v>868676</v>
      </c>
      <c r="E5" s="228" t="s">
        <v>1171</v>
      </c>
      <c r="F5" s="1899" t="str">
        <f>N4</f>
        <v>d`".kk xaxoky</v>
      </c>
      <c r="G5" s="1899"/>
      <c r="J5" s="1965" t="s">
        <v>1524</v>
      </c>
      <c r="K5" s="1965"/>
      <c r="L5" s="1965"/>
      <c r="M5">
        <v>1</v>
      </c>
      <c r="N5" s="38" t="str">
        <f>EmpDetail!B4</f>
        <v>fd'ku yky cSjok</v>
      </c>
      <c r="O5" s="420" t="str">
        <f>EmpDetail!C4</f>
        <v>प्रधानाचार्य</v>
      </c>
      <c r="P5" s="420" t="str">
        <f>EmpDetail!D4</f>
        <v>राउमावि चौगाई</v>
      </c>
      <c r="Q5" s="191">
        <f>EmpDetail!E4</f>
        <v>22656</v>
      </c>
      <c r="R5" s="191">
        <f>IF(Q5="","",DATE(YEAR(Q5-1)+60,(MONTH(Q5-1))+1,0))</f>
        <v>44592</v>
      </c>
    </row>
    <row r="6" spans="1:18" ht="18">
      <c r="A6" s="484" t="s">
        <v>572</v>
      </c>
      <c r="B6" s="2063" t="str">
        <f>O4</f>
        <v>अध्यापक ग्रेड III</v>
      </c>
      <c r="C6" s="2063"/>
      <c r="D6" s="228" t="s">
        <v>1172</v>
      </c>
      <c r="E6" s="1755" t="s">
        <v>1400</v>
      </c>
      <c r="F6" s="1755"/>
      <c r="G6" s="1755"/>
      <c r="K6" s="489">
        <v>33</v>
      </c>
      <c r="M6" s="420">
        <v>2</v>
      </c>
      <c r="N6" s="38" t="str">
        <f>EmpDetail!B5</f>
        <v>iwj.k pUn y{kdkj</v>
      </c>
      <c r="O6" s="420" t="str">
        <f>EmpDetail!C5</f>
        <v>व्याख्याता</v>
      </c>
      <c r="P6" s="420" t="str">
        <f>EmpDetail!D5</f>
        <v>राउमावि चौगाई</v>
      </c>
      <c r="Q6" s="191">
        <f>EmpDetail!E5</f>
        <v>26122</v>
      </c>
      <c r="R6" s="191">
        <f t="shared" ref="R6:R69" si="0">IF(Q6="","",DATE(YEAR(Q6-1)+60,(MONTH(Q6-1))+1,0))</f>
        <v>48060</v>
      </c>
    </row>
    <row r="7" spans="1:18" ht="18">
      <c r="A7" s="1632" t="s">
        <v>1173</v>
      </c>
      <c r="B7" s="1632"/>
      <c r="C7" s="2066" t="str">
        <f>P4</f>
        <v>राउप्रावि गोरधनपुरा</v>
      </c>
      <c r="D7" s="2066"/>
      <c r="E7" s="2066"/>
      <c r="F7" s="2066"/>
      <c r="G7" s="2066"/>
      <c r="M7" s="420">
        <v>3</v>
      </c>
      <c r="N7" s="38" t="str">
        <f>EmpDetail!B6</f>
        <v>jktsUnz dqekj tSu</v>
      </c>
      <c r="O7" s="420" t="str">
        <f>EmpDetail!C6</f>
        <v>व्याख्याता</v>
      </c>
      <c r="P7" s="420" t="str">
        <f>EmpDetail!D6</f>
        <v>राउमावि चौगाई</v>
      </c>
      <c r="Q7" s="191">
        <f>EmpDetail!E6</f>
        <v>25095</v>
      </c>
      <c r="R7" s="191">
        <f t="shared" si="0"/>
        <v>47026</v>
      </c>
    </row>
    <row r="8" spans="1:18" ht="18">
      <c r="A8" s="228"/>
      <c r="B8" s="228"/>
      <c r="C8" s="228"/>
      <c r="D8" s="228"/>
      <c r="E8" s="228"/>
      <c r="F8" s="228"/>
      <c r="G8" s="228"/>
      <c r="M8" s="420">
        <v>4</v>
      </c>
      <c r="N8" s="38" t="str">
        <f>EmpDetail!B7</f>
        <v>fd'ku yky cSjok</v>
      </c>
      <c r="O8" s="420" t="str">
        <f>EmpDetail!C7</f>
        <v>व्याख्याता</v>
      </c>
      <c r="P8" s="420" t="str">
        <f>EmpDetail!D7</f>
        <v>राउमावि चौगाई</v>
      </c>
      <c r="Q8" s="191">
        <f>EmpDetail!E7</f>
        <v>27217</v>
      </c>
      <c r="R8" s="191">
        <f t="shared" si="0"/>
        <v>49156</v>
      </c>
    </row>
    <row r="9" spans="1:18" ht="18">
      <c r="A9" s="228"/>
      <c r="B9" s="1632" t="s">
        <v>1174</v>
      </c>
      <c r="C9" s="1632"/>
      <c r="D9" s="1632"/>
      <c r="E9" s="1632"/>
      <c r="F9" s="1632"/>
      <c r="G9" s="1632"/>
      <c r="M9" s="420">
        <v>5</v>
      </c>
      <c r="N9" s="38" t="str">
        <f>EmpDetail!B8</f>
        <v>lR;ukjk;.k 'kekZ</v>
      </c>
      <c r="O9" s="420" t="str">
        <f>EmpDetail!C8</f>
        <v>वरिष्ठ अध्यापक</v>
      </c>
      <c r="P9" s="420" t="str">
        <f>EmpDetail!D8</f>
        <v>राउमावि चौगाई</v>
      </c>
      <c r="Q9" s="191">
        <f>EmpDetail!E8</f>
        <v>22828</v>
      </c>
      <c r="R9" s="191">
        <f t="shared" si="0"/>
        <v>44742</v>
      </c>
    </row>
    <row r="10" spans="1:18" ht="18">
      <c r="A10" s="1751" t="s">
        <v>1175</v>
      </c>
      <c r="B10" s="1751"/>
      <c r="C10" s="1751"/>
      <c r="D10" s="1751"/>
      <c r="E10" s="1751"/>
      <c r="F10" s="228"/>
      <c r="G10" s="228"/>
      <c r="M10" s="420">
        <v>6</v>
      </c>
      <c r="N10" s="38" t="str">
        <f>EmpDetail!B9</f>
        <v>iq"ik tSu</v>
      </c>
      <c r="O10" s="420" t="str">
        <f>EmpDetail!C9</f>
        <v>वरिष्ठ अध्यापक</v>
      </c>
      <c r="P10" s="420" t="str">
        <f>EmpDetail!D9</f>
        <v>राउमावि चौगाई</v>
      </c>
      <c r="Q10" s="191">
        <f>EmpDetail!E9</f>
        <v>23477</v>
      </c>
      <c r="R10" s="191">
        <f t="shared" si="0"/>
        <v>45412</v>
      </c>
    </row>
    <row r="11" spans="1:18" ht="18">
      <c r="A11" s="357">
        <v>1</v>
      </c>
      <c r="B11" s="2067" t="s">
        <v>1176</v>
      </c>
      <c r="C11" s="2067"/>
      <c r="D11" s="2067"/>
      <c r="E11" s="2068" t="s">
        <v>1554</v>
      </c>
      <c r="F11" s="2068"/>
      <c r="G11" s="2068"/>
      <c r="M11" s="420">
        <v>7</v>
      </c>
      <c r="N11" s="38" t="str">
        <f>EmpDetail!B10</f>
        <v>vk'kkjke eh.kk</v>
      </c>
      <c r="O11" s="420" t="str">
        <f>EmpDetail!C10</f>
        <v>वरिष्ठ अध्यापक</v>
      </c>
      <c r="P11" s="420" t="str">
        <f>EmpDetail!D10</f>
        <v>राउमावि चौगाई</v>
      </c>
      <c r="Q11" s="191">
        <f>EmpDetail!E10</f>
        <v>28652</v>
      </c>
      <c r="R11" s="191">
        <f t="shared" si="0"/>
        <v>50586</v>
      </c>
    </row>
    <row r="12" spans="1:18" ht="18">
      <c r="A12" s="560"/>
      <c r="B12" s="2067" t="s">
        <v>1177</v>
      </c>
      <c r="C12" s="2067"/>
      <c r="D12" s="2067"/>
      <c r="E12" s="2068" t="s">
        <v>1555</v>
      </c>
      <c r="F12" s="2068"/>
      <c r="G12" s="2068"/>
      <c r="M12" s="420">
        <v>8</v>
      </c>
      <c r="N12" s="38" t="str">
        <f>EmpDetail!B11</f>
        <v>t;iky flag</v>
      </c>
      <c r="O12" s="420" t="str">
        <f>EmpDetail!C11</f>
        <v>वरिष्ठ अध्यापक</v>
      </c>
      <c r="P12" s="420" t="str">
        <f>EmpDetail!D11</f>
        <v>राउमावि चौगाई</v>
      </c>
      <c r="Q12" s="191">
        <f>EmpDetail!E11</f>
        <v>26331</v>
      </c>
      <c r="R12" s="191">
        <f t="shared" si="0"/>
        <v>48273</v>
      </c>
    </row>
    <row r="13" spans="1:18" ht="18">
      <c r="A13" s="560"/>
      <c r="B13" s="357" t="s">
        <v>1178</v>
      </c>
      <c r="C13" s="2067" t="s">
        <v>1179</v>
      </c>
      <c r="D13" s="2067"/>
      <c r="E13" s="2069" t="s">
        <v>1180</v>
      </c>
      <c r="F13" s="2069"/>
      <c r="G13" s="2069"/>
      <c r="M13" s="420">
        <v>9</v>
      </c>
      <c r="N13" s="38" t="str">
        <f>EmpDetail!B12</f>
        <v>jkeizlkn jsxj</v>
      </c>
      <c r="O13" s="420" t="str">
        <f>EmpDetail!C12</f>
        <v>वरिष्ठ अध्यापक</v>
      </c>
      <c r="P13" s="420" t="str">
        <f>EmpDetail!D12</f>
        <v>राउमावि चौगाई</v>
      </c>
      <c r="Q13" s="191">
        <f>EmpDetail!E12</f>
        <v>28642</v>
      </c>
      <c r="R13" s="191">
        <f t="shared" si="0"/>
        <v>50556</v>
      </c>
    </row>
    <row r="14" spans="1:18" ht="18">
      <c r="A14" s="560"/>
      <c r="B14" s="357" t="s">
        <v>1181</v>
      </c>
      <c r="C14" s="2067" t="s">
        <v>1182</v>
      </c>
      <c r="D14" s="2067"/>
      <c r="E14" s="2069">
        <v>9829303549</v>
      </c>
      <c r="F14" s="2069"/>
      <c r="G14" s="2069"/>
      <c r="M14" s="420">
        <v>10</v>
      </c>
      <c r="N14" s="38" t="str">
        <f>EmpDetail!B13</f>
        <v>egsUnz dqekj tkV</v>
      </c>
      <c r="O14" s="420" t="str">
        <f>EmpDetail!C13</f>
        <v>शारीरिक शिक्षक</v>
      </c>
      <c r="P14" s="420" t="str">
        <f>EmpDetail!D13</f>
        <v>राउमावि चौगाई</v>
      </c>
      <c r="Q14" s="191">
        <f>EmpDetail!E13</f>
        <v>27789</v>
      </c>
      <c r="R14" s="191">
        <f t="shared" si="0"/>
        <v>49705</v>
      </c>
    </row>
    <row r="15" spans="1:18" ht="18">
      <c r="A15" s="357">
        <v>2</v>
      </c>
      <c r="B15" s="357" t="s">
        <v>1178</v>
      </c>
      <c r="C15" s="2067" t="s">
        <v>1183</v>
      </c>
      <c r="D15" s="2067"/>
      <c r="E15" s="2070">
        <f>Q4</f>
        <v>34870</v>
      </c>
      <c r="F15" s="2071"/>
      <c r="G15" s="2072"/>
      <c r="M15" s="420">
        <v>11</v>
      </c>
      <c r="N15" s="38" t="str">
        <f>EmpDetail!B14</f>
        <v>NksVw yky jsxj</v>
      </c>
      <c r="O15" s="420" t="str">
        <f>EmpDetail!C14</f>
        <v>अध्यापक ग्रेड III</v>
      </c>
      <c r="P15" s="420" t="str">
        <f>EmpDetail!D14</f>
        <v>राउमावि चौगाई</v>
      </c>
      <c r="Q15" s="191">
        <f>EmpDetail!E14</f>
        <v>24663</v>
      </c>
      <c r="R15" s="191">
        <f t="shared" si="0"/>
        <v>46599</v>
      </c>
    </row>
    <row r="16" spans="1:18" ht="18">
      <c r="A16" s="560"/>
      <c r="B16" s="560"/>
      <c r="C16" s="2067" t="s">
        <v>1184</v>
      </c>
      <c r="D16" s="2067"/>
      <c r="E16" s="2068"/>
      <c r="F16" s="2068"/>
      <c r="G16" s="2068"/>
      <c r="M16" s="420">
        <v>12</v>
      </c>
      <c r="N16" s="38" t="str">
        <f>EmpDetail!B15</f>
        <v>dUgS;k yky egkoj</v>
      </c>
      <c r="O16" s="420" t="str">
        <f>EmpDetail!C15</f>
        <v>अध्यापक ग्रेड III</v>
      </c>
      <c r="P16" s="420" t="str">
        <f>EmpDetail!D15</f>
        <v>राउमावि चौगाई</v>
      </c>
      <c r="Q16" s="191">
        <f>EmpDetail!E15</f>
        <v>22741</v>
      </c>
      <c r="R16" s="191">
        <f t="shared" si="0"/>
        <v>44681</v>
      </c>
    </row>
    <row r="17" spans="1:18" ht="18">
      <c r="A17" s="560"/>
      <c r="B17" s="357" t="s">
        <v>1181</v>
      </c>
      <c r="C17" s="2067" t="s">
        <v>1185</v>
      </c>
      <c r="D17" s="2067"/>
      <c r="E17" s="2068" t="s">
        <v>1190</v>
      </c>
      <c r="F17" s="2068"/>
      <c r="G17" s="2068"/>
      <c r="M17" s="420">
        <v>13</v>
      </c>
      <c r="N17" s="38" t="str">
        <f>EmpDetail!B16</f>
        <v>prqHkqZt tkV</v>
      </c>
      <c r="O17" s="420" t="str">
        <f>EmpDetail!C16</f>
        <v>अध्यापक ग्रेड III</v>
      </c>
      <c r="P17" s="420" t="str">
        <f>EmpDetail!D16</f>
        <v>राउमावि चौगाई</v>
      </c>
      <c r="Q17" s="191">
        <f>EmpDetail!E16</f>
        <v>27854</v>
      </c>
      <c r="R17" s="191">
        <f t="shared" si="0"/>
        <v>49795</v>
      </c>
    </row>
    <row r="18" spans="1:18" ht="18">
      <c r="A18" s="560"/>
      <c r="B18" s="560"/>
      <c r="C18" s="2067" t="s">
        <v>1186</v>
      </c>
      <c r="D18" s="2067"/>
      <c r="E18" s="2068" t="s">
        <v>1187</v>
      </c>
      <c r="F18" s="2068"/>
      <c r="G18" s="2068"/>
      <c r="M18" s="420">
        <v>14</v>
      </c>
      <c r="N18" s="38" t="str">
        <f>EmpDetail!B17</f>
        <v>vklsQk [kku</v>
      </c>
      <c r="O18" s="420" t="str">
        <f>EmpDetail!C17</f>
        <v>अध्यापक ग्रेड III</v>
      </c>
      <c r="P18" s="420" t="str">
        <f>EmpDetail!D17</f>
        <v>राउमावि चौगाई</v>
      </c>
      <c r="Q18" s="191">
        <f>EmpDetail!E17</f>
        <v>25943</v>
      </c>
      <c r="R18" s="191">
        <f t="shared" si="0"/>
        <v>47879</v>
      </c>
    </row>
    <row r="19" spans="1:18" ht="18">
      <c r="A19" s="560"/>
      <c r="B19" s="357" t="s">
        <v>1188</v>
      </c>
      <c r="C19" s="2067" t="s">
        <v>1189</v>
      </c>
      <c r="D19" s="2067"/>
      <c r="E19" s="2068" t="s">
        <v>1190</v>
      </c>
      <c r="F19" s="2068"/>
      <c r="G19" s="2068"/>
      <c r="M19" s="420">
        <v>15</v>
      </c>
      <c r="N19" s="38" t="str">
        <f>EmpDetail!B18</f>
        <v>lq'khyk cSjok</v>
      </c>
      <c r="O19" s="420" t="str">
        <f>EmpDetail!C18</f>
        <v>कनिष्ठ सहायक</v>
      </c>
      <c r="P19" s="420" t="str">
        <f>EmpDetail!D18</f>
        <v>राउमावि चौगाई</v>
      </c>
      <c r="Q19" s="191">
        <f>EmpDetail!E18</f>
        <v>34700</v>
      </c>
      <c r="R19" s="191">
        <f t="shared" si="0"/>
        <v>56614</v>
      </c>
    </row>
    <row r="20" spans="1:18" ht="18">
      <c r="A20" s="560"/>
      <c r="B20" s="560"/>
      <c r="C20" s="2067" t="s">
        <v>1191</v>
      </c>
      <c r="D20" s="2067"/>
      <c r="E20" s="2068" t="s">
        <v>1190</v>
      </c>
      <c r="F20" s="2068"/>
      <c r="G20" s="2068"/>
      <c r="M20" s="420">
        <v>16</v>
      </c>
      <c r="N20" s="38" t="str">
        <f>EmpDetail!B19</f>
        <v>txnh'k izlkn rsyh</v>
      </c>
      <c r="O20" s="420" t="str">
        <f>EmpDetail!C19</f>
        <v>सहायक कर्मचारी</v>
      </c>
      <c r="P20" s="420" t="str">
        <f>EmpDetail!D19</f>
        <v>राउमावि चौगाई</v>
      </c>
      <c r="Q20" s="191">
        <f>EmpDetail!E19</f>
        <v>22801</v>
      </c>
      <c r="R20" s="191">
        <f t="shared" si="0"/>
        <v>44742</v>
      </c>
    </row>
    <row r="21" spans="1:18" ht="18">
      <c r="A21" s="357">
        <v>3</v>
      </c>
      <c r="B21" s="2067" t="s">
        <v>1192</v>
      </c>
      <c r="C21" s="2067"/>
      <c r="D21" s="2067"/>
      <c r="E21" s="2067"/>
      <c r="F21" s="2067"/>
      <c r="G21" s="560"/>
      <c r="M21" s="420">
        <v>17</v>
      </c>
      <c r="N21" s="38" t="str">
        <f>EmpDetail!B20</f>
        <v>jfoUnz dqekj tSu</v>
      </c>
      <c r="O21" s="420" t="str">
        <f>EmpDetail!C20</f>
        <v>अध्यापक ग्रेड III</v>
      </c>
      <c r="P21" s="420" t="str">
        <f>EmpDetail!D20</f>
        <v>राउप्रावि मोहिनी</v>
      </c>
      <c r="Q21" s="191">
        <f>EmpDetail!E20</f>
        <v>24708</v>
      </c>
      <c r="R21" s="191">
        <f t="shared" si="0"/>
        <v>46630</v>
      </c>
    </row>
    <row r="22" spans="1:18" ht="18">
      <c r="A22" s="228"/>
      <c r="B22" s="2073" t="s">
        <v>1193</v>
      </c>
      <c r="C22" s="2073" t="s">
        <v>1194</v>
      </c>
      <c r="D22" s="2073" t="s">
        <v>294</v>
      </c>
      <c r="E22" s="2073" t="s">
        <v>1195</v>
      </c>
      <c r="F22" s="2073"/>
      <c r="G22" s="2073" t="s">
        <v>281</v>
      </c>
      <c r="M22" s="420">
        <v>18</v>
      </c>
      <c r="N22" s="38" t="str">
        <f>EmpDetail!B21</f>
        <v xml:space="preserve"> ';ke lqUnj ckxkSM</v>
      </c>
      <c r="O22" s="420" t="str">
        <f>EmpDetail!C21</f>
        <v>अध्यापक ग्रेड III</v>
      </c>
      <c r="P22" s="420" t="str">
        <f>EmpDetail!D21</f>
        <v>राउप्रावि मोहिनी</v>
      </c>
      <c r="Q22" s="191">
        <f>EmpDetail!E21</f>
        <v>30538</v>
      </c>
      <c r="R22" s="191">
        <f t="shared" si="0"/>
        <v>52474</v>
      </c>
    </row>
    <row r="23" spans="1:18" ht="18">
      <c r="A23" s="228"/>
      <c r="B23" s="2074"/>
      <c r="C23" s="2074"/>
      <c r="D23" s="2074"/>
      <c r="E23" s="561" t="s">
        <v>85</v>
      </c>
      <c r="F23" s="561" t="s">
        <v>86</v>
      </c>
      <c r="G23" s="2074"/>
      <c r="M23" s="420">
        <v>19</v>
      </c>
      <c r="N23" s="38" t="str">
        <f>EmpDetail!B22</f>
        <v>d`".kk 'kekZ</v>
      </c>
      <c r="O23" s="420" t="str">
        <f>EmpDetail!C22</f>
        <v>प्रबोधक</v>
      </c>
      <c r="P23" s="420" t="str">
        <f>EmpDetail!D22</f>
        <v>राउप्रावि मोहिनी</v>
      </c>
      <c r="Q23" s="191">
        <f>EmpDetail!E22</f>
        <v>26517</v>
      </c>
      <c r="R23" s="191">
        <f t="shared" si="0"/>
        <v>48457</v>
      </c>
    </row>
    <row r="24" spans="1:18" ht="18">
      <c r="A24" s="228"/>
      <c r="B24" s="562">
        <f>IF(C24="","",1)</f>
        <v>1</v>
      </c>
      <c r="C24" s="566" t="s">
        <v>1196</v>
      </c>
      <c r="D24" s="567" t="s">
        <v>1197</v>
      </c>
      <c r="E24" s="568">
        <v>36263</v>
      </c>
      <c r="F24" s="568">
        <v>44227</v>
      </c>
      <c r="G24" s="569"/>
      <c r="M24" s="420">
        <v>20</v>
      </c>
      <c r="N24" s="38" t="str">
        <f>EmpDetail!B23</f>
        <v>/keZsUnz pkS/kjh</v>
      </c>
      <c r="O24" s="420" t="str">
        <f>EmpDetail!C23</f>
        <v>अध्यापक ग्रेड III</v>
      </c>
      <c r="P24" s="420" t="str">
        <f>EmpDetail!D23</f>
        <v>राउप्रावि गोरधनपुरा</v>
      </c>
      <c r="Q24" s="191">
        <f>EmpDetail!E23</f>
        <v>32937</v>
      </c>
      <c r="R24" s="191">
        <f t="shared" si="0"/>
        <v>54878</v>
      </c>
    </row>
    <row r="25" spans="1:18" ht="18">
      <c r="A25" s="228"/>
      <c r="B25" s="562">
        <f>IF(C25="","",B24+1)</f>
        <v>2</v>
      </c>
      <c r="C25" s="566" t="s">
        <v>1198</v>
      </c>
      <c r="D25" s="567" t="s">
        <v>942</v>
      </c>
      <c r="E25" s="570"/>
      <c r="F25" s="570"/>
      <c r="G25" s="569"/>
      <c r="M25" s="420">
        <v>21</v>
      </c>
      <c r="N25" s="38" t="str">
        <f>EmpDetail!B24</f>
        <v>izgykn ekyh</v>
      </c>
      <c r="O25" s="420" t="str">
        <f>EmpDetail!C24</f>
        <v>प्रबोधक</v>
      </c>
      <c r="P25" s="420" t="str">
        <f>EmpDetail!D24</f>
        <v>राउप्रावि गोरधनपुरा</v>
      </c>
      <c r="Q25" s="191">
        <f>EmpDetail!E24</f>
        <v>27248</v>
      </c>
      <c r="R25" s="191">
        <f t="shared" si="0"/>
        <v>49187</v>
      </c>
    </row>
    <row r="26" spans="1:18" ht="18">
      <c r="A26" s="228"/>
      <c r="B26" s="562" t="str">
        <f t="shared" ref="B26:B44" si="1">IF(C26="","",B25+1)</f>
        <v/>
      </c>
      <c r="C26" s="566"/>
      <c r="D26" s="567"/>
      <c r="E26" s="570"/>
      <c r="F26" s="570"/>
      <c r="G26" s="569"/>
      <c r="M26" s="420">
        <v>22</v>
      </c>
      <c r="N26" s="38" t="str">
        <f>EmpDetail!B25</f>
        <v>jken;ky xqtZj</v>
      </c>
      <c r="O26" s="420" t="str">
        <f>EmpDetail!C25</f>
        <v>प्रबोधक</v>
      </c>
      <c r="P26" s="420" t="str">
        <f>EmpDetail!D25</f>
        <v>राउप्रावि सोंदीफल</v>
      </c>
      <c r="Q26" s="191">
        <f>EmpDetail!E25</f>
        <v>28355</v>
      </c>
      <c r="R26" s="191">
        <f t="shared" si="0"/>
        <v>50283</v>
      </c>
    </row>
    <row r="27" spans="1:18" ht="18">
      <c r="A27" s="228"/>
      <c r="B27" s="562" t="str">
        <f t="shared" si="1"/>
        <v/>
      </c>
      <c r="C27" s="566"/>
      <c r="D27" s="567"/>
      <c r="E27" s="570"/>
      <c r="F27" s="570"/>
      <c r="G27" s="569"/>
      <c r="M27" s="420">
        <v>23</v>
      </c>
      <c r="N27" s="38" t="str">
        <f>EmpDetail!B26</f>
        <v>vkSeizdk'k tkV</v>
      </c>
      <c r="O27" s="420" t="str">
        <f>EmpDetail!C26</f>
        <v>अध्यापक ग्रेड III</v>
      </c>
      <c r="P27" s="420" t="str">
        <f>EmpDetail!D26</f>
        <v>राउप्रावि सोंदीफल</v>
      </c>
      <c r="Q27" s="191">
        <f>EmpDetail!E26</f>
        <v>30255</v>
      </c>
      <c r="R27" s="191">
        <f t="shared" si="0"/>
        <v>52170</v>
      </c>
    </row>
    <row r="28" spans="1:18" ht="18">
      <c r="A28" s="228"/>
      <c r="B28" s="562" t="str">
        <f t="shared" si="1"/>
        <v/>
      </c>
      <c r="C28" s="566"/>
      <c r="D28" s="567"/>
      <c r="E28" s="570"/>
      <c r="F28" s="570"/>
      <c r="G28" s="569"/>
      <c r="M28" s="420">
        <v>24</v>
      </c>
      <c r="N28" s="38" t="str">
        <f>EmpDetail!B27</f>
        <v>vthr flag</v>
      </c>
      <c r="O28" s="420" t="str">
        <f>EmpDetail!C27</f>
        <v>अध्यापक ग्रेड III</v>
      </c>
      <c r="P28" s="420" t="str">
        <f>EmpDetail!D27</f>
        <v>राप्रावि जानकीवल्लभपुरा</v>
      </c>
      <c r="Q28" s="191">
        <f>EmpDetail!E27</f>
        <v>31997</v>
      </c>
      <c r="R28" s="191">
        <f t="shared" si="0"/>
        <v>53935</v>
      </c>
    </row>
    <row r="29" spans="1:18" ht="18">
      <c r="A29" s="228"/>
      <c r="B29" s="562" t="str">
        <f t="shared" si="1"/>
        <v/>
      </c>
      <c r="C29" s="566"/>
      <c r="D29" s="567"/>
      <c r="E29" s="570"/>
      <c r="F29" s="570"/>
      <c r="G29" s="569"/>
      <c r="M29" s="420">
        <v>25</v>
      </c>
      <c r="N29" s="38" t="str">
        <f>EmpDetail!B28</f>
        <v>eq[rkj eha;k</v>
      </c>
      <c r="O29" s="420" t="str">
        <f>EmpDetail!C28</f>
        <v>प्रबोधक</v>
      </c>
      <c r="P29" s="420" t="str">
        <f>EmpDetail!D28</f>
        <v>राप्रावि जानकीवल्लभपुरा</v>
      </c>
      <c r="Q29" s="191">
        <f>EmpDetail!E28</f>
        <v>27945</v>
      </c>
      <c r="R29" s="191">
        <f t="shared" si="0"/>
        <v>49887</v>
      </c>
    </row>
    <row r="30" spans="1:18" ht="18">
      <c r="A30" s="228"/>
      <c r="B30" s="562" t="str">
        <f t="shared" si="1"/>
        <v/>
      </c>
      <c r="C30" s="566"/>
      <c r="D30" s="567"/>
      <c r="E30" s="570"/>
      <c r="F30" s="570"/>
      <c r="G30" s="569"/>
      <c r="M30" s="420">
        <v>26</v>
      </c>
      <c r="N30" s="38" t="str">
        <f>EmpDetail!B29</f>
        <v xml:space="preserve">eks0 tehy </v>
      </c>
      <c r="O30" s="420" t="str">
        <f>EmpDetail!C29</f>
        <v>प्रबोधक</v>
      </c>
      <c r="P30" s="420" t="str">
        <f>EmpDetail!D29</f>
        <v>राप्रावि रसूलपुरा</v>
      </c>
      <c r="Q30" s="191">
        <f>EmpDetail!E29</f>
        <v>25096</v>
      </c>
      <c r="R30" s="191">
        <f t="shared" si="0"/>
        <v>47026</v>
      </c>
    </row>
    <row r="31" spans="1:18" ht="18">
      <c r="A31" s="228"/>
      <c r="B31" s="562" t="str">
        <f t="shared" si="1"/>
        <v/>
      </c>
      <c r="C31" s="566"/>
      <c r="D31" s="567"/>
      <c r="E31" s="570"/>
      <c r="F31" s="570"/>
      <c r="G31" s="569"/>
      <c r="M31" s="420">
        <v>27</v>
      </c>
      <c r="N31" s="38" t="str">
        <f>EmpDetail!B30</f>
        <v>lkaojey tkV</v>
      </c>
      <c r="O31" s="420" t="str">
        <f>EmpDetail!C30</f>
        <v>अध्यापक ग्रेड III</v>
      </c>
      <c r="P31" s="420" t="str">
        <f>EmpDetail!D30</f>
        <v>राप्रावि रसूलपुरा</v>
      </c>
      <c r="Q31" s="191">
        <f>EmpDetail!E30</f>
        <v>33666</v>
      </c>
      <c r="R31" s="191">
        <f t="shared" si="0"/>
        <v>55609</v>
      </c>
    </row>
    <row r="32" spans="1:18" ht="18">
      <c r="A32" s="228"/>
      <c r="B32" s="562" t="str">
        <f t="shared" si="1"/>
        <v/>
      </c>
      <c r="C32" s="566"/>
      <c r="D32" s="567"/>
      <c r="E32" s="570"/>
      <c r="F32" s="570"/>
      <c r="G32" s="569"/>
      <c r="M32" s="420">
        <v>28</v>
      </c>
      <c r="N32" s="38" t="str">
        <f>EmpDetail!B31</f>
        <v>pkS/kjh eksuk jkekorkj</v>
      </c>
      <c r="O32" s="420" t="str">
        <f>EmpDetail!C31</f>
        <v>अध्यापक ग्रेड III</v>
      </c>
      <c r="P32" s="420" t="str">
        <f>EmpDetail!D31</f>
        <v>राप्रावि मोहिनी ढाणी बाढ</v>
      </c>
      <c r="Q32" s="191">
        <f>EmpDetail!E31</f>
        <v>32878</v>
      </c>
      <c r="R32" s="191">
        <f t="shared" si="0"/>
        <v>54819</v>
      </c>
    </row>
    <row r="33" spans="1:18" ht="18">
      <c r="A33" s="228"/>
      <c r="B33" s="562" t="str">
        <f t="shared" si="1"/>
        <v/>
      </c>
      <c r="C33" s="566"/>
      <c r="D33" s="567"/>
      <c r="E33" s="570"/>
      <c r="F33" s="570"/>
      <c r="G33" s="569"/>
      <c r="M33" s="420">
        <v>29</v>
      </c>
      <c r="N33" s="38" t="str">
        <f>EmpDetail!B32</f>
        <v>rkjkpUn tk;loky</v>
      </c>
      <c r="O33" s="420" t="str">
        <f>EmpDetail!C32</f>
        <v>प्रबोधक</v>
      </c>
      <c r="P33" s="420" t="str">
        <f>EmpDetail!D32</f>
        <v>राप्रावि मोहिनी ढाणी बाढ</v>
      </c>
      <c r="Q33" s="191">
        <f>EmpDetail!E32</f>
        <v>28075</v>
      </c>
      <c r="R33" s="191">
        <f t="shared" si="0"/>
        <v>50009</v>
      </c>
    </row>
    <row r="34" spans="1:18" ht="18">
      <c r="A34" s="228"/>
      <c r="B34" s="562" t="str">
        <f t="shared" si="1"/>
        <v/>
      </c>
      <c r="C34" s="566"/>
      <c r="D34" s="567"/>
      <c r="E34" s="570"/>
      <c r="F34" s="570"/>
      <c r="G34" s="569"/>
      <c r="M34" s="420">
        <v>30</v>
      </c>
      <c r="N34" s="38" t="str">
        <f>EmpDetail!B33</f>
        <v>jketl ;kno</v>
      </c>
      <c r="O34" s="420" t="str">
        <f>EmpDetail!C33</f>
        <v>अध्यापक ग्रेड III</v>
      </c>
      <c r="P34" s="420" t="str">
        <f>EmpDetail!D33</f>
        <v>राप्रावि बैरवा ढाणी सोन्दीफल</v>
      </c>
      <c r="Q34" s="191">
        <f>EmpDetail!E33</f>
        <v>25731</v>
      </c>
      <c r="R34" s="191">
        <f t="shared" si="0"/>
        <v>47664</v>
      </c>
    </row>
    <row r="35" spans="1:18" ht="18">
      <c r="A35" s="228"/>
      <c r="B35" s="562" t="str">
        <f t="shared" si="1"/>
        <v/>
      </c>
      <c r="C35" s="566"/>
      <c r="D35" s="567"/>
      <c r="E35" s="570"/>
      <c r="F35" s="570"/>
      <c r="G35" s="569"/>
      <c r="M35" s="420">
        <v>31</v>
      </c>
      <c r="N35" s="38" t="str">
        <f>EmpDetail!B34</f>
        <v>dtksMey eh.kk</v>
      </c>
      <c r="O35" s="420" t="str">
        <f>EmpDetail!C34</f>
        <v>अध्यापक ग्रेड III</v>
      </c>
      <c r="P35" s="420" t="str">
        <f>EmpDetail!D34</f>
        <v>राप्रावि बैरवा ढाणी सोन्दीफल</v>
      </c>
      <c r="Q35" s="191">
        <f>EmpDetail!E34</f>
        <v>33055</v>
      </c>
      <c r="R35" s="191">
        <f t="shared" si="0"/>
        <v>54969</v>
      </c>
    </row>
    <row r="36" spans="1:18" ht="18">
      <c r="A36" s="228"/>
      <c r="B36" s="562" t="str">
        <f t="shared" si="1"/>
        <v/>
      </c>
      <c r="C36" s="566"/>
      <c r="D36" s="567"/>
      <c r="E36" s="570"/>
      <c r="F36" s="570"/>
      <c r="G36" s="569"/>
      <c r="M36" s="420">
        <v>32</v>
      </c>
      <c r="N36" s="38" t="str">
        <f>EmpDetail!B35</f>
        <v>/kaut; xkSRre</v>
      </c>
      <c r="O36" s="420" t="str">
        <f>EmpDetail!C35</f>
        <v>अध्यापक ग्रेड III</v>
      </c>
      <c r="P36" s="420" t="str">
        <f>EmpDetail!D35</f>
        <v>राउप्रावि गोरधनपुरा</v>
      </c>
      <c r="Q36" s="191">
        <f>EmpDetail!E35</f>
        <v>31649</v>
      </c>
      <c r="R36" s="191">
        <f t="shared" si="0"/>
        <v>53570</v>
      </c>
    </row>
    <row r="37" spans="1:18" ht="18">
      <c r="A37" s="228"/>
      <c r="B37" s="562" t="str">
        <f t="shared" si="1"/>
        <v/>
      </c>
      <c r="C37" s="566"/>
      <c r="D37" s="567"/>
      <c r="E37" s="570"/>
      <c r="F37" s="570"/>
      <c r="G37" s="569"/>
      <c r="M37" s="420">
        <v>33</v>
      </c>
      <c r="N37" s="38" t="str">
        <f>EmpDetail!B36</f>
        <v>d`".kk xaxoky</v>
      </c>
      <c r="O37" s="420" t="str">
        <f>EmpDetail!C36</f>
        <v>अध्यापक ग्रेड III</v>
      </c>
      <c r="P37" s="420" t="str">
        <f>EmpDetail!D36</f>
        <v>राउप्रावि गोरधनपुरा</v>
      </c>
      <c r="Q37" s="191">
        <f>EmpDetail!E36</f>
        <v>34870</v>
      </c>
      <c r="R37" s="191">
        <f t="shared" si="0"/>
        <v>56795</v>
      </c>
    </row>
    <row r="38" spans="1:18" ht="18">
      <c r="A38" s="228"/>
      <c r="B38" s="562" t="str">
        <f t="shared" si="1"/>
        <v/>
      </c>
      <c r="C38" s="566"/>
      <c r="D38" s="567"/>
      <c r="E38" s="570"/>
      <c r="F38" s="570"/>
      <c r="G38" s="569"/>
      <c r="M38" s="420">
        <v>34</v>
      </c>
      <c r="N38" s="38" t="str">
        <f>EmpDetail!B37</f>
        <v>n'kjFk dqekj ;kno</v>
      </c>
      <c r="O38" s="420" t="str">
        <f>EmpDetail!C37</f>
        <v>अध्यापक ग्रेड III</v>
      </c>
      <c r="P38" s="420" t="str">
        <f>EmpDetail!D37</f>
        <v>राउप्रावि सोंदीफल</v>
      </c>
      <c r="Q38" s="191">
        <f>EmpDetail!E37</f>
        <v>33239</v>
      </c>
      <c r="R38" s="191">
        <f t="shared" si="0"/>
        <v>55153</v>
      </c>
    </row>
    <row r="39" spans="1:18" ht="18">
      <c r="A39" s="228"/>
      <c r="B39" s="562" t="str">
        <f t="shared" si="1"/>
        <v/>
      </c>
      <c r="C39" s="566"/>
      <c r="D39" s="567"/>
      <c r="E39" s="570"/>
      <c r="F39" s="570"/>
      <c r="G39" s="569"/>
      <c r="M39" s="420">
        <v>35</v>
      </c>
      <c r="N39" s="38" t="str">
        <f>EmpDetail!B38</f>
        <v>d`".k yky tkV</v>
      </c>
      <c r="O39" s="420" t="str">
        <f>EmpDetail!C38</f>
        <v>अध्यापक ग्रेड III</v>
      </c>
      <c r="P39" s="420" t="str">
        <f>EmpDetail!D38</f>
        <v>राउप्रावि सोंदीफल</v>
      </c>
      <c r="Q39" s="191">
        <f>EmpDetail!E38</f>
        <v>33072</v>
      </c>
      <c r="R39" s="191">
        <f t="shared" si="0"/>
        <v>55000</v>
      </c>
    </row>
    <row r="40" spans="1:18" ht="18">
      <c r="A40" s="228"/>
      <c r="B40" s="562" t="str">
        <f t="shared" si="1"/>
        <v/>
      </c>
      <c r="C40" s="566"/>
      <c r="D40" s="567"/>
      <c r="E40" s="570"/>
      <c r="F40" s="570"/>
      <c r="G40" s="569"/>
      <c r="M40" s="420">
        <v>36</v>
      </c>
      <c r="N40" s="38" t="str">
        <f>EmpDetail!B39</f>
        <v>nhisUnz dqekj iztkir</v>
      </c>
      <c r="O40" s="420" t="str">
        <f>EmpDetail!C39</f>
        <v>अध्यापक ग्रेड III</v>
      </c>
      <c r="P40" s="420" t="str">
        <f>EmpDetail!D39</f>
        <v>राउप्रावि सोंदीफल</v>
      </c>
      <c r="Q40" s="191">
        <f>EmpDetail!E39</f>
        <v>34527</v>
      </c>
      <c r="R40" s="191">
        <f t="shared" si="0"/>
        <v>56461</v>
      </c>
    </row>
    <row r="41" spans="1:18" ht="18">
      <c r="A41" s="228"/>
      <c r="B41" s="562" t="str">
        <f t="shared" si="1"/>
        <v/>
      </c>
      <c r="C41" s="566"/>
      <c r="D41" s="567"/>
      <c r="E41" s="570"/>
      <c r="F41" s="570"/>
      <c r="G41" s="569"/>
      <c r="M41" s="420">
        <v>37</v>
      </c>
      <c r="N41" s="38" t="str">
        <f>EmpDetail!B40</f>
        <v>uohu dqekj</v>
      </c>
      <c r="O41" s="420" t="str">
        <f>EmpDetail!C40</f>
        <v>अध्यापक ग्रेड III</v>
      </c>
      <c r="P41" s="420" t="str">
        <f>EmpDetail!D40</f>
        <v>राउप्रावि मोहिनी</v>
      </c>
      <c r="Q41" s="191">
        <f>EmpDetail!E40</f>
        <v>34802</v>
      </c>
      <c r="R41" s="191">
        <f t="shared" si="0"/>
        <v>56734</v>
      </c>
    </row>
    <row r="42" spans="1:18" ht="18">
      <c r="A42" s="228"/>
      <c r="B42" s="562" t="str">
        <f t="shared" si="1"/>
        <v/>
      </c>
      <c r="C42" s="566"/>
      <c r="D42" s="567"/>
      <c r="E42" s="570"/>
      <c r="F42" s="570"/>
      <c r="G42" s="569"/>
      <c r="M42" s="420">
        <v>38</v>
      </c>
      <c r="N42" s="38" t="str">
        <f>EmpDetail!B41</f>
        <v>ehrs'k dqekj 'kekZ</v>
      </c>
      <c r="O42" s="420" t="str">
        <f>EmpDetail!C41</f>
        <v>अध्यापक ग्रेड III</v>
      </c>
      <c r="P42" s="420" t="str">
        <f>EmpDetail!D41</f>
        <v>राउप्रावि मोहिनी</v>
      </c>
      <c r="Q42" s="191">
        <f>EmpDetail!E41</f>
        <v>32733</v>
      </c>
      <c r="R42" s="191">
        <f t="shared" si="0"/>
        <v>54666</v>
      </c>
    </row>
    <row r="43" spans="1:18" ht="18">
      <c r="A43" s="228"/>
      <c r="B43" s="562" t="str">
        <f t="shared" si="1"/>
        <v/>
      </c>
      <c r="C43" s="566"/>
      <c r="D43" s="567"/>
      <c r="E43" s="570"/>
      <c r="F43" s="570"/>
      <c r="G43" s="569"/>
      <c r="M43" s="420">
        <v>39</v>
      </c>
      <c r="N43" s="38" t="str">
        <f>EmpDetail!B42</f>
        <v>eUtw eh.kk</v>
      </c>
      <c r="O43" s="420" t="str">
        <f>EmpDetail!C42</f>
        <v>वरिष्ठ अध्यापक</v>
      </c>
      <c r="P43" s="420" t="str">
        <f>EmpDetail!D42</f>
        <v>राउप्रावि गोरधनपुरा</v>
      </c>
      <c r="Q43" s="191">
        <f>EmpDetail!E42</f>
        <v>33244</v>
      </c>
      <c r="R43" s="191">
        <f t="shared" si="0"/>
        <v>55184</v>
      </c>
    </row>
    <row r="44" spans="1:18" ht="18">
      <c r="A44" s="228"/>
      <c r="B44" s="562" t="str">
        <f t="shared" si="1"/>
        <v/>
      </c>
      <c r="C44" s="566"/>
      <c r="D44" s="567"/>
      <c r="E44" s="570"/>
      <c r="F44" s="570"/>
      <c r="G44" s="569"/>
      <c r="M44" s="420">
        <v>40</v>
      </c>
      <c r="N44" s="38" t="str">
        <f>EmpDetail!B43</f>
        <v>eatw pkS/kjh</v>
      </c>
      <c r="O44" s="420" t="str">
        <f>EmpDetail!C43</f>
        <v>वरिष्ठ अध्यापक</v>
      </c>
      <c r="P44" s="420" t="str">
        <f>EmpDetail!D43</f>
        <v>राउप्रावि सोंदीफल</v>
      </c>
      <c r="Q44" s="191">
        <f>EmpDetail!E43</f>
        <v>33454</v>
      </c>
      <c r="R44" s="191">
        <f t="shared" si="0"/>
        <v>55396</v>
      </c>
    </row>
    <row r="45" spans="1:18" ht="18">
      <c r="A45" s="228" t="s">
        <v>279</v>
      </c>
      <c r="B45" s="228"/>
      <c r="C45" s="228"/>
      <c r="D45" s="228"/>
      <c r="E45" s="228"/>
      <c r="F45" s="228"/>
      <c r="G45" s="228"/>
      <c r="M45" s="420">
        <v>41</v>
      </c>
      <c r="N45" s="38">
        <f>EmpDetail!B44</f>
        <v>0</v>
      </c>
      <c r="O45" s="420">
        <f>EmpDetail!C44</f>
        <v>0</v>
      </c>
      <c r="P45" s="420">
        <f>EmpDetail!D44</f>
        <v>0</v>
      </c>
      <c r="Q45" s="191">
        <f>EmpDetail!E44</f>
        <v>0</v>
      </c>
      <c r="R45" s="191" t="e">
        <f t="shared" si="0"/>
        <v>#NUM!</v>
      </c>
    </row>
    <row r="46" spans="1:18" ht="18">
      <c r="A46" s="228"/>
      <c r="B46" s="1632" t="s">
        <v>1199</v>
      </c>
      <c r="C46" s="1632"/>
      <c r="D46" s="1632"/>
      <c r="E46" s="1632"/>
      <c r="F46" s="1632"/>
      <c r="G46" s="1632"/>
      <c r="M46" s="420">
        <v>42</v>
      </c>
      <c r="N46" s="38">
        <f>EmpDetail!B45</f>
        <v>0</v>
      </c>
      <c r="O46" s="420">
        <f>EmpDetail!C45</f>
        <v>0</v>
      </c>
      <c r="P46" s="420">
        <f>EmpDetail!D45</f>
        <v>0</v>
      </c>
      <c r="Q46" s="191">
        <f>EmpDetail!E45</f>
        <v>0</v>
      </c>
      <c r="R46" s="191" t="e">
        <f t="shared" si="0"/>
        <v>#NUM!</v>
      </c>
    </row>
    <row r="47" spans="1:18" ht="18">
      <c r="A47" s="228"/>
      <c r="B47" s="1751" t="s">
        <v>1200</v>
      </c>
      <c r="C47" s="1751"/>
      <c r="D47" s="1751"/>
      <c r="E47" s="1751"/>
      <c r="F47" s="228"/>
      <c r="G47" s="228"/>
      <c r="M47" s="420">
        <v>43</v>
      </c>
      <c r="N47" s="38">
        <f>EmpDetail!B46</f>
        <v>0</v>
      </c>
      <c r="O47" s="420">
        <f>EmpDetail!C46</f>
        <v>0</v>
      </c>
      <c r="P47" s="420">
        <f>EmpDetail!D46</f>
        <v>0</v>
      </c>
      <c r="Q47" s="191">
        <f>EmpDetail!E46</f>
        <v>0</v>
      </c>
      <c r="R47" s="191" t="e">
        <f t="shared" si="0"/>
        <v>#NUM!</v>
      </c>
    </row>
    <row r="48" spans="1:18" ht="18">
      <c r="A48" s="228"/>
      <c r="B48" s="228"/>
      <c r="C48" s="228"/>
      <c r="D48" s="228"/>
      <c r="E48" s="228"/>
      <c r="F48" s="1781" t="str">
        <f>Master!B2</f>
        <v>प्रधानाचार्य</v>
      </c>
      <c r="G48" s="1781"/>
      <c r="M48" s="420">
        <v>44</v>
      </c>
      <c r="N48" s="38">
        <f>EmpDetail!B47</f>
        <v>0</v>
      </c>
      <c r="O48" s="420">
        <f>EmpDetail!C47</f>
        <v>0</v>
      </c>
      <c r="P48" s="420">
        <f>EmpDetail!D47</f>
        <v>0</v>
      </c>
      <c r="Q48" s="191">
        <f>EmpDetail!E47</f>
        <v>0</v>
      </c>
      <c r="R48" s="191" t="e">
        <f t="shared" si="0"/>
        <v>#NUM!</v>
      </c>
    </row>
    <row r="49" spans="1:18" ht="18">
      <c r="A49" s="419" t="s">
        <v>1391</v>
      </c>
      <c r="B49" s="571" t="s">
        <v>1553</v>
      </c>
      <c r="C49" s="228"/>
      <c r="D49" s="228"/>
      <c r="E49" s="228"/>
      <c r="F49" s="1781" t="str">
        <f>Master!B3</f>
        <v xml:space="preserve">राजकीय उच्च माध्यमिक विद्यालय </v>
      </c>
      <c r="G49" s="1781"/>
      <c r="M49" s="420">
        <v>45</v>
      </c>
      <c r="N49" s="38">
        <f>EmpDetail!B48</f>
        <v>0</v>
      </c>
      <c r="O49" s="420">
        <f>EmpDetail!C48</f>
        <v>0</v>
      </c>
      <c r="P49" s="420">
        <f>EmpDetail!D48</f>
        <v>0</v>
      </c>
      <c r="Q49" s="191">
        <f>EmpDetail!E48</f>
        <v>0</v>
      </c>
      <c r="R49" s="191" t="e">
        <f t="shared" si="0"/>
        <v>#NUM!</v>
      </c>
    </row>
    <row r="50" spans="1:18" ht="18">
      <c r="A50" s="563" t="s">
        <v>226</v>
      </c>
      <c r="B50" s="564">
        <f ca="1">G4</f>
        <v>44369</v>
      </c>
      <c r="C50" s="228"/>
      <c r="D50" s="228"/>
      <c r="E50" s="228"/>
      <c r="F50" s="1781" t="str">
        <f>Master!B4</f>
        <v>चौगाई]टोंक</v>
      </c>
      <c r="G50" s="1781"/>
      <c r="M50" s="420">
        <v>46</v>
      </c>
      <c r="N50" s="38">
        <f>EmpDetail!B49</f>
        <v>0</v>
      </c>
      <c r="O50" s="420">
        <f>EmpDetail!C49</f>
        <v>0</v>
      </c>
      <c r="P50" s="420">
        <f>EmpDetail!D49</f>
        <v>0</v>
      </c>
      <c r="Q50" s="191">
        <f>EmpDetail!E49</f>
        <v>0</v>
      </c>
      <c r="R50" s="191" t="e">
        <f t="shared" si="0"/>
        <v>#NUM!</v>
      </c>
    </row>
    <row r="51" spans="1:18">
      <c r="M51" s="420">
        <v>47</v>
      </c>
      <c r="N51" s="38">
        <f>EmpDetail!B50</f>
        <v>0</v>
      </c>
      <c r="O51" s="420">
        <f>EmpDetail!C50</f>
        <v>0</v>
      </c>
      <c r="P51" s="420">
        <f>EmpDetail!D50</f>
        <v>0</v>
      </c>
      <c r="Q51" s="191">
        <f>EmpDetail!E50</f>
        <v>0</v>
      </c>
      <c r="R51" s="191" t="e">
        <f t="shared" si="0"/>
        <v>#NUM!</v>
      </c>
    </row>
    <row r="52" spans="1:18">
      <c r="M52" s="420">
        <v>48</v>
      </c>
      <c r="N52" s="38">
        <f>EmpDetail!B51</f>
        <v>0</v>
      </c>
      <c r="O52" s="420">
        <f>EmpDetail!C51</f>
        <v>0</v>
      </c>
      <c r="P52" s="420">
        <f>EmpDetail!D51</f>
        <v>0</v>
      </c>
      <c r="Q52" s="191">
        <f>EmpDetail!E51</f>
        <v>0</v>
      </c>
      <c r="R52" s="191" t="e">
        <f t="shared" si="0"/>
        <v>#NUM!</v>
      </c>
    </row>
    <row r="53" spans="1:18">
      <c r="M53" s="420">
        <v>49</v>
      </c>
      <c r="N53" s="38">
        <f>EmpDetail!B52</f>
        <v>0</v>
      </c>
      <c r="O53" s="420">
        <f>EmpDetail!C52</f>
        <v>0</v>
      </c>
      <c r="P53" s="420">
        <f>EmpDetail!D52</f>
        <v>0</v>
      </c>
      <c r="Q53" s="191">
        <f>EmpDetail!E52</f>
        <v>0</v>
      </c>
      <c r="R53" s="191" t="e">
        <f t="shared" si="0"/>
        <v>#NUM!</v>
      </c>
    </row>
    <row r="54" spans="1:18">
      <c r="M54" s="420">
        <v>50</v>
      </c>
      <c r="N54" s="38">
        <f>EmpDetail!B53</f>
        <v>0</v>
      </c>
      <c r="O54" s="420">
        <f>EmpDetail!C53</f>
        <v>0</v>
      </c>
      <c r="P54" s="420">
        <f>EmpDetail!D53</f>
        <v>0</v>
      </c>
      <c r="Q54" s="191">
        <f>EmpDetail!E53</f>
        <v>0</v>
      </c>
      <c r="R54" s="191" t="e">
        <f t="shared" si="0"/>
        <v>#NUM!</v>
      </c>
    </row>
    <row r="55" spans="1:18">
      <c r="M55" s="420">
        <v>51</v>
      </c>
      <c r="N55" s="38">
        <f>EmpDetail!B54</f>
        <v>0</v>
      </c>
      <c r="O55" s="420">
        <f>EmpDetail!C54</f>
        <v>0</v>
      </c>
      <c r="P55" s="420">
        <f>EmpDetail!D54</f>
        <v>0</v>
      </c>
      <c r="Q55" s="191">
        <f>EmpDetail!E54</f>
        <v>0</v>
      </c>
      <c r="R55" s="191" t="e">
        <f t="shared" si="0"/>
        <v>#NUM!</v>
      </c>
    </row>
    <row r="56" spans="1:18">
      <c r="M56" s="420">
        <v>52</v>
      </c>
      <c r="N56" s="38">
        <f>EmpDetail!B55</f>
        <v>0</v>
      </c>
      <c r="O56" s="420">
        <f>EmpDetail!C55</f>
        <v>0</v>
      </c>
      <c r="P56" s="420">
        <f>EmpDetail!D55</f>
        <v>0</v>
      </c>
      <c r="Q56" s="191">
        <f>EmpDetail!E55</f>
        <v>0</v>
      </c>
      <c r="R56" s="191" t="e">
        <f t="shared" si="0"/>
        <v>#NUM!</v>
      </c>
    </row>
    <row r="57" spans="1:18">
      <c r="M57" s="420">
        <v>53</v>
      </c>
      <c r="N57" s="38">
        <f>EmpDetail!B56</f>
        <v>0</v>
      </c>
      <c r="O57" s="420">
        <f>EmpDetail!C56</f>
        <v>0</v>
      </c>
      <c r="P57" s="420">
        <f>EmpDetail!D56</f>
        <v>0</v>
      </c>
      <c r="Q57" s="191">
        <f>EmpDetail!E56</f>
        <v>0</v>
      </c>
      <c r="R57" s="191" t="e">
        <f t="shared" si="0"/>
        <v>#NUM!</v>
      </c>
    </row>
    <row r="58" spans="1:18">
      <c r="M58" s="420">
        <v>54</v>
      </c>
      <c r="N58" s="38">
        <f>EmpDetail!B57</f>
        <v>0</v>
      </c>
      <c r="O58" s="420">
        <f>EmpDetail!C57</f>
        <v>0</v>
      </c>
      <c r="P58" s="420">
        <f>EmpDetail!D57</f>
        <v>0</v>
      </c>
      <c r="Q58" s="191">
        <f>EmpDetail!E57</f>
        <v>0</v>
      </c>
      <c r="R58" s="191" t="e">
        <f t="shared" si="0"/>
        <v>#NUM!</v>
      </c>
    </row>
    <row r="59" spans="1:18">
      <c r="M59" s="420">
        <v>55</v>
      </c>
      <c r="N59" s="38">
        <f>EmpDetail!B58</f>
        <v>0</v>
      </c>
      <c r="O59" s="420">
        <f>EmpDetail!C58</f>
        <v>0</v>
      </c>
      <c r="P59" s="420">
        <f>EmpDetail!D58</f>
        <v>0</v>
      </c>
      <c r="Q59" s="191">
        <f>EmpDetail!E58</f>
        <v>0</v>
      </c>
      <c r="R59" s="191" t="e">
        <f t="shared" si="0"/>
        <v>#NUM!</v>
      </c>
    </row>
    <row r="60" spans="1:18">
      <c r="M60" s="420">
        <v>56</v>
      </c>
      <c r="N60" s="38">
        <f>EmpDetail!B59</f>
        <v>0</v>
      </c>
      <c r="O60" s="420">
        <f>EmpDetail!C59</f>
        <v>0</v>
      </c>
      <c r="P60" s="420">
        <f>EmpDetail!D59</f>
        <v>0</v>
      </c>
      <c r="Q60" s="191">
        <f>EmpDetail!E59</f>
        <v>0</v>
      </c>
      <c r="R60" s="191" t="e">
        <f t="shared" si="0"/>
        <v>#NUM!</v>
      </c>
    </row>
    <row r="61" spans="1:18">
      <c r="M61" s="420">
        <v>57</v>
      </c>
      <c r="N61" s="38">
        <f>EmpDetail!B60</f>
        <v>0</v>
      </c>
      <c r="O61" s="420">
        <f>EmpDetail!C60</f>
        <v>0</v>
      </c>
      <c r="P61" s="420">
        <f>EmpDetail!D60</f>
        <v>0</v>
      </c>
      <c r="Q61" s="191">
        <f>EmpDetail!E60</f>
        <v>0</v>
      </c>
      <c r="R61" s="191" t="e">
        <f t="shared" si="0"/>
        <v>#NUM!</v>
      </c>
    </row>
    <row r="62" spans="1:18">
      <c r="M62" s="420">
        <v>58</v>
      </c>
      <c r="N62" s="38">
        <f>EmpDetail!B61</f>
        <v>0</v>
      </c>
      <c r="O62" s="420">
        <f>EmpDetail!C61</f>
        <v>0</v>
      </c>
      <c r="P62" s="420">
        <f>EmpDetail!D61</f>
        <v>0</v>
      </c>
      <c r="Q62" s="191">
        <f>EmpDetail!E61</f>
        <v>0</v>
      </c>
      <c r="R62" s="191" t="e">
        <f t="shared" si="0"/>
        <v>#NUM!</v>
      </c>
    </row>
    <row r="63" spans="1:18">
      <c r="M63" s="420">
        <v>59</v>
      </c>
      <c r="N63" s="38">
        <f>EmpDetail!B62</f>
        <v>0</v>
      </c>
      <c r="O63" s="420">
        <f>EmpDetail!C62</f>
        <v>0</v>
      </c>
      <c r="P63" s="420">
        <f>EmpDetail!D62</f>
        <v>0</v>
      </c>
      <c r="Q63" s="191">
        <f>EmpDetail!E62</f>
        <v>0</v>
      </c>
      <c r="R63" s="191" t="e">
        <f t="shared" si="0"/>
        <v>#NUM!</v>
      </c>
    </row>
    <row r="64" spans="1:18">
      <c r="M64" s="420">
        <v>60</v>
      </c>
      <c r="N64" s="38">
        <f>EmpDetail!B63</f>
        <v>0</v>
      </c>
      <c r="O64" s="420">
        <f>EmpDetail!C63</f>
        <v>0</v>
      </c>
      <c r="P64" s="420">
        <f>EmpDetail!D63</f>
        <v>0</v>
      </c>
      <c r="Q64" s="191">
        <f>EmpDetail!E63</f>
        <v>0</v>
      </c>
      <c r="R64" s="191" t="e">
        <f t="shared" si="0"/>
        <v>#NUM!</v>
      </c>
    </row>
    <row r="65" spans="13:18">
      <c r="M65" s="420">
        <v>61</v>
      </c>
      <c r="N65" s="38">
        <f>EmpDetail!B64</f>
        <v>0</v>
      </c>
      <c r="O65" s="420">
        <f>EmpDetail!C64</f>
        <v>0</v>
      </c>
      <c r="P65" s="420">
        <f>EmpDetail!D64</f>
        <v>0</v>
      </c>
      <c r="Q65" s="191">
        <f>EmpDetail!E64</f>
        <v>0</v>
      </c>
      <c r="R65" s="191" t="e">
        <f t="shared" si="0"/>
        <v>#NUM!</v>
      </c>
    </row>
    <row r="66" spans="13:18">
      <c r="M66" s="420">
        <v>62</v>
      </c>
      <c r="N66" s="38">
        <f>EmpDetail!B65</f>
        <v>0</v>
      </c>
      <c r="O66" s="420">
        <f>EmpDetail!C65</f>
        <v>0</v>
      </c>
      <c r="P66" s="420">
        <f>EmpDetail!D65</f>
        <v>0</v>
      </c>
      <c r="Q66" s="191">
        <f>EmpDetail!E65</f>
        <v>0</v>
      </c>
      <c r="R66" s="191" t="e">
        <f t="shared" si="0"/>
        <v>#NUM!</v>
      </c>
    </row>
    <row r="67" spans="13:18">
      <c r="M67" s="420">
        <v>63</v>
      </c>
      <c r="N67" s="38">
        <f>EmpDetail!B66</f>
        <v>0</v>
      </c>
      <c r="O67" s="420">
        <f>EmpDetail!C66</f>
        <v>0</v>
      </c>
      <c r="P67" s="420">
        <f>EmpDetail!D66</f>
        <v>0</v>
      </c>
      <c r="Q67" s="191">
        <f>EmpDetail!E66</f>
        <v>0</v>
      </c>
      <c r="R67" s="191" t="e">
        <f t="shared" si="0"/>
        <v>#NUM!</v>
      </c>
    </row>
    <row r="68" spans="13:18">
      <c r="M68" s="420">
        <v>64</v>
      </c>
      <c r="N68" s="38">
        <f>EmpDetail!B67</f>
        <v>0</v>
      </c>
      <c r="O68" s="420">
        <f>EmpDetail!C67</f>
        <v>0</v>
      </c>
      <c r="P68" s="420">
        <f>EmpDetail!D67</f>
        <v>0</v>
      </c>
      <c r="Q68" s="191">
        <f>EmpDetail!E67</f>
        <v>0</v>
      </c>
      <c r="R68" s="191" t="e">
        <f t="shared" si="0"/>
        <v>#NUM!</v>
      </c>
    </row>
    <row r="69" spans="13:18">
      <c r="M69" s="420">
        <v>65</v>
      </c>
      <c r="N69" s="38">
        <f>EmpDetail!B68</f>
        <v>0</v>
      </c>
      <c r="O69" s="420">
        <f>EmpDetail!C68</f>
        <v>0</v>
      </c>
      <c r="P69" s="420">
        <f>EmpDetail!D68</f>
        <v>0</v>
      </c>
      <c r="Q69" s="191">
        <f>EmpDetail!E68</f>
        <v>0</v>
      </c>
      <c r="R69" s="191" t="e">
        <f t="shared" si="0"/>
        <v>#NUM!</v>
      </c>
    </row>
    <row r="70" spans="13:18">
      <c r="M70" s="420">
        <v>66</v>
      </c>
      <c r="N70" s="38">
        <f>EmpDetail!B69</f>
        <v>0</v>
      </c>
      <c r="O70" s="420">
        <f>EmpDetail!C69</f>
        <v>0</v>
      </c>
      <c r="P70" s="420">
        <f>EmpDetail!D69</f>
        <v>0</v>
      </c>
      <c r="Q70" s="191">
        <f>EmpDetail!E69</f>
        <v>0</v>
      </c>
      <c r="R70" s="191" t="e">
        <f t="shared" ref="R70:R104" si="2">IF(Q70="","",DATE(YEAR(Q70-1)+60,(MONTH(Q70-1))+1,0))</f>
        <v>#NUM!</v>
      </c>
    </row>
    <row r="71" spans="13:18">
      <c r="M71" s="420">
        <v>67</v>
      </c>
      <c r="N71" s="38">
        <f>EmpDetail!B70</f>
        <v>0</v>
      </c>
      <c r="O71" s="420">
        <f>EmpDetail!C70</f>
        <v>0</v>
      </c>
      <c r="P71" s="420">
        <f>EmpDetail!D70</f>
        <v>0</v>
      </c>
      <c r="Q71" s="191">
        <f>EmpDetail!E70</f>
        <v>0</v>
      </c>
      <c r="R71" s="191" t="e">
        <f t="shared" si="2"/>
        <v>#NUM!</v>
      </c>
    </row>
    <row r="72" spans="13:18">
      <c r="M72" s="420">
        <v>68</v>
      </c>
      <c r="N72" s="38">
        <f>EmpDetail!B71</f>
        <v>0</v>
      </c>
      <c r="O72" s="420">
        <f>EmpDetail!C71</f>
        <v>0</v>
      </c>
      <c r="P72" s="420">
        <f>EmpDetail!D71</f>
        <v>0</v>
      </c>
      <c r="Q72" s="191">
        <f>EmpDetail!E71</f>
        <v>0</v>
      </c>
      <c r="R72" s="191" t="e">
        <f t="shared" si="2"/>
        <v>#NUM!</v>
      </c>
    </row>
    <row r="73" spans="13:18">
      <c r="M73" s="420">
        <v>69</v>
      </c>
      <c r="N73" s="38">
        <f>EmpDetail!B72</f>
        <v>0</v>
      </c>
      <c r="O73" s="420">
        <f>EmpDetail!C72</f>
        <v>0</v>
      </c>
      <c r="P73" s="420">
        <f>EmpDetail!D72</f>
        <v>0</v>
      </c>
      <c r="Q73" s="191">
        <f>EmpDetail!E72</f>
        <v>0</v>
      </c>
      <c r="R73" s="191" t="e">
        <f t="shared" si="2"/>
        <v>#NUM!</v>
      </c>
    </row>
    <row r="74" spans="13:18">
      <c r="M74" s="420">
        <v>70</v>
      </c>
      <c r="N74" s="38">
        <f>EmpDetail!B73</f>
        <v>0</v>
      </c>
      <c r="O74" s="420">
        <f>EmpDetail!C73</f>
        <v>0</v>
      </c>
      <c r="P74" s="420">
        <f>EmpDetail!D73</f>
        <v>0</v>
      </c>
      <c r="Q74" s="191">
        <f>EmpDetail!E73</f>
        <v>0</v>
      </c>
      <c r="R74" s="191" t="e">
        <f t="shared" si="2"/>
        <v>#NUM!</v>
      </c>
    </row>
    <row r="75" spans="13:18">
      <c r="M75" s="420">
        <v>71</v>
      </c>
      <c r="N75" s="38">
        <f>EmpDetail!B74</f>
        <v>0</v>
      </c>
      <c r="O75" s="420">
        <f>EmpDetail!C74</f>
        <v>0</v>
      </c>
      <c r="P75" s="420">
        <f>EmpDetail!D74</f>
        <v>0</v>
      </c>
      <c r="Q75" s="191">
        <f>EmpDetail!E74</f>
        <v>0</v>
      </c>
      <c r="R75" s="191" t="e">
        <f t="shared" si="2"/>
        <v>#NUM!</v>
      </c>
    </row>
    <row r="76" spans="13:18">
      <c r="M76" s="420">
        <v>72</v>
      </c>
      <c r="N76" s="38">
        <f>EmpDetail!B75</f>
        <v>0</v>
      </c>
      <c r="O76" s="420">
        <f>EmpDetail!C75</f>
        <v>0</v>
      </c>
      <c r="P76" s="420">
        <f>EmpDetail!D75</f>
        <v>0</v>
      </c>
      <c r="Q76" s="191">
        <f>EmpDetail!E75</f>
        <v>0</v>
      </c>
      <c r="R76" s="191" t="e">
        <f t="shared" si="2"/>
        <v>#NUM!</v>
      </c>
    </row>
    <row r="77" spans="13:18">
      <c r="M77" s="420">
        <v>73</v>
      </c>
      <c r="N77" s="38">
        <f>EmpDetail!B76</f>
        <v>0</v>
      </c>
      <c r="O77" s="420">
        <f>EmpDetail!C76</f>
        <v>0</v>
      </c>
      <c r="P77" s="420">
        <f>EmpDetail!D76</f>
        <v>0</v>
      </c>
      <c r="Q77" s="191">
        <f>EmpDetail!E76</f>
        <v>0</v>
      </c>
      <c r="R77" s="191" t="e">
        <f t="shared" si="2"/>
        <v>#NUM!</v>
      </c>
    </row>
    <row r="78" spans="13:18">
      <c r="M78" s="420">
        <v>74</v>
      </c>
      <c r="N78" s="38">
        <f>EmpDetail!B77</f>
        <v>0</v>
      </c>
      <c r="O78" s="420">
        <f>EmpDetail!C77</f>
        <v>0</v>
      </c>
      <c r="P78" s="420">
        <f>EmpDetail!D77</f>
        <v>0</v>
      </c>
      <c r="Q78" s="191">
        <f>EmpDetail!E77</f>
        <v>0</v>
      </c>
      <c r="R78" s="191" t="e">
        <f t="shared" si="2"/>
        <v>#NUM!</v>
      </c>
    </row>
    <row r="79" spans="13:18">
      <c r="M79" s="420">
        <v>75</v>
      </c>
      <c r="N79" s="38">
        <f>EmpDetail!B78</f>
        <v>0</v>
      </c>
      <c r="O79" s="420">
        <f>EmpDetail!C78</f>
        <v>0</v>
      </c>
      <c r="P79" s="420">
        <f>EmpDetail!D78</f>
        <v>0</v>
      </c>
      <c r="Q79" s="191">
        <f>EmpDetail!E78</f>
        <v>0</v>
      </c>
      <c r="R79" s="191" t="e">
        <f t="shared" si="2"/>
        <v>#NUM!</v>
      </c>
    </row>
    <row r="80" spans="13:18">
      <c r="M80" s="420">
        <v>76</v>
      </c>
      <c r="N80" s="38">
        <f>EmpDetail!B79</f>
        <v>0</v>
      </c>
      <c r="O80" s="420">
        <f>EmpDetail!C79</f>
        <v>0</v>
      </c>
      <c r="P80" s="420">
        <f>EmpDetail!D79</f>
        <v>0</v>
      </c>
      <c r="Q80" s="191">
        <f>EmpDetail!E79</f>
        <v>0</v>
      </c>
      <c r="R80" s="191" t="e">
        <f t="shared" si="2"/>
        <v>#NUM!</v>
      </c>
    </row>
    <row r="81" spans="13:18">
      <c r="M81" s="420">
        <v>77</v>
      </c>
      <c r="N81" s="38">
        <f>EmpDetail!B80</f>
        <v>0</v>
      </c>
      <c r="O81" s="420">
        <f>EmpDetail!C80</f>
        <v>0</v>
      </c>
      <c r="P81" s="420">
        <f>EmpDetail!D80</f>
        <v>0</v>
      </c>
      <c r="Q81" s="191">
        <f>EmpDetail!E80</f>
        <v>0</v>
      </c>
      <c r="R81" s="191" t="e">
        <f t="shared" si="2"/>
        <v>#NUM!</v>
      </c>
    </row>
    <row r="82" spans="13:18">
      <c r="M82" s="420">
        <v>78</v>
      </c>
      <c r="N82" s="38">
        <f>EmpDetail!B81</f>
        <v>0</v>
      </c>
      <c r="O82" s="420">
        <f>EmpDetail!C81</f>
        <v>0</v>
      </c>
      <c r="P82" s="420">
        <f>EmpDetail!D81</f>
        <v>0</v>
      </c>
      <c r="Q82" s="191">
        <f>EmpDetail!E81</f>
        <v>0</v>
      </c>
      <c r="R82" s="191" t="e">
        <f t="shared" si="2"/>
        <v>#NUM!</v>
      </c>
    </row>
    <row r="83" spans="13:18">
      <c r="M83" s="420">
        <v>79</v>
      </c>
      <c r="N83" s="38">
        <f>EmpDetail!B82</f>
        <v>0</v>
      </c>
      <c r="O83" s="420">
        <f>EmpDetail!C82</f>
        <v>0</v>
      </c>
      <c r="P83" s="420">
        <f>EmpDetail!D82</f>
        <v>0</v>
      </c>
      <c r="Q83" s="191">
        <f>EmpDetail!E82</f>
        <v>0</v>
      </c>
      <c r="R83" s="191" t="e">
        <f t="shared" si="2"/>
        <v>#NUM!</v>
      </c>
    </row>
    <row r="84" spans="13:18">
      <c r="M84" s="420">
        <v>80</v>
      </c>
      <c r="N84" s="38">
        <f>EmpDetail!B83</f>
        <v>0</v>
      </c>
      <c r="O84" s="420">
        <f>EmpDetail!C83</f>
        <v>0</v>
      </c>
      <c r="P84" s="420">
        <f>EmpDetail!D83</f>
        <v>0</v>
      </c>
      <c r="Q84" s="191">
        <f>EmpDetail!E83</f>
        <v>0</v>
      </c>
      <c r="R84" s="191" t="e">
        <f t="shared" si="2"/>
        <v>#NUM!</v>
      </c>
    </row>
    <row r="85" spans="13:18">
      <c r="M85" s="420">
        <v>81</v>
      </c>
      <c r="N85" s="38">
        <f>EmpDetail!B84</f>
        <v>0</v>
      </c>
      <c r="O85" s="420">
        <f>EmpDetail!C84</f>
        <v>0</v>
      </c>
      <c r="P85" s="420">
        <f>EmpDetail!D84</f>
        <v>0</v>
      </c>
      <c r="Q85" s="191">
        <f>EmpDetail!E84</f>
        <v>0</v>
      </c>
      <c r="R85" s="191" t="e">
        <f t="shared" si="2"/>
        <v>#NUM!</v>
      </c>
    </row>
    <row r="86" spans="13:18">
      <c r="M86" s="420">
        <v>82</v>
      </c>
      <c r="N86" s="38">
        <f>EmpDetail!B85</f>
        <v>0</v>
      </c>
      <c r="O86" s="420">
        <f>EmpDetail!C85</f>
        <v>0</v>
      </c>
      <c r="P86" s="420">
        <f>EmpDetail!D85</f>
        <v>0</v>
      </c>
      <c r="Q86" s="191">
        <f>EmpDetail!E85</f>
        <v>0</v>
      </c>
      <c r="R86" s="191" t="e">
        <f t="shared" si="2"/>
        <v>#NUM!</v>
      </c>
    </row>
    <row r="87" spans="13:18">
      <c r="M87" s="420">
        <v>83</v>
      </c>
      <c r="N87" s="38">
        <f>EmpDetail!B86</f>
        <v>0</v>
      </c>
      <c r="O87" s="420">
        <f>EmpDetail!C86</f>
        <v>0</v>
      </c>
      <c r="P87" s="420">
        <f>EmpDetail!D86</f>
        <v>0</v>
      </c>
      <c r="Q87" s="191">
        <f>EmpDetail!E86</f>
        <v>0</v>
      </c>
      <c r="R87" s="191" t="e">
        <f t="shared" si="2"/>
        <v>#NUM!</v>
      </c>
    </row>
    <row r="88" spans="13:18">
      <c r="M88" s="420">
        <v>84</v>
      </c>
      <c r="N88" s="38">
        <f>EmpDetail!B87</f>
        <v>0</v>
      </c>
      <c r="O88" s="420">
        <f>EmpDetail!C87</f>
        <v>0</v>
      </c>
      <c r="P88" s="420">
        <f>EmpDetail!D87</f>
        <v>0</v>
      </c>
      <c r="Q88" s="191">
        <f>EmpDetail!E87</f>
        <v>0</v>
      </c>
      <c r="R88" s="191" t="e">
        <f t="shared" si="2"/>
        <v>#NUM!</v>
      </c>
    </row>
    <row r="89" spans="13:18">
      <c r="M89" s="420">
        <v>85</v>
      </c>
      <c r="N89" s="38">
        <f>EmpDetail!B88</f>
        <v>0</v>
      </c>
      <c r="O89" s="420">
        <f>EmpDetail!C88</f>
        <v>0</v>
      </c>
      <c r="P89" s="420">
        <f>EmpDetail!D88</f>
        <v>0</v>
      </c>
      <c r="Q89" s="191">
        <f>EmpDetail!E88</f>
        <v>0</v>
      </c>
      <c r="R89" s="191" t="e">
        <f t="shared" si="2"/>
        <v>#NUM!</v>
      </c>
    </row>
    <row r="90" spans="13:18">
      <c r="M90" s="420">
        <v>86</v>
      </c>
      <c r="N90" s="38">
        <f>EmpDetail!B89</f>
        <v>0</v>
      </c>
      <c r="O90" s="420">
        <f>EmpDetail!C89</f>
        <v>0</v>
      </c>
      <c r="P90" s="420">
        <f>EmpDetail!D89</f>
        <v>0</v>
      </c>
      <c r="Q90" s="191">
        <f>EmpDetail!E89</f>
        <v>0</v>
      </c>
      <c r="R90" s="191" t="e">
        <f t="shared" si="2"/>
        <v>#NUM!</v>
      </c>
    </row>
    <row r="91" spans="13:18">
      <c r="M91" s="420">
        <v>87</v>
      </c>
      <c r="N91" s="38">
        <f>EmpDetail!B90</f>
        <v>0</v>
      </c>
      <c r="O91" s="420">
        <f>EmpDetail!C90</f>
        <v>0</v>
      </c>
      <c r="P91" s="420">
        <f>EmpDetail!D90</f>
        <v>0</v>
      </c>
      <c r="Q91" s="191">
        <f>EmpDetail!E90</f>
        <v>0</v>
      </c>
      <c r="R91" s="191" t="e">
        <f t="shared" si="2"/>
        <v>#NUM!</v>
      </c>
    </row>
    <row r="92" spans="13:18">
      <c r="M92" s="420">
        <v>88</v>
      </c>
      <c r="N92" s="38">
        <f>EmpDetail!B91</f>
        <v>0</v>
      </c>
      <c r="O92" s="420">
        <f>EmpDetail!C91</f>
        <v>0</v>
      </c>
      <c r="P92" s="420">
        <f>EmpDetail!D91</f>
        <v>0</v>
      </c>
      <c r="Q92" s="191">
        <f>EmpDetail!E91</f>
        <v>0</v>
      </c>
      <c r="R92" s="191" t="e">
        <f t="shared" si="2"/>
        <v>#NUM!</v>
      </c>
    </row>
    <row r="93" spans="13:18">
      <c r="M93" s="420">
        <v>89</v>
      </c>
      <c r="N93" s="38">
        <f>EmpDetail!B92</f>
        <v>0</v>
      </c>
      <c r="O93" s="420">
        <f>EmpDetail!C92</f>
        <v>0</v>
      </c>
      <c r="P93" s="420">
        <f>EmpDetail!D92</f>
        <v>0</v>
      </c>
      <c r="Q93" s="191">
        <f>EmpDetail!E92</f>
        <v>0</v>
      </c>
      <c r="R93" s="191" t="e">
        <f t="shared" si="2"/>
        <v>#NUM!</v>
      </c>
    </row>
    <row r="94" spans="13:18">
      <c r="M94" s="420">
        <v>90</v>
      </c>
      <c r="N94" s="38">
        <f>EmpDetail!B93</f>
        <v>0</v>
      </c>
      <c r="O94" s="420">
        <f>EmpDetail!C93</f>
        <v>0</v>
      </c>
      <c r="P94" s="420">
        <f>EmpDetail!D93</f>
        <v>0</v>
      </c>
      <c r="Q94" s="191">
        <f>EmpDetail!E93</f>
        <v>0</v>
      </c>
      <c r="R94" s="191" t="e">
        <f t="shared" si="2"/>
        <v>#NUM!</v>
      </c>
    </row>
    <row r="95" spans="13:18">
      <c r="M95" s="420">
        <v>91</v>
      </c>
      <c r="N95" s="38">
        <f>EmpDetail!B94</f>
        <v>0</v>
      </c>
      <c r="O95" s="420">
        <f>EmpDetail!C94</f>
        <v>0</v>
      </c>
      <c r="P95" s="420">
        <f>EmpDetail!D94</f>
        <v>0</v>
      </c>
      <c r="Q95" s="191">
        <f>EmpDetail!E94</f>
        <v>0</v>
      </c>
      <c r="R95" s="191" t="e">
        <f t="shared" si="2"/>
        <v>#NUM!</v>
      </c>
    </row>
    <row r="96" spans="13:18">
      <c r="M96" s="420">
        <v>92</v>
      </c>
      <c r="N96" s="38">
        <f>EmpDetail!B95</f>
        <v>0</v>
      </c>
      <c r="O96" s="420">
        <f>EmpDetail!C95</f>
        <v>0</v>
      </c>
      <c r="P96" s="420">
        <f>EmpDetail!D95</f>
        <v>0</v>
      </c>
      <c r="Q96" s="191">
        <f>EmpDetail!E95</f>
        <v>0</v>
      </c>
      <c r="R96" s="191" t="e">
        <f t="shared" si="2"/>
        <v>#NUM!</v>
      </c>
    </row>
    <row r="97" spans="13:18">
      <c r="M97" s="420">
        <v>93</v>
      </c>
      <c r="N97" s="38">
        <f>EmpDetail!B96</f>
        <v>0</v>
      </c>
      <c r="O97" s="420">
        <f>EmpDetail!C96</f>
        <v>0</v>
      </c>
      <c r="P97" s="420">
        <f>EmpDetail!D96</f>
        <v>0</v>
      </c>
      <c r="Q97" s="191">
        <f>EmpDetail!E96</f>
        <v>0</v>
      </c>
      <c r="R97" s="191" t="e">
        <f t="shared" si="2"/>
        <v>#NUM!</v>
      </c>
    </row>
    <row r="98" spans="13:18">
      <c r="M98" s="420">
        <v>94</v>
      </c>
      <c r="N98" s="38">
        <f>EmpDetail!B97</f>
        <v>0</v>
      </c>
      <c r="O98" s="420">
        <f>EmpDetail!C97</f>
        <v>0</v>
      </c>
      <c r="P98" s="420">
        <f>EmpDetail!D97</f>
        <v>0</v>
      </c>
      <c r="Q98" s="191">
        <f>EmpDetail!E97</f>
        <v>0</v>
      </c>
      <c r="R98" s="191" t="e">
        <f t="shared" si="2"/>
        <v>#NUM!</v>
      </c>
    </row>
    <row r="99" spans="13:18">
      <c r="M99" s="420">
        <v>95</v>
      </c>
      <c r="N99" s="38">
        <f>EmpDetail!B98</f>
        <v>0</v>
      </c>
      <c r="O99" s="420">
        <f>EmpDetail!C98</f>
        <v>0</v>
      </c>
      <c r="P99" s="420">
        <f>EmpDetail!D98</f>
        <v>0</v>
      </c>
      <c r="Q99" s="191">
        <f>EmpDetail!E98</f>
        <v>0</v>
      </c>
      <c r="R99" s="191" t="e">
        <f t="shared" si="2"/>
        <v>#NUM!</v>
      </c>
    </row>
    <row r="100" spans="13:18">
      <c r="M100" s="420">
        <v>96</v>
      </c>
      <c r="N100" s="38">
        <f>EmpDetail!B99</f>
        <v>0</v>
      </c>
      <c r="O100" s="420">
        <f>EmpDetail!C99</f>
        <v>0</v>
      </c>
      <c r="P100" s="420">
        <f>EmpDetail!D99</f>
        <v>0</v>
      </c>
      <c r="Q100" s="191">
        <f>EmpDetail!E99</f>
        <v>0</v>
      </c>
      <c r="R100" s="191" t="e">
        <f t="shared" si="2"/>
        <v>#NUM!</v>
      </c>
    </row>
    <row r="101" spans="13:18">
      <c r="M101" s="420">
        <v>97</v>
      </c>
      <c r="N101" s="38">
        <f>EmpDetail!B100</f>
        <v>0</v>
      </c>
      <c r="O101" s="420">
        <f>EmpDetail!C100</f>
        <v>0</v>
      </c>
      <c r="P101" s="420">
        <f>EmpDetail!D100</f>
        <v>0</v>
      </c>
      <c r="Q101" s="191">
        <f>EmpDetail!E100</f>
        <v>0</v>
      </c>
      <c r="R101" s="191" t="e">
        <f t="shared" si="2"/>
        <v>#NUM!</v>
      </c>
    </row>
    <row r="102" spans="13:18">
      <c r="M102" s="420">
        <v>98</v>
      </c>
      <c r="N102" s="38">
        <f>EmpDetail!B101</f>
        <v>0</v>
      </c>
      <c r="O102" s="420">
        <f>EmpDetail!C101</f>
        <v>0</v>
      </c>
      <c r="P102" s="420">
        <f>EmpDetail!D101</f>
        <v>0</v>
      </c>
      <c r="Q102" s="191">
        <f>EmpDetail!E101</f>
        <v>0</v>
      </c>
      <c r="R102" s="191" t="e">
        <f t="shared" si="2"/>
        <v>#NUM!</v>
      </c>
    </row>
    <row r="103" spans="13:18">
      <c r="M103" s="420">
        <v>99</v>
      </c>
      <c r="N103" s="38">
        <f>EmpDetail!B102</f>
        <v>0</v>
      </c>
      <c r="O103" s="420">
        <f>EmpDetail!C102</f>
        <v>0</v>
      </c>
      <c r="P103" s="420">
        <f>EmpDetail!D102</f>
        <v>0</v>
      </c>
      <c r="Q103" s="191">
        <f>EmpDetail!E102</f>
        <v>0</v>
      </c>
      <c r="R103" s="191" t="e">
        <f t="shared" si="2"/>
        <v>#NUM!</v>
      </c>
    </row>
    <row r="104" spans="13:18">
      <c r="M104" s="420">
        <v>100</v>
      </c>
      <c r="N104" s="38">
        <f>EmpDetail!B103</f>
        <v>0</v>
      </c>
      <c r="O104" s="420">
        <f>EmpDetail!C103</f>
        <v>0</v>
      </c>
      <c r="P104" s="420">
        <f>EmpDetail!D103</f>
        <v>0</v>
      </c>
      <c r="Q104" s="191">
        <f>EmpDetail!E103</f>
        <v>0</v>
      </c>
      <c r="R104" s="191" t="e">
        <f t="shared" si="2"/>
        <v>#NUM!</v>
      </c>
    </row>
  </sheetData>
  <sheetProtection password="87C9" sheet="1" objects="1" scenarios="1"/>
  <protectedRanges>
    <protectedRange sqref="B49" name="Range8"/>
    <protectedRange sqref="E16:G20" name="Range6"/>
    <protectedRange sqref="K6" name="Range4"/>
    <protectedRange sqref="D5" name="Range2"/>
    <protectedRange sqref="G4" name="Range1"/>
    <protectedRange sqref="E6:G6" name="Range3"/>
    <protectedRange sqref="E11:G14" name="Range5"/>
    <protectedRange sqref="C24:G44" name="Range7"/>
  </protectedRanges>
  <mergeCells count="44">
    <mergeCell ref="F50:G50"/>
    <mergeCell ref="B21:F21"/>
    <mergeCell ref="B22:B23"/>
    <mergeCell ref="C22:C23"/>
    <mergeCell ref="D22:D23"/>
    <mergeCell ref="E22:F22"/>
    <mergeCell ref="G22:G23"/>
    <mergeCell ref="B46:G46"/>
    <mergeCell ref="B47:E47"/>
    <mergeCell ref="F48:G48"/>
    <mergeCell ref="F49:G49"/>
    <mergeCell ref="C18:D18"/>
    <mergeCell ref="E18:G18"/>
    <mergeCell ref="C19:D19"/>
    <mergeCell ref="E19:G19"/>
    <mergeCell ref="C20:D20"/>
    <mergeCell ref="E20:G20"/>
    <mergeCell ref="C15:D15"/>
    <mergeCell ref="E15:G15"/>
    <mergeCell ref="C16:D16"/>
    <mergeCell ref="E16:G16"/>
    <mergeCell ref="C17:D17"/>
    <mergeCell ref="E17:G17"/>
    <mergeCell ref="B12:D12"/>
    <mergeCell ref="E12:G12"/>
    <mergeCell ref="C13:D13"/>
    <mergeCell ref="E13:G13"/>
    <mergeCell ref="C14:D14"/>
    <mergeCell ref="E14:G14"/>
    <mergeCell ref="A7:B7"/>
    <mergeCell ref="C7:G7"/>
    <mergeCell ref="B9:G9"/>
    <mergeCell ref="A10:E10"/>
    <mergeCell ref="B11:D11"/>
    <mergeCell ref="E11:G11"/>
    <mergeCell ref="J5:L5"/>
    <mergeCell ref="B6:C6"/>
    <mergeCell ref="E6:G6"/>
    <mergeCell ref="A1:G1"/>
    <mergeCell ref="A2:G2"/>
    <mergeCell ref="A3:G3"/>
    <mergeCell ref="B5:C5"/>
    <mergeCell ref="F5:G5"/>
    <mergeCell ref="B4:C4"/>
  </mergeCells>
  <pageMargins left="0.54" right="0.17" top="0.65" bottom="0.38" header="0.63" footer="0.3"/>
  <pageSetup paperSize="9" scale="80" orientation="portrait" blackAndWhite="1" verticalDpi="0" r:id="rId1"/>
  <drawing r:id="rId2"/>
</worksheet>
</file>

<file path=xl/worksheets/sheet51.xml><?xml version="1.0" encoding="utf-8"?>
<worksheet xmlns="http://schemas.openxmlformats.org/spreadsheetml/2006/main" xmlns:r="http://schemas.openxmlformats.org/officeDocument/2006/relationships">
  <sheetPr codeName="Sheet51"/>
  <dimension ref="A1:Q104"/>
  <sheetViews>
    <sheetView showGridLines="0" showRowColHeaders="0" workbookViewId="0">
      <selection activeCell="A16" sqref="A16:D16"/>
    </sheetView>
  </sheetViews>
  <sheetFormatPr defaultRowHeight="14.4"/>
  <cols>
    <col min="1" max="1" width="13.44140625" customWidth="1"/>
    <col min="2" max="2" width="26.5546875" customWidth="1"/>
    <col min="3" max="3" width="21.109375" customWidth="1"/>
    <col min="4" max="4" width="28.44140625" customWidth="1"/>
    <col min="5" max="5" width="4.109375" customWidth="1"/>
    <col min="6" max="9" width="9.109375" hidden="1" customWidth="1"/>
    <col min="13" max="16" width="0" hidden="1" customWidth="1"/>
    <col min="17" max="17" width="9.33203125" hidden="1" customWidth="1"/>
  </cols>
  <sheetData>
    <row r="1" spans="1:17">
      <c r="A1" s="3"/>
      <c r="B1" s="3"/>
      <c r="C1" s="3"/>
      <c r="D1" s="3"/>
    </row>
    <row r="2" spans="1:17">
      <c r="A2" s="3"/>
      <c r="B2" s="3"/>
      <c r="C2" s="3"/>
      <c r="D2" s="3"/>
    </row>
    <row r="3" spans="1:17">
      <c r="A3" s="3"/>
      <c r="B3" s="3"/>
      <c r="C3" s="3"/>
      <c r="D3" s="3"/>
    </row>
    <row r="4" spans="1:17">
      <c r="A4" s="3"/>
      <c r="B4" s="3"/>
      <c r="C4" s="3"/>
      <c r="D4" s="3"/>
      <c r="N4" s="38" t="str">
        <f>IF(ISNA(VLOOKUP($K7,$M$5:$R$104,2,FALSE)),"",VLOOKUP($K7,$M$5:$R$104,2,FALSE))</f>
        <v>d`".kk xaxoky</v>
      </c>
      <c r="O4" s="38" t="str">
        <f>IF(ISNA(VLOOKUP($K7,$M$5:$R$104,3,FALSE)),"",VLOOKUP($K7,$M$5:$R$104,3,FALSE))</f>
        <v>अध्यापक ग्रेड III</v>
      </c>
      <c r="P4" s="38" t="str">
        <f>IF(ISNA(VLOOKUP($K7,$M$5:$R$104,4,FALSE)),"",VLOOKUP($K7,$M$5:$R$104,4,FALSE))</f>
        <v>राउप्रावि गोरधनपुरा</v>
      </c>
      <c r="Q4" s="191">
        <f>IF(ISNA(VLOOKUP($K7,$M$5:$R$104,5,FALSE)),"",VLOOKUP($K7,$M$5:$R$104,5,FALSE))</f>
        <v>34870</v>
      </c>
    </row>
    <row r="5" spans="1:17">
      <c r="A5" s="3"/>
      <c r="B5" s="3"/>
      <c r="C5" s="3"/>
      <c r="D5" s="3"/>
      <c r="M5">
        <v>1</v>
      </c>
      <c r="N5" s="38" t="str">
        <f>EmpDetail!B4</f>
        <v>fd'ku yky cSjok</v>
      </c>
      <c r="O5" s="420" t="str">
        <f>EmpDetail!C4</f>
        <v>प्रधानाचार्य</v>
      </c>
      <c r="P5" s="420" t="str">
        <f>EmpDetail!D4</f>
        <v>राउमावि चौगाई</v>
      </c>
      <c r="Q5" s="191">
        <f>EmpDetail!E4</f>
        <v>22656</v>
      </c>
    </row>
    <row r="6" spans="1:17" ht="21">
      <c r="A6" s="3"/>
      <c r="B6" s="3"/>
      <c r="C6" s="3"/>
      <c r="D6" s="3"/>
      <c r="J6" s="2075" t="s">
        <v>1524</v>
      </c>
      <c r="K6" s="2075"/>
      <c r="L6" s="2075"/>
      <c r="M6" s="420">
        <v>2</v>
      </c>
      <c r="N6" s="38" t="str">
        <f>EmpDetail!B5</f>
        <v>iwj.k pUn y{kdkj</v>
      </c>
      <c r="O6" s="420" t="str">
        <f>EmpDetail!C5</f>
        <v>व्याख्याता</v>
      </c>
      <c r="P6" s="420" t="str">
        <f>EmpDetail!D5</f>
        <v>राउमावि चौगाई</v>
      </c>
      <c r="Q6" s="191">
        <f>EmpDetail!E5</f>
        <v>26122</v>
      </c>
    </row>
    <row r="7" spans="1:17" ht="18">
      <c r="A7" s="3"/>
      <c r="B7" s="3"/>
      <c r="C7" s="3"/>
      <c r="D7" s="3"/>
      <c r="K7" s="490">
        <v>33</v>
      </c>
      <c r="M7" s="420">
        <v>3</v>
      </c>
      <c r="N7" s="38" t="str">
        <f>EmpDetail!B6</f>
        <v>jktsUnz dqekj tSu</v>
      </c>
      <c r="O7" s="420" t="str">
        <f>EmpDetail!C6</f>
        <v>व्याख्याता</v>
      </c>
      <c r="P7" s="420" t="str">
        <f>EmpDetail!D6</f>
        <v>राउमावि चौगाई</v>
      </c>
      <c r="Q7" s="191">
        <f>EmpDetail!E6</f>
        <v>25095</v>
      </c>
    </row>
    <row r="8" spans="1:17">
      <c r="A8" s="3"/>
      <c r="B8" s="3"/>
      <c r="C8" s="3"/>
      <c r="D8" s="3"/>
      <c r="M8" s="420">
        <v>4</v>
      </c>
      <c r="N8" s="38" t="str">
        <f>EmpDetail!B7</f>
        <v>fd'ku yky cSjok</v>
      </c>
      <c r="O8" s="420" t="str">
        <f>EmpDetail!C7</f>
        <v>व्याख्याता</v>
      </c>
      <c r="P8" s="420" t="str">
        <f>EmpDetail!D7</f>
        <v>राउमावि चौगाई</v>
      </c>
      <c r="Q8" s="191">
        <f>EmpDetail!E7</f>
        <v>27217</v>
      </c>
    </row>
    <row r="9" spans="1:17">
      <c r="A9" s="3"/>
      <c r="B9" s="3"/>
      <c r="C9" s="3"/>
      <c r="D9" s="3"/>
      <c r="M9" s="420">
        <v>5</v>
      </c>
      <c r="N9" s="38" t="str">
        <f>EmpDetail!B8</f>
        <v>lR;ukjk;.k 'kekZ</v>
      </c>
      <c r="O9" s="420" t="str">
        <f>EmpDetail!C8</f>
        <v>वरिष्ठ अध्यापक</v>
      </c>
      <c r="P9" s="420" t="str">
        <f>EmpDetail!D8</f>
        <v>राउमावि चौगाई</v>
      </c>
      <c r="Q9" s="191">
        <f>EmpDetail!E8</f>
        <v>22828</v>
      </c>
    </row>
    <row r="10" spans="1:17">
      <c r="A10" s="3"/>
      <c r="B10" s="3"/>
      <c r="C10" s="3"/>
      <c r="D10" s="3"/>
      <c r="M10" s="420">
        <v>6</v>
      </c>
      <c r="N10" s="38" t="str">
        <f>EmpDetail!B9</f>
        <v>iq"ik tSu</v>
      </c>
      <c r="O10" s="420" t="str">
        <f>EmpDetail!C9</f>
        <v>वरिष्ठ अध्यापक</v>
      </c>
      <c r="P10" s="420" t="str">
        <f>EmpDetail!D9</f>
        <v>राउमावि चौगाई</v>
      </c>
      <c r="Q10" s="191">
        <f>EmpDetail!E9</f>
        <v>23477</v>
      </c>
    </row>
    <row r="11" spans="1:17">
      <c r="A11" s="3"/>
      <c r="B11" s="3"/>
      <c r="C11" s="3"/>
      <c r="D11" s="3"/>
      <c r="M11" s="420">
        <v>7</v>
      </c>
      <c r="N11" s="38" t="str">
        <f>EmpDetail!B10</f>
        <v>vk'kkjke eh.kk</v>
      </c>
      <c r="O11" s="420" t="str">
        <f>EmpDetail!C10</f>
        <v>वरिष्ठ अध्यापक</v>
      </c>
      <c r="P11" s="420" t="str">
        <f>EmpDetail!D10</f>
        <v>राउमावि चौगाई</v>
      </c>
      <c r="Q11" s="191">
        <f>EmpDetail!E10</f>
        <v>28652</v>
      </c>
    </row>
    <row r="12" spans="1:17">
      <c r="A12" s="3"/>
      <c r="B12" s="3"/>
      <c r="C12" s="3"/>
      <c r="D12" s="3"/>
      <c r="M12" s="420">
        <v>8</v>
      </c>
      <c r="N12" s="38" t="str">
        <f>EmpDetail!B11</f>
        <v>t;iky flag</v>
      </c>
      <c r="O12" s="420" t="str">
        <f>EmpDetail!C11</f>
        <v>वरिष्ठ अध्यापक</v>
      </c>
      <c r="P12" s="420" t="str">
        <f>EmpDetail!D11</f>
        <v>राउमावि चौगाई</v>
      </c>
      <c r="Q12" s="191">
        <f>EmpDetail!E11</f>
        <v>26331</v>
      </c>
    </row>
    <row r="13" spans="1:17">
      <c r="A13" s="3"/>
      <c r="B13" s="3"/>
      <c r="C13" s="3"/>
      <c r="D13" s="3"/>
      <c r="M13" s="420">
        <v>9</v>
      </c>
      <c r="N13" s="38" t="str">
        <f>EmpDetail!B12</f>
        <v>jkeizlkn jsxj</v>
      </c>
      <c r="O13" s="420" t="str">
        <f>EmpDetail!C12</f>
        <v>वरिष्ठ अध्यापक</v>
      </c>
      <c r="P13" s="420" t="str">
        <f>EmpDetail!D12</f>
        <v>राउमावि चौगाई</v>
      </c>
      <c r="Q13" s="191">
        <f>EmpDetail!E12</f>
        <v>28642</v>
      </c>
    </row>
    <row r="14" spans="1:17" ht="22.8">
      <c r="A14" s="2078" t="s">
        <v>1201</v>
      </c>
      <c r="B14" s="2078"/>
      <c r="C14" s="2078"/>
      <c r="D14" s="2078"/>
      <c r="M14" s="420">
        <v>10</v>
      </c>
      <c r="N14" s="38" t="str">
        <f>EmpDetail!B13</f>
        <v>egsUnz dqekj tkV</v>
      </c>
      <c r="O14" s="420" t="str">
        <f>EmpDetail!C13</f>
        <v>शारीरिक शिक्षक</v>
      </c>
      <c r="P14" s="420" t="str">
        <f>EmpDetail!D13</f>
        <v>राउमावि चौगाई</v>
      </c>
      <c r="Q14" s="191">
        <f>EmpDetail!E13</f>
        <v>27789</v>
      </c>
    </row>
    <row r="15" spans="1:17" ht="18">
      <c r="A15" s="2079" t="s">
        <v>1202</v>
      </c>
      <c r="B15" s="2079"/>
      <c r="C15" s="2079"/>
      <c r="D15" s="2079"/>
      <c r="M15" s="420">
        <v>11</v>
      </c>
      <c r="N15" s="38" t="str">
        <f>EmpDetail!B14</f>
        <v>NksVw yky jsxj</v>
      </c>
      <c r="O15" s="420" t="str">
        <f>EmpDetail!C14</f>
        <v>अध्यापक ग्रेड III</v>
      </c>
      <c r="P15" s="420" t="str">
        <f>EmpDetail!D14</f>
        <v>राउमावि चौगाई</v>
      </c>
      <c r="Q15" s="191">
        <f>EmpDetail!E14</f>
        <v>24663</v>
      </c>
    </row>
    <row r="16" spans="1:17" ht="18">
      <c r="A16" s="2080" t="s">
        <v>1203</v>
      </c>
      <c r="B16" s="2080"/>
      <c r="C16" s="2080"/>
      <c r="D16" s="2080"/>
      <c r="M16" s="420">
        <v>12</v>
      </c>
      <c r="N16" s="38" t="str">
        <f>EmpDetail!B15</f>
        <v>dUgS;k yky egkoj</v>
      </c>
      <c r="O16" s="420" t="str">
        <f>EmpDetail!C15</f>
        <v>अध्यापक ग्रेड III</v>
      </c>
      <c r="P16" s="420" t="str">
        <f>EmpDetail!D15</f>
        <v>राउमावि चौगाई</v>
      </c>
      <c r="Q16" s="191">
        <f>EmpDetail!E15</f>
        <v>22741</v>
      </c>
    </row>
    <row r="17" spans="1:17">
      <c r="A17" s="28"/>
      <c r="B17" s="3"/>
      <c r="C17" s="3"/>
      <c r="D17" s="3"/>
      <c r="M17" s="420">
        <v>13</v>
      </c>
      <c r="N17" s="38" t="str">
        <f>EmpDetail!B16</f>
        <v>prqHkqZt tkV</v>
      </c>
      <c r="O17" s="420" t="str">
        <f>EmpDetail!C16</f>
        <v>अध्यापक ग्रेड III</v>
      </c>
      <c r="P17" s="420" t="str">
        <f>EmpDetail!D16</f>
        <v>राउमावि चौगाई</v>
      </c>
      <c r="Q17" s="191">
        <f>EmpDetail!E16</f>
        <v>27854</v>
      </c>
    </row>
    <row r="18" spans="1:17" ht="18">
      <c r="A18" s="411" t="s">
        <v>970</v>
      </c>
      <c r="B18" s="413" t="str">
        <f>N4</f>
        <v>d`".kk xaxoky</v>
      </c>
      <c r="C18" s="411" t="s">
        <v>971</v>
      </c>
      <c r="D18" s="415" t="s">
        <v>1400</v>
      </c>
      <c r="M18" s="420">
        <v>14</v>
      </c>
      <c r="N18" s="38" t="str">
        <f>EmpDetail!B17</f>
        <v>vklsQk [kku</v>
      </c>
      <c r="O18" s="420" t="str">
        <f>EmpDetail!C17</f>
        <v>अध्यापक ग्रेड III</v>
      </c>
      <c r="P18" s="420" t="str">
        <f>EmpDetail!D17</f>
        <v>राउमावि चौगाई</v>
      </c>
      <c r="Q18" s="191">
        <f>EmpDetail!E17</f>
        <v>25943</v>
      </c>
    </row>
    <row r="19" spans="1:17" ht="18">
      <c r="A19" s="416" t="s">
        <v>572</v>
      </c>
      <c r="B19" s="572" t="str">
        <f>O4</f>
        <v>अध्यापक ग्रेड III</v>
      </c>
      <c r="C19" s="411" t="s">
        <v>573</v>
      </c>
      <c r="D19" s="572" t="str">
        <f>P4</f>
        <v>राउप्रावि गोरधनपुरा</v>
      </c>
      <c r="M19" s="420">
        <v>15</v>
      </c>
      <c r="N19" s="38" t="str">
        <f>EmpDetail!B18</f>
        <v>lq'khyk cSjok</v>
      </c>
      <c r="O19" s="420" t="str">
        <f>EmpDetail!C18</f>
        <v>कनिष्ठ सहायक</v>
      </c>
      <c r="P19" s="420" t="str">
        <f>EmpDetail!D18</f>
        <v>राउमावि चौगाई</v>
      </c>
      <c r="Q19" s="191">
        <f>EmpDetail!E18</f>
        <v>34700</v>
      </c>
    </row>
    <row r="20" spans="1:17" ht="18">
      <c r="A20" s="1632" t="s">
        <v>1204</v>
      </c>
      <c r="B20" s="1632"/>
      <c r="C20" s="1632"/>
      <c r="D20" s="1632"/>
      <c r="M20" s="420">
        <v>16</v>
      </c>
      <c r="N20" s="38" t="str">
        <f>EmpDetail!B19</f>
        <v>txnh'k izlkn rsyh</v>
      </c>
      <c r="O20" s="420" t="str">
        <f>EmpDetail!C19</f>
        <v>सहायक कर्मचारी</v>
      </c>
      <c r="P20" s="420" t="str">
        <f>EmpDetail!D19</f>
        <v>राउमावि चौगाई</v>
      </c>
      <c r="Q20" s="191">
        <f>EmpDetail!E19</f>
        <v>22801</v>
      </c>
    </row>
    <row r="21" spans="1:17" ht="18">
      <c r="A21" s="1632" t="s">
        <v>1205</v>
      </c>
      <c r="B21" s="1632"/>
      <c r="C21" s="1632"/>
      <c r="D21" s="1632"/>
      <c r="M21" s="420">
        <v>17</v>
      </c>
      <c r="N21" s="38" t="str">
        <f>EmpDetail!B20</f>
        <v>jfoUnz dqekj tSu</v>
      </c>
      <c r="O21" s="420" t="str">
        <f>EmpDetail!C20</f>
        <v>अध्यापक ग्रेड III</v>
      </c>
      <c r="P21" s="420" t="str">
        <f>EmpDetail!D20</f>
        <v>राउप्रावि मोहिनी</v>
      </c>
      <c r="Q21" s="191">
        <f>EmpDetail!E20</f>
        <v>24708</v>
      </c>
    </row>
    <row r="22" spans="1:17" ht="18">
      <c r="A22" s="1632" t="s">
        <v>1206</v>
      </c>
      <c r="B22" s="1632"/>
      <c r="C22" s="1632"/>
      <c r="D22" s="1632"/>
      <c r="M22" s="420">
        <v>18</v>
      </c>
      <c r="N22" s="38" t="str">
        <f>EmpDetail!B21</f>
        <v xml:space="preserve"> ';ke lqUnj ckxkSM</v>
      </c>
      <c r="O22" s="420" t="str">
        <f>EmpDetail!C21</f>
        <v>अध्यापक ग्रेड III</v>
      </c>
      <c r="P22" s="420" t="str">
        <f>EmpDetail!D21</f>
        <v>राउप्रावि मोहिनी</v>
      </c>
      <c r="Q22" s="191">
        <f>EmpDetail!E21</f>
        <v>30538</v>
      </c>
    </row>
    <row r="23" spans="1:17" ht="18">
      <c r="A23" s="1751" t="s">
        <v>1207</v>
      </c>
      <c r="B23" s="1751"/>
      <c r="C23" s="1751"/>
      <c r="D23" s="1751"/>
      <c r="M23" s="420">
        <v>19</v>
      </c>
      <c r="N23" s="38" t="str">
        <f>EmpDetail!B22</f>
        <v>d`".kk 'kekZ</v>
      </c>
      <c r="O23" s="420" t="str">
        <f>EmpDetail!C22</f>
        <v>प्रबोधक</v>
      </c>
      <c r="P23" s="420" t="str">
        <f>EmpDetail!D22</f>
        <v>राउप्रावि मोहिनी</v>
      </c>
      <c r="Q23" s="191">
        <f>EmpDetail!E22</f>
        <v>26517</v>
      </c>
    </row>
    <row r="24" spans="1:17" ht="18">
      <c r="A24" s="411"/>
      <c r="B24" s="411"/>
      <c r="C24" s="1898" t="s">
        <v>2325</v>
      </c>
      <c r="D24" s="1898"/>
      <c r="M24" s="420">
        <v>20</v>
      </c>
      <c r="N24" s="38" t="str">
        <f>EmpDetail!B23</f>
        <v>/keZsUnz pkS/kjh</v>
      </c>
      <c r="O24" s="420" t="str">
        <f>EmpDetail!C23</f>
        <v>अध्यापक ग्रेड III</v>
      </c>
      <c r="P24" s="420" t="str">
        <f>EmpDetail!D23</f>
        <v>राउप्रावि गोरधनपुरा</v>
      </c>
      <c r="Q24" s="191">
        <f>EmpDetail!E23</f>
        <v>32937</v>
      </c>
    </row>
    <row r="25" spans="1:17" ht="15.6">
      <c r="A25" s="3"/>
      <c r="B25" s="3"/>
      <c r="C25" s="28" t="s">
        <v>1208</v>
      </c>
      <c r="D25" s="922" t="str">
        <f>B18</f>
        <v>d`".kk xaxoky</v>
      </c>
      <c r="M25" s="420">
        <v>21</v>
      </c>
      <c r="N25" s="38" t="str">
        <f>EmpDetail!B24</f>
        <v>izgykn ekyh</v>
      </c>
      <c r="O25" s="420" t="str">
        <f>EmpDetail!C24</f>
        <v>प्रबोधक</v>
      </c>
      <c r="P25" s="420" t="str">
        <f>EmpDetail!D24</f>
        <v>राउप्रावि गोरधनपुरा</v>
      </c>
      <c r="Q25" s="191">
        <f>EmpDetail!E24</f>
        <v>27248</v>
      </c>
    </row>
    <row r="26" spans="1:17">
      <c r="A26" s="2076" t="s">
        <v>1209</v>
      </c>
      <c r="B26" s="3"/>
      <c r="C26" s="418" t="s">
        <v>572</v>
      </c>
      <c r="D26" s="921" t="str">
        <f>B19</f>
        <v>अध्यापक ग्रेड III</v>
      </c>
      <c r="M26" s="420">
        <v>22</v>
      </c>
      <c r="N26" s="38" t="str">
        <f>EmpDetail!B25</f>
        <v>jken;ky xqtZj</v>
      </c>
      <c r="O26" s="420" t="str">
        <f>EmpDetail!C25</f>
        <v>प्रबोधक</v>
      </c>
      <c r="P26" s="420" t="str">
        <f>EmpDetail!D25</f>
        <v>राउप्रावि सोंदीफल</v>
      </c>
      <c r="Q26" s="191">
        <f>EmpDetail!E25</f>
        <v>28355</v>
      </c>
    </row>
    <row r="27" spans="1:17">
      <c r="A27" s="2076"/>
      <c r="B27" s="3"/>
      <c r="C27" s="418" t="s">
        <v>702</v>
      </c>
      <c r="D27" s="574" t="s">
        <v>1402</v>
      </c>
      <c r="M27" s="420">
        <v>23</v>
      </c>
      <c r="N27" s="38" t="str">
        <f>EmpDetail!B26</f>
        <v>vkSeizdk'k tkV</v>
      </c>
      <c r="O27" s="420" t="str">
        <f>EmpDetail!C26</f>
        <v>अध्यापक ग्रेड III</v>
      </c>
      <c r="P27" s="420" t="str">
        <f>EmpDetail!D26</f>
        <v>राउप्रावि सोंदीफल</v>
      </c>
      <c r="Q27" s="191">
        <f>EmpDetail!E26</f>
        <v>30255</v>
      </c>
    </row>
    <row r="28" spans="1:17">
      <c r="A28" s="3"/>
      <c r="B28" s="3"/>
      <c r="C28" s="3"/>
      <c r="D28" s="3"/>
      <c r="M28" s="420">
        <v>24</v>
      </c>
      <c r="N28" s="38" t="str">
        <f>EmpDetail!B27</f>
        <v>vthr flag</v>
      </c>
      <c r="O28" s="420" t="str">
        <f>EmpDetail!C27</f>
        <v>अध्यापक ग्रेड III</v>
      </c>
      <c r="P28" s="420" t="str">
        <f>EmpDetail!D27</f>
        <v>राप्रावि जानकीवल्लभपुरा</v>
      </c>
      <c r="Q28" s="191">
        <f>EmpDetail!E27</f>
        <v>31997</v>
      </c>
    </row>
    <row r="29" spans="1:17">
      <c r="A29" s="2077" t="s">
        <v>1210</v>
      </c>
      <c r="B29" s="2077"/>
      <c r="C29" s="2077"/>
      <c r="D29" s="2077"/>
      <c r="M29" s="420">
        <v>25</v>
      </c>
      <c r="N29" s="38" t="str">
        <f>EmpDetail!B28</f>
        <v>eq[rkj eha;k</v>
      </c>
      <c r="O29" s="420" t="str">
        <f>EmpDetail!C28</f>
        <v>प्रबोधक</v>
      </c>
      <c r="P29" s="420" t="str">
        <f>EmpDetail!D28</f>
        <v>राप्रावि जानकीवल्लभपुरा</v>
      </c>
      <c r="Q29" s="191">
        <f>EmpDetail!E28</f>
        <v>27945</v>
      </c>
    </row>
    <row r="30" spans="1:17">
      <c r="M30" s="420">
        <v>26</v>
      </c>
      <c r="N30" s="38" t="str">
        <f>EmpDetail!B29</f>
        <v xml:space="preserve">eks0 tehy </v>
      </c>
      <c r="O30" s="420" t="str">
        <f>EmpDetail!C29</f>
        <v>प्रबोधक</v>
      </c>
      <c r="P30" s="420" t="str">
        <f>EmpDetail!D29</f>
        <v>राप्रावि रसूलपुरा</v>
      </c>
      <c r="Q30" s="191">
        <f>EmpDetail!E29</f>
        <v>25096</v>
      </c>
    </row>
    <row r="31" spans="1:17">
      <c r="M31" s="420">
        <v>27</v>
      </c>
      <c r="N31" s="38" t="str">
        <f>EmpDetail!B30</f>
        <v>lkaojey tkV</v>
      </c>
      <c r="O31" s="420" t="str">
        <f>EmpDetail!C30</f>
        <v>अध्यापक ग्रेड III</v>
      </c>
      <c r="P31" s="420" t="str">
        <f>EmpDetail!D30</f>
        <v>राप्रावि रसूलपुरा</v>
      </c>
      <c r="Q31" s="191">
        <f>EmpDetail!E30</f>
        <v>33666</v>
      </c>
    </row>
    <row r="32" spans="1:17">
      <c r="M32" s="420">
        <v>28</v>
      </c>
      <c r="N32" s="38" t="str">
        <f>EmpDetail!B31</f>
        <v>pkS/kjh eksuk jkekorkj</v>
      </c>
      <c r="O32" s="420" t="str">
        <f>EmpDetail!C31</f>
        <v>अध्यापक ग्रेड III</v>
      </c>
      <c r="P32" s="420" t="str">
        <f>EmpDetail!D31</f>
        <v>राप्रावि मोहिनी ढाणी बाढ</v>
      </c>
      <c r="Q32" s="191">
        <f>EmpDetail!E31</f>
        <v>32878</v>
      </c>
    </row>
    <row r="33" spans="13:17">
      <c r="M33" s="420">
        <v>29</v>
      </c>
      <c r="N33" s="38" t="str">
        <f>EmpDetail!B32</f>
        <v>rkjkpUn tk;loky</v>
      </c>
      <c r="O33" s="420" t="str">
        <f>EmpDetail!C32</f>
        <v>प्रबोधक</v>
      </c>
      <c r="P33" s="420" t="str">
        <f>EmpDetail!D32</f>
        <v>राप्रावि मोहिनी ढाणी बाढ</v>
      </c>
      <c r="Q33" s="191">
        <f>EmpDetail!E32</f>
        <v>28075</v>
      </c>
    </row>
    <row r="34" spans="13:17">
      <c r="M34" s="420">
        <v>30</v>
      </c>
      <c r="N34" s="38" t="str">
        <f>EmpDetail!B33</f>
        <v>jketl ;kno</v>
      </c>
      <c r="O34" s="420" t="str">
        <f>EmpDetail!C33</f>
        <v>अध्यापक ग्रेड III</v>
      </c>
      <c r="P34" s="420" t="str">
        <f>EmpDetail!D33</f>
        <v>राप्रावि बैरवा ढाणी सोन्दीफल</v>
      </c>
      <c r="Q34" s="191">
        <f>EmpDetail!E33</f>
        <v>25731</v>
      </c>
    </row>
    <row r="35" spans="13:17">
      <c r="M35" s="420">
        <v>31</v>
      </c>
      <c r="N35" s="38" t="str">
        <f>EmpDetail!B34</f>
        <v>dtksMey eh.kk</v>
      </c>
      <c r="O35" s="420" t="str">
        <f>EmpDetail!C34</f>
        <v>अध्यापक ग्रेड III</v>
      </c>
      <c r="P35" s="420" t="str">
        <f>EmpDetail!D34</f>
        <v>राप्रावि बैरवा ढाणी सोन्दीफल</v>
      </c>
      <c r="Q35" s="191">
        <f>EmpDetail!E34</f>
        <v>33055</v>
      </c>
    </row>
    <row r="36" spans="13:17">
      <c r="M36" s="420">
        <v>32</v>
      </c>
      <c r="N36" s="38" t="str">
        <f>EmpDetail!B35</f>
        <v>/kaut; xkSRre</v>
      </c>
      <c r="O36" s="420" t="str">
        <f>EmpDetail!C35</f>
        <v>अध्यापक ग्रेड III</v>
      </c>
      <c r="P36" s="420" t="str">
        <f>EmpDetail!D35</f>
        <v>राउप्रावि गोरधनपुरा</v>
      </c>
      <c r="Q36" s="191">
        <f>EmpDetail!E35</f>
        <v>31649</v>
      </c>
    </row>
    <row r="37" spans="13:17">
      <c r="M37" s="420">
        <v>33</v>
      </c>
      <c r="N37" s="38" t="str">
        <f>EmpDetail!B36</f>
        <v>d`".kk xaxoky</v>
      </c>
      <c r="O37" s="420" t="str">
        <f>EmpDetail!C36</f>
        <v>अध्यापक ग्रेड III</v>
      </c>
      <c r="P37" s="420" t="str">
        <f>EmpDetail!D36</f>
        <v>राउप्रावि गोरधनपुरा</v>
      </c>
      <c r="Q37" s="191">
        <f>EmpDetail!E36</f>
        <v>34870</v>
      </c>
    </row>
    <row r="38" spans="13:17">
      <c r="M38" s="420">
        <v>34</v>
      </c>
      <c r="N38" s="38" t="str">
        <f>EmpDetail!B37</f>
        <v>n'kjFk dqekj ;kno</v>
      </c>
      <c r="O38" s="420" t="str">
        <f>EmpDetail!C37</f>
        <v>अध्यापक ग्रेड III</v>
      </c>
      <c r="P38" s="420" t="str">
        <f>EmpDetail!D37</f>
        <v>राउप्रावि सोंदीफल</v>
      </c>
      <c r="Q38" s="191">
        <f>EmpDetail!E37</f>
        <v>33239</v>
      </c>
    </row>
    <row r="39" spans="13:17">
      <c r="M39" s="420">
        <v>35</v>
      </c>
      <c r="N39" s="38" t="str">
        <f>EmpDetail!B38</f>
        <v>d`".k yky tkV</v>
      </c>
      <c r="O39" s="420" t="str">
        <f>EmpDetail!C38</f>
        <v>अध्यापक ग्रेड III</v>
      </c>
      <c r="P39" s="420" t="str">
        <f>EmpDetail!D38</f>
        <v>राउप्रावि सोंदीफल</v>
      </c>
      <c r="Q39" s="191">
        <f>EmpDetail!E38</f>
        <v>33072</v>
      </c>
    </row>
    <row r="40" spans="13:17">
      <c r="M40" s="420">
        <v>36</v>
      </c>
      <c r="N40" s="38" t="str">
        <f>EmpDetail!B39</f>
        <v>nhisUnz dqekj iztkir</v>
      </c>
      <c r="O40" s="420" t="str">
        <f>EmpDetail!C39</f>
        <v>अध्यापक ग्रेड III</v>
      </c>
      <c r="P40" s="420" t="str">
        <f>EmpDetail!D39</f>
        <v>राउप्रावि सोंदीफल</v>
      </c>
      <c r="Q40" s="191">
        <f>EmpDetail!E39</f>
        <v>34527</v>
      </c>
    </row>
    <row r="41" spans="13:17">
      <c r="M41" s="420">
        <v>37</v>
      </c>
      <c r="N41" s="38" t="str">
        <f>EmpDetail!B40</f>
        <v>uohu dqekj</v>
      </c>
      <c r="O41" s="420" t="str">
        <f>EmpDetail!C40</f>
        <v>अध्यापक ग्रेड III</v>
      </c>
      <c r="P41" s="420" t="str">
        <f>EmpDetail!D40</f>
        <v>राउप्रावि मोहिनी</v>
      </c>
      <c r="Q41" s="191">
        <f>EmpDetail!E40</f>
        <v>34802</v>
      </c>
    </row>
    <row r="42" spans="13:17">
      <c r="M42" s="420">
        <v>38</v>
      </c>
      <c r="N42" s="38" t="str">
        <f>EmpDetail!B41</f>
        <v>ehrs'k dqekj 'kekZ</v>
      </c>
      <c r="O42" s="420" t="str">
        <f>EmpDetail!C41</f>
        <v>अध्यापक ग्रेड III</v>
      </c>
      <c r="P42" s="420" t="str">
        <f>EmpDetail!D41</f>
        <v>राउप्रावि मोहिनी</v>
      </c>
      <c r="Q42" s="191">
        <f>EmpDetail!E41</f>
        <v>32733</v>
      </c>
    </row>
    <row r="43" spans="13:17">
      <c r="M43" s="420">
        <v>39</v>
      </c>
      <c r="N43" s="38" t="str">
        <f>EmpDetail!B42</f>
        <v>eUtw eh.kk</v>
      </c>
      <c r="O43" s="420" t="str">
        <f>EmpDetail!C42</f>
        <v>वरिष्ठ अध्यापक</v>
      </c>
      <c r="P43" s="420" t="str">
        <f>EmpDetail!D42</f>
        <v>राउप्रावि गोरधनपुरा</v>
      </c>
      <c r="Q43" s="191">
        <f>EmpDetail!E42</f>
        <v>33244</v>
      </c>
    </row>
    <row r="44" spans="13:17">
      <c r="M44" s="420">
        <v>40</v>
      </c>
      <c r="N44" s="38" t="str">
        <f>EmpDetail!B43</f>
        <v>eatw pkS/kjh</v>
      </c>
      <c r="O44" s="420" t="str">
        <f>EmpDetail!C43</f>
        <v>वरिष्ठ अध्यापक</v>
      </c>
      <c r="P44" s="420" t="str">
        <f>EmpDetail!D43</f>
        <v>राउप्रावि सोंदीफल</v>
      </c>
      <c r="Q44" s="191">
        <f>EmpDetail!E43</f>
        <v>33454</v>
      </c>
    </row>
    <row r="45" spans="13:17">
      <c r="M45" s="420">
        <v>41</v>
      </c>
      <c r="N45" s="38">
        <f>EmpDetail!B44</f>
        <v>0</v>
      </c>
      <c r="O45" s="420">
        <f>EmpDetail!C44</f>
        <v>0</v>
      </c>
      <c r="P45" s="420">
        <f>EmpDetail!D44</f>
        <v>0</v>
      </c>
      <c r="Q45" s="191">
        <f>EmpDetail!E44</f>
        <v>0</v>
      </c>
    </row>
    <row r="46" spans="13:17">
      <c r="M46" s="420">
        <v>42</v>
      </c>
      <c r="N46" s="38">
        <f>EmpDetail!B45</f>
        <v>0</v>
      </c>
      <c r="O46" s="420">
        <f>EmpDetail!C45</f>
        <v>0</v>
      </c>
      <c r="P46" s="420">
        <f>EmpDetail!D45</f>
        <v>0</v>
      </c>
      <c r="Q46" s="191">
        <f>EmpDetail!E45</f>
        <v>0</v>
      </c>
    </row>
    <row r="47" spans="13:17">
      <c r="M47" s="420">
        <v>43</v>
      </c>
      <c r="N47" s="38">
        <f>EmpDetail!B46</f>
        <v>0</v>
      </c>
      <c r="O47" s="420">
        <f>EmpDetail!C46</f>
        <v>0</v>
      </c>
      <c r="P47" s="420">
        <f>EmpDetail!D46</f>
        <v>0</v>
      </c>
      <c r="Q47" s="191">
        <f>EmpDetail!E46</f>
        <v>0</v>
      </c>
    </row>
    <row r="48" spans="13:17">
      <c r="M48" s="420">
        <v>44</v>
      </c>
      <c r="N48" s="38">
        <f>EmpDetail!B47</f>
        <v>0</v>
      </c>
      <c r="O48" s="420">
        <f>EmpDetail!C47</f>
        <v>0</v>
      </c>
      <c r="P48" s="420">
        <f>EmpDetail!D47</f>
        <v>0</v>
      </c>
      <c r="Q48" s="191">
        <f>EmpDetail!E47</f>
        <v>0</v>
      </c>
    </row>
    <row r="49" spans="13:17">
      <c r="M49" s="420">
        <v>45</v>
      </c>
      <c r="N49" s="38">
        <f>EmpDetail!B48</f>
        <v>0</v>
      </c>
      <c r="O49" s="420">
        <f>EmpDetail!C48</f>
        <v>0</v>
      </c>
      <c r="P49" s="420">
        <f>EmpDetail!D48</f>
        <v>0</v>
      </c>
      <c r="Q49" s="191">
        <f>EmpDetail!E48</f>
        <v>0</v>
      </c>
    </row>
    <row r="50" spans="13:17">
      <c r="M50" s="420">
        <v>46</v>
      </c>
      <c r="N50" s="38">
        <f>EmpDetail!B49</f>
        <v>0</v>
      </c>
      <c r="O50" s="420">
        <f>EmpDetail!C49</f>
        <v>0</v>
      </c>
      <c r="P50" s="420">
        <f>EmpDetail!D49</f>
        <v>0</v>
      </c>
      <c r="Q50" s="191">
        <f>EmpDetail!E49</f>
        <v>0</v>
      </c>
    </row>
    <row r="51" spans="13:17">
      <c r="M51" s="420">
        <v>47</v>
      </c>
      <c r="N51" s="38">
        <f>EmpDetail!B50</f>
        <v>0</v>
      </c>
      <c r="O51" s="420">
        <f>EmpDetail!C50</f>
        <v>0</v>
      </c>
      <c r="P51" s="420">
        <f>EmpDetail!D50</f>
        <v>0</v>
      </c>
      <c r="Q51" s="191">
        <f>EmpDetail!E50</f>
        <v>0</v>
      </c>
    </row>
    <row r="52" spans="13:17">
      <c r="M52" s="420">
        <v>48</v>
      </c>
      <c r="N52" s="38">
        <f>EmpDetail!B51</f>
        <v>0</v>
      </c>
      <c r="O52" s="420">
        <f>EmpDetail!C51</f>
        <v>0</v>
      </c>
      <c r="P52" s="420">
        <f>EmpDetail!D51</f>
        <v>0</v>
      </c>
      <c r="Q52" s="191">
        <f>EmpDetail!E51</f>
        <v>0</v>
      </c>
    </row>
    <row r="53" spans="13:17">
      <c r="M53" s="420">
        <v>49</v>
      </c>
      <c r="N53" s="38">
        <f>EmpDetail!B52</f>
        <v>0</v>
      </c>
      <c r="O53" s="420">
        <f>EmpDetail!C52</f>
        <v>0</v>
      </c>
      <c r="P53" s="420">
        <f>EmpDetail!D52</f>
        <v>0</v>
      </c>
      <c r="Q53" s="191">
        <f>EmpDetail!E52</f>
        <v>0</v>
      </c>
    </row>
    <row r="54" spans="13:17">
      <c r="M54" s="420">
        <v>50</v>
      </c>
      <c r="N54" s="38">
        <f>EmpDetail!B53</f>
        <v>0</v>
      </c>
      <c r="O54" s="420">
        <f>EmpDetail!C53</f>
        <v>0</v>
      </c>
      <c r="P54" s="420">
        <f>EmpDetail!D53</f>
        <v>0</v>
      </c>
      <c r="Q54" s="191">
        <f>EmpDetail!E53</f>
        <v>0</v>
      </c>
    </row>
    <row r="55" spans="13:17">
      <c r="M55" s="420">
        <v>51</v>
      </c>
      <c r="N55" s="38">
        <f>EmpDetail!B54</f>
        <v>0</v>
      </c>
      <c r="O55" s="420">
        <f>EmpDetail!C54</f>
        <v>0</v>
      </c>
      <c r="P55" s="420">
        <f>EmpDetail!D54</f>
        <v>0</v>
      </c>
      <c r="Q55" s="191">
        <f>EmpDetail!E54</f>
        <v>0</v>
      </c>
    </row>
    <row r="56" spans="13:17">
      <c r="M56" s="420">
        <v>52</v>
      </c>
      <c r="N56" s="38">
        <f>EmpDetail!B55</f>
        <v>0</v>
      </c>
      <c r="O56" s="420">
        <f>EmpDetail!C55</f>
        <v>0</v>
      </c>
      <c r="P56" s="420">
        <f>EmpDetail!D55</f>
        <v>0</v>
      </c>
      <c r="Q56" s="191">
        <f>EmpDetail!E55</f>
        <v>0</v>
      </c>
    </row>
    <row r="57" spans="13:17">
      <c r="M57" s="420">
        <v>53</v>
      </c>
      <c r="N57" s="38">
        <f>EmpDetail!B56</f>
        <v>0</v>
      </c>
      <c r="O57" s="420">
        <f>EmpDetail!C56</f>
        <v>0</v>
      </c>
      <c r="P57" s="420">
        <f>EmpDetail!D56</f>
        <v>0</v>
      </c>
      <c r="Q57" s="191">
        <f>EmpDetail!E56</f>
        <v>0</v>
      </c>
    </row>
    <row r="58" spans="13:17">
      <c r="M58" s="420">
        <v>54</v>
      </c>
      <c r="N58" s="38">
        <f>EmpDetail!B57</f>
        <v>0</v>
      </c>
      <c r="O58" s="420">
        <f>EmpDetail!C57</f>
        <v>0</v>
      </c>
      <c r="P58" s="420">
        <f>EmpDetail!D57</f>
        <v>0</v>
      </c>
      <c r="Q58" s="191">
        <f>EmpDetail!E57</f>
        <v>0</v>
      </c>
    </row>
    <row r="59" spans="13:17">
      <c r="M59" s="420">
        <v>55</v>
      </c>
      <c r="N59" s="38">
        <f>EmpDetail!B58</f>
        <v>0</v>
      </c>
      <c r="O59" s="420">
        <f>EmpDetail!C58</f>
        <v>0</v>
      </c>
      <c r="P59" s="420">
        <f>EmpDetail!D58</f>
        <v>0</v>
      </c>
      <c r="Q59" s="191">
        <f>EmpDetail!E58</f>
        <v>0</v>
      </c>
    </row>
    <row r="60" spans="13:17">
      <c r="M60" s="420">
        <v>56</v>
      </c>
      <c r="N60" s="38">
        <f>EmpDetail!B59</f>
        <v>0</v>
      </c>
      <c r="O60" s="420">
        <f>EmpDetail!C59</f>
        <v>0</v>
      </c>
      <c r="P60" s="420">
        <f>EmpDetail!D59</f>
        <v>0</v>
      </c>
      <c r="Q60" s="191">
        <f>EmpDetail!E59</f>
        <v>0</v>
      </c>
    </row>
    <row r="61" spans="13:17">
      <c r="M61" s="420">
        <v>57</v>
      </c>
      <c r="N61" s="38">
        <f>EmpDetail!B60</f>
        <v>0</v>
      </c>
      <c r="O61" s="420">
        <f>EmpDetail!C60</f>
        <v>0</v>
      </c>
      <c r="P61" s="420">
        <f>EmpDetail!D60</f>
        <v>0</v>
      </c>
      <c r="Q61" s="191">
        <f>EmpDetail!E60</f>
        <v>0</v>
      </c>
    </row>
    <row r="62" spans="13:17">
      <c r="M62" s="420">
        <v>58</v>
      </c>
      <c r="N62" s="38">
        <f>EmpDetail!B61</f>
        <v>0</v>
      </c>
      <c r="O62" s="420">
        <f>EmpDetail!C61</f>
        <v>0</v>
      </c>
      <c r="P62" s="420">
        <f>EmpDetail!D61</f>
        <v>0</v>
      </c>
      <c r="Q62" s="191">
        <f>EmpDetail!E61</f>
        <v>0</v>
      </c>
    </row>
    <row r="63" spans="13:17">
      <c r="M63" s="420">
        <v>59</v>
      </c>
      <c r="N63" s="38">
        <f>EmpDetail!B62</f>
        <v>0</v>
      </c>
      <c r="O63" s="420">
        <f>EmpDetail!C62</f>
        <v>0</v>
      </c>
      <c r="P63" s="420">
        <f>EmpDetail!D62</f>
        <v>0</v>
      </c>
      <c r="Q63" s="191">
        <f>EmpDetail!E62</f>
        <v>0</v>
      </c>
    </row>
    <row r="64" spans="13:17">
      <c r="M64" s="420">
        <v>60</v>
      </c>
      <c r="N64" s="38">
        <f>EmpDetail!B63</f>
        <v>0</v>
      </c>
      <c r="O64" s="420">
        <f>EmpDetail!C63</f>
        <v>0</v>
      </c>
      <c r="P64" s="420">
        <f>EmpDetail!D63</f>
        <v>0</v>
      </c>
      <c r="Q64" s="191">
        <f>EmpDetail!E63</f>
        <v>0</v>
      </c>
    </row>
    <row r="65" spans="13:17">
      <c r="M65" s="420">
        <v>61</v>
      </c>
      <c r="N65" s="38">
        <f>EmpDetail!B64</f>
        <v>0</v>
      </c>
      <c r="O65" s="420">
        <f>EmpDetail!C64</f>
        <v>0</v>
      </c>
      <c r="P65" s="420">
        <f>EmpDetail!D64</f>
        <v>0</v>
      </c>
      <c r="Q65" s="191">
        <f>EmpDetail!E64</f>
        <v>0</v>
      </c>
    </row>
    <row r="66" spans="13:17">
      <c r="M66" s="420">
        <v>62</v>
      </c>
      <c r="N66" s="38">
        <f>EmpDetail!B65</f>
        <v>0</v>
      </c>
      <c r="O66" s="420">
        <f>EmpDetail!C65</f>
        <v>0</v>
      </c>
      <c r="P66" s="420">
        <f>EmpDetail!D65</f>
        <v>0</v>
      </c>
      <c r="Q66" s="191">
        <f>EmpDetail!E65</f>
        <v>0</v>
      </c>
    </row>
    <row r="67" spans="13:17">
      <c r="M67" s="420">
        <v>63</v>
      </c>
      <c r="N67" s="38">
        <f>EmpDetail!B66</f>
        <v>0</v>
      </c>
      <c r="O67" s="420">
        <f>EmpDetail!C66</f>
        <v>0</v>
      </c>
      <c r="P67" s="420">
        <f>EmpDetail!D66</f>
        <v>0</v>
      </c>
      <c r="Q67" s="191">
        <f>EmpDetail!E66</f>
        <v>0</v>
      </c>
    </row>
    <row r="68" spans="13:17">
      <c r="M68" s="420">
        <v>64</v>
      </c>
      <c r="N68" s="38">
        <f>EmpDetail!B67</f>
        <v>0</v>
      </c>
      <c r="O68" s="420">
        <f>EmpDetail!C67</f>
        <v>0</v>
      </c>
      <c r="P68" s="420">
        <f>EmpDetail!D67</f>
        <v>0</v>
      </c>
      <c r="Q68" s="191">
        <f>EmpDetail!E67</f>
        <v>0</v>
      </c>
    </row>
    <row r="69" spans="13:17">
      <c r="M69" s="420">
        <v>65</v>
      </c>
      <c r="N69" s="38">
        <f>EmpDetail!B68</f>
        <v>0</v>
      </c>
      <c r="O69" s="420">
        <f>EmpDetail!C68</f>
        <v>0</v>
      </c>
      <c r="P69" s="420">
        <f>EmpDetail!D68</f>
        <v>0</v>
      </c>
      <c r="Q69" s="191">
        <f>EmpDetail!E68</f>
        <v>0</v>
      </c>
    </row>
    <row r="70" spans="13:17">
      <c r="M70" s="420">
        <v>66</v>
      </c>
      <c r="N70" s="38">
        <f>EmpDetail!B69</f>
        <v>0</v>
      </c>
      <c r="O70" s="420">
        <f>EmpDetail!C69</f>
        <v>0</v>
      </c>
      <c r="P70" s="420">
        <f>EmpDetail!D69</f>
        <v>0</v>
      </c>
      <c r="Q70" s="191">
        <f>EmpDetail!E69</f>
        <v>0</v>
      </c>
    </row>
    <row r="71" spans="13:17">
      <c r="M71" s="420">
        <v>67</v>
      </c>
      <c r="N71" s="38">
        <f>EmpDetail!B70</f>
        <v>0</v>
      </c>
      <c r="O71" s="420">
        <f>EmpDetail!C70</f>
        <v>0</v>
      </c>
      <c r="P71" s="420">
        <f>EmpDetail!D70</f>
        <v>0</v>
      </c>
      <c r="Q71" s="191">
        <f>EmpDetail!E70</f>
        <v>0</v>
      </c>
    </row>
    <row r="72" spans="13:17">
      <c r="M72" s="420">
        <v>68</v>
      </c>
      <c r="N72" s="38">
        <f>EmpDetail!B71</f>
        <v>0</v>
      </c>
      <c r="O72" s="420">
        <f>EmpDetail!C71</f>
        <v>0</v>
      </c>
      <c r="P72" s="420">
        <f>EmpDetail!D71</f>
        <v>0</v>
      </c>
      <c r="Q72" s="191">
        <f>EmpDetail!E71</f>
        <v>0</v>
      </c>
    </row>
    <row r="73" spans="13:17">
      <c r="M73" s="420">
        <v>69</v>
      </c>
      <c r="N73" s="38">
        <f>EmpDetail!B72</f>
        <v>0</v>
      </c>
      <c r="O73" s="420">
        <f>EmpDetail!C72</f>
        <v>0</v>
      </c>
      <c r="P73" s="420">
        <f>EmpDetail!D72</f>
        <v>0</v>
      </c>
      <c r="Q73" s="191">
        <f>EmpDetail!E72</f>
        <v>0</v>
      </c>
    </row>
    <row r="74" spans="13:17">
      <c r="M74" s="420">
        <v>70</v>
      </c>
      <c r="N74" s="38">
        <f>EmpDetail!B73</f>
        <v>0</v>
      </c>
      <c r="O74" s="420">
        <f>EmpDetail!C73</f>
        <v>0</v>
      </c>
      <c r="P74" s="420">
        <f>EmpDetail!D73</f>
        <v>0</v>
      </c>
      <c r="Q74" s="191">
        <f>EmpDetail!E73</f>
        <v>0</v>
      </c>
    </row>
    <row r="75" spans="13:17">
      <c r="M75" s="420">
        <v>71</v>
      </c>
      <c r="N75" s="38">
        <f>EmpDetail!B74</f>
        <v>0</v>
      </c>
      <c r="O75" s="420">
        <f>EmpDetail!C74</f>
        <v>0</v>
      </c>
      <c r="P75" s="420">
        <f>EmpDetail!D74</f>
        <v>0</v>
      </c>
      <c r="Q75" s="191">
        <f>EmpDetail!E74</f>
        <v>0</v>
      </c>
    </row>
    <row r="76" spans="13:17">
      <c r="M76" s="420">
        <v>72</v>
      </c>
      <c r="N76" s="38">
        <f>EmpDetail!B75</f>
        <v>0</v>
      </c>
      <c r="O76" s="420">
        <f>EmpDetail!C75</f>
        <v>0</v>
      </c>
      <c r="P76" s="420">
        <f>EmpDetail!D75</f>
        <v>0</v>
      </c>
      <c r="Q76" s="191">
        <f>EmpDetail!E75</f>
        <v>0</v>
      </c>
    </row>
    <row r="77" spans="13:17">
      <c r="M77" s="420">
        <v>73</v>
      </c>
      <c r="N77" s="38">
        <f>EmpDetail!B76</f>
        <v>0</v>
      </c>
      <c r="O77" s="420">
        <f>EmpDetail!C76</f>
        <v>0</v>
      </c>
      <c r="P77" s="420">
        <f>EmpDetail!D76</f>
        <v>0</v>
      </c>
      <c r="Q77" s="191">
        <f>EmpDetail!E76</f>
        <v>0</v>
      </c>
    </row>
    <row r="78" spans="13:17">
      <c r="M78" s="420">
        <v>74</v>
      </c>
      <c r="N78" s="38">
        <f>EmpDetail!B77</f>
        <v>0</v>
      </c>
      <c r="O78" s="420">
        <f>EmpDetail!C77</f>
        <v>0</v>
      </c>
      <c r="P78" s="420">
        <f>EmpDetail!D77</f>
        <v>0</v>
      </c>
      <c r="Q78" s="191">
        <f>EmpDetail!E77</f>
        <v>0</v>
      </c>
    </row>
    <row r="79" spans="13:17">
      <c r="M79" s="420">
        <v>75</v>
      </c>
      <c r="N79" s="38">
        <f>EmpDetail!B78</f>
        <v>0</v>
      </c>
      <c r="O79" s="420">
        <f>EmpDetail!C78</f>
        <v>0</v>
      </c>
      <c r="P79" s="420">
        <f>EmpDetail!D78</f>
        <v>0</v>
      </c>
      <c r="Q79" s="191">
        <f>EmpDetail!E78</f>
        <v>0</v>
      </c>
    </row>
    <row r="80" spans="13:17">
      <c r="M80" s="420">
        <v>76</v>
      </c>
      <c r="N80" s="38">
        <f>EmpDetail!B79</f>
        <v>0</v>
      </c>
      <c r="O80" s="420">
        <f>EmpDetail!C79</f>
        <v>0</v>
      </c>
      <c r="P80" s="420">
        <f>EmpDetail!D79</f>
        <v>0</v>
      </c>
      <c r="Q80" s="191">
        <f>EmpDetail!E79</f>
        <v>0</v>
      </c>
    </row>
    <row r="81" spans="13:17">
      <c r="M81" s="420">
        <v>77</v>
      </c>
      <c r="N81" s="38">
        <f>EmpDetail!B80</f>
        <v>0</v>
      </c>
      <c r="O81" s="420">
        <f>EmpDetail!C80</f>
        <v>0</v>
      </c>
      <c r="P81" s="420">
        <f>EmpDetail!D80</f>
        <v>0</v>
      </c>
      <c r="Q81" s="191">
        <f>EmpDetail!E80</f>
        <v>0</v>
      </c>
    </row>
    <row r="82" spans="13:17">
      <c r="M82" s="420">
        <v>78</v>
      </c>
      <c r="N82" s="38">
        <f>EmpDetail!B81</f>
        <v>0</v>
      </c>
      <c r="O82" s="420">
        <f>EmpDetail!C81</f>
        <v>0</v>
      </c>
      <c r="P82" s="420">
        <f>EmpDetail!D81</f>
        <v>0</v>
      </c>
      <c r="Q82" s="191">
        <f>EmpDetail!E81</f>
        <v>0</v>
      </c>
    </row>
    <row r="83" spans="13:17">
      <c r="M83" s="420">
        <v>79</v>
      </c>
      <c r="N83" s="38">
        <f>EmpDetail!B82</f>
        <v>0</v>
      </c>
      <c r="O83" s="420">
        <f>EmpDetail!C82</f>
        <v>0</v>
      </c>
      <c r="P83" s="420">
        <f>EmpDetail!D82</f>
        <v>0</v>
      </c>
      <c r="Q83" s="191">
        <f>EmpDetail!E82</f>
        <v>0</v>
      </c>
    </row>
    <row r="84" spans="13:17">
      <c r="M84" s="420">
        <v>80</v>
      </c>
      <c r="N84" s="38">
        <f>EmpDetail!B83</f>
        <v>0</v>
      </c>
      <c r="O84" s="420">
        <f>EmpDetail!C83</f>
        <v>0</v>
      </c>
      <c r="P84" s="420">
        <f>EmpDetail!D83</f>
        <v>0</v>
      </c>
      <c r="Q84" s="191">
        <f>EmpDetail!E83</f>
        <v>0</v>
      </c>
    </row>
    <row r="85" spans="13:17">
      <c r="M85" s="420">
        <v>81</v>
      </c>
      <c r="N85" s="38">
        <f>EmpDetail!B84</f>
        <v>0</v>
      </c>
      <c r="O85" s="420">
        <f>EmpDetail!C84</f>
        <v>0</v>
      </c>
      <c r="P85" s="420">
        <f>EmpDetail!D84</f>
        <v>0</v>
      </c>
      <c r="Q85" s="191">
        <f>EmpDetail!E84</f>
        <v>0</v>
      </c>
    </row>
    <row r="86" spans="13:17">
      <c r="M86" s="420">
        <v>82</v>
      </c>
      <c r="N86" s="38">
        <f>EmpDetail!B85</f>
        <v>0</v>
      </c>
      <c r="O86" s="420">
        <f>EmpDetail!C85</f>
        <v>0</v>
      </c>
      <c r="P86" s="420">
        <f>EmpDetail!D85</f>
        <v>0</v>
      </c>
      <c r="Q86" s="191">
        <f>EmpDetail!E85</f>
        <v>0</v>
      </c>
    </row>
    <row r="87" spans="13:17">
      <c r="M87" s="420">
        <v>83</v>
      </c>
      <c r="N87" s="38">
        <f>EmpDetail!B86</f>
        <v>0</v>
      </c>
      <c r="O87" s="420">
        <f>EmpDetail!C86</f>
        <v>0</v>
      </c>
      <c r="P87" s="420">
        <f>EmpDetail!D86</f>
        <v>0</v>
      </c>
      <c r="Q87" s="191">
        <f>EmpDetail!E86</f>
        <v>0</v>
      </c>
    </row>
    <row r="88" spans="13:17">
      <c r="M88" s="420">
        <v>84</v>
      </c>
      <c r="N88" s="38">
        <f>EmpDetail!B87</f>
        <v>0</v>
      </c>
      <c r="O88" s="420">
        <f>EmpDetail!C87</f>
        <v>0</v>
      </c>
      <c r="P88" s="420">
        <f>EmpDetail!D87</f>
        <v>0</v>
      </c>
      <c r="Q88" s="191">
        <f>EmpDetail!E87</f>
        <v>0</v>
      </c>
    </row>
    <row r="89" spans="13:17">
      <c r="M89" s="420">
        <v>85</v>
      </c>
      <c r="N89" s="38">
        <f>EmpDetail!B88</f>
        <v>0</v>
      </c>
      <c r="O89" s="420">
        <f>EmpDetail!C88</f>
        <v>0</v>
      </c>
      <c r="P89" s="420">
        <f>EmpDetail!D88</f>
        <v>0</v>
      </c>
      <c r="Q89" s="191">
        <f>EmpDetail!E88</f>
        <v>0</v>
      </c>
    </row>
    <row r="90" spans="13:17">
      <c r="M90" s="420">
        <v>86</v>
      </c>
      <c r="N90" s="38">
        <f>EmpDetail!B89</f>
        <v>0</v>
      </c>
      <c r="O90" s="420">
        <f>EmpDetail!C89</f>
        <v>0</v>
      </c>
      <c r="P90" s="420">
        <f>EmpDetail!D89</f>
        <v>0</v>
      </c>
      <c r="Q90" s="191">
        <f>EmpDetail!E89</f>
        <v>0</v>
      </c>
    </row>
    <row r="91" spans="13:17">
      <c r="M91" s="420">
        <v>87</v>
      </c>
      <c r="N91" s="38">
        <f>EmpDetail!B90</f>
        <v>0</v>
      </c>
      <c r="O91" s="420">
        <f>EmpDetail!C90</f>
        <v>0</v>
      </c>
      <c r="P91" s="420">
        <f>EmpDetail!D90</f>
        <v>0</v>
      </c>
      <c r="Q91" s="191">
        <f>EmpDetail!E90</f>
        <v>0</v>
      </c>
    </row>
    <row r="92" spans="13:17">
      <c r="M92" s="420">
        <v>88</v>
      </c>
      <c r="N92" s="38">
        <f>EmpDetail!B91</f>
        <v>0</v>
      </c>
      <c r="O92" s="420">
        <f>EmpDetail!C91</f>
        <v>0</v>
      </c>
      <c r="P92" s="420">
        <f>EmpDetail!D91</f>
        <v>0</v>
      </c>
      <c r="Q92" s="191">
        <f>EmpDetail!E91</f>
        <v>0</v>
      </c>
    </row>
    <row r="93" spans="13:17">
      <c r="M93" s="420">
        <v>89</v>
      </c>
      <c r="N93" s="38">
        <f>EmpDetail!B92</f>
        <v>0</v>
      </c>
      <c r="O93" s="420">
        <f>EmpDetail!C92</f>
        <v>0</v>
      </c>
      <c r="P93" s="420">
        <f>EmpDetail!D92</f>
        <v>0</v>
      </c>
      <c r="Q93" s="191">
        <f>EmpDetail!E92</f>
        <v>0</v>
      </c>
    </row>
    <row r="94" spans="13:17">
      <c r="M94" s="420">
        <v>90</v>
      </c>
      <c r="N94" s="38">
        <f>EmpDetail!B93</f>
        <v>0</v>
      </c>
      <c r="O94" s="420">
        <f>EmpDetail!C93</f>
        <v>0</v>
      </c>
      <c r="P94" s="420">
        <f>EmpDetail!D93</f>
        <v>0</v>
      </c>
      <c r="Q94" s="191">
        <f>EmpDetail!E93</f>
        <v>0</v>
      </c>
    </row>
    <row r="95" spans="13:17">
      <c r="M95" s="420">
        <v>91</v>
      </c>
      <c r="N95" s="38">
        <f>EmpDetail!B94</f>
        <v>0</v>
      </c>
      <c r="O95" s="420">
        <f>EmpDetail!C94</f>
        <v>0</v>
      </c>
      <c r="P95" s="420">
        <f>EmpDetail!D94</f>
        <v>0</v>
      </c>
      <c r="Q95" s="191">
        <f>EmpDetail!E94</f>
        <v>0</v>
      </c>
    </row>
    <row r="96" spans="13:17">
      <c r="M96" s="420">
        <v>92</v>
      </c>
      <c r="N96" s="38">
        <f>EmpDetail!B95</f>
        <v>0</v>
      </c>
      <c r="O96" s="420">
        <f>EmpDetail!C95</f>
        <v>0</v>
      </c>
      <c r="P96" s="420">
        <f>EmpDetail!D95</f>
        <v>0</v>
      </c>
      <c r="Q96" s="191">
        <f>EmpDetail!E95</f>
        <v>0</v>
      </c>
    </row>
    <row r="97" spans="13:17">
      <c r="M97" s="420">
        <v>93</v>
      </c>
      <c r="N97" s="38">
        <f>EmpDetail!B96</f>
        <v>0</v>
      </c>
      <c r="O97" s="420">
        <f>EmpDetail!C96</f>
        <v>0</v>
      </c>
      <c r="P97" s="420">
        <f>EmpDetail!D96</f>
        <v>0</v>
      </c>
      <c r="Q97" s="191">
        <f>EmpDetail!E96</f>
        <v>0</v>
      </c>
    </row>
    <row r="98" spans="13:17">
      <c r="M98" s="420">
        <v>94</v>
      </c>
      <c r="N98" s="38">
        <f>EmpDetail!B97</f>
        <v>0</v>
      </c>
      <c r="O98" s="420">
        <f>EmpDetail!C97</f>
        <v>0</v>
      </c>
      <c r="P98" s="420">
        <f>EmpDetail!D97</f>
        <v>0</v>
      </c>
      <c r="Q98" s="191">
        <f>EmpDetail!E97</f>
        <v>0</v>
      </c>
    </row>
    <row r="99" spans="13:17">
      <c r="M99" s="420">
        <v>95</v>
      </c>
      <c r="N99" s="38">
        <f>EmpDetail!B98</f>
        <v>0</v>
      </c>
      <c r="O99" s="420">
        <f>EmpDetail!C98</f>
        <v>0</v>
      </c>
      <c r="P99" s="420">
        <f>EmpDetail!D98</f>
        <v>0</v>
      </c>
      <c r="Q99" s="191">
        <f>EmpDetail!E98</f>
        <v>0</v>
      </c>
    </row>
    <row r="100" spans="13:17">
      <c r="M100" s="420">
        <v>96</v>
      </c>
      <c r="N100" s="38">
        <f>EmpDetail!B99</f>
        <v>0</v>
      </c>
      <c r="O100" s="420">
        <f>EmpDetail!C99</f>
        <v>0</v>
      </c>
      <c r="P100" s="420">
        <f>EmpDetail!D99</f>
        <v>0</v>
      </c>
      <c r="Q100" s="191">
        <f>EmpDetail!E99</f>
        <v>0</v>
      </c>
    </row>
    <row r="101" spans="13:17">
      <c r="M101" s="420">
        <v>97</v>
      </c>
      <c r="N101" s="38">
        <f>EmpDetail!B100</f>
        <v>0</v>
      </c>
      <c r="O101" s="420">
        <f>EmpDetail!C100</f>
        <v>0</v>
      </c>
      <c r="P101" s="420">
        <f>EmpDetail!D100</f>
        <v>0</v>
      </c>
      <c r="Q101" s="191">
        <f>EmpDetail!E100</f>
        <v>0</v>
      </c>
    </row>
    <row r="102" spans="13:17">
      <c r="M102" s="420">
        <v>98</v>
      </c>
      <c r="N102" s="38">
        <f>EmpDetail!B101</f>
        <v>0</v>
      </c>
      <c r="O102" s="420">
        <f>EmpDetail!C101</f>
        <v>0</v>
      </c>
      <c r="P102" s="420">
        <f>EmpDetail!D101</f>
        <v>0</v>
      </c>
      <c r="Q102" s="191">
        <f>EmpDetail!E101</f>
        <v>0</v>
      </c>
    </row>
    <row r="103" spans="13:17">
      <c r="M103" s="420">
        <v>99</v>
      </c>
      <c r="N103" s="38">
        <f>EmpDetail!B102</f>
        <v>0</v>
      </c>
      <c r="O103" s="420">
        <f>EmpDetail!C102</f>
        <v>0</v>
      </c>
      <c r="P103" s="420">
        <f>EmpDetail!D102</f>
        <v>0</v>
      </c>
      <c r="Q103" s="191">
        <f>EmpDetail!E102</f>
        <v>0</v>
      </c>
    </row>
    <row r="104" spans="13:17">
      <c r="M104" s="420">
        <v>100</v>
      </c>
      <c r="N104" s="38">
        <f>EmpDetail!B103</f>
        <v>0</v>
      </c>
      <c r="O104" s="420">
        <f>EmpDetail!C103</f>
        <v>0</v>
      </c>
      <c r="P104" s="420">
        <f>EmpDetail!D103</f>
        <v>0</v>
      </c>
      <c r="Q104" s="191">
        <f>EmpDetail!E103</f>
        <v>0</v>
      </c>
    </row>
  </sheetData>
  <sheetProtection password="87C9" sheet="1" objects="1" scenarios="1"/>
  <protectedRanges>
    <protectedRange sqref="D18" name="Range2"/>
    <protectedRange sqref="K7" name="Range1"/>
    <protectedRange sqref="D27" name="Range3"/>
  </protectedRanges>
  <mergeCells count="11">
    <mergeCell ref="J6:L6"/>
    <mergeCell ref="A23:D23"/>
    <mergeCell ref="A26:A27"/>
    <mergeCell ref="A29:D29"/>
    <mergeCell ref="A14:D14"/>
    <mergeCell ref="A15:D15"/>
    <mergeCell ref="A16:D16"/>
    <mergeCell ref="A20:D20"/>
    <mergeCell ref="A21:D21"/>
    <mergeCell ref="A22:D22"/>
    <mergeCell ref="C24:D24"/>
  </mergeCells>
  <pageMargins left="0.66" right="0.52" top="0.92" bottom="0.75" header="0.3" footer="0.3"/>
  <pageSetup paperSize="9" orientation="portrait" blackAndWhite="1" verticalDpi="0" r:id="rId1"/>
  <drawing r:id="rId2"/>
</worksheet>
</file>

<file path=xl/worksheets/sheet52.xml><?xml version="1.0" encoding="utf-8"?>
<worksheet xmlns="http://schemas.openxmlformats.org/spreadsheetml/2006/main" xmlns:r="http://schemas.openxmlformats.org/officeDocument/2006/relationships">
  <sheetPr codeName="Sheet52"/>
  <dimension ref="A1:F34"/>
  <sheetViews>
    <sheetView showGridLines="0" showRowColHeaders="0" workbookViewId="0">
      <selection activeCell="D4" sqref="D4"/>
    </sheetView>
  </sheetViews>
  <sheetFormatPr defaultRowHeight="14.4"/>
  <cols>
    <col min="1" max="1" width="10.33203125" customWidth="1"/>
    <col min="2" max="2" width="14.6640625" customWidth="1"/>
    <col min="3" max="3" width="19.6640625" customWidth="1"/>
    <col min="4" max="4" width="21.5546875" customWidth="1"/>
    <col min="5" max="5" width="20.33203125" customWidth="1"/>
    <col min="6" max="6" width="13" customWidth="1"/>
  </cols>
  <sheetData>
    <row r="1" spans="1:6" ht="25.2">
      <c r="A1" s="2081" t="str">
        <f>Master!G2&amp;Master!H2</f>
        <v>कार्यालय&amp;राजकीय उच्च माध्यमिक विद्यालय ]चौगाई]टोंक</v>
      </c>
      <c r="B1" s="2081"/>
      <c r="C1" s="2081"/>
      <c r="D1" s="2081"/>
      <c r="E1" s="2081"/>
      <c r="F1" s="2081"/>
    </row>
    <row r="2" spans="1:6" ht="18">
      <c r="A2" s="53" t="s">
        <v>283</v>
      </c>
      <c r="B2" s="23" t="str">
        <f>Master!H3&amp;Master!I3&amp;Master!J3&amp;Master!E3&amp;"/"</f>
        <v>राउमावि/चौगाई/संस्था/2021-22/</v>
      </c>
      <c r="C2" s="228"/>
      <c r="D2" s="228"/>
      <c r="E2" s="301" t="s">
        <v>226</v>
      </c>
      <c r="F2" s="575">
        <f ca="1">TODAY()</f>
        <v>44369</v>
      </c>
    </row>
    <row r="3" spans="1:6" ht="18">
      <c r="A3" s="1751" t="s">
        <v>1211</v>
      </c>
      <c r="B3" s="1751"/>
      <c r="C3" s="1751"/>
      <c r="D3" s="228"/>
      <c r="E3" s="228"/>
      <c r="F3" s="228"/>
    </row>
    <row r="4" spans="1:6" ht="18">
      <c r="A4" s="1751" t="s">
        <v>1212</v>
      </c>
      <c r="B4" s="1751"/>
      <c r="C4" s="1751"/>
      <c r="D4" s="228"/>
      <c r="E4" s="228"/>
      <c r="F4" s="228"/>
    </row>
    <row r="5" spans="1:6" ht="18">
      <c r="A5" s="1751" t="s">
        <v>1213</v>
      </c>
      <c r="B5" s="1751"/>
      <c r="C5" s="1751"/>
      <c r="D5" s="228"/>
      <c r="E5" s="228"/>
      <c r="F5" s="228"/>
    </row>
    <row r="6" spans="1:6" ht="18">
      <c r="A6" s="2082" t="s">
        <v>1557</v>
      </c>
      <c r="B6" s="2082"/>
      <c r="C6" s="2082"/>
      <c r="D6" s="228"/>
      <c r="E6" s="228"/>
      <c r="F6" s="228"/>
    </row>
    <row r="7" spans="1:6" ht="18">
      <c r="A7" s="228"/>
      <c r="B7" s="228"/>
      <c r="C7" s="228"/>
      <c r="D7" s="228"/>
      <c r="E7" s="228"/>
      <c r="F7" s="228"/>
    </row>
    <row r="8" spans="1:6" ht="18">
      <c r="A8" s="411" t="s">
        <v>1169</v>
      </c>
      <c r="B8" s="1751" t="s">
        <v>1215</v>
      </c>
      <c r="C8" s="1751"/>
      <c r="D8" s="1751"/>
      <c r="E8" s="1751"/>
      <c r="F8" s="1751"/>
    </row>
    <row r="9" spans="1:6" ht="18">
      <c r="A9" s="1751" t="s">
        <v>1216</v>
      </c>
      <c r="B9" s="1751"/>
      <c r="C9" s="1751"/>
      <c r="D9" s="1751"/>
      <c r="E9" s="1751"/>
      <c r="F9" s="1751"/>
    </row>
    <row r="10" spans="1:6" ht="18">
      <c r="A10" s="228"/>
      <c r="B10" s="228"/>
      <c r="C10" s="228"/>
      <c r="D10" s="228"/>
      <c r="E10" s="228"/>
      <c r="F10" s="228"/>
    </row>
    <row r="11" spans="1:6" ht="18">
      <c r="A11" s="228" t="s">
        <v>645</v>
      </c>
      <c r="B11" s="228"/>
      <c r="C11" s="228"/>
      <c r="D11" s="228"/>
      <c r="E11" s="228"/>
      <c r="F11" s="228"/>
    </row>
    <row r="12" spans="1:6" ht="18">
      <c r="A12" s="1777" t="s">
        <v>1556</v>
      </c>
      <c r="B12" s="1777"/>
      <c r="C12" s="1777"/>
      <c r="D12" s="2077" t="str">
        <f>Master!H2</f>
        <v>राजकीय उच्च माध्यमिक विद्यालय ]चौगाई]टोंक</v>
      </c>
      <c r="E12" s="2077"/>
      <c r="F12" s="2077"/>
    </row>
    <row r="13" spans="1:6" ht="18">
      <c r="A13" s="2083" t="s">
        <v>1217</v>
      </c>
      <c r="B13" s="2083"/>
      <c r="C13" s="2083"/>
      <c r="D13" s="2083"/>
      <c r="E13" s="2083"/>
      <c r="F13" s="2083"/>
    </row>
    <row r="14" spans="1:6" ht="18">
      <c r="A14" s="1751" t="s">
        <v>1218</v>
      </c>
      <c r="B14" s="1751"/>
      <c r="C14" s="1751"/>
      <c r="D14" s="1751"/>
      <c r="E14" s="1751"/>
      <c r="F14" s="1751"/>
    </row>
    <row r="15" spans="1:6" ht="18">
      <c r="A15" s="1751" t="s">
        <v>1219</v>
      </c>
      <c r="B15" s="1751"/>
      <c r="C15" s="1751"/>
      <c r="D15" s="1751"/>
      <c r="E15" s="1751"/>
      <c r="F15" s="1751"/>
    </row>
    <row r="16" spans="1:6" ht="18">
      <c r="A16" s="228"/>
      <c r="B16" s="228"/>
      <c r="C16" s="228"/>
      <c r="D16" s="228"/>
      <c r="E16" s="228"/>
      <c r="F16" s="228"/>
    </row>
    <row r="17" spans="1:6" ht="36">
      <c r="A17" s="576" t="s">
        <v>335</v>
      </c>
      <c r="B17" s="576" t="s">
        <v>1220</v>
      </c>
      <c r="C17" s="576" t="s">
        <v>1221</v>
      </c>
      <c r="D17" s="576" t="s">
        <v>1222</v>
      </c>
      <c r="E17" s="576" t="s">
        <v>1223</v>
      </c>
      <c r="F17" s="576" t="s">
        <v>1224</v>
      </c>
    </row>
    <row r="18" spans="1:6" ht="18">
      <c r="A18" s="577">
        <f>IF(B18="","",1)</f>
        <v>1</v>
      </c>
      <c r="B18" s="586">
        <v>27306</v>
      </c>
      <c r="C18" s="586" t="s">
        <v>1225</v>
      </c>
      <c r="D18" s="587" t="s">
        <v>825</v>
      </c>
      <c r="E18" s="586" t="s">
        <v>1226</v>
      </c>
      <c r="F18" s="588">
        <v>1355000</v>
      </c>
    </row>
    <row r="19" spans="1:6" ht="18">
      <c r="A19" s="577" t="str">
        <f>IF(B19="","",A18+1)</f>
        <v/>
      </c>
      <c r="B19" s="586"/>
      <c r="C19" s="586"/>
      <c r="D19" s="587"/>
      <c r="E19" s="586"/>
      <c r="F19" s="588"/>
    </row>
    <row r="20" spans="1:6" ht="18">
      <c r="A20" s="577" t="str">
        <f t="shared" ref="A20:A26" si="0">IF(B20="","",A19+1)</f>
        <v/>
      </c>
      <c r="B20" s="586"/>
      <c r="C20" s="586"/>
      <c r="D20" s="587"/>
      <c r="E20" s="586"/>
      <c r="F20" s="588"/>
    </row>
    <row r="21" spans="1:6" ht="18">
      <c r="A21" s="577" t="str">
        <f t="shared" si="0"/>
        <v/>
      </c>
      <c r="B21" s="586"/>
      <c r="C21" s="586"/>
      <c r="D21" s="587"/>
      <c r="E21" s="586"/>
      <c r="F21" s="588"/>
    </row>
    <row r="22" spans="1:6" ht="18">
      <c r="A22" s="577" t="str">
        <f t="shared" si="0"/>
        <v/>
      </c>
      <c r="B22" s="586"/>
      <c r="C22" s="586"/>
      <c r="D22" s="587"/>
      <c r="E22" s="586"/>
      <c r="F22" s="588"/>
    </row>
    <row r="23" spans="1:6" ht="18">
      <c r="A23" s="577" t="str">
        <f t="shared" si="0"/>
        <v/>
      </c>
      <c r="B23" s="586"/>
      <c r="C23" s="586"/>
      <c r="D23" s="587"/>
      <c r="E23" s="586"/>
      <c r="F23" s="588"/>
    </row>
    <row r="24" spans="1:6" ht="18">
      <c r="A24" s="577" t="str">
        <f t="shared" si="0"/>
        <v/>
      </c>
      <c r="B24" s="586"/>
      <c r="C24" s="586"/>
      <c r="D24" s="587"/>
      <c r="E24" s="586"/>
      <c r="F24" s="588"/>
    </row>
    <row r="25" spans="1:6" ht="18">
      <c r="A25" s="577" t="str">
        <f t="shared" si="0"/>
        <v/>
      </c>
      <c r="B25" s="586"/>
      <c r="C25" s="586"/>
      <c r="D25" s="587"/>
      <c r="E25" s="586"/>
      <c r="F25" s="588"/>
    </row>
    <row r="26" spans="1:6" ht="18">
      <c r="A26" s="577" t="str">
        <f t="shared" si="0"/>
        <v/>
      </c>
      <c r="B26" s="586"/>
      <c r="C26" s="586"/>
      <c r="D26" s="587"/>
      <c r="E26" s="586"/>
      <c r="F26" s="588"/>
    </row>
    <row r="27" spans="1:6" ht="18">
      <c r="A27" s="578"/>
      <c r="B27" s="579"/>
      <c r="C27" s="580" t="s">
        <v>1227</v>
      </c>
      <c r="D27" s="579"/>
      <c r="E27" s="579"/>
      <c r="F27" s="581">
        <f>SUM(F18:F26)</f>
        <v>1355000</v>
      </c>
    </row>
    <row r="28" spans="1:6" ht="18">
      <c r="A28" s="228"/>
      <c r="B28" s="228"/>
      <c r="C28" s="228"/>
      <c r="D28" s="228"/>
      <c r="E28" s="228"/>
      <c r="F28" s="228"/>
    </row>
    <row r="29" spans="1:6" ht="18">
      <c r="A29" s="228" t="s">
        <v>1228</v>
      </c>
      <c r="B29" s="582" t="s">
        <v>1229</v>
      </c>
      <c r="C29" s="573" t="s">
        <v>1230</v>
      </c>
      <c r="D29" s="1632" t="s">
        <v>1231</v>
      </c>
      <c r="E29" s="1632"/>
      <c r="F29" s="583">
        <v>0</v>
      </c>
    </row>
    <row r="30" spans="1:6" ht="18">
      <c r="A30" s="228"/>
      <c r="B30" s="228"/>
      <c r="C30" s="228"/>
      <c r="D30" s="228"/>
      <c r="E30" s="228"/>
      <c r="F30" s="228"/>
    </row>
    <row r="31" spans="1:6" ht="18">
      <c r="A31" s="53" t="s">
        <v>226</v>
      </c>
      <c r="B31" s="584">
        <f ca="1">F2</f>
        <v>44369</v>
      </c>
      <c r="C31" s="228"/>
      <c r="D31" s="228"/>
      <c r="E31" s="1754" t="str">
        <f>Master!B2</f>
        <v>प्रधानाचार्य</v>
      </c>
      <c r="F31" s="1754"/>
    </row>
    <row r="32" spans="1:6" ht="18">
      <c r="A32" s="228"/>
      <c r="B32" s="228"/>
      <c r="C32" s="228"/>
      <c r="D32" s="228"/>
      <c r="E32" s="1754" t="str">
        <f>Master!B3</f>
        <v xml:space="preserve">राजकीय उच्च माध्यमिक विद्यालय </v>
      </c>
      <c r="F32" s="1754"/>
    </row>
    <row r="33" spans="1:6" ht="18">
      <c r="A33" s="2084" t="s">
        <v>1232</v>
      </c>
      <c r="B33" s="2085">
        <v>9829303549</v>
      </c>
      <c r="C33" s="228"/>
      <c r="D33" s="228"/>
      <c r="E33" s="1754" t="str">
        <f>Master!B4</f>
        <v>चौगाई]टोंक</v>
      </c>
      <c r="F33" s="1754"/>
    </row>
    <row r="34" spans="1:6" ht="18">
      <c r="A34" s="2084"/>
      <c r="B34" s="2085"/>
      <c r="C34" s="585"/>
      <c r="D34" s="228"/>
      <c r="E34" s="421" t="s">
        <v>1233</v>
      </c>
      <c r="F34" s="589">
        <f>B18</f>
        <v>27306</v>
      </c>
    </row>
  </sheetData>
  <sheetProtection password="87C9" sheet="1" objects="1" scenarios="1"/>
  <protectedRanges>
    <protectedRange sqref="B33:B34" name="Range6"/>
    <protectedRange sqref="B29:C29" name="Range4"/>
    <protectedRange sqref="A6:C6" name="Range2"/>
    <protectedRange sqref="F2" name="Range1"/>
    <protectedRange sqref="B18:F26" name="Range3"/>
    <protectedRange sqref="F29" name="Range5"/>
  </protectedRanges>
  <mergeCells count="18">
    <mergeCell ref="D29:E29"/>
    <mergeCell ref="E31:F31"/>
    <mergeCell ref="E32:F32"/>
    <mergeCell ref="A33:A34"/>
    <mergeCell ref="B33:B34"/>
    <mergeCell ref="E33:F33"/>
    <mergeCell ref="A15:F15"/>
    <mergeCell ref="A1:F1"/>
    <mergeCell ref="A3:C3"/>
    <mergeCell ref="A4:C4"/>
    <mergeCell ref="A5:C5"/>
    <mergeCell ref="A6:C6"/>
    <mergeCell ref="B8:F8"/>
    <mergeCell ref="A9:F9"/>
    <mergeCell ref="A12:C12"/>
    <mergeCell ref="D12:F12"/>
    <mergeCell ref="A13:F13"/>
    <mergeCell ref="A14:F14"/>
  </mergeCells>
  <pageMargins left="0.26" right="0.17" top="0.75" bottom="0.38" header="0.3" footer="0.3"/>
  <pageSetup paperSize="9" orientation="portrait" blackAndWhite="1" verticalDpi="0" r:id="rId1"/>
  <drawing r:id="rId2"/>
</worksheet>
</file>

<file path=xl/worksheets/sheet53.xml><?xml version="1.0" encoding="utf-8"?>
<worksheet xmlns="http://schemas.openxmlformats.org/spreadsheetml/2006/main" xmlns:r="http://schemas.openxmlformats.org/officeDocument/2006/relationships">
  <sheetPr codeName="Sheet53"/>
  <dimension ref="A1:R104"/>
  <sheetViews>
    <sheetView showGridLines="0" showRowColHeaders="0" workbookViewId="0">
      <selection activeCell="C5" sqref="C5"/>
    </sheetView>
  </sheetViews>
  <sheetFormatPr defaultRowHeight="14.4"/>
  <cols>
    <col min="1" max="1" width="14.109375" customWidth="1"/>
    <col min="2" max="2" width="32.33203125" customWidth="1"/>
    <col min="3" max="3" width="24.88671875" customWidth="1"/>
    <col min="4" max="4" width="20.6640625" customWidth="1"/>
    <col min="5" max="5" width="22.6640625" customWidth="1"/>
    <col min="6" max="6" width="2.6640625" customWidth="1"/>
    <col min="7" max="9" width="9.109375" hidden="1" customWidth="1"/>
    <col min="13" max="18" width="0" hidden="1" customWidth="1"/>
  </cols>
  <sheetData>
    <row r="1" spans="1:18" ht="28.2">
      <c r="A1" s="2087" t="str">
        <f>Master!G2&amp;Master!H2</f>
        <v>कार्यालय&amp;राजकीय उच्च माध्यमिक विद्यालय ]चौगाई]टोंक</v>
      </c>
      <c r="B1" s="2087"/>
      <c r="C1" s="2087"/>
      <c r="D1" s="2087"/>
      <c r="E1" s="2087"/>
    </row>
    <row r="2" spans="1:18" ht="18">
      <c r="A2" s="53" t="s">
        <v>283</v>
      </c>
      <c r="B2" s="591" t="str">
        <f>Master!H3&amp;Master!I3&amp;Master!J3&amp;Master!E3&amp;"/"</f>
        <v>राउमावि/चौगाई/संस्था/2021-22/</v>
      </c>
      <c r="C2" s="228"/>
      <c r="D2" s="421" t="s">
        <v>226</v>
      </c>
      <c r="E2" s="594">
        <f ca="1">TODAY()</f>
        <v>44369</v>
      </c>
    </row>
    <row r="3" spans="1:18" ht="22.8">
      <c r="A3" s="2088" t="s">
        <v>1234</v>
      </c>
      <c r="B3" s="2088"/>
      <c r="C3" s="2088"/>
      <c r="D3" s="2088"/>
      <c r="E3" s="2088"/>
    </row>
    <row r="4" spans="1:18" ht="18">
      <c r="A4" s="228"/>
      <c r="B4" s="228"/>
      <c r="C4" s="228"/>
      <c r="D4" s="228"/>
      <c r="E4" s="228"/>
      <c r="N4" s="38" t="str">
        <f>IF(ISNA(VLOOKUP($K6,$M$5:$R$104,2,FALSE)),"",VLOOKUP($K6,$M$5:$R$104,2,FALSE))</f>
        <v>d`".kk xaxoky</v>
      </c>
      <c r="O4" s="38" t="str">
        <f>IF(ISNA(VLOOKUP($K6,$M$5:$R$104,3,FALSE)),"",VLOOKUP($K6,$M$5:$R$104,3,FALSE))</f>
        <v>अध्यापक ग्रेड III</v>
      </c>
      <c r="P4" s="38" t="str">
        <f>IF(ISNA(VLOOKUP($K6,$M$5:$R$104,4,FALSE)),"",VLOOKUP($K6,$M$5:$R$104,4,FALSE))</f>
        <v>राउप्रावि गोरधनपुरा</v>
      </c>
      <c r="Q4" s="191">
        <f>IF(ISNA(VLOOKUP($K6,$M$5:$R$104,6,FALSE)),"",VLOOKUP($K6,$M$5:$R$104,6,FALSE))</f>
        <v>56795</v>
      </c>
      <c r="R4" s="420"/>
    </row>
    <row r="5" spans="1:18" ht="18">
      <c r="A5" s="1632" t="s">
        <v>1235</v>
      </c>
      <c r="B5" s="1632"/>
      <c r="C5" s="411" t="str">
        <f>N4</f>
        <v>d`".kk xaxoky</v>
      </c>
      <c r="D5" s="411" t="s">
        <v>971</v>
      </c>
      <c r="E5" s="595" t="s">
        <v>1400</v>
      </c>
      <c r="J5" s="2086" t="s">
        <v>1524</v>
      </c>
      <c r="K5" s="2086"/>
      <c r="L5" s="2086"/>
      <c r="M5">
        <v>1</v>
      </c>
      <c r="N5" s="38" t="str">
        <f>EmpDetail!B4</f>
        <v>fd'ku yky cSjok</v>
      </c>
      <c r="O5" s="420" t="str">
        <f>EmpDetail!C4</f>
        <v>प्रधानाचार्य</v>
      </c>
      <c r="P5" s="420" t="str">
        <f>EmpDetail!D4</f>
        <v>राउमावि चौगाई</v>
      </c>
      <c r="Q5" s="191">
        <f>EmpDetail!E4</f>
        <v>22656</v>
      </c>
      <c r="R5" s="191">
        <f>IF(Q5="","",DATE(YEAR(Q5-1)+60,(MONTH(Q5-1))+1,0))</f>
        <v>44592</v>
      </c>
    </row>
    <row r="6" spans="1:18" ht="18">
      <c r="A6" s="272" t="s">
        <v>1236</v>
      </c>
      <c r="B6" s="415">
        <v>868676</v>
      </c>
      <c r="C6" s="414" t="s">
        <v>1237</v>
      </c>
      <c r="D6" s="592">
        <f>Q4</f>
        <v>56795</v>
      </c>
      <c r="E6" s="272" t="s">
        <v>1238</v>
      </c>
      <c r="K6" s="511">
        <v>33</v>
      </c>
      <c r="M6" s="420">
        <v>2</v>
      </c>
      <c r="N6" s="38" t="str">
        <f>EmpDetail!B5</f>
        <v>iwj.k pUn y{kdkj</v>
      </c>
      <c r="O6" s="420" t="str">
        <f>EmpDetail!C5</f>
        <v>व्याख्याता</v>
      </c>
      <c r="P6" s="420" t="str">
        <f>EmpDetail!D5</f>
        <v>राउमावि चौगाई</v>
      </c>
      <c r="Q6" s="191">
        <f>EmpDetail!E5</f>
        <v>26122</v>
      </c>
      <c r="R6" s="191">
        <f t="shared" ref="R6:R69" si="0">IF(Q6="","",DATE(YEAR(Q6-1)+60,(MONTH(Q6-1))+1,0))</f>
        <v>48060</v>
      </c>
    </row>
    <row r="7" spans="1:18" ht="18">
      <c r="A7" s="1751" t="s">
        <v>1239</v>
      </c>
      <c r="B7" s="1751"/>
      <c r="C7" s="1751"/>
      <c r="D7" s="1751"/>
      <c r="E7" s="1751"/>
      <c r="M7" s="420">
        <v>3</v>
      </c>
      <c r="N7" s="38" t="str">
        <f>EmpDetail!B6</f>
        <v>jktsUnz dqekj tSu</v>
      </c>
      <c r="O7" s="420" t="str">
        <f>EmpDetail!C6</f>
        <v>व्याख्याता</v>
      </c>
      <c r="P7" s="420" t="str">
        <f>EmpDetail!D6</f>
        <v>राउमावि चौगाई</v>
      </c>
      <c r="Q7" s="191">
        <f>EmpDetail!E6</f>
        <v>25095</v>
      </c>
      <c r="R7" s="191">
        <f t="shared" si="0"/>
        <v>47026</v>
      </c>
    </row>
    <row r="8" spans="1:18" ht="18">
      <c r="A8" s="228"/>
      <c r="B8" s="228"/>
      <c r="C8" s="228"/>
      <c r="D8" s="228"/>
      <c r="E8" s="228"/>
      <c r="M8" s="420">
        <v>4</v>
      </c>
      <c r="N8" s="38" t="str">
        <f>EmpDetail!B7</f>
        <v>fd'ku yky cSjok</v>
      </c>
      <c r="O8" s="420" t="str">
        <f>EmpDetail!C7</f>
        <v>व्याख्याता</v>
      </c>
      <c r="P8" s="420" t="str">
        <f>EmpDetail!D7</f>
        <v>राउमावि चौगाई</v>
      </c>
      <c r="Q8" s="191">
        <f>EmpDetail!E7</f>
        <v>27217</v>
      </c>
      <c r="R8" s="191">
        <f t="shared" si="0"/>
        <v>49156</v>
      </c>
    </row>
    <row r="9" spans="1:18" ht="18">
      <c r="A9" s="593" t="s">
        <v>335</v>
      </c>
      <c r="B9" s="593" t="s">
        <v>1240</v>
      </c>
      <c r="C9" s="593" t="s">
        <v>1241</v>
      </c>
      <c r="D9" s="593" t="s">
        <v>1242</v>
      </c>
      <c r="E9" s="593" t="s">
        <v>281</v>
      </c>
      <c r="M9" s="420">
        <v>5</v>
      </c>
      <c r="N9" s="38" t="str">
        <f>EmpDetail!B8</f>
        <v>lR;ukjk;.k 'kekZ</v>
      </c>
      <c r="O9" s="420" t="str">
        <f>EmpDetail!C8</f>
        <v>वरिष्ठ अध्यापक</v>
      </c>
      <c r="P9" s="420" t="str">
        <f>EmpDetail!D8</f>
        <v>राउमावि चौगाई</v>
      </c>
      <c r="Q9" s="191">
        <f>EmpDetail!E8</f>
        <v>22828</v>
      </c>
      <c r="R9" s="191">
        <f t="shared" si="0"/>
        <v>44742</v>
      </c>
    </row>
    <row r="10" spans="1:18" ht="18">
      <c r="A10" s="357">
        <f>IF(B10="","",1)</f>
        <v>1</v>
      </c>
      <c r="B10" s="596" t="s">
        <v>1243</v>
      </c>
      <c r="C10" s="596">
        <v>300000</v>
      </c>
      <c r="D10" s="597">
        <v>38424</v>
      </c>
      <c r="E10" s="598"/>
      <c r="M10" s="420">
        <v>6</v>
      </c>
      <c r="N10" s="38" t="str">
        <f>EmpDetail!B9</f>
        <v>iq"ik tSu</v>
      </c>
      <c r="O10" s="420" t="str">
        <f>EmpDetail!C9</f>
        <v>वरिष्ठ अध्यापक</v>
      </c>
      <c r="P10" s="420" t="str">
        <f>EmpDetail!D9</f>
        <v>राउमावि चौगाई</v>
      </c>
      <c r="Q10" s="191">
        <f>EmpDetail!E9</f>
        <v>23477</v>
      </c>
      <c r="R10" s="191">
        <f t="shared" si="0"/>
        <v>45412</v>
      </c>
    </row>
    <row r="11" spans="1:18" ht="18">
      <c r="A11" s="357">
        <f>IF(B11="","",A10+1)</f>
        <v>2</v>
      </c>
      <c r="B11" s="596" t="s">
        <v>1244</v>
      </c>
      <c r="C11" s="596">
        <v>300000</v>
      </c>
      <c r="D11" s="597">
        <v>38424</v>
      </c>
      <c r="E11" s="598"/>
      <c r="M11" s="420">
        <v>7</v>
      </c>
      <c r="N11" s="38" t="str">
        <f>EmpDetail!B10</f>
        <v>vk'kkjke eh.kk</v>
      </c>
      <c r="O11" s="420" t="str">
        <f>EmpDetail!C10</f>
        <v>वरिष्ठ अध्यापक</v>
      </c>
      <c r="P11" s="420" t="str">
        <f>EmpDetail!D10</f>
        <v>राउमावि चौगाई</v>
      </c>
      <c r="Q11" s="191">
        <f>EmpDetail!E10</f>
        <v>28652</v>
      </c>
      <c r="R11" s="191">
        <f t="shared" si="0"/>
        <v>50586</v>
      </c>
    </row>
    <row r="12" spans="1:18" ht="18">
      <c r="A12" s="357">
        <f t="shared" ref="A12:A13" si="1">IF(B12="","",A11+1)</f>
        <v>3</v>
      </c>
      <c r="B12" s="596" t="s">
        <v>1244</v>
      </c>
      <c r="C12" s="596">
        <v>300000</v>
      </c>
      <c r="D12" s="597">
        <v>38424</v>
      </c>
      <c r="E12" s="598"/>
      <c r="M12" s="420">
        <v>8</v>
      </c>
      <c r="N12" s="38" t="str">
        <f>EmpDetail!B11</f>
        <v>t;iky flag</v>
      </c>
      <c r="O12" s="420" t="str">
        <f>EmpDetail!C11</f>
        <v>वरिष्ठ अध्यापक</v>
      </c>
      <c r="P12" s="420" t="str">
        <f>EmpDetail!D11</f>
        <v>राउमावि चौगाई</v>
      </c>
      <c r="Q12" s="191">
        <f>EmpDetail!E11</f>
        <v>26331</v>
      </c>
      <c r="R12" s="191">
        <f t="shared" si="0"/>
        <v>48273</v>
      </c>
    </row>
    <row r="13" spans="1:18" ht="18">
      <c r="A13" s="357">
        <f t="shared" si="1"/>
        <v>4</v>
      </c>
      <c r="B13" s="596" t="s">
        <v>1244</v>
      </c>
      <c r="C13" s="596">
        <v>300000</v>
      </c>
      <c r="D13" s="597">
        <v>38424</v>
      </c>
      <c r="E13" s="598"/>
      <c r="M13" s="420">
        <v>9</v>
      </c>
      <c r="N13" s="38" t="str">
        <f>EmpDetail!B12</f>
        <v>jkeizlkn jsxj</v>
      </c>
      <c r="O13" s="420" t="str">
        <f>EmpDetail!C12</f>
        <v>वरिष्ठ अध्यापक</v>
      </c>
      <c r="P13" s="420" t="str">
        <f>EmpDetail!D12</f>
        <v>राउमावि चौगाई</v>
      </c>
      <c r="Q13" s="191">
        <f>EmpDetail!E12</f>
        <v>28642</v>
      </c>
      <c r="R13" s="191">
        <f t="shared" si="0"/>
        <v>50556</v>
      </c>
    </row>
    <row r="14" spans="1:18" ht="18">
      <c r="A14" s="228"/>
      <c r="B14" s="411"/>
      <c r="C14" s="272"/>
      <c r="D14" s="272"/>
      <c r="E14" s="272"/>
      <c r="M14" s="420">
        <v>10</v>
      </c>
      <c r="N14" s="38" t="str">
        <f>EmpDetail!B13</f>
        <v>egsUnz dqekj tkV</v>
      </c>
      <c r="O14" s="420" t="str">
        <f>EmpDetail!C13</f>
        <v>शारीरिक शिक्षक</v>
      </c>
      <c r="P14" s="420" t="str">
        <f>EmpDetail!D13</f>
        <v>राउमावि चौगाई</v>
      </c>
      <c r="Q14" s="191">
        <f>EmpDetail!E13</f>
        <v>27789</v>
      </c>
      <c r="R14" s="191">
        <f t="shared" si="0"/>
        <v>49705</v>
      </c>
    </row>
    <row r="15" spans="1:18" ht="18">
      <c r="A15" s="1632" t="s">
        <v>1245</v>
      </c>
      <c r="B15" s="1632"/>
      <c r="C15" s="1632"/>
      <c r="D15" s="228"/>
      <c r="E15" s="228"/>
      <c r="M15" s="420">
        <v>11</v>
      </c>
      <c r="N15" s="38" t="str">
        <f>EmpDetail!B14</f>
        <v>NksVw yky jsxj</v>
      </c>
      <c r="O15" s="420" t="str">
        <f>EmpDetail!C14</f>
        <v>अध्यापक ग्रेड III</v>
      </c>
      <c r="P15" s="420" t="str">
        <f>EmpDetail!D14</f>
        <v>राउमावि चौगाई</v>
      </c>
      <c r="Q15" s="191">
        <f>EmpDetail!E14</f>
        <v>24663</v>
      </c>
      <c r="R15" s="191">
        <f t="shared" si="0"/>
        <v>46599</v>
      </c>
    </row>
    <row r="16" spans="1:18" ht="18">
      <c r="A16" s="228"/>
      <c r="B16" s="228"/>
      <c r="C16" s="228"/>
      <c r="D16" s="1754" t="str">
        <f>Master!B2</f>
        <v>प्रधानाचार्य</v>
      </c>
      <c r="E16" s="1754"/>
      <c r="M16" s="420">
        <v>12</v>
      </c>
      <c r="N16" s="38" t="str">
        <f>EmpDetail!B15</f>
        <v>dUgS;k yky egkoj</v>
      </c>
      <c r="O16" s="420" t="str">
        <f>EmpDetail!C15</f>
        <v>अध्यापक ग्रेड III</v>
      </c>
      <c r="P16" s="420" t="str">
        <f>EmpDetail!D15</f>
        <v>राउमावि चौगाई</v>
      </c>
      <c r="Q16" s="191">
        <f>EmpDetail!E15</f>
        <v>22741</v>
      </c>
      <c r="R16" s="191">
        <f t="shared" si="0"/>
        <v>44681</v>
      </c>
    </row>
    <row r="17" spans="1:18" ht="18">
      <c r="A17" s="228"/>
      <c r="B17" s="228"/>
      <c r="C17" s="228"/>
      <c r="D17" s="1754" t="str">
        <f>Master!B3</f>
        <v xml:space="preserve">राजकीय उच्च माध्यमिक विद्यालय </v>
      </c>
      <c r="E17" s="1754"/>
      <c r="M17" s="420">
        <v>13</v>
      </c>
      <c r="N17" s="38" t="str">
        <f>EmpDetail!B16</f>
        <v>prqHkqZt tkV</v>
      </c>
      <c r="O17" s="420" t="str">
        <f>EmpDetail!C16</f>
        <v>अध्यापक ग्रेड III</v>
      </c>
      <c r="P17" s="420" t="str">
        <f>EmpDetail!D16</f>
        <v>राउमावि चौगाई</v>
      </c>
      <c r="Q17" s="191">
        <f>EmpDetail!E16</f>
        <v>27854</v>
      </c>
      <c r="R17" s="191">
        <f t="shared" si="0"/>
        <v>49795</v>
      </c>
    </row>
    <row r="18" spans="1:18" ht="18">
      <c r="A18" s="228"/>
      <c r="B18" s="228"/>
      <c r="C18" s="228"/>
      <c r="D18" s="1754" t="str">
        <f>Master!B4</f>
        <v>चौगाई]टोंक</v>
      </c>
      <c r="E18" s="1754"/>
      <c r="M18" s="420">
        <v>14</v>
      </c>
      <c r="N18" s="38" t="str">
        <f>EmpDetail!B17</f>
        <v>vklsQk [kku</v>
      </c>
      <c r="O18" s="420" t="str">
        <f>EmpDetail!C17</f>
        <v>अध्यापक ग्रेड III</v>
      </c>
      <c r="P18" s="420" t="str">
        <f>EmpDetail!D17</f>
        <v>राउमावि चौगाई</v>
      </c>
      <c r="Q18" s="191">
        <f>EmpDetail!E17</f>
        <v>25943</v>
      </c>
      <c r="R18" s="191">
        <f t="shared" si="0"/>
        <v>47879</v>
      </c>
    </row>
    <row r="19" spans="1:18" ht="18">
      <c r="A19" s="2055" t="s">
        <v>1246</v>
      </c>
      <c r="B19" s="2055"/>
      <c r="C19" s="2055"/>
      <c r="D19" s="2055"/>
      <c r="E19" s="2055"/>
      <c r="M19" s="420">
        <v>15</v>
      </c>
      <c r="N19" s="38" t="str">
        <f>EmpDetail!B18</f>
        <v>lq'khyk cSjok</v>
      </c>
      <c r="O19" s="420" t="str">
        <f>EmpDetail!C18</f>
        <v>कनिष्ठ सहायक</v>
      </c>
      <c r="P19" s="420" t="str">
        <f>EmpDetail!D18</f>
        <v>राउमावि चौगाई</v>
      </c>
      <c r="Q19" s="191">
        <f>EmpDetail!E18</f>
        <v>34700</v>
      </c>
      <c r="R19" s="191">
        <f t="shared" si="0"/>
        <v>56614</v>
      </c>
    </row>
    <row r="20" spans="1:18" ht="18">
      <c r="A20" s="593" t="s">
        <v>335</v>
      </c>
      <c r="B20" s="593" t="s">
        <v>1194</v>
      </c>
      <c r="C20" s="593" t="s">
        <v>26</v>
      </c>
      <c r="D20" s="593" t="s">
        <v>17</v>
      </c>
      <c r="E20" s="593" t="s">
        <v>1247</v>
      </c>
      <c r="M20" s="420">
        <v>16</v>
      </c>
      <c r="N20" s="38" t="str">
        <f>EmpDetail!B19</f>
        <v>txnh'k izlkn rsyh</v>
      </c>
      <c r="O20" s="420" t="str">
        <f>EmpDetail!C19</f>
        <v>सहायक कर्मचारी</v>
      </c>
      <c r="P20" s="420" t="str">
        <f>EmpDetail!D19</f>
        <v>राउमावि चौगाई</v>
      </c>
      <c r="Q20" s="191">
        <f>EmpDetail!E19</f>
        <v>22801</v>
      </c>
      <c r="R20" s="191">
        <f t="shared" si="0"/>
        <v>44742</v>
      </c>
    </row>
    <row r="21" spans="1:18" ht="18">
      <c r="A21" s="357">
        <f>IF(B21="","",1)</f>
        <v>1</v>
      </c>
      <c r="B21" s="599" t="s">
        <v>1558</v>
      </c>
      <c r="C21" s="599" t="s">
        <v>1248</v>
      </c>
      <c r="D21" s="596" t="s">
        <v>1249</v>
      </c>
      <c r="E21" s="596" t="s">
        <v>1250</v>
      </c>
      <c r="M21" s="420">
        <v>17</v>
      </c>
      <c r="N21" s="38" t="str">
        <f>EmpDetail!B20</f>
        <v>jfoUnz dqekj tSu</v>
      </c>
      <c r="O21" s="420" t="str">
        <f>EmpDetail!C20</f>
        <v>अध्यापक ग्रेड III</v>
      </c>
      <c r="P21" s="420" t="str">
        <f>EmpDetail!D20</f>
        <v>राउप्रावि मोहिनी</v>
      </c>
      <c r="Q21" s="191">
        <f>EmpDetail!E20</f>
        <v>24708</v>
      </c>
      <c r="R21" s="191">
        <f t="shared" si="0"/>
        <v>46630</v>
      </c>
    </row>
    <row r="22" spans="1:18" ht="18">
      <c r="A22" s="357">
        <f>IF(B22="","",A21+1)</f>
        <v>2</v>
      </c>
      <c r="B22" s="599" t="s">
        <v>1558</v>
      </c>
      <c r="C22" s="599" t="s">
        <v>1248</v>
      </c>
      <c r="D22" s="596" t="s">
        <v>1249</v>
      </c>
      <c r="E22" s="596" t="s">
        <v>1250</v>
      </c>
      <c r="M22" s="420">
        <v>18</v>
      </c>
      <c r="N22" s="38" t="str">
        <f>EmpDetail!B21</f>
        <v xml:space="preserve"> ';ke lqUnj ckxkSM</v>
      </c>
      <c r="O22" s="420" t="str">
        <f>EmpDetail!C21</f>
        <v>अध्यापक ग्रेड III</v>
      </c>
      <c r="P22" s="420" t="str">
        <f>EmpDetail!D21</f>
        <v>राउप्रावि मोहिनी</v>
      </c>
      <c r="Q22" s="191">
        <f>EmpDetail!E21</f>
        <v>30538</v>
      </c>
      <c r="R22" s="191">
        <f t="shared" si="0"/>
        <v>52474</v>
      </c>
    </row>
    <row r="23" spans="1:18" ht="18">
      <c r="A23" s="357">
        <f t="shared" ref="A23:A44" si="2">IF(B23="","",A22+1)</f>
        <v>3</v>
      </c>
      <c r="B23" s="599" t="s">
        <v>1558</v>
      </c>
      <c r="C23" s="599" t="s">
        <v>1248</v>
      </c>
      <c r="D23" s="596" t="s">
        <v>1249</v>
      </c>
      <c r="E23" s="596" t="s">
        <v>1250</v>
      </c>
      <c r="M23" s="420">
        <v>19</v>
      </c>
      <c r="N23" s="38" t="str">
        <f>EmpDetail!B22</f>
        <v>d`".kk 'kekZ</v>
      </c>
      <c r="O23" s="420" t="str">
        <f>EmpDetail!C22</f>
        <v>प्रबोधक</v>
      </c>
      <c r="P23" s="420" t="str">
        <f>EmpDetail!D22</f>
        <v>राउप्रावि मोहिनी</v>
      </c>
      <c r="Q23" s="191">
        <f>EmpDetail!E22</f>
        <v>26517</v>
      </c>
      <c r="R23" s="191">
        <f t="shared" si="0"/>
        <v>48457</v>
      </c>
    </row>
    <row r="24" spans="1:18" ht="18">
      <c r="A24" s="357">
        <f t="shared" si="2"/>
        <v>4</v>
      </c>
      <c r="B24" s="599" t="s">
        <v>1558</v>
      </c>
      <c r="C24" s="599" t="s">
        <v>1248</v>
      </c>
      <c r="D24" s="596" t="s">
        <v>1249</v>
      </c>
      <c r="E24" s="596" t="s">
        <v>1250</v>
      </c>
      <c r="M24" s="420">
        <v>20</v>
      </c>
      <c r="N24" s="38" t="str">
        <f>EmpDetail!B23</f>
        <v>/keZsUnz pkS/kjh</v>
      </c>
      <c r="O24" s="420" t="str">
        <f>EmpDetail!C23</f>
        <v>अध्यापक ग्रेड III</v>
      </c>
      <c r="P24" s="420" t="str">
        <f>EmpDetail!D23</f>
        <v>राउप्रावि गोरधनपुरा</v>
      </c>
      <c r="Q24" s="191">
        <f>EmpDetail!E23</f>
        <v>32937</v>
      </c>
      <c r="R24" s="191">
        <f t="shared" si="0"/>
        <v>54878</v>
      </c>
    </row>
    <row r="25" spans="1:18" ht="18">
      <c r="A25" s="357">
        <f t="shared" si="2"/>
        <v>5</v>
      </c>
      <c r="B25" s="599" t="s">
        <v>1558</v>
      </c>
      <c r="C25" s="599" t="s">
        <v>1248</v>
      </c>
      <c r="D25" s="596" t="s">
        <v>1249</v>
      </c>
      <c r="E25" s="596" t="s">
        <v>1250</v>
      </c>
      <c r="M25" s="420">
        <v>21</v>
      </c>
      <c r="N25" s="38" t="str">
        <f>EmpDetail!B24</f>
        <v>izgykn ekyh</v>
      </c>
      <c r="O25" s="420" t="str">
        <f>EmpDetail!C24</f>
        <v>प्रबोधक</v>
      </c>
      <c r="P25" s="420" t="str">
        <f>EmpDetail!D24</f>
        <v>राउप्रावि गोरधनपुरा</v>
      </c>
      <c r="Q25" s="191">
        <f>EmpDetail!E24</f>
        <v>27248</v>
      </c>
      <c r="R25" s="191">
        <f t="shared" si="0"/>
        <v>49187</v>
      </c>
    </row>
    <row r="26" spans="1:18" ht="18">
      <c r="A26" s="357">
        <f t="shared" si="2"/>
        <v>6</v>
      </c>
      <c r="B26" s="599" t="s">
        <v>1558</v>
      </c>
      <c r="C26" s="599" t="s">
        <v>1248</v>
      </c>
      <c r="D26" s="596" t="s">
        <v>1249</v>
      </c>
      <c r="E26" s="596" t="s">
        <v>1250</v>
      </c>
      <c r="M26" s="420">
        <v>22</v>
      </c>
      <c r="N26" s="38" t="str">
        <f>EmpDetail!B25</f>
        <v>jken;ky xqtZj</v>
      </c>
      <c r="O26" s="420" t="str">
        <f>EmpDetail!C25</f>
        <v>प्रबोधक</v>
      </c>
      <c r="P26" s="420" t="str">
        <f>EmpDetail!D25</f>
        <v>राउप्रावि सोंदीफल</v>
      </c>
      <c r="Q26" s="191">
        <f>EmpDetail!E25</f>
        <v>28355</v>
      </c>
      <c r="R26" s="191">
        <f t="shared" si="0"/>
        <v>50283</v>
      </c>
    </row>
    <row r="27" spans="1:18" ht="18">
      <c r="A27" s="357">
        <f t="shared" si="2"/>
        <v>7</v>
      </c>
      <c r="B27" s="599" t="s">
        <v>1558</v>
      </c>
      <c r="C27" s="599" t="s">
        <v>1248</v>
      </c>
      <c r="D27" s="596" t="s">
        <v>1249</v>
      </c>
      <c r="E27" s="596" t="s">
        <v>1250</v>
      </c>
      <c r="M27" s="420">
        <v>23</v>
      </c>
      <c r="N27" s="38" t="str">
        <f>EmpDetail!B26</f>
        <v>vkSeizdk'k tkV</v>
      </c>
      <c r="O27" s="420" t="str">
        <f>EmpDetail!C26</f>
        <v>अध्यापक ग्रेड III</v>
      </c>
      <c r="P27" s="420" t="str">
        <f>EmpDetail!D26</f>
        <v>राउप्रावि सोंदीफल</v>
      </c>
      <c r="Q27" s="191">
        <f>EmpDetail!E26</f>
        <v>30255</v>
      </c>
      <c r="R27" s="191">
        <f t="shared" si="0"/>
        <v>52170</v>
      </c>
    </row>
    <row r="28" spans="1:18" ht="18">
      <c r="A28" s="357">
        <f t="shared" si="2"/>
        <v>8</v>
      </c>
      <c r="B28" s="599" t="s">
        <v>1558</v>
      </c>
      <c r="C28" s="599" t="s">
        <v>1248</v>
      </c>
      <c r="D28" s="596" t="s">
        <v>1249</v>
      </c>
      <c r="E28" s="596" t="s">
        <v>1250</v>
      </c>
      <c r="M28" s="420">
        <v>24</v>
      </c>
      <c r="N28" s="38" t="str">
        <f>EmpDetail!B27</f>
        <v>vthr flag</v>
      </c>
      <c r="O28" s="420" t="str">
        <f>EmpDetail!C27</f>
        <v>अध्यापक ग्रेड III</v>
      </c>
      <c r="P28" s="420" t="str">
        <f>EmpDetail!D27</f>
        <v>राप्रावि जानकीवल्लभपुरा</v>
      </c>
      <c r="Q28" s="191">
        <f>EmpDetail!E27</f>
        <v>31997</v>
      </c>
      <c r="R28" s="191">
        <f t="shared" si="0"/>
        <v>53935</v>
      </c>
    </row>
    <row r="29" spans="1:18" ht="18">
      <c r="A29" s="357">
        <f t="shared" si="2"/>
        <v>9</v>
      </c>
      <c r="B29" s="599" t="s">
        <v>1558</v>
      </c>
      <c r="C29" s="599" t="s">
        <v>1248</v>
      </c>
      <c r="D29" s="596" t="s">
        <v>1249</v>
      </c>
      <c r="E29" s="596" t="s">
        <v>1250</v>
      </c>
      <c r="M29" s="420">
        <v>25</v>
      </c>
      <c r="N29" s="38" t="str">
        <f>EmpDetail!B28</f>
        <v>eq[rkj eha;k</v>
      </c>
      <c r="O29" s="420" t="str">
        <f>EmpDetail!C28</f>
        <v>प्रबोधक</v>
      </c>
      <c r="P29" s="420" t="str">
        <f>EmpDetail!D28</f>
        <v>राप्रावि जानकीवल्लभपुरा</v>
      </c>
      <c r="Q29" s="191">
        <f>EmpDetail!E28</f>
        <v>27945</v>
      </c>
      <c r="R29" s="191">
        <f t="shared" si="0"/>
        <v>49887</v>
      </c>
    </row>
    <row r="30" spans="1:18" ht="18">
      <c r="A30" s="357">
        <f t="shared" si="2"/>
        <v>10</v>
      </c>
      <c r="B30" s="599" t="s">
        <v>1558</v>
      </c>
      <c r="C30" s="599" t="s">
        <v>1248</v>
      </c>
      <c r="D30" s="596" t="s">
        <v>1249</v>
      </c>
      <c r="E30" s="596" t="s">
        <v>1250</v>
      </c>
      <c r="M30" s="420">
        <v>26</v>
      </c>
      <c r="N30" s="38" t="str">
        <f>EmpDetail!B29</f>
        <v xml:space="preserve">eks0 tehy </v>
      </c>
      <c r="O30" s="420" t="str">
        <f>EmpDetail!C29</f>
        <v>प्रबोधक</v>
      </c>
      <c r="P30" s="420" t="str">
        <f>EmpDetail!D29</f>
        <v>राप्रावि रसूलपुरा</v>
      </c>
      <c r="Q30" s="191">
        <f>EmpDetail!E29</f>
        <v>25096</v>
      </c>
      <c r="R30" s="191">
        <f t="shared" si="0"/>
        <v>47026</v>
      </c>
    </row>
    <row r="31" spans="1:18" ht="18">
      <c r="A31" s="357">
        <f t="shared" si="2"/>
        <v>11</v>
      </c>
      <c r="B31" s="599" t="s">
        <v>1558</v>
      </c>
      <c r="C31" s="599" t="s">
        <v>1248</v>
      </c>
      <c r="D31" s="596" t="s">
        <v>1249</v>
      </c>
      <c r="E31" s="596" t="s">
        <v>1250</v>
      </c>
      <c r="M31" s="420">
        <v>27</v>
      </c>
      <c r="N31" s="38" t="str">
        <f>EmpDetail!B30</f>
        <v>lkaojey tkV</v>
      </c>
      <c r="O31" s="420" t="str">
        <f>EmpDetail!C30</f>
        <v>अध्यापक ग्रेड III</v>
      </c>
      <c r="P31" s="420" t="str">
        <f>EmpDetail!D30</f>
        <v>राप्रावि रसूलपुरा</v>
      </c>
      <c r="Q31" s="191">
        <f>EmpDetail!E30</f>
        <v>33666</v>
      </c>
      <c r="R31" s="191">
        <f t="shared" si="0"/>
        <v>55609</v>
      </c>
    </row>
    <row r="32" spans="1:18" ht="18">
      <c r="A32" s="357">
        <f t="shared" si="2"/>
        <v>12</v>
      </c>
      <c r="B32" s="599" t="s">
        <v>1558</v>
      </c>
      <c r="C32" s="599" t="s">
        <v>1248</v>
      </c>
      <c r="D32" s="596" t="s">
        <v>1249</v>
      </c>
      <c r="E32" s="596" t="s">
        <v>1250</v>
      </c>
      <c r="M32" s="420">
        <v>28</v>
      </c>
      <c r="N32" s="38" t="str">
        <f>EmpDetail!B31</f>
        <v>pkS/kjh eksuk jkekorkj</v>
      </c>
      <c r="O32" s="420" t="str">
        <f>EmpDetail!C31</f>
        <v>अध्यापक ग्रेड III</v>
      </c>
      <c r="P32" s="420" t="str">
        <f>EmpDetail!D31</f>
        <v>राप्रावि मोहिनी ढाणी बाढ</v>
      </c>
      <c r="Q32" s="191">
        <f>EmpDetail!E31</f>
        <v>32878</v>
      </c>
      <c r="R32" s="191">
        <f t="shared" si="0"/>
        <v>54819</v>
      </c>
    </row>
    <row r="33" spans="1:18" ht="18">
      <c r="A33" s="357">
        <f t="shared" si="2"/>
        <v>13</v>
      </c>
      <c r="B33" s="599" t="s">
        <v>1558</v>
      </c>
      <c r="C33" s="599" t="s">
        <v>1248</v>
      </c>
      <c r="D33" s="596" t="s">
        <v>1249</v>
      </c>
      <c r="E33" s="596" t="s">
        <v>1250</v>
      </c>
      <c r="M33" s="420">
        <v>29</v>
      </c>
      <c r="N33" s="38" t="str">
        <f>EmpDetail!B32</f>
        <v>rkjkpUn tk;loky</v>
      </c>
      <c r="O33" s="420" t="str">
        <f>EmpDetail!C32</f>
        <v>प्रबोधक</v>
      </c>
      <c r="P33" s="420" t="str">
        <f>EmpDetail!D32</f>
        <v>राप्रावि मोहिनी ढाणी बाढ</v>
      </c>
      <c r="Q33" s="191">
        <f>EmpDetail!E32</f>
        <v>28075</v>
      </c>
      <c r="R33" s="191">
        <f t="shared" si="0"/>
        <v>50009</v>
      </c>
    </row>
    <row r="34" spans="1:18" ht="18">
      <c r="A34" s="357">
        <f t="shared" si="2"/>
        <v>14</v>
      </c>
      <c r="B34" s="599" t="s">
        <v>1558</v>
      </c>
      <c r="C34" s="599" t="s">
        <v>1248</v>
      </c>
      <c r="D34" s="596" t="s">
        <v>1249</v>
      </c>
      <c r="E34" s="596" t="s">
        <v>1250</v>
      </c>
      <c r="M34" s="420">
        <v>30</v>
      </c>
      <c r="N34" s="38" t="str">
        <f>EmpDetail!B33</f>
        <v>jketl ;kno</v>
      </c>
      <c r="O34" s="420" t="str">
        <f>EmpDetail!C33</f>
        <v>अध्यापक ग्रेड III</v>
      </c>
      <c r="P34" s="420" t="str">
        <f>EmpDetail!D33</f>
        <v>राप्रावि बैरवा ढाणी सोन्दीफल</v>
      </c>
      <c r="Q34" s="191">
        <f>EmpDetail!E33</f>
        <v>25731</v>
      </c>
      <c r="R34" s="191">
        <f t="shared" si="0"/>
        <v>47664</v>
      </c>
    </row>
    <row r="35" spans="1:18" ht="18">
      <c r="A35" s="357">
        <f t="shared" si="2"/>
        <v>15</v>
      </c>
      <c r="B35" s="599" t="s">
        <v>1558</v>
      </c>
      <c r="C35" s="599" t="s">
        <v>1248</v>
      </c>
      <c r="D35" s="596" t="s">
        <v>1249</v>
      </c>
      <c r="E35" s="596" t="s">
        <v>1250</v>
      </c>
      <c r="M35" s="420">
        <v>31</v>
      </c>
      <c r="N35" s="38" t="str">
        <f>EmpDetail!B34</f>
        <v>dtksMey eh.kk</v>
      </c>
      <c r="O35" s="420" t="str">
        <f>EmpDetail!C34</f>
        <v>अध्यापक ग्रेड III</v>
      </c>
      <c r="P35" s="420" t="str">
        <f>EmpDetail!D34</f>
        <v>राप्रावि बैरवा ढाणी सोन्दीफल</v>
      </c>
      <c r="Q35" s="191">
        <f>EmpDetail!E34</f>
        <v>33055</v>
      </c>
      <c r="R35" s="191">
        <f t="shared" si="0"/>
        <v>54969</v>
      </c>
    </row>
    <row r="36" spans="1:18" ht="18">
      <c r="A36" s="357">
        <f t="shared" si="2"/>
        <v>16</v>
      </c>
      <c r="B36" s="599" t="s">
        <v>1558</v>
      </c>
      <c r="C36" s="599" t="s">
        <v>1248</v>
      </c>
      <c r="D36" s="596" t="s">
        <v>1249</v>
      </c>
      <c r="E36" s="596" t="s">
        <v>1250</v>
      </c>
      <c r="M36" s="420">
        <v>32</v>
      </c>
      <c r="N36" s="38" t="str">
        <f>EmpDetail!B35</f>
        <v>/kaut; xkSRre</v>
      </c>
      <c r="O36" s="420" t="str">
        <f>EmpDetail!C35</f>
        <v>अध्यापक ग्रेड III</v>
      </c>
      <c r="P36" s="420" t="str">
        <f>EmpDetail!D35</f>
        <v>राउप्रावि गोरधनपुरा</v>
      </c>
      <c r="Q36" s="191">
        <f>EmpDetail!E35</f>
        <v>31649</v>
      </c>
      <c r="R36" s="191">
        <f t="shared" si="0"/>
        <v>53570</v>
      </c>
    </row>
    <row r="37" spans="1:18" ht="18">
      <c r="A37" s="357">
        <f t="shared" si="2"/>
        <v>17</v>
      </c>
      <c r="B37" s="599" t="s">
        <v>1558</v>
      </c>
      <c r="C37" s="599" t="s">
        <v>1248</v>
      </c>
      <c r="D37" s="596" t="s">
        <v>1249</v>
      </c>
      <c r="E37" s="596" t="s">
        <v>1250</v>
      </c>
      <c r="M37" s="420">
        <v>33</v>
      </c>
      <c r="N37" s="38" t="str">
        <f>EmpDetail!B36</f>
        <v>d`".kk xaxoky</v>
      </c>
      <c r="O37" s="420" t="str">
        <f>EmpDetail!C36</f>
        <v>अध्यापक ग्रेड III</v>
      </c>
      <c r="P37" s="420" t="str">
        <f>EmpDetail!D36</f>
        <v>राउप्रावि गोरधनपुरा</v>
      </c>
      <c r="Q37" s="191">
        <f>EmpDetail!E36</f>
        <v>34870</v>
      </c>
      <c r="R37" s="191">
        <f t="shared" si="0"/>
        <v>56795</v>
      </c>
    </row>
    <row r="38" spans="1:18" ht="18">
      <c r="A38" s="357">
        <f t="shared" si="2"/>
        <v>18</v>
      </c>
      <c r="B38" s="599" t="s">
        <v>1558</v>
      </c>
      <c r="C38" s="599" t="s">
        <v>1248</v>
      </c>
      <c r="D38" s="596" t="s">
        <v>1249</v>
      </c>
      <c r="E38" s="596" t="s">
        <v>1250</v>
      </c>
      <c r="M38" s="420">
        <v>34</v>
      </c>
      <c r="N38" s="38" t="str">
        <f>EmpDetail!B37</f>
        <v>n'kjFk dqekj ;kno</v>
      </c>
      <c r="O38" s="420" t="str">
        <f>EmpDetail!C37</f>
        <v>अध्यापक ग्रेड III</v>
      </c>
      <c r="P38" s="420" t="str">
        <f>EmpDetail!D37</f>
        <v>राउप्रावि सोंदीफल</v>
      </c>
      <c r="Q38" s="191">
        <f>EmpDetail!E37</f>
        <v>33239</v>
      </c>
      <c r="R38" s="191">
        <f t="shared" si="0"/>
        <v>55153</v>
      </c>
    </row>
    <row r="39" spans="1:18" ht="18">
      <c r="A39" s="357">
        <f t="shared" si="2"/>
        <v>19</v>
      </c>
      <c r="B39" s="599" t="s">
        <v>1558</v>
      </c>
      <c r="C39" s="599" t="s">
        <v>1248</v>
      </c>
      <c r="D39" s="596" t="s">
        <v>1249</v>
      </c>
      <c r="E39" s="596" t="s">
        <v>1250</v>
      </c>
      <c r="M39" s="420">
        <v>35</v>
      </c>
      <c r="N39" s="38" t="str">
        <f>EmpDetail!B38</f>
        <v>d`".k yky tkV</v>
      </c>
      <c r="O39" s="420" t="str">
        <f>EmpDetail!C38</f>
        <v>अध्यापक ग्रेड III</v>
      </c>
      <c r="P39" s="420" t="str">
        <f>EmpDetail!D38</f>
        <v>राउप्रावि सोंदीफल</v>
      </c>
      <c r="Q39" s="191">
        <f>EmpDetail!E38</f>
        <v>33072</v>
      </c>
      <c r="R39" s="191">
        <f t="shared" si="0"/>
        <v>55000</v>
      </c>
    </row>
    <row r="40" spans="1:18" ht="18">
      <c r="A40" s="357">
        <f t="shared" si="2"/>
        <v>20</v>
      </c>
      <c r="B40" s="599" t="s">
        <v>1558</v>
      </c>
      <c r="C40" s="599" t="s">
        <v>1248</v>
      </c>
      <c r="D40" s="596" t="s">
        <v>1249</v>
      </c>
      <c r="E40" s="596" t="s">
        <v>1250</v>
      </c>
      <c r="M40" s="420">
        <v>36</v>
      </c>
      <c r="N40" s="38" t="str">
        <f>EmpDetail!B39</f>
        <v>nhisUnz dqekj iztkir</v>
      </c>
      <c r="O40" s="420" t="str">
        <f>EmpDetail!C39</f>
        <v>अध्यापक ग्रेड III</v>
      </c>
      <c r="P40" s="420" t="str">
        <f>EmpDetail!D39</f>
        <v>राउप्रावि सोंदीफल</v>
      </c>
      <c r="Q40" s="191">
        <f>EmpDetail!E39</f>
        <v>34527</v>
      </c>
      <c r="R40" s="191">
        <f t="shared" si="0"/>
        <v>56461</v>
      </c>
    </row>
    <row r="41" spans="1:18" ht="18">
      <c r="A41" s="357">
        <f t="shared" si="2"/>
        <v>21</v>
      </c>
      <c r="B41" s="599" t="s">
        <v>1558</v>
      </c>
      <c r="C41" s="599" t="s">
        <v>1248</v>
      </c>
      <c r="D41" s="596" t="s">
        <v>1249</v>
      </c>
      <c r="E41" s="596" t="s">
        <v>1250</v>
      </c>
      <c r="M41" s="420">
        <v>37</v>
      </c>
      <c r="N41" s="38" t="str">
        <f>EmpDetail!B40</f>
        <v>uohu dqekj</v>
      </c>
      <c r="O41" s="420" t="str">
        <f>EmpDetail!C40</f>
        <v>अध्यापक ग्रेड III</v>
      </c>
      <c r="P41" s="420" t="str">
        <f>EmpDetail!D40</f>
        <v>राउप्रावि मोहिनी</v>
      </c>
      <c r="Q41" s="191">
        <f>EmpDetail!E40</f>
        <v>34802</v>
      </c>
      <c r="R41" s="191">
        <f t="shared" si="0"/>
        <v>56734</v>
      </c>
    </row>
    <row r="42" spans="1:18" ht="18">
      <c r="A42" s="357">
        <f t="shared" si="2"/>
        <v>22</v>
      </c>
      <c r="B42" s="599" t="s">
        <v>1558</v>
      </c>
      <c r="C42" s="599" t="s">
        <v>1248</v>
      </c>
      <c r="D42" s="596" t="s">
        <v>1249</v>
      </c>
      <c r="E42" s="596" t="s">
        <v>1250</v>
      </c>
      <c r="M42" s="420">
        <v>38</v>
      </c>
      <c r="N42" s="38" t="str">
        <f>EmpDetail!B41</f>
        <v>ehrs'k dqekj 'kekZ</v>
      </c>
      <c r="O42" s="420" t="str">
        <f>EmpDetail!C41</f>
        <v>अध्यापक ग्रेड III</v>
      </c>
      <c r="P42" s="420" t="str">
        <f>EmpDetail!D41</f>
        <v>राउप्रावि मोहिनी</v>
      </c>
      <c r="Q42" s="191">
        <f>EmpDetail!E41</f>
        <v>32733</v>
      </c>
      <c r="R42" s="191">
        <f t="shared" si="0"/>
        <v>54666</v>
      </c>
    </row>
    <row r="43" spans="1:18" ht="18">
      <c r="A43" s="357">
        <f t="shared" si="2"/>
        <v>23</v>
      </c>
      <c r="B43" s="599" t="s">
        <v>1558</v>
      </c>
      <c r="C43" s="599" t="s">
        <v>1248</v>
      </c>
      <c r="D43" s="596" t="s">
        <v>1249</v>
      </c>
      <c r="E43" s="596" t="s">
        <v>1250</v>
      </c>
      <c r="M43" s="420">
        <v>39</v>
      </c>
      <c r="N43" s="38" t="str">
        <f>EmpDetail!B42</f>
        <v>eUtw eh.kk</v>
      </c>
      <c r="O43" s="420" t="str">
        <f>EmpDetail!C42</f>
        <v>वरिष्ठ अध्यापक</v>
      </c>
      <c r="P43" s="420" t="str">
        <f>EmpDetail!D42</f>
        <v>राउप्रावि गोरधनपुरा</v>
      </c>
      <c r="Q43" s="191">
        <f>EmpDetail!E42</f>
        <v>33244</v>
      </c>
      <c r="R43" s="191">
        <f t="shared" si="0"/>
        <v>55184</v>
      </c>
    </row>
    <row r="44" spans="1:18" ht="18">
      <c r="A44" s="357">
        <f t="shared" si="2"/>
        <v>24</v>
      </c>
      <c r="B44" s="599" t="s">
        <v>1558</v>
      </c>
      <c r="C44" s="599" t="s">
        <v>1248</v>
      </c>
      <c r="D44" s="596" t="s">
        <v>1249</v>
      </c>
      <c r="E44" s="596" t="s">
        <v>1250</v>
      </c>
      <c r="M44" s="420">
        <v>40</v>
      </c>
      <c r="N44" s="38" t="str">
        <f>EmpDetail!B43</f>
        <v>eatw pkS/kjh</v>
      </c>
      <c r="O44" s="420" t="str">
        <f>EmpDetail!C43</f>
        <v>वरिष्ठ अध्यापक</v>
      </c>
      <c r="P44" s="420" t="str">
        <f>EmpDetail!D43</f>
        <v>राउप्रावि सोंदीफल</v>
      </c>
      <c r="Q44" s="191">
        <f>EmpDetail!E43</f>
        <v>33454</v>
      </c>
      <c r="R44" s="191">
        <f t="shared" si="0"/>
        <v>55396</v>
      </c>
    </row>
    <row r="45" spans="1:18">
      <c r="A45" s="3"/>
      <c r="B45" s="3"/>
      <c r="C45" s="3"/>
      <c r="D45" s="3"/>
      <c r="E45" s="3"/>
      <c r="M45" s="420">
        <v>41</v>
      </c>
      <c r="N45" s="38">
        <f>EmpDetail!B44</f>
        <v>0</v>
      </c>
      <c r="O45" s="420">
        <f>EmpDetail!C44</f>
        <v>0</v>
      </c>
      <c r="P45" s="420">
        <f>EmpDetail!D44</f>
        <v>0</v>
      </c>
      <c r="Q45" s="191">
        <f>EmpDetail!E44</f>
        <v>0</v>
      </c>
      <c r="R45" s="191" t="e">
        <f t="shared" si="0"/>
        <v>#NUM!</v>
      </c>
    </row>
    <row r="46" spans="1:18">
      <c r="A46" s="3"/>
      <c r="B46" s="3"/>
      <c r="C46" s="3"/>
      <c r="D46" s="1754" t="str">
        <f>Master!B2</f>
        <v>प्रधानाचार्य</v>
      </c>
      <c r="E46" s="1754"/>
      <c r="M46" s="420">
        <v>42</v>
      </c>
      <c r="N46" s="38">
        <f>EmpDetail!B45</f>
        <v>0</v>
      </c>
      <c r="O46" s="420">
        <f>EmpDetail!C45</f>
        <v>0</v>
      </c>
      <c r="P46" s="420">
        <f>EmpDetail!D45</f>
        <v>0</v>
      </c>
      <c r="Q46" s="191">
        <f>EmpDetail!E45</f>
        <v>0</v>
      </c>
      <c r="R46" s="191" t="e">
        <f t="shared" si="0"/>
        <v>#NUM!</v>
      </c>
    </row>
    <row r="47" spans="1:18" ht="15.6">
      <c r="A47" s="419" t="s">
        <v>226</v>
      </c>
      <c r="B47" s="600">
        <f ca="1">E2</f>
        <v>44369</v>
      </c>
      <c r="C47" s="3"/>
      <c r="D47" s="1754" t="str">
        <f>Master!B3</f>
        <v xml:space="preserve">राजकीय उच्च माध्यमिक विद्यालय </v>
      </c>
      <c r="E47" s="1754"/>
      <c r="M47" s="420">
        <v>43</v>
      </c>
      <c r="N47" s="38">
        <f>EmpDetail!B46</f>
        <v>0</v>
      </c>
      <c r="O47" s="420">
        <f>EmpDetail!C46</f>
        <v>0</v>
      </c>
      <c r="P47" s="420">
        <f>EmpDetail!D46</f>
        <v>0</v>
      </c>
      <c r="Q47" s="191">
        <f>EmpDetail!E46</f>
        <v>0</v>
      </c>
      <c r="R47" s="191" t="e">
        <f t="shared" si="0"/>
        <v>#NUM!</v>
      </c>
    </row>
    <row r="48" spans="1:18">
      <c r="A48" s="3"/>
      <c r="B48" s="3"/>
      <c r="C48" s="3"/>
      <c r="D48" s="1754" t="str">
        <f>Master!B4</f>
        <v>चौगाई]टोंक</v>
      </c>
      <c r="E48" s="1754"/>
      <c r="M48" s="420">
        <v>44</v>
      </c>
      <c r="N48" s="38">
        <f>EmpDetail!B47</f>
        <v>0</v>
      </c>
      <c r="O48" s="420">
        <f>EmpDetail!C47</f>
        <v>0</v>
      </c>
      <c r="P48" s="420">
        <f>EmpDetail!D47</f>
        <v>0</v>
      </c>
      <c r="Q48" s="191">
        <f>EmpDetail!E47</f>
        <v>0</v>
      </c>
      <c r="R48" s="191" t="e">
        <f t="shared" si="0"/>
        <v>#NUM!</v>
      </c>
    </row>
    <row r="49" spans="13:18">
      <c r="M49" s="420">
        <v>45</v>
      </c>
      <c r="N49" s="38">
        <f>EmpDetail!B48</f>
        <v>0</v>
      </c>
      <c r="O49" s="420">
        <f>EmpDetail!C48</f>
        <v>0</v>
      </c>
      <c r="P49" s="420">
        <f>EmpDetail!D48</f>
        <v>0</v>
      </c>
      <c r="Q49" s="191">
        <f>EmpDetail!E48</f>
        <v>0</v>
      </c>
      <c r="R49" s="191" t="e">
        <f t="shared" si="0"/>
        <v>#NUM!</v>
      </c>
    </row>
    <row r="50" spans="13:18">
      <c r="M50" s="420">
        <v>46</v>
      </c>
      <c r="N50" s="38">
        <f>EmpDetail!B49</f>
        <v>0</v>
      </c>
      <c r="O50" s="420">
        <f>EmpDetail!C49</f>
        <v>0</v>
      </c>
      <c r="P50" s="420">
        <f>EmpDetail!D49</f>
        <v>0</v>
      </c>
      <c r="Q50" s="191">
        <f>EmpDetail!E49</f>
        <v>0</v>
      </c>
      <c r="R50" s="191" t="e">
        <f t="shared" si="0"/>
        <v>#NUM!</v>
      </c>
    </row>
    <row r="51" spans="13:18">
      <c r="M51" s="420">
        <v>47</v>
      </c>
      <c r="N51" s="38">
        <f>EmpDetail!B50</f>
        <v>0</v>
      </c>
      <c r="O51" s="420">
        <f>EmpDetail!C50</f>
        <v>0</v>
      </c>
      <c r="P51" s="420">
        <f>EmpDetail!D50</f>
        <v>0</v>
      </c>
      <c r="Q51" s="191">
        <f>EmpDetail!E50</f>
        <v>0</v>
      </c>
      <c r="R51" s="191" t="e">
        <f t="shared" si="0"/>
        <v>#NUM!</v>
      </c>
    </row>
    <row r="52" spans="13:18">
      <c r="M52" s="420">
        <v>48</v>
      </c>
      <c r="N52" s="38">
        <f>EmpDetail!B51</f>
        <v>0</v>
      </c>
      <c r="O52" s="420">
        <f>EmpDetail!C51</f>
        <v>0</v>
      </c>
      <c r="P52" s="420">
        <f>EmpDetail!D51</f>
        <v>0</v>
      </c>
      <c r="Q52" s="191">
        <f>EmpDetail!E51</f>
        <v>0</v>
      </c>
      <c r="R52" s="191" t="e">
        <f t="shared" si="0"/>
        <v>#NUM!</v>
      </c>
    </row>
    <row r="53" spans="13:18">
      <c r="M53" s="420">
        <v>49</v>
      </c>
      <c r="N53" s="38">
        <f>EmpDetail!B52</f>
        <v>0</v>
      </c>
      <c r="O53" s="420">
        <f>EmpDetail!C52</f>
        <v>0</v>
      </c>
      <c r="P53" s="420">
        <f>EmpDetail!D52</f>
        <v>0</v>
      </c>
      <c r="Q53" s="191">
        <f>EmpDetail!E52</f>
        <v>0</v>
      </c>
      <c r="R53" s="191" t="e">
        <f t="shared" si="0"/>
        <v>#NUM!</v>
      </c>
    </row>
    <row r="54" spans="13:18">
      <c r="M54" s="420">
        <v>50</v>
      </c>
      <c r="N54" s="38">
        <f>EmpDetail!B53</f>
        <v>0</v>
      </c>
      <c r="O54" s="420">
        <f>EmpDetail!C53</f>
        <v>0</v>
      </c>
      <c r="P54" s="420">
        <f>EmpDetail!D53</f>
        <v>0</v>
      </c>
      <c r="Q54" s="191">
        <f>EmpDetail!E53</f>
        <v>0</v>
      </c>
      <c r="R54" s="191" t="e">
        <f t="shared" si="0"/>
        <v>#NUM!</v>
      </c>
    </row>
    <row r="55" spans="13:18">
      <c r="M55" s="420">
        <v>51</v>
      </c>
      <c r="N55" s="38">
        <f>EmpDetail!B54</f>
        <v>0</v>
      </c>
      <c r="O55" s="420">
        <f>EmpDetail!C54</f>
        <v>0</v>
      </c>
      <c r="P55" s="420">
        <f>EmpDetail!D54</f>
        <v>0</v>
      </c>
      <c r="Q55" s="191">
        <f>EmpDetail!E54</f>
        <v>0</v>
      </c>
      <c r="R55" s="191" t="e">
        <f t="shared" si="0"/>
        <v>#NUM!</v>
      </c>
    </row>
    <row r="56" spans="13:18">
      <c r="M56" s="420">
        <v>52</v>
      </c>
      <c r="N56" s="38">
        <f>EmpDetail!B55</f>
        <v>0</v>
      </c>
      <c r="O56" s="420">
        <f>EmpDetail!C55</f>
        <v>0</v>
      </c>
      <c r="P56" s="420">
        <f>EmpDetail!D55</f>
        <v>0</v>
      </c>
      <c r="Q56" s="191">
        <f>EmpDetail!E55</f>
        <v>0</v>
      </c>
      <c r="R56" s="191" t="e">
        <f t="shared" si="0"/>
        <v>#NUM!</v>
      </c>
    </row>
    <row r="57" spans="13:18">
      <c r="M57" s="420">
        <v>53</v>
      </c>
      <c r="N57" s="38">
        <f>EmpDetail!B56</f>
        <v>0</v>
      </c>
      <c r="O57" s="420">
        <f>EmpDetail!C56</f>
        <v>0</v>
      </c>
      <c r="P57" s="420">
        <f>EmpDetail!D56</f>
        <v>0</v>
      </c>
      <c r="Q57" s="191">
        <f>EmpDetail!E56</f>
        <v>0</v>
      </c>
      <c r="R57" s="191" t="e">
        <f t="shared" si="0"/>
        <v>#NUM!</v>
      </c>
    </row>
    <row r="58" spans="13:18">
      <c r="M58" s="420">
        <v>54</v>
      </c>
      <c r="N58" s="38">
        <f>EmpDetail!B57</f>
        <v>0</v>
      </c>
      <c r="O58" s="420">
        <f>EmpDetail!C57</f>
        <v>0</v>
      </c>
      <c r="P58" s="420">
        <f>EmpDetail!D57</f>
        <v>0</v>
      </c>
      <c r="Q58" s="191">
        <f>EmpDetail!E57</f>
        <v>0</v>
      </c>
      <c r="R58" s="191" t="e">
        <f t="shared" si="0"/>
        <v>#NUM!</v>
      </c>
    </row>
    <row r="59" spans="13:18">
      <c r="M59" s="420">
        <v>55</v>
      </c>
      <c r="N59" s="38">
        <f>EmpDetail!B58</f>
        <v>0</v>
      </c>
      <c r="O59" s="420">
        <f>EmpDetail!C58</f>
        <v>0</v>
      </c>
      <c r="P59" s="420">
        <f>EmpDetail!D58</f>
        <v>0</v>
      </c>
      <c r="Q59" s="191">
        <f>EmpDetail!E58</f>
        <v>0</v>
      </c>
      <c r="R59" s="191" t="e">
        <f t="shared" si="0"/>
        <v>#NUM!</v>
      </c>
    </row>
    <row r="60" spans="13:18">
      <c r="M60" s="420">
        <v>56</v>
      </c>
      <c r="N60" s="38">
        <f>EmpDetail!B59</f>
        <v>0</v>
      </c>
      <c r="O60" s="420">
        <f>EmpDetail!C59</f>
        <v>0</v>
      </c>
      <c r="P60" s="420">
        <f>EmpDetail!D59</f>
        <v>0</v>
      </c>
      <c r="Q60" s="191">
        <f>EmpDetail!E59</f>
        <v>0</v>
      </c>
      <c r="R60" s="191" t="e">
        <f t="shared" si="0"/>
        <v>#NUM!</v>
      </c>
    </row>
    <row r="61" spans="13:18">
      <c r="M61" s="420">
        <v>57</v>
      </c>
      <c r="N61" s="38">
        <f>EmpDetail!B60</f>
        <v>0</v>
      </c>
      <c r="O61" s="420">
        <f>EmpDetail!C60</f>
        <v>0</v>
      </c>
      <c r="P61" s="420">
        <f>EmpDetail!D60</f>
        <v>0</v>
      </c>
      <c r="Q61" s="191">
        <f>EmpDetail!E60</f>
        <v>0</v>
      </c>
      <c r="R61" s="191" t="e">
        <f t="shared" si="0"/>
        <v>#NUM!</v>
      </c>
    </row>
    <row r="62" spans="13:18">
      <c r="M62" s="420">
        <v>58</v>
      </c>
      <c r="N62" s="38">
        <f>EmpDetail!B61</f>
        <v>0</v>
      </c>
      <c r="O62" s="420">
        <f>EmpDetail!C61</f>
        <v>0</v>
      </c>
      <c r="P62" s="420">
        <f>EmpDetail!D61</f>
        <v>0</v>
      </c>
      <c r="Q62" s="191">
        <f>EmpDetail!E61</f>
        <v>0</v>
      </c>
      <c r="R62" s="191" t="e">
        <f t="shared" si="0"/>
        <v>#NUM!</v>
      </c>
    </row>
    <row r="63" spans="13:18">
      <c r="M63" s="420">
        <v>59</v>
      </c>
      <c r="N63" s="38">
        <f>EmpDetail!B62</f>
        <v>0</v>
      </c>
      <c r="O63" s="420">
        <f>EmpDetail!C62</f>
        <v>0</v>
      </c>
      <c r="P63" s="420">
        <f>EmpDetail!D62</f>
        <v>0</v>
      </c>
      <c r="Q63" s="191">
        <f>EmpDetail!E62</f>
        <v>0</v>
      </c>
      <c r="R63" s="191" t="e">
        <f t="shared" si="0"/>
        <v>#NUM!</v>
      </c>
    </row>
    <row r="64" spans="13:18">
      <c r="M64" s="420">
        <v>60</v>
      </c>
      <c r="N64" s="38">
        <f>EmpDetail!B63</f>
        <v>0</v>
      </c>
      <c r="O64" s="420">
        <f>EmpDetail!C63</f>
        <v>0</v>
      </c>
      <c r="P64" s="420">
        <f>EmpDetail!D63</f>
        <v>0</v>
      </c>
      <c r="Q64" s="191">
        <f>EmpDetail!E63</f>
        <v>0</v>
      </c>
      <c r="R64" s="191" t="e">
        <f t="shared" si="0"/>
        <v>#NUM!</v>
      </c>
    </row>
    <row r="65" spans="13:18">
      <c r="M65" s="420">
        <v>61</v>
      </c>
      <c r="N65" s="38">
        <f>EmpDetail!B64</f>
        <v>0</v>
      </c>
      <c r="O65" s="420">
        <f>EmpDetail!C64</f>
        <v>0</v>
      </c>
      <c r="P65" s="420">
        <f>EmpDetail!D64</f>
        <v>0</v>
      </c>
      <c r="Q65" s="191">
        <f>EmpDetail!E64</f>
        <v>0</v>
      </c>
      <c r="R65" s="191" t="e">
        <f t="shared" si="0"/>
        <v>#NUM!</v>
      </c>
    </row>
    <row r="66" spans="13:18">
      <c r="M66" s="420">
        <v>62</v>
      </c>
      <c r="N66" s="38">
        <f>EmpDetail!B65</f>
        <v>0</v>
      </c>
      <c r="O66" s="420">
        <f>EmpDetail!C65</f>
        <v>0</v>
      </c>
      <c r="P66" s="420">
        <f>EmpDetail!D65</f>
        <v>0</v>
      </c>
      <c r="Q66" s="191">
        <f>EmpDetail!E65</f>
        <v>0</v>
      </c>
      <c r="R66" s="191" t="e">
        <f t="shared" si="0"/>
        <v>#NUM!</v>
      </c>
    </row>
    <row r="67" spans="13:18">
      <c r="M67" s="420">
        <v>63</v>
      </c>
      <c r="N67" s="38">
        <f>EmpDetail!B66</f>
        <v>0</v>
      </c>
      <c r="O67" s="420">
        <f>EmpDetail!C66</f>
        <v>0</v>
      </c>
      <c r="P67" s="420">
        <f>EmpDetail!D66</f>
        <v>0</v>
      </c>
      <c r="Q67" s="191">
        <f>EmpDetail!E66</f>
        <v>0</v>
      </c>
      <c r="R67" s="191" t="e">
        <f t="shared" si="0"/>
        <v>#NUM!</v>
      </c>
    </row>
    <row r="68" spans="13:18">
      <c r="M68" s="420">
        <v>64</v>
      </c>
      <c r="N68" s="38">
        <f>EmpDetail!B67</f>
        <v>0</v>
      </c>
      <c r="O68" s="420">
        <f>EmpDetail!C67</f>
        <v>0</v>
      </c>
      <c r="P68" s="420">
        <f>EmpDetail!D67</f>
        <v>0</v>
      </c>
      <c r="Q68" s="191">
        <f>EmpDetail!E67</f>
        <v>0</v>
      </c>
      <c r="R68" s="191" t="e">
        <f t="shared" si="0"/>
        <v>#NUM!</v>
      </c>
    </row>
    <row r="69" spans="13:18">
      <c r="M69" s="420">
        <v>65</v>
      </c>
      <c r="N69" s="38">
        <f>EmpDetail!B68</f>
        <v>0</v>
      </c>
      <c r="O69" s="420">
        <f>EmpDetail!C68</f>
        <v>0</v>
      </c>
      <c r="P69" s="420">
        <f>EmpDetail!D68</f>
        <v>0</v>
      </c>
      <c r="Q69" s="191">
        <f>EmpDetail!E68</f>
        <v>0</v>
      </c>
      <c r="R69" s="191" t="e">
        <f t="shared" si="0"/>
        <v>#NUM!</v>
      </c>
    </row>
    <row r="70" spans="13:18">
      <c r="M70" s="420">
        <v>66</v>
      </c>
      <c r="N70" s="38">
        <f>EmpDetail!B69</f>
        <v>0</v>
      </c>
      <c r="O70" s="420">
        <f>EmpDetail!C69</f>
        <v>0</v>
      </c>
      <c r="P70" s="420">
        <f>EmpDetail!D69</f>
        <v>0</v>
      </c>
      <c r="Q70" s="191">
        <f>EmpDetail!E69</f>
        <v>0</v>
      </c>
      <c r="R70" s="191" t="e">
        <f t="shared" ref="R70:R104" si="3">IF(Q70="","",DATE(YEAR(Q70-1)+60,(MONTH(Q70-1))+1,0))</f>
        <v>#NUM!</v>
      </c>
    </row>
    <row r="71" spans="13:18">
      <c r="M71" s="420">
        <v>67</v>
      </c>
      <c r="N71" s="38">
        <f>EmpDetail!B70</f>
        <v>0</v>
      </c>
      <c r="O71" s="420">
        <f>EmpDetail!C70</f>
        <v>0</v>
      </c>
      <c r="P71" s="420">
        <f>EmpDetail!D70</f>
        <v>0</v>
      </c>
      <c r="Q71" s="191">
        <f>EmpDetail!E70</f>
        <v>0</v>
      </c>
      <c r="R71" s="191" t="e">
        <f t="shared" si="3"/>
        <v>#NUM!</v>
      </c>
    </row>
    <row r="72" spans="13:18">
      <c r="M72" s="420">
        <v>68</v>
      </c>
      <c r="N72" s="38">
        <f>EmpDetail!B71</f>
        <v>0</v>
      </c>
      <c r="O72" s="420">
        <f>EmpDetail!C71</f>
        <v>0</v>
      </c>
      <c r="P72" s="420">
        <f>EmpDetail!D71</f>
        <v>0</v>
      </c>
      <c r="Q72" s="191">
        <f>EmpDetail!E71</f>
        <v>0</v>
      </c>
      <c r="R72" s="191" t="e">
        <f t="shared" si="3"/>
        <v>#NUM!</v>
      </c>
    </row>
    <row r="73" spans="13:18">
      <c r="M73" s="420">
        <v>69</v>
      </c>
      <c r="N73" s="38">
        <f>EmpDetail!B72</f>
        <v>0</v>
      </c>
      <c r="O73" s="420">
        <f>EmpDetail!C72</f>
        <v>0</v>
      </c>
      <c r="P73" s="420">
        <f>EmpDetail!D72</f>
        <v>0</v>
      </c>
      <c r="Q73" s="191">
        <f>EmpDetail!E72</f>
        <v>0</v>
      </c>
      <c r="R73" s="191" t="e">
        <f t="shared" si="3"/>
        <v>#NUM!</v>
      </c>
    </row>
    <row r="74" spans="13:18">
      <c r="M74" s="420">
        <v>70</v>
      </c>
      <c r="N74" s="38">
        <f>EmpDetail!B73</f>
        <v>0</v>
      </c>
      <c r="O74" s="420">
        <f>EmpDetail!C73</f>
        <v>0</v>
      </c>
      <c r="P74" s="420">
        <f>EmpDetail!D73</f>
        <v>0</v>
      </c>
      <c r="Q74" s="191">
        <f>EmpDetail!E73</f>
        <v>0</v>
      </c>
      <c r="R74" s="191" t="e">
        <f t="shared" si="3"/>
        <v>#NUM!</v>
      </c>
    </row>
    <row r="75" spans="13:18">
      <c r="M75" s="420">
        <v>71</v>
      </c>
      <c r="N75" s="38">
        <f>EmpDetail!B74</f>
        <v>0</v>
      </c>
      <c r="O75" s="420">
        <f>EmpDetail!C74</f>
        <v>0</v>
      </c>
      <c r="P75" s="420">
        <f>EmpDetail!D74</f>
        <v>0</v>
      </c>
      <c r="Q75" s="191">
        <f>EmpDetail!E74</f>
        <v>0</v>
      </c>
      <c r="R75" s="191" t="e">
        <f t="shared" si="3"/>
        <v>#NUM!</v>
      </c>
    </row>
    <row r="76" spans="13:18">
      <c r="M76" s="420">
        <v>72</v>
      </c>
      <c r="N76" s="38">
        <f>EmpDetail!B75</f>
        <v>0</v>
      </c>
      <c r="O76" s="420">
        <f>EmpDetail!C75</f>
        <v>0</v>
      </c>
      <c r="P76" s="420">
        <f>EmpDetail!D75</f>
        <v>0</v>
      </c>
      <c r="Q76" s="191">
        <f>EmpDetail!E75</f>
        <v>0</v>
      </c>
      <c r="R76" s="191" t="e">
        <f t="shared" si="3"/>
        <v>#NUM!</v>
      </c>
    </row>
    <row r="77" spans="13:18">
      <c r="M77" s="420">
        <v>73</v>
      </c>
      <c r="N77" s="38">
        <f>EmpDetail!B76</f>
        <v>0</v>
      </c>
      <c r="O77" s="420">
        <f>EmpDetail!C76</f>
        <v>0</v>
      </c>
      <c r="P77" s="420">
        <f>EmpDetail!D76</f>
        <v>0</v>
      </c>
      <c r="Q77" s="191">
        <f>EmpDetail!E76</f>
        <v>0</v>
      </c>
      <c r="R77" s="191" t="e">
        <f t="shared" si="3"/>
        <v>#NUM!</v>
      </c>
    </row>
    <row r="78" spans="13:18">
      <c r="M78" s="420">
        <v>74</v>
      </c>
      <c r="N78" s="38">
        <f>EmpDetail!B77</f>
        <v>0</v>
      </c>
      <c r="O78" s="420">
        <f>EmpDetail!C77</f>
        <v>0</v>
      </c>
      <c r="P78" s="420">
        <f>EmpDetail!D77</f>
        <v>0</v>
      </c>
      <c r="Q78" s="191">
        <f>EmpDetail!E77</f>
        <v>0</v>
      </c>
      <c r="R78" s="191" t="e">
        <f t="shared" si="3"/>
        <v>#NUM!</v>
      </c>
    </row>
    <row r="79" spans="13:18">
      <c r="M79" s="420">
        <v>75</v>
      </c>
      <c r="N79" s="38">
        <f>EmpDetail!B78</f>
        <v>0</v>
      </c>
      <c r="O79" s="420">
        <f>EmpDetail!C78</f>
        <v>0</v>
      </c>
      <c r="P79" s="420">
        <f>EmpDetail!D78</f>
        <v>0</v>
      </c>
      <c r="Q79" s="191">
        <f>EmpDetail!E78</f>
        <v>0</v>
      </c>
      <c r="R79" s="191" t="e">
        <f t="shared" si="3"/>
        <v>#NUM!</v>
      </c>
    </row>
    <row r="80" spans="13:18">
      <c r="M80" s="420">
        <v>76</v>
      </c>
      <c r="N80" s="38">
        <f>EmpDetail!B79</f>
        <v>0</v>
      </c>
      <c r="O80" s="420">
        <f>EmpDetail!C79</f>
        <v>0</v>
      </c>
      <c r="P80" s="420">
        <f>EmpDetail!D79</f>
        <v>0</v>
      </c>
      <c r="Q80" s="191">
        <f>EmpDetail!E79</f>
        <v>0</v>
      </c>
      <c r="R80" s="191" t="e">
        <f t="shared" si="3"/>
        <v>#NUM!</v>
      </c>
    </row>
    <row r="81" spans="13:18">
      <c r="M81" s="420">
        <v>77</v>
      </c>
      <c r="N81" s="38">
        <f>EmpDetail!B80</f>
        <v>0</v>
      </c>
      <c r="O81" s="420">
        <f>EmpDetail!C80</f>
        <v>0</v>
      </c>
      <c r="P81" s="420">
        <f>EmpDetail!D80</f>
        <v>0</v>
      </c>
      <c r="Q81" s="191">
        <f>EmpDetail!E80</f>
        <v>0</v>
      </c>
      <c r="R81" s="191" t="e">
        <f t="shared" si="3"/>
        <v>#NUM!</v>
      </c>
    </row>
    <row r="82" spans="13:18">
      <c r="M82" s="420">
        <v>78</v>
      </c>
      <c r="N82" s="38">
        <f>EmpDetail!B81</f>
        <v>0</v>
      </c>
      <c r="O82" s="420">
        <f>EmpDetail!C81</f>
        <v>0</v>
      </c>
      <c r="P82" s="420">
        <f>EmpDetail!D81</f>
        <v>0</v>
      </c>
      <c r="Q82" s="191">
        <f>EmpDetail!E81</f>
        <v>0</v>
      </c>
      <c r="R82" s="191" t="e">
        <f t="shared" si="3"/>
        <v>#NUM!</v>
      </c>
    </row>
    <row r="83" spans="13:18">
      <c r="M83" s="420">
        <v>79</v>
      </c>
      <c r="N83" s="38">
        <f>EmpDetail!B82</f>
        <v>0</v>
      </c>
      <c r="O83" s="420">
        <f>EmpDetail!C82</f>
        <v>0</v>
      </c>
      <c r="P83" s="420">
        <f>EmpDetail!D82</f>
        <v>0</v>
      </c>
      <c r="Q83" s="191">
        <f>EmpDetail!E82</f>
        <v>0</v>
      </c>
      <c r="R83" s="191" t="e">
        <f t="shared" si="3"/>
        <v>#NUM!</v>
      </c>
    </row>
    <row r="84" spans="13:18">
      <c r="M84" s="420">
        <v>80</v>
      </c>
      <c r="N84" s="38">
        <f>EmpDetail!B83</f>
        <v>0</v>
      </c>
      <c r="O84" s="420">
        <f>EmpDetail!C83</f>
        <v>0</v>
      </c>
      <c r="P84" s="420">
        <f>EmpDetail!D83</f>
        <v>0</v>
      </c>
      <c r="Q84" s="191">
        <f>EmpDetail!E83</f>
        <v>0</v>
      </c>
      <c r="R84" s="191" t="e">
        <f t="shared" si="3"/>
        <v>#NUM!</v>
      </c>
    </row>
    <row r="85" spans="13:18">
      <c r="M85" s="420">
        <v>81</v>
      </c>
      <c r="N85" s="38">
        <f>EmpDetail!B84</f>
        <v>0</v>
      </c>
      <c r="O85" s="420">
        <f>EmpDetail!C84</f>
        <v>0</v>
      </c>
      <c r="P85" s="420">
        <f>EmpDetail!D84</f>
        <v>0</v>
      </c>
      <c r="Q85" s="191">
        <f>EmpDetail!E84</f>
        <v>0</v>
      </c>
      <c r="R85" s="191" t="e">
        <f t="shared" si="3"/>
        <v>#NUM!</v>
      </c>
    </row>
    <row r="86" spans="13:18">
      <c r="M86" s="420">
        <v>82</v>
      </c>
      <c r="N86" s="38">
        <f>EmpDetail!B85</f>
        <v>0</v>
      </c>
      <c r="O86" s="420">
        <f>EmpDetail!C85</f>
        <v>0</v>
      </c>
      <c r="P86" s="420">
        <f>EmpDetail!D85</f>
        <v>0</v>
      </c>
      <c r="Q86" s="191">
        <f>EmpDetail!E85</f>
        <v>0</v>
      </c>
      <c r="R86" s="191" t="e">
        <f t="shared" si="3"/>
        <v>#NUM!</v>
      </c>
    </row>
    <row r="87" spans="13:18">
      <c r="M87" s="420">
        <v>83</v>
      </c>
      <c r="N87" s="38">
        <f>EmpDetail!B86</f>
        <v>0</v>
      </c>
      <c r="O87" s="420">
        <f>EmpDetail!C86</f>
        <v>0</v>
      </c>
      <c r="P87" s="420">
        <f>EmpDetail!D86</f>
        <v>0</v>
      </c>
      <c r="Q87" s="191">
        <f>EmpDetail!E86</f>
        <v>0</v>
      </c>
      <c r="R87" s="191" t="e">
        <f t="shared" si="3"/>
        <v>#NUM!</v>
      </c>
    </row>
    <row r="88" spans="13:18">
      <c r="M88" s="420">
        <v>84</v>
      </c>
      <c r="N88" s="38">
        <f>EmpDetail!B87</f>
        <v>0</v>
      </c>
      <c r="O88" s="420">
        <f>EmpDetail!C87</f>
        <v>0</v>
      </c>
      <c r="P88" s="420">
        <f>EmpDetail!D87</f>
        <v>0</v>
      </c>
      <c r="Q88" s="191">
        <f>EmpDetail!E87</f>
        <v>0</v>
      </c>
      <c r="R88" s="191" t="e">
        <f t="shared" si="3"/>
        <v>#NUM!</v>
      </c>
    </row>
    <row r="89" spans="13:18">
      <c r="M89" s="420">
        <v>85</v>
      </c>
      <c r="N89" s="38">
        <f>EmpDetail!B88</f>
        <v>0</v>
      </c>
      <c r="O89" s="420">
        <f>EmpDetail!C88</f>
        <v>0</v>
      </c>
      <c r="P89" s="420">
        <f>EmpDetail!D88</f>
        <v>0</v>
      </c>
      <c r="Q89" s="191">
        <f>EmpDetail!E88</f>
        <v>0</v>
      </c>
      <c r="R89" s="191" t="e">
        <f t="shared" si="3"/>
        <v>#NUM!</v>
      </c>
    </row>
    <row r="90" spans="13:18">
      <c r="M90" s="420">
        <v>86</v>
      </c>
      <c r="N90" s="38">
        <f>EmpDetail!B89</f>
        <v>0</v>
      </c>
      <c r="O90" s="420">
        <f>EmpDetail!C89</f>
        <v>0</v>
      </c>
      <c r="P90" s="420">
        <f>EmpDetail!D89</f>
        <v>0</v>
      </c>
      <c r="Q90" s="191">
        <f>EmpDetail!E89</f>
        <v>0</v>
      </c>
      <c r="R90" s="191" t="e">
        <f t="shared" si="3"/>
        <v>#NUM!</v>
      </c>
    </row>
    <row r="91" spans="13:18">
      <c r="M91" s="420">
        <v>87</v>
      </c>
      <c r="N91" s="38">
        <f>EmpDetail!B90</f>
        <v>0</v>
      </c>
      <c r="O91" s="420">
        <f>EmpDetail!C90</f>
        <v>0</v>
      </c>
      <c r="P91" s="420">
        <f>EmpDetail!D90</f>
        <v>0</v>
      </c>
      <c r="Q91" s="191">
        <f>EmpDetail!E90</f>
        <v>0</v>
      </c>
      <c r="R91" s="191" t="e">
        <f t="shared" si="3"/>
        <v>#NUM!</v>
      </c>
    </row>
    <row r="92" spans="13:18">
      <c r="M92" s="420">
        <v>88</v>
      </c>
      <c r="N92" s="38">
        <f>EmpDetail!B91</f>
        <v>0</v>
      </c>
      <c r="O92" s="420">
        <f>EmpDetail!C91</f>
        <v>0</v>
      </c>
      <c r="P92" s="420">
        <f>EmpDetail!D91</f>
        <v>0</v>
      </c>
      <c r="Q92" s="191">
        <f>EmpDetail!E91</f>
        <v>0</v>
      </c>
      <c r="R92" s="191" t="e">
        <f t="shared" si="3"/>
        <v>#NUM!</v>
      </c>
    </row>
    <row r="93" spans="13:18">
      <c r="M93" s="420">
        <v>89</v>
      </c>
      <c r="N93" s="38">
        <f>EmpDetail!B92</f>
        <v>0</v>
      </c>
      <c r="O93" s="420">
        <f>EmpDetail!C92</f>
        <v>0</v>
      </c>
      <c r="P93" s="420">
        <f>EmpDetail!D92</f>
        <v>0</v>
      </c>
      <c r="Q93" s="191">
        <f>EmpDetail!E92</f>
        <v>0</v>
      </c>
      <c r="R93" s="191" t="e">
        <f t="shared" si="3"/>
        <v>#NUM!</v>
      </c>
    </row>
    <row r="94" spans="13:18">
      <c r="M94" s="420">
        <v>90</v>
      </c>
      <c r="N94" s="38">
        <f>EmpDetail!B93</f>
        <v>0</v>
      </c>
      <c r="O94" s="420">
        <f>EmpDetail!C93</f>
        <v>0</v>
      </c>
      <c r="P94" s="420">
        <f>EmpDetail!D93</f>
        <v>0</v>
      </c>
      <c r="Q94" s="191">
        <f>EmpDetail!E93</f>
        <v>0</v>
      </c>
      <c r="R94" s="191" t="e">
        <f t="shared" si="3"/>
        <v>#NUM!</v>
      </c>
    </row>
    <row r="95" spans="13:18">
      <c r="M95" s="420">
        <v>91</v>
      </c>
      <c r="N95" s="38">
        <f>EmpDetail!B94</f>
        <v>0</v>
      </c>
      <c r="O95" s="420">
        <f>EmpDetail!C94</f>
        <v>0</v>
      </c>
      <c r="P95" s="420">
        <f>EmpDetail!D94</f>
        <v>0</v>
      </c>
      <c r="Q95" s="191">
        <f>EmpDetail!E94</f>
        <v>0</v>
      </c>
      <c r="R95" s="191" t="e">
        <f t="shared" si="3"/>
        <v>#NUM!</v>
      </c>
    </row>
    <row r="96" spans="13:18">
      <c r="M96" s="420">
        <v>92</v>
      </c>
      <c r="N96" s="38">
        <f>EmpDetail!B95</f>
        <v>0</v>
      </c>
      <c r="O96" s="420">
        <f>EmpDetail!C95</f>
        <v>0</v>
      </c>
      <c r="P96" s="420">
        <f>EmpDetail!D95</f>
        <v>0</v>
      </c>
      <c r="Q96" s="191">
        <f>EmpDetail!E95</f>
        <v>0</v>
      </c>
      <c r="R96" s="191" t="e">
        <f t="shared" si="3"/>
        <v>#NUM!</v>
      </c>
    </row>
    <row r="97" spans="13:18">
      <c r="M97" s="420">
        <v>93</v>
      </c>
      <c r="N97" s="38">
        <f>EmpDetail!B96</f>
        <v>0</v>
      </c>
      <c r="O97" s="420">
        <f>EmpDetail!C96</f>
        <v>0</v>
      </c>
      <c r="P97" s="420">
        <f>EmpDetail!D96</f>
        <v>0</v>
      </c>
      <c r="Q97" s="191">
        <f>EmpDetail!E96</f>
        <v>0</v>
      </c>
      <c r="R97" s="191" t="e">
        <f t="shared" si="3"/>
        <v>#NUM!</v>
      </c>
    </row>
    <row r="98" spans="13:18">
      <c r="M98" s="420">
        <v>94</v>
      </c>
      <c r="N98" s="38">
        <f>EmpDetail!B97</f>
        <v>0</v>
      </c>
      <c r="O98" s="420">
        <f>EmpDetail!C97</f>
        <v>0</v>
      </c>
      <c r="P98" s="420">
        <f>EmpDetail!D97</f>
        <v>0</v>
      </c>
      <c r="Q98" s="191">
        <f>EmpDetail!E97</f>
        <v>0</v>
      </c>
      <c r="R98" s="191" t="e">
        <f t="shared" si="3"/>
        <v>#NUM!</v>
      </c>
    </row>
    <row r="99" spans="13:18">
      <c r="M99" s="420">
        <v>95</v>
      </c>
      <c r="N99" s="38">
        <f>EmpDetail!B98</f>
        <v>0</v>
      </c>
      <c r="O99" s="420">
        <f>EmpDetail!C98</f>
        <v>0</v>
      </c>
      <c r="P99" s="420">
        <f>EmpDetail!D98</f>
        <v>0</v>
      </c>
      <c r="Q99" s="191">
        <f>EmpDetail!E98</f>
        <v>0</v>
      </c>
      <c r="R99" s="191" t="e">
        <f t="shared" si="3"/>
        <v>#NUM!</v>
      </c>
    </row>
    <row r="100" spans="13:18">
      <c r="M100" s="420">
        <v>96</v>
      </c>
      <c r="N100" s="38">
        <f>EmpDetail!B99</f>
        <v>0</v>
      </c>
      <c r="O100" s="420">
        <f>EmpDetail!C99</f>
        <v>0</v>
      </c>
      <c r="P100" s="420">
        <f>EmpDetail!D99</f>
        <v>0</v>
      </c>
      <c r="Q100" s="191">
        <f>EmpDetail!E99</f>
        <v>0</v>
      </c>
      <c r="R100" s="191" t="e">
        <f t="shared" si="3"/>
        <v>#NUM!</v>
      </c>
    </row>
    <row r="101" spans="13:18">
      <c r="M101" s="420">
        <v>97</v>
      </c>
      <c r="N101" s="38">
        <f>EmpDetail!B100</f>
        <v>0</v>
      </c>
      <c r="O101" s="420">
        <f>EmpDetail!C100</f>
        <v>0</v>
      </c>
      <c r="P101" s="420">
        <f>EmpDetail!D100</f>
        <v>0</v>
      </c>
      <c r="Q101" s="191">
        <f>EmpDetail!E100</f>
        <v>0</v>
      </c>
      <c r="R101" s="191" t="e">
        <f t="shared" si="3"/>
        <v>#NUM!</v>
      </c>
    </row>
    <row r="102" spans="13:18">
      <c r="M102" s="420">
        <v>98</v>
      </c>
      <c r="N102" s="38">
        <f>EmpDetail!B101</f>
        <v>0</v>
      </c>
      <c r="O102" s="420">
        <f>EmpDetail!C101</f>
        <v>0</v>
      </c>
      <c r="P102" s="420">
        <f>EmpDetail!D101</f>
        <v>0</v>
      </c>
      <c r="Q102" s="191">
        <f>EmpDetail!E101</f>
        <v>0</v>
      </c>
      <c r="R102" s="191" t="e">
        <f t="shared" si="3"/>
        <v>#NUM!</v>
      </c>
    </row>
    <row r="103" spans="13:18">
      <c r="M103" s="420">
        <v>99</v>
      </c>
      <c r="N103" s="38">
        <f>EmpDetail!B102</f>
        <v>0</v>
      </c>
      <c r="O103" s="420">
        <f>EmpDetail!C102</f>
        <v>0</v>
      </c>
      <c r="P103" s="420">
        <f>EmpDetail!D102</f>
        <v>0</v>
      </c>
      <c r="Q103" s="191">
        <f>EmpDetail!E102</f>
        <v>0</v>
      </c>
      <c r="R103" s="191" t="e">
        <f t="shared" si="3"/>
        <v>#NUM!</v>
      </c>
    </row>
    <row r="104" spans="13:18">
      <c r="M104" s="420">
        <v>100</v>
      </c>
      <c r="N104" s="38">
        <f>EmpDetail!B103</f>
        <v>0</v>
      </c>
      <c r="O104" s="420">
        <f>EmpDetail!C103</f>
        <v>0</v>
      </c>
      <c r="P104" s="420">
        <f>EmpDetail!D103</f>
        <v>0</v>
      </c>
      <c r="Q104" s="191">
        <f>EmpDetail!E103</f>
        <v>0</v>
      </c>
      <c r="R104" s="191" t="e">
        <f t="shared" si="3"/>
        <v>#NUM!</v>
      </c>
    </row>
  </sheetData>
  <sheetProtection password="87C9" sheet="1" objects="1" scenarios="1"/>
  <protectedRanges>
    <protectedRange sqref="B21:E44" name="Range7"/>
    <protectedRange sqref="K6" name="Range5"/>
    <protectedRange sqref="B6" name="Range3"/>
    <protectedRange sqref="E2" name="Range1"/>
    <protectedRange sqref="E5" name="Range2"/>
    <protectedRange sqref="D6" name="Range4"/>
    <protectedRange sqref="B10:E13" name="Range6"/>
  </protectedRanges>
  <mergeCells count="13">
    <mergeCell ref="J5:L5"/>
    <mergeCell ref="D48:E48"/>
    <mergeCell ref="A1:E1"/>
    <mergeCell ref="A3:E3"/>
    <mergeCell ref="A5:B5"/>
    <mergeCell ref="A7:E7"/>
    <mergeCell ref="A15:C15"/>
    <mergeCell ref="D16:E16"/>
    <mergeCell ref="D17:E17"/>
    <mergeCell ref="D18:E18"/>
    <mergeCell ref="A19:E19"/>
    <mergeCell ref="D46:E46"/>
    <mergeCell ref="D47:E47"/>
  </mergeCells>
  <pageMargins left="0.17" right="0.19" top="0.33" bottom="0.23" header="0.3" footer="0.17"/>
  <pageSetup paperSize="9" scale="85" orientation="portrait" blackAndWhite="1" verticalDpi="0" r:id="rId1"/>
  <drawing r:id="rId2"/>
</worksheet>
</file>

<file path=xl/worksheets/sheet54.xml><?xml version="1.0" encoding="utf-8"?>
<worksheet xmlns="http://schemas.openxmlformats.org/spreadsheetml/2006/main" xmlns:r="http://schemas.openxmlformats.org/officeDocument/2006/relationships">
  <sheetPr codeName="Sheet54">
    <pageSetUpPr fitToPage="1"/>
  </sheetPr>
  <dimension ref="A1:AT104"/>
  <sheetViews>
    <sheetView showGridLines="0" showRowColHeaders="0" topLeftCell="I1" workbookViewId="0">
      <selection sqref="A1:AJ1"/>
    </sheetView>
  </sheetViews>
  <sheetFormatPr defaultRowHeight="14.4"/>
  <cols>
    <col min="1" max="1" width="7.33203125" customWidth="1"/>
    <col min="2" max="2" width="5.88671875" customWidth="1"/>
    <col min="3" max="3" width="4.6640625" customWidth="1"/>
    <col min="4" max="4" width="5.44140625" customWidth="1"/>
    <col min="5" max="5" width="4.5546875" customWidth="1"/>
    <col min="6" max="6" width="3.5546875" customWidth="1"/>
    <col min="9" max="9" width="5.6640625" customWidth="1"/>
    <col min="10" max="10" width="4.6640625" customWidth="1"/>
    <col min="11" max="11" width="5.6640625" customWidth="1"/>
    <col min="12" max="12" width="5.5546875" customWidth="1"/>
    <col min="13" max="13" width="5.33203125" customWidth="1"/>
    <col min="14" max="14" width="4.5546875" customWidth="1"/>
    <col min="15" max="15" width="3.88671875" customWidth="1"/>
    <col min="16" max="16" width="4.6640625" customWidth="1"/>
    <col min="17" max="17" width="4.44140625" customWidth="1"/>
    <col min="18" max="18" width="4" customWidth="1"/>
    <col min="19" max="19" width="6.109375" customWidth="1"/>
    <col min="20" max="20" width="6" customWidth="1"/>
    <col min="21" max="21" width="4.44140625" customWidth="1"/>
    <col min="22" max="22" width="6.33203125" customWidth="1"/>
    <col min="23" max="23" width="5.6640625" customWidth="1"/>
    <col min="24" max="24" width="5.33203125" customWidth="1"/>
    <col min="25" max="25" width="4.5546875" customWidth="1"/>
    <col min="26" max="26" width="6" customWidth="1"/>
    <col min="27" max="27" width="6.33203125" customWidth="1"/>
    <col min="28" max="28" width="5.109375" customWidth="1"/>
    <col min="29" max="29" width="5.6640625" customWidth="1"/>
    <col min="30" max="30" width="6.33203125" customWidth="1"/>
    <col min="31" max="31" width="4.33203125" customWidth="1"/>
    <col min="32" max="32" width="3.88671875" customWidth="1"/>
    <col min="33" max="33" width="5.88671875" customWidth="1"/>
    <col min="34" max="34" width="10" customWidth="1"/>
    <col min="40" max="43" width="0" hidden="1" customWidth="1"/>
    <col min="44" max="46" width="10.6640625" hidden="1" customWidth="1"/>
  </cols>
  <sheetData>
    <row r="1" spans="1:46" ht="21">
      <c r="A1" s="1635" t="s">
        <v>569</v>
      </c>
      <c r="B1" s="1635"/>
      <c r="C1" s="1635"/>
      <c r="D1" s="1635"/>
      <c r="E1" s="1635"/>
      <c r="F1" s="1635"/>
      <c r="G1" s="1635"/>
      <c r="H1" s="1635"/>
      <c r="I1" s="1635"/>
      <c r="J1" s="1635"/>
      <c r="K1" s="1635"/>
      <c r="L1" s="1635"/>
      <c r="M1" s="1635"/>
      <c r="N1" s="1635"/>
      <c r="O1" s="1635"/>
      <c r="P1" s="1635"/>
      <c r="Q1" s="1635"/>
      <c r="R1" s="1635"/>
      <c r="S1" s="1635"/>
      <c r="T1" s="1635"/>
      <c r="U1" s="1635"/>
      <c r="V1" s="1635"/>
      <c r="W1" s="1635"/>
      <c r="X1" s="1635"/>
      <c r="Y1" s="1635"/>
      <c r="Z1" s="1635"/>
      <c r="AA1" s="1635"/>
      <c r="AB1" s="1635"/>
      <c r="AC1" s="1635"/>
      <c r="AD1" s="1635"/>
      <c r="AE1" s="1635"/>
      <c r="AF1" s="1635"/>
      <c r="AG1" s="1635"/>
      <c r="AH1" s="1635"/>
      <c r="AI1" s="1635"/>
      <c r="AJ1" s="1635"/>
    </row>
    <row r="2" spans="1:46" ht="15.6">
      <c r="A2" s="2089" t="s">
        <v>1251</v>
      </c>
      <c r="B2" s="2089"/>
      <c r="C2" s="2089"/>
      <c r="D2" s="2089"/>
      <c r="E2" s="2089"/>
      <c r="F2" s="601"/>
      <c r="G2" s="2090" t="s">
        <v>1252</v>
      </c>
      <c r="H2" s="2090"/>
      <c r="I2" s="2090"/>
      <c r="J2" s="2090"/>
      <c r="K2" s="2090"/>
      <c r="L2" s="2090"/>
      <c r="M2" s="2090"/>
      <c r="N2" s="2090"/>
      <c r="O2" s="2090"/>
      <c r="P2" s="2090"/>
      <c r="Q2" s="2091" t="s">
        <v>1402</v>
      </c>
      <c r="R2" s="2091"/>
      <c r="S2" s="2091"/>
      <c r="T2" s="2091"/>
      <c r="U2" s="2091"/>
      <c r="V2" s="601" t="s">
        <v>1253</v>
      </c>
      <c r="W2" s="2106" t="str">
        <f>Master!G2&amp;Master!H2</f>
        <v>कार्यालय&amp;राजकीय उच्च माध्यमिक विद्यालय ]चौगाई]टोंक</v>
      </c>
      <c r="X2" s="2106"/>
      <c r="Y2" s="2106"/>
      <c r="Z2" s="2106"/>
      <c r="AA2" s="2106"/>
      <c r="AB2" s="2106"/>
      <c r="AC2" s="2106"/>
      <c r="AD2" s="2106"/>
      <c r="AE2" s="2106"/>
      <c r="AF2" s="2106"/>
      <c r="AG2" s="2089" t="s">
        <v>1254</v>
      </c>
      <c r="AH2" s="2089"/>
      <c r="AI2" s="2089"/>
      <c r="AJ2" s="2089"/>
    </row>
    <row r="3" spans="1:46" ht="15.6">
      <c r="A3" s="601"/>
      <c r="B3" s="601"/>
      <c r="C3" s="601"/>
      <c r="D3" s="601"/>
      <c r="E3" s="601"/>
      <c r="F3" s="601"/>
      <c r="G3" s="2090" t="s">
        <v>1255</v>
      </c>
      <c r="H3" s="2090"/>
      <c r="I3" s="2090"/>
      <c r="J3" s="2090"/>
      <c r="K3" s="2090"/>
      <c r="L3" s="2090"/>
      <c r="M3" s="2089" t="str">
        <f>AO4</f>
        <v>d`".kk xaxoky</v>
      </c>
      <c r="N3" s="2089"/>
      <c r="O3" s="2089"/>
      <c r="P3" s="2089"/>
      <c r="Q3" s="2089"/>
      <c r="R3" s="2089" t="s">
        <v>572</v>
      </c>
      <c r="S3" s="2089"/>
      <c r="T3" s="2092" t="str">
        <f>AP4</f>
        <v>अध्यापक ग्रेड III</v>
      </c>
      <c r="U3" s="2092"/>
      <c r="V3" s="2092"/>
      <c r="W3" s="2092"/>
      <c r="X3" s="2089" t="s">
        <v>1256</v>
      </c>
      <c r="Y3" s="2089"/>
      <c r="Z3" s="2094" t="str">
        <f>Master!E3</f>
        <v>2021-22</v>
      </c>
      <c r="AA3" s="2094"/>
      <c r="AB3" s="2095" t="s">
        <v>1257</v>
      </c>
      <c r="AC3" s="2095"/>
      <c r="AD3" s="2095"/>
      <c r="AE3" s="601"/>
      <c r="AF3" s="601"/>
      <c r="AG3" s="2089" t="s">
        <v>1258</v>
      </c>
      <c r="AH3" s="2089"/>
      <c r="AI3" s="2089"/>
      <c r="AJ3" s="2089"/>
    </row>
    <row r="4" spans="1:46" ht="15.6">
      <c r="A4" s="26"/>
      <c r="B4" s="26"/>
      <c r="C4" s="26"/>
      <c r="D4" s="26"/>
      <c r="E4" s="26"/>
      <c r="F4" s="26"/>
      <c r="G4" s="26"/>
      <c r="H4" s="1795" t="s">
        <v>1259</v>
      </c>
      <c r="I4" s="1795"/>
      <c r="J4" s="1795"/>
      <c r="K4" s="1795"/>
      <c r="L4" s="1795"/>
      <c r="M4" s="26"/>
      <c r="N4" s="26"/>
      <c r="O4" s="26"/>
      <c r="P4" s="26"/>
      <c r="Q4" s="26"/>
      <c r="R4" s="26"/>
      <c r="S4" s="26"/>
      <c r="T4" s="26"/>
      <c r="U4" s="26"/>
      <c r="V4" s="26"/>
      <c r="W4" s="26"/>
      <c r="X4" s="26"/>
      <c r="Y4" s="26"/>
      <c r="Z4" s="26"/>
      <c r="AA4" s="26"/>
      <c r="AB4" s="26"/>
      <c r="AC4" s="26"/>
      <c r="AD4" s="26"/>
      <c r="AE4" s="26"/>
      <c r="AF4" s="26"/>
      <c r="AG4" s="1795" t="s">
        <v>1260</v>
      </c>
      <c r="AH4" s="1795"/>
      <c r="AI4" s="1797">
        <v>868676</v>
      </c>
      <c r="AJ4" s="1797"/>
      <c r="AO4" s="38" t="str">
        <f>IF(ISNA(VLOOKUP($AL7,$AN$5:$AT$104,2,FALSE)),"",VLOOKUP($AL7,$AN$5:$AT$104,2,FALSE))</f>
        <v>d`".kk xaxoky</v>
      </c>
      <c r="AP4" s="38" t="str">
        <f>IF(ISNA(VLOOKUP($AL7,$AN$5:$AT$104,3,FALSE)),"",VLOOKUP($AL7,$AN$5:$AT$104,3,FALSE))</f>
        <v>अध्यापक ग्रेड III</v>
      </c>
      <c r="AQ4" s="38" t="str">
        <f>IF(ISNA(VLOOKUP($AL7,$AN$5:$AT$104,4,FALSE)),"",VLOOKUP($AL7,$AN$5:$AT$104,4,FALSE))</f>
        <v>राउप्रावि गोरधनपुरा</v>
      </c>
      <c r="AR4" s="474">
        <f>IF(ISNA(VLOOKUP($AL7,$AN$5:$AT$104,5,FALSE)),"",VLOOKUP($AL7,$AN$5:$AT$104,5,FALSE))</f>
        <v>34870</v>
      </c>
      <c r="AS4" s="474">
        <f>IF(ISNA(VLOOKUP($AL7,$AN$5:$AT$104,6,FALSE)),"",VLOOKUP($AL7,$AN$5:$AT$104,6,FALSE))</f>
        <v>43455</v>
      </c>
      <c r="AT4" s="474">
        <f>IF(ISNA(VLOOKUP($AL7,$AN$5:$AT$104,7,FALSE)),"",VLOOKUP($AL7,$AN$5:$AT$104,7,FALSE))</f>
        <v>56795</v>
      </c>
    </row>
    <row r="5" spans="1:46" ht="15.6">
      <c r="A5" s="2089"/>
      <c r="B5" s="2089"/>
      <c r="C5" s="2089"/>
      <c r="D5" s="2089"/>
      <c r="E5" s="2089"/>
      <c r="F5" s="2089"/>
      <c r="G5" s="2089"/>
      <c r="H5" s="2089"/>
      <c r="I5" s="2089" t="s">
        <v>1261</v>
      </c>
      <c r="J5" s="2089"/>
      <c r="K5" s="2089"/>
      <c r="L5" s="2089"/>
      <c r="M5" s="2089"/>
      <c r="N5" s="2089"/>
      <c r="O5" s="2089"/>
      <c r="P5" s="2089"/>
      <c r="Q5" s="2089"/>
      <c r="R5" s="2089"/>
      <c r="S5" s="2089"/>
      <c r="T5" s="2089"/>
      <c r="U5" s="2089"/>
      <c r="V5" s="2089"/>
      <c r="W5" s="2089"/>
      <c r="X5" s="2089"/>
      <c r="Y5" s="2089"/>
      <c r="Z5" s="2089"/>
      <c r="AA5" s="2089"/>
      <c r="AB5" s="2089"/>
      <c r="AC5" s="2089"/>
      <c r="AD5" s="2089"/>
      <c r="AE5" s="2089"/>
      <c r="AF5" s="2089"/>
      <c r="AG5" s="2089"/>
      <c r="AH5" s="2089"/>
      <c r="AI5" s="2089"/>
      <c r="AJ5" s="2089"/>
      <c r="AK5" s="2105" t="s">
        <v>1524</v>
      </c>
      <c r="AL5" s="2105"/>
      <c r="AM5" s="2105"/>
      <c r="AN5">
        <v>1</v>
      </c>
      <c r="AO5" s="38" t="str">
        <f>EmpDetail!B4</f>
        <v>fd'ku yky cSjok</v>
      </c>
      <c r="AP5" s="38" t="str">
        <f>EmpDetail!C4</f>
        <v>प्रधानाचार्य</v>
      </c>
      <c r="AQ5" s="38" t="str">
        <f>EmpDetail!D4</f>
        <v>राउमावि चौगाई</v>
      </c>
      <c r="AR5" s="474">
        <f>EmpDetail!E4</f>
        <v>22656</v>
      </c>
      <c r="AS5" s="474">
        <f>EmpDetail!F4</f>
        <v>0</v>
      </c>
      <c r="AT5" s="191">
        <f>IF(AR5="","",DATE(YEAR(AR5-1)+60,(MONTH(AR5-1))+1,0))</f>
        <v>44592</v>
      </c>
    </row>
    <row r="6" spans="1:46" ht="15.6">
      <c r="A6" s="2089" t="s">
        <v>1262</v>
      </c>
      <c r="B6" s="2089"/>
      <c r="C6" s="2089"/>
      <c r="D6" s="2089"/>
      <c r="E6" s="2089"/>
      <c r="F6" s="2089"/>
      <c r="G6" s="2089"/>
      <c r="H6" s="2089"/>
      <c r="I6" s="2089" t="s">
        <v>1263</v>
      </c>
      <c r="J6" s="2089"/>
      <c r="K6" s="2089"/>
      <c r="L6" s="2089"/>
      <c r="M6" s="2089"/>
      <c r="N6" s="2089"/>
      <c r="O6" s="2089"/>
      <c r="P6" s="2089"/>
      <c r="Q6" s="2089"/>
      <c r="R6" s="2089"/>
      <c r="S6" s="2089"/>
      <c r="T6" s="2089"/>
      <c r="U6" s="2089"/>
      <c r="V6" s="2089"/>
      <c r="W6" s="2089"/>
      <c r="X6" s="2089"/>
      <c r="Y6" s="2089"/>
      <c r="Z6" s="2089"/>
      <c r="AA6" s="2089"/>
      <c r="AB6" s="2089"/>
      <c r="AC6" s="2089"/>
      <c r="AD6" s="2089"/>
      <c r="AE6" s="2089"/>
      <c r="AF6" s="2089"/>
      <c r="AG6" s="2089"/>
      <c r="AH6" s="2089"/>
      <c r="AI6" s="2089"/>
      <c r="AJ6" s="2089"/>
      <c r="AK6" s="2105"/>
      <c r="AL6" s="2105"/>
      <c r="AM6" s="2105"/>
      <c r="AN6" s="467">
        <v>2</v>
      </c>
      <c r="AO6" s="38" t="str">
        <f>EmpDetail!B5</f>
        <v>iwj.k pUn y{kdkj</v>
      </c>
      <c r="AP6" s="38" t="str">
        <f>EmpDetail!C5</f>
        <v>व्याख्याता</v>
      </c>
      <c r="AQ6" s="38" t="str">
        <f>EmpDetail!D5</f>
        <v>राउमावि चौगाई</v>
      </c>
      <c r="AR6" s="474">
        <f>EmpDetail!E5</f>
        <v>26122</v>
      </c>
      <c r="AS6" s="474">
        <f>EmpDetail!F5</f>
        <v>0</v>
      </c>
      <c r="AT6" s="191">
        <f t="shared" ref="AT6:AT69" si="0">IF(AR6="","",DATE(YEAR(AR6-1)+60,(MONTH(AR6-1))+1,0))</f>
        <v>48060</v>
      </c>
    </row>
    <row r="7" spans="1:46" ht="18">
      <c r="A7" s="2093"/>
      <c r="B7" s="2093"/>
      <c r="C7" s="2093"/>
      <c r="D7" s="2093"/>
      <c r="E7" s="2093"/>
      <c r="F7" s="2093"/>
      <c r="G7" s="2093"/>
      <c r="H7" s="2093"/>
      <c r="I7" s="2093" t="s">
        <v>1264</v>
      </c>
      <c r="J7" s="2093"/>
      <c r="K7" s="2093"/>
      <c r="L7" s="2093"/>
      <c r="M7" s="2093"/>
      <c r="N7" s="2093"/>
      <c r="O7" s="2093"/>
      <c r="P7" s="2093"/>
      <c r="Q7" s="2093"/>
      <c r="R7" s="2093"/>
      <c r="S7" s="2093" t="s">
        <v>1265</v>
      </c>
      <c r="T7" s="2093"/>
      <c r="U7" s="2093"/>
      <c r="V7" s="2093" t="s">
        <v>1266</v>
      </c>
      <c r="W7" s="2093"/>
      <c r="X7" s="2093"/>
      <c r="Y7" s="2093"/>
      <c r="Z7" s="2093"/>
      <c r="AA7" s="2093" t="s">
        <v>1265</v>
      </c>
      <c r="AB7" s="2093"/>
      <c r="AC7" s="2093"/>
      <c r="AD7" s="2093"/>
      <c r="AE7" s="2093"/>
      <c r="AF7" s="2093"/>
      <c r="AG7" s="2093"/>
      <c r="AH7" s="602"/>
      <c r="AI7" s="2093"/>
      <c r="AJ7" s="2093"/>
      <c r="AL7" s="504">
        <v>33</v>
      </c>
      <c r="AN7" s="467">
        <v>3</v>
      </c>
      <c r="AO7" s="38" t="str">
        <f>EmpDetail!B6</f>
        <v>jktsUnz dqekj tSu</v>
      </c>
      <c r="AP7" s="38" t="str">
        <f>EmpDetail!C6</f>
        <v>व्याख्याता</v>
      </c>
      <c r="AQ7" s="38" t="str">
        <f>EmpDetail!D6</f>
        <v>राउमावि चौगाई</v>
      </c>
      <c r="AR7" s="474">
        <f>EmpDetail!E6</f>
        <v>25095</v>
      </c>
      <c r="AS7" s="474">
        <f>EmpDetail!F6</f>
        <v>0</v>
      </c>
      <c r="AT7" s="191">
        <f t="shared" si="0"/>
        <v>47026</v>
      </c>
    </row>
    <row r="8" spans="1:46" ht="64.2">
      <c r="A8" s="603" t="s">
        <v>276</v>
      </c>
      <c r="B8" s="603" t="s">
        <v>1267</v>
      </c>
      <c r="C8" s="603" t="s">
        <v>1268</v>
      </c>
      <c r="D8" s="603" t="s">
        <v>1269</v>
      </c>
      <c r="E8" s="603" t="s">
        <v>1265</v>
      </c>
      <c r="F8" s="603" t="s">
        <v>1265</v>
      </c>
      <c r="G8" s="603" t="s">
        <v>269</v>
      </c>
      <c r="H8" s="603" t="s">
        <v>1270</v>
      </c>
      <c r="I8" s="603" t="s">
        <v>1271</v>
      </c>
      <c r="J8" s="603" t="s">
        <v>1272</v>
      </c>
      <c r="K8" s="603" t="s">
        <v>1273</v>
      </c>
      <c r="L8" s="603" t="s">
        <v>1274</v>
      </c>
      <c r="M8" s="603" t="s">
        <v>1275</v>
      </c>
      <c r="N8" s="603" t="s">
        <v>1272</v>
      </c>
      <c r="O8" s="603" t="s">
        <v>1273</v>
      </c>
      <c r="P8" s="603" t="s">
        <v>1275</v>
      </c>
      <c r="Q8" s="603" t="s">
        <v>1272</v>
      </c>
      <c r="R8" s="603" t="s">
        <v>1273</v>
      </c>
      <c r="S8" s="603" t="s">
        <v>1276</v>
      </c>
      <c r="T8" s="603" t="s">
        <v>1277</v>
      </c>
      <c r="U8" s="603" t="s">
        <v>1278</v>
      </c>
      <c r="V8" s="603" t="s">
        <v>1279</v>
      </c>
      <c r="W8" s="603" t="s">
        <v>1272</v>
      </c>
      <c r="X8" s="603" t="s">
        <v>1273</v>
      </c>
      <c r="Y8" s="603" t="s">
        <v>1272</v>
      </c>
      <c r="Z8" s="603" t="s">
        <v>1273</v>
      </c>
      <c r="AA8" s="603" t="s">
        <v>1280</v>
      </c>
      <c r="AB8" s="603" t="s">
        <v>1281</v>
      </c>
      <c r="AC8" s="603" t="s">
        <v>1282</v>
      </c>
      <c r="AD8" s="603" t="s">
        <v>1283</v>
      </c>
      <c r="AE8" s="603" t="s">
        <v>1265</v>
      </c>
      <c r="AF8" s="603" t="s">
        <v>1265</v>
      </c>
      <c r="AG8" s="603" t="s">
        <v>1265</v>
      </c>
      <c r="AH8" s="603" t="s">
        <v>1284</v>
      </c>
      <c r="AI8" s="603" t="s">
        <v>1285</v>
      </c>
      <c r="AJ8" s="603" t="s">
        <v>1286</v>
      </c>
      <c r="AN8" s="467">
        <v>4</v>
      </c>
      <c r="AO8" s="38" t="str">
        <f>EmpDetail!B7</f>
        <v>fd'ku yky cSjok</v>
      </c>
      <c r="AP8" s="38" t="str">
        <f>EmpDetail!C7</f>
        <v>व्याख्याता</v>
      </c>
      <c r="AQ8" s="38" t="str">
        <f>EmpDetail!D7</f>
        <v>राउमावि चौगाई</v>
      </c>
      <c r="AR8" s="474">
        <f>EmpDetail!E7</f>
        <v>27217</v>
      </c>
      <c r="AS8" s="474">
        <f>EmpDetail!F7</f>
        <v>0</v>
      </c>
      <c r="AT8" s="191">
        <f t="shared" si="0"/>
        <v>49156</v>
      </c>
    </row>
    <row r="9" spans="1:46" ht="15.6">
      <c r="A9" s="604">
        <v>1</v>
      </c>
      <c r="B9" s="604">
        <v>2</v>
      </c>
      <c r="C9" s="604">
        <v>3</v>
      </c>
      <c r="D9" s="604">
        <v>4</v>
      </c>
      <c r="E9" s="604">
        <v>5</v>
      </c>
      <c r="F9" s="604">
        <v>6</v>
      </c>
      <c r="G9" s="604">
        <v>7</v>
      </c>
      <c r="H9" s="604">
        <v>8</v>
      </c>
      <c r="I9" s="604">
        <v>9</v>
      </c>
      <c r="J9" s="604">
        <v>10</v>
      </c>
      <c r="K9" s="604">
        <v>11</v>
      </c>
      <c r="L9" s="604">
        <v>12</v>
      </c>
      <c r="M9" s="604">
        <v>13</v>
      </c>
      <c r="N9" s="604">
        <v>14</v>
      </c>
      <c r="O9" s="604">
        <v>15</v>
      </c>
      <c r="P9" s="604">
        <v>16</v>
      </c>
      <c r="Q9" s="604">
        <v>17</v>
      </c>
      <c r="R9" s="604">
        <v>18</v>
      </c>
      <c r="S9" s="604">
        <v>19</v>
      </c>
      <c r="T9" s="604">
        <v>20</v>
      </c>
      <c r="U9" s="604">
        <v>21</v>
      </c>
      <c r="V9" s="604">
        <v>22</v>
      </c>
      <c r="W9" s="604">
        <v>23</v>
      </c>
      <c r="X9" s="604">
        <v>24</v>
      </c>
      <c r="Y9" s="604">
        <v>25</v>
      </c>
      <c r="Z9" s="604">
        <v>26</v>
      </c>
      <c r="AA9" s="604">
        <v>27</v>
      </c>
      <c r="AB9" s="604">
        <v>28</v>
      </c>
      <c r="AC9" s="604">
        <v>29</v>
      </c>
      <c r="AD9" s="604">
        <v>30</v>
      </c>
      <c r="AE9" s="604">
        <v>31</v>
      </c>
      <c r="AF9" s="604">
        <v>32</v>
      </c>
      <c r="AG9" s="604">
        <v>33</v>
      </c>
      <c r="AH9" s="604">
        <v>34</v>
      </c>
      <c r="AI9" s="604">
        <v>35</v>
      </c>
      <c r="AJ9" s="604">
        <v>36</v>
      </c>
      <c r="AN9" s="467">
        <v>5</v>
      </c>
      <c r="AO9" s="38" t="str">
        <f>EmpDetail!B8</f>
        <v>lR;ukjk;.k 'kekZ</v>
      </c>
      <c r="AP9" s="38" t="str">
        <f>EmpDetail!C8</f>
        <v>वरिष्ठ अध्यापक</v>
      </c>
      <c r="AQ9" s="38" t="str">
        <f>EmpDetail!D8</f>
        <v>राउमावि चौगाई</v>
      </c>
      <c r="AR9" s="474">
        <f>EmpDetail!E8</f>
        <v>22828</v>
      </c>
      <c r="AS9" s="474">
        <f>EmpDetail!F8</f>
        <v>0</v>
      </c>
      <c r="AT9" s="191">
        <f t="shared" si="0"/>
        <v>44742</v>
      </c>
    </row>
    <row r="10" spans="1:46" ht="15.6">
      <c r="A10" s="607">
        <v>71300</v>
      </c>
      <c r="B10" s="607">
        <v>12300</v>
      </c>
      <c r="C10" s="607">
        <v>0</v>
      </c>
      <c r="D10" s="607">
        <v>5700</v>
      </c>
      <c r="E10" s="607"/>
      <c r="F10" s="607"/>
      <c r="G10" s="605">
        <f>SUM(A10:F10)</f>
        <v>89300</v>
      </c>
      <c r="H10" s="605" t="s">
        <v>1287</v>
      </c>
      <c r="I10" s="607">
        <v>2650</v>
      </c>
      <c r="J10" s="607"/>
      <c r="K10" s="607"/>
      <c r="L10" s="607"/>
      <c r="M10" s="607"/>
      <c r="N10" s="607"/>
      <c r="O10" s="607"/>
      <c r="P10" s="607"/>
      <c r="Q10" s="607"/>
      <c r="R10" s="607"/>
      <c r="S10" s="607"/>
      <c r="T10" s="607"/>
      <c r="U10" s="607"/>
      <c r="V10" s="607">
        <v>4200</v>
      </c>
      <c r="W10" s="607"/>
      <c r="X10" s="607"/>
      <c r="Y10" s="607"/>
      <c r="Z10" s="607"/>
      <c r="AA10" s="607"/>
      <c r="AB10" s="607"/>
      <c r="AC10" s="607">
        <v>875</v>
      </c>
      <c r="AD10" s="607">
        <v>8000</v>
      </c>
      <c r="AE10" s="607"/>
      <c r="AF10" s="607"/>
      <c r="AG10" s="607"/>
      <c r="AH10" s="605">
        <f>SUM(I10:AG10)</f>
        <v>15725</v>
      </c>
      <c r="AI10" s="605">
        <f>G10-AH10</f>
        <v>73575</v>
      </c>
      <c r="AJ10" s="607"/>
      <c r="AN10" s="467">
        <v>6</v>
      </c>
      <c r="AO10" s="38" t="str">
        <f>EmpDetail!B9</f>
        <v>iq"ik tSu</v>
      </c>
      <c r="AP10" s="38" t="str">
        <f>EmpDetail!C9</f>
        <v>वरिष्ठ अध्यापक</v>
      </c>
      <c r="AQ10" s="38" t="str">
        <f>EmpDetail!D9</f>
        <v>राउमावि चौगाई</v>
      </c>
      <c r="AR10" s="474">
        <f>EmpDetail!E9</f>
        <v>23477</v>
      </c>
      <c r="AS10" s="474">
        <f>EmpDetail!F9</f>
        <v>0</v>
      </c>
      <c r="AT10" s="191">
        <f t="shared" si="0"/>
        <v>45412</v>
      </c>
    </row>
    <row r="11" spans="1:46" ht="15.6">
      <c r="A11" s="607">
        <v>71300</v>
      </c>
      <c r="B11" s="607">
        <v>12300</v>
      </c>
      <c r="C11" s="607">
        <v>0</v>
      </c>
      <c r="D11" s="607">
        <v>5700</v>
      </c>
      <c r="E11" s="607"/>
      <c r="F11" s="607"/>
      <c r="G11" s="605">
        <f t="shared" ref="G11:G22" si="1">SUM(A11:F11)</f>
        <v>89300</v>
      </c>
      <c r="H11" s="605" t="s">
        <v>1288</v>
      </c>
      <c r="I11" s="607">
        <v>2650</v>
      </c>
      <c r="J11" s="607"/>
      <c r="K11" s="607"/>
      <c r="L11" s="607"/>
      <c r="M11" s="607"/>
      <c r="N11" s="607"/>
      <c r="O11" s="607"/>
      <c r="P11" s="607"/>
      <c r="Q11" s="607"/>
      <c r="R11" s="607"/>
      <c r="S11" s="607"/>
      <c r="T11" s="607"/>
      <c r="U11" s="607"/>
      <c r="V11" s="607">
        <v>4200</v>
      </c>
      <c r="W11" s="607"/>
      <c r="X11" s="607"/>
      <c r="Y11" s="607"/>
      <c r="Z11" s="607"/>
      <c r="AA11" s="607"/>
      <c r="AB11" s="607"/>
      <c r="AC11" s="607">
        <v>875</v>
      </c>
      <c r="AD11" s="607">
        <v>8000</v>
      </c>
      <c r="AE11" s="607"/>
      <c r="AF11" s="607"/>
      <c r="AG11" s="607"/>
      <c r="AH11" s="605">
        <f t="shared" ref="AH11:AH21" si="2">SUM(I11:AG11)</f>
        <v>15725</v>
      </c>
      <c r="AI11" s="605">
        <f t="shared" ref="AI11:AI22" si="3">G11-AH11</f>
        <v>73575</v>
      </c>
      <c r="AJ11" s="607"/>
      <c r="AN11" s="467">
        <v>7</v>
      </c>
      <c r="AO11" s="38" t="str">
        <f>EmpDetail!B10</f>
        <v>vk'kkjke eh.kk</v>
      </c>
      <c r="AP11" s="38" t="str">
        <f>EmpDetail!C10</f>
        <v>वरिष्ठ अध्यापक</v>
      </c>
      <c r="AQ11" s="38" t="str">
        <f>EmpDetail!D10</f>
        <v>राउमावि चौगाई</v>
      </c>
      <c r="AR11" s="474">
        <f>EmpDetail!E10</f>
        <v>28652</v>
      </c>
      <c r="AS11" s="474">
        <f>EmpDetail!F10</f>
        <v>0</v>
      </c>
      <c r="AT11" s="191">
        <f t="shared" si="0"/>
        <v>50586</v>
      </c>
    </row>
    <row r="12" spans="1:46" ht="15.6">
      <c r="A12" s="607">
        <v>71300</v>
      </c>
      <c r="B12" s="607">
        <v>12300</v>
      </c>
      <c r="C12" s="607">
        <v>0</v>
      </c>
      <c r="D12" s="607">
        <v>5700</v>
      </c>
      <c r="E12" s="607"/>
      <c r="F12" s="607"/>
      <c r="G12" s="605">
        <f t="shared" si="1"/>
        <v>89300</v>
      </c>
      <c r="H12" s="605" t="s">
        <v>1289</v>
      </c>
      <c r="I12" s="607">
        <v>2650</v>
      </c>
      <c r="J12" s="607"/>
      <c r="K12" s="607"/>
      <c r="L12" s="607"/>
      <c r="M12" s="607"/>
      <c r="N12" s="607"/>
      <c r="O12" s="607"/>
      <c r="P12" s="607"/>
      <c r="Q12" s="607"/>
      <c r="R12" s="607"/>
      <c r="S12" s="607"/>
      <c r="T12" s="607"/>
      <c r="U12" s="607"/>
      <c r="V12" s="607">
        <v>4200</v>
      </c>
      <c r="W12" s="607"/>
      <c r="X12" s="607"/>
      <c r="Y12" s="607"/>
      <c r="Z12" s="607"/>
      <c r="AA12" s="607"/>
      <c r="AB12" s="607"/>
      <c r="AC12" s="607">
        <v>875</v>
      </c>
      <c r="AD12" s="607">
        <v>8000</v>
      </c>
      <c r="AE12" s="607"/>
      <c r="AF12" s="607"/>
      <c r="AG12" s="607"/>
      <c r="AH12" s="605">
        <f t="shared" si="2"/>
        <v>15725</v>
      </c>
      <c r="AI12" s="605">
        <f t="shared" si="3"/>
        <v>73575</v>
      </c>
      <c r="AJ12" s="607"/>
      <c r="AN12" s="467">
        <v>8</v>
      </c>
      <c r="AO12" s="38" t="str">
        <f>EmpDetail!B11</f>
        <v>t;iky flag</v>
      </c>
      <c r="AP12" s="38" t="str">
        <f>EmpDetail!C11</f>
        <v>वरिष्ठ अध्यापक</v>
      </c>
      <c r="AQ12" s="38" t="str">
        <f>EmpDetail!D11</f>
        <v>राउमावि चौगाई</v>
      </c>
      <c r="AR12" s="474">
        <f>EmpDetail!E11</f>
        <v>26331</v>
      </c>
      <c r="AS12" s="474">
        <f>EmpDetail!F11</f>
        <v>0</v>
      </c>
      <c r="AT12" s="191">
        <f t="shared" si="0"/>
        <v>48273</v>
      </c>
    </row>
    <row r="13" spans="1:46" ht="15.6">
      <c r="A13" s="607">
        <v>71300</v>
      </c>
      <c r="B13" s="607">
        <v>12300</v>
      </c>
      <c r="C13" s="607">
        <v>0</v>
      </c>
      <c r="D13" s="607">
        <v>5700</v>
      </c>
      <c r="E13" s="607"/>
      <c r="F13" s="607"/>
      <c r="G13" s="605">
        <f t="shared" si="1"/>
        <v>89300</v>
      </c>
      <c r="H13" s="605" t="s">
        <v>1290</v>
      </c>
      <c r="I13" s="607">
        <v>2650</v>
      </c>
      <c r="J13" s="607"/>
      <c r="K13" s="607"/>
      <c r="L13" s="607"/>
      <c r="M13" s="607"/>
      <c r="N13" s="607"/>
      <c r="O13" s="607"/>
      <c r="P13" s="607"/>
      <c r="Q13" s="607"/>
      <c r="R13" s="607"/>
      <c r="S13" s="607"/>
      <c r="T13" s="607"/>
      <c r="U13" s="607"/>
      <c r="V13" s="607">
        <v>4200</v>
      </c>
      <c r="W13" s="607"/>
      <c r="X13" s="607"/>
      <c r="Y13" s="607"/>
      <c r="Z13" s="607"/>
      <c r="AA13" s="607"/>
      <c r="AB13" s="607"/>
      <c r="AC13" s="607">
        <v>875</v>
      </c>
      <c r="AD13" s="607">
        <v>8000</v>
      </c>
      <c r="AE13" s="607"/>
      <c r="AF13" s="607"/>
      <c r="AG13" s="607"/>
      <c r="AH13" s="605">
        <f t="shared" si="2"/>
        <v>15725</v>
      </c>
      <c r="AI13" s="605">
        <f t="shared" si="3"/>
        <v>73575</v>
      </c>
      <c r="AJ13" s="607"/>
      <c r="AN13" s="467">
        <v>9</v>
      </c>
      <c r="AO13" s="38" t="str">
        <f>EmpDetail!B12</f>
        <v>jkeizlkn jsxj</v>
      </c>
      <c r="AP13" s="38" t="str">
        <f>EmpDetail!C12</f>
        <v>वरिष्ठ अध्यापक</v>
      </c>
      <c r="AQ13" s="38" t="str">
        <f>EmpDetail!D12</f>
        <v>राउमावि चौगाई</v>
      </c>
      <c r="AR13" s="474">
        <f>EmpDetail!E12</f>
        <v>28642</v>
      </c>
      <c r="AS13" s="474">
        <f>EmpDetail!F12</f>
        <v>0</v>
      </c>
      <c r="AT13" s="191">
        <f t="shared" si="0"/>
        <v>50556</v>
      </c>
    </row>
    <row r="14" spans="1:46" ht="15.6">
      <c r="A14" s="607">
        <v>71300</v>
      </c>
      <c r="B14" s="607">
        <v>12300</v>
      </c>
      <c r="C14" s="607">
        <v>0</v>
      </c>
      <c r="D14" s="607">
        <v>5700</v>
      </c>
      <c r="E14" s="607"/>
      <c r="F14" s="607"/>
      <c r="G14" s="605">
        <f t="shared" si="1"/>
        <v>89300</v>
      </c>
      <c r="H14" s="605" t="s">
        <v>1291</v>
      </c>
      <c r="I14" s="607">
        <v>2650</v>
      </c>
      <c r="J14" s="607"/>
      <c r="K14" s="607"/>
      <c r="L14" s="607"/>
      <c r="M14" s="607"/>
      <c r="N14" s="607"/>
      <c r="O14" s="607"/>
      <c r="P14" s="607"/>
      <c r="Q14" s="607"/>
      <c r="R14" s="607"/>
      <c r="S14" s="607"/>
      <c r="T14" s="607"/>
      <c r="U14" s="607"/>
      <c r="V14" s="607">
        <v>4200</v>
      </c>
      <c r="W14" s="607"/>
      <c r="X14" s="607"/>
      <c r="Y14" s="607"/>
      <c r="Z14" s="607"/>
      <c r="AA14" s="607"/>
      <c r="AB14" s="607"/>
      <c r="AC14" s="607">
        <v>875</v>
      </c>
      <c r="AD14" s="607">
        <v>8000</v>
      </c>
      <c r="AE14" s="607"/>
      <c r="AF14" s="607"/>
      <c r="AG14" s="607"/>
      <c r="AH14" s="605">
        <f t="shared" si="2"/>
        <v>15725</v>
      </c>
      <c r="AI14" s="605">
        <f t="shared" si="3"/>
        <v>73575</v>
      </c>
      <c r="AJ14" s="607"/>
      <c r="AN14" s="467">
        <v>10</v>
      </c>
      <c r="AO14" s="38" t="str">
        <f>EmpDetail!B13</f>
        <v>egsUnz dqekj tkV</v>
      </c>
      <c r="AP14" s="38" t="str">
        <f>EmpDetail!C13</f>
        <v>शारीरिक शिक्षक</v>
      </c>
      <c r="AQ14" s="38" t="str">
        <f>EmpDetail!D13</f>
        <v>राउमावि चौगाई</v>
      </c>
      <c r="AR14" s="474">
        <f>EmpDetail!E13</f>
        <v>27789</v>
      </c>
      <c r="AS14" s="474">
        <f>EmpDetail!F13</f>
        <v>0</v>
      </c>
      <c r="AT14" s="191">
        <f t="shared" si="0"/>
        <v>49705</v>
      </c>
    </row>
    <row r="15" spans="1:46" ht="15.6">
      <c r="A15" s="607">
        <v>71300</v>
      </c>
      <c r="B15" s="607">
        <v>12300</v>
      </c>
      <c r="C15" s="607">
        <v>0</v>
      </c>
      <c r="D15" s="607">
        <v>5700</v>
      </c>
      <c r="E15" s="607"/>
      <c r="F15" s="607"/>
      <c r="G15" s="605">
        <f t="shared" si="1"/>
        <v>89300</v>
      </c>
      <c r="H15" s="605" t="s">
        <v>1292</v>
      </c>
      <c r="I15" s="607">
        <v>2650</v>
      </c>
      <c r="J15" s="607"/>
      <c r="K15" s="607"/>
      <c r="L15" s="607"/>
      <c r="M15" s="607"/>
      <c r="N15" s="607"/>
      <c r="O15" s="607"/>
      <c r="P15" s="607"/>
      <c r="Q15" s="607"/>
      <c r="R15" s="607"/>
      <c r="S15" s="607"/>
      <c r="T15" s="607"/>
      <c r="U15" s="607"/>
      <c r="V15" s="607">
        <v>4200</v>
      </c>
      <c r="W15" s="607"/>
      <c r="X15" s="607"/>
      <c r="Y15" s="607"/>
      <c r="Z15" s="607"/>
      <c r="AA15" s="607"/>
      <c r="AB15" s="607"/>
      <c r="AC15" s="607">
        <v>875</v>
      </c>
      <c r="AD15" s="607">
        <v>8000</v>
      </c>
      <c r="AE15" s="607"/>
      <c r="AF15" s="607"/>
      <c r="AG15" s="607"/>
      <c r="AH15" s="605">
        <f t="shared" si="2"/>
        <v>15725</v>
      </c>
      <c r="AI15" s="605">
        <f t="shared" si="3"/>
        <v>73575</v>
      </c>
      <c r="AJ15" s="607"/>
      <c r="AN15" s="467">
        <v>11</v>
      </c>
      <c r="AO15" s="38" t="str">
        <f>EmpDetail!B14</f>
        <v>NksVw yky jsxj</v>
      </c>
      <c r="AP15" s="38" t="str">
        <f>EmpDetail!C14</f>
        <v>अध्यापक ग्रेड III</v>
      </c>
      <c r="AQ15" s="38" t="str">
        <f>EmpDetail!D14</f>
        <v>राउमावि चौगाई</v>
      </c>
      <c r="AR15" s="474">
        <f>EmpDetail!E14</f>
        <v>24663</v>
      </c>
      <c r="AS15" s="474">
        <f>EmpDetail!F14</f>
        <v>0</v>
      </c>
      <c r="AT15" s="191">
        <f t="shared" si="0"/>
        <v>46599</v>
      </c>
    </row>
    <row r="16" spans="1:46" ht="15.6">
      <c r="A16" s="607">
        <v>71300</v>
      </c>
      <c r="B16" s="607">
        <v>12300</v>
      </c>
      <c r="C16" s="607">
        <v>0</v>
      </c>
      <c r="D16" s="607">
        <v>5700</v>
      </c>
      <c r="E16" s="607"/>
      <c r="F16" s="607"/>
      <c r="G16" s="605">
        <f t="shared" si="1"/>
        <v>89300</v>
      </c>
      <c r="H16" s="605" t="s">
        <v>1293</v>
      </c>
      <c r="I16" s="607">
        <v>2650</v>
      </c>
      <c r="J16" s="607"/>
      <c r="K16" s="607"/>
      <c r="L16" s="607"/>
      <c r="M16" s="607"/>
      <c r="N16" s="607"/>
      <c r="O16" s="607"/>
      <c r="P16" s="607"/>
      <c r="Q16" s="607"/>
      <c r="R16" s="607"/>
      <c r="S16" s="607"/>
      <c r="T16" s="607"/>
      <c r="U16" s="607"/>
      <c r="V16" s="607">
        <v>4200</v>
      </c>
      <c r="W16" s="607"/>
      <c r="X16" s="607"/>
      <c r="Y16" s="607"/>
      <c r="Z16" s="607"/>
      <c r="AA16" s="607"/>
      <c r="AB16" s="607"/>
      <c r="AC16" s="607">
        <v>875</v>
      </c>
      <c r="AD16" s="607">
        <v>8000</v>
      </c>
      <c r="AE16" s="607"/>
      <c r="AF16" s="607"/>
      <c r="AG16" s="607"/>
      <c r="AH16" s="605">
        <f t="shared" si="2"/>
        <v>15725</v>
      </c>
      <c r="AI16" s="605">
        <f t="shared" si="3"/>
        <v>73575</v>
      </c>
      <c r="AJ16" s="607"/>
      <c r="AN16" s="467">
        <v>12</v>
      </c>
      <c r="AO16" s="38" t="str">
        <f>EmpDetail!B15</f>
        <v>dUgS;k yky egkoj</v>
      </c>
      <c r="AP16" s="38" t="str">
        <f>EmpDetail!C15</f>
        <v>अध्यापक ग्रेड III</v>
      </c>
      <c r="AQ16" s="38" t="str">
        <f>EmpDetail!D15</f>
        <v>राउमावि चौगाई</v>
      </c>
      <c r="AR16" s="474">
        <f>EmpDetail!E15</f>
        <v>22741</v>
      </c>
      <c r="AS16" s="474">
        <f>EmpDetail!F15</f>
        <v>0</v>
      </c>
      <c r="AT16" s="191">
        <f t="shared" si="0"/>
        <v>44681</v>
      </c>
    </row>
    <row r="17" spans="1:46" ht="15.6">
      <c r="A17" s="607">
        <v>71300</v>
      </c>
      <c r="B17" s="607">
        <v>12300</v>
      </c>
      <c r="C17" s="607">
        <v>0</v>
      </c>
      <c r="D17" s="607">
        <v>5700</v>
      </c>
      <c r="E17" s="607"/>
      <c r="F17" s="607"/>
      <c r="G17" s="605">
        <f t="shared" si="1"/>
        <v>89300</v>
      </c>
      <c r="H17" s="605" t="s">
        <v>1294</v>
      </c>
      <c r="I17" s="607">
        <v>2650</v>
      </c>
      <c r="J17" s="607"/>
      <c r="K17" s="607"/>
      <c r="L17" s="607"/>
      <c r="M17" s="607"/>
      <c r="N17" s="607"/>
      <c r="O17" s="607"/>
      <c r="P17" s="607"/>
      <c r="Q17" s="607"/>
      <c r="R17" s="607"/>
      <c r="S17" s="607"/>
      <c r="T17" s="607"/>
      <c r="U17" s="607"/>
      <c r="V17" s="607">
        <v>4200</v>
      </c>
      <c r="W17" s="607"/>
      <c r="X17" s="607"/>
      <c r="Y17" s="607"/>
      <c r="Z17" s="607"/>
      <c r="AA17" s="607"/>
      <c r="AB17" s="607"/>
      <c r="AC17" s="607">
        <v>875</v>
      </c>
      <c r="AD17" s="607">
        <v>8000</v>
      </c>
      <c r="AE17" s="607"/>
      <c r="AF17" s="607"/>
      <c r="AG17" s="607"/>
      <c r="AH17" s="605">
        <f t="shared" si="2"/>
        <v>15725</v>
      </c>
      <c r="AI17" s="605">
        <f t="shared" si="3"/>
        <v>73575</v>
      </c>
      <c r="AJ17" s="607"/>
      <c r="AN17" s="467">
        <v>13</v>
      </c>
      <c r="AO17" s="38" t="str">
        <f>EmpDetail!B16</f>
        <v>prqHkqZt tkV</v>
      </c>
      <c r="AP17" s="38" t="str">
        <f>EmpDetail!C16</f>
        <v>अध्यापक ग्रेड III</v>
      </c>
      <c r="AQ17" s="38" t="str">
        <f>EmpDetail!D16</f>
        <v>राउमावि चौगाई</v>
      </c>
      <c r="AR17" s="474">
        <f>EmpDetail!E16</f>
        <v>27854</v>
      </c>
      <c r="AS17" s="474">
        <f>EmpDetail!F16</f>
        <v>38455</v>
      </c>
      <c r="AT17" s="191">
        <f t="shared" si="0"/>
        <v>49795</v>
      </c>
    </row>
    <row r="18" spans="1:46" ht="15.6">
      <c r="A18" s="607">
        <v>71300</v>
      </c>
      <c r="B18" s="607">
        <v>12300</v>
      </c>
      <c r="C18" s="607">
        <v>0</v>
      </c>
      <c r="D18" s="607">
        <v>5700</v>
      </c>
      <c r="E18" s="607"/>
      <c r="F18" s="607"/>
      <c r="G18" s="605">
        <f t="shared" si="1"/>
        <v>89300</v>
      </c>
      <c r="H18" s="605" t="s">
        <v>1295</v>
      </c>
      <c r="I18" s="607">
        <v>2650</v>
      </c>
      <c r="J18" s="607"/>
      <c r="K18" s="607"/>
      <c r="L18" s="607"/>
      <c r="M18" s="607"/>
      <c r="N18" s="607"/>
      <c r="O18" s="607"/>
      <c r="P18" s="607"/>
      <c r="Q18" s="607"/>
      <c r="R18" s="607"/>
      <c r="S18" s="607"/>
      <c r="T18" s="607"/>
      <c r="U18" s="607"/>
      <c r="V18" s="607">
        <v>4200</v>
      </c>
      <c r="W18" s="607"/>
      <c r="X18" s="607"/>
      <c r="Y18" s="607"/>
      <c r="Z18" s="607"/>
      <c r="AA18" s="607"/>
      <c r="AB18" s="607"/>
      <c r="AC18" s="607">
        <v>875</v>
      </c>
      <c r="AD18" s="607">
        <v>8000</v>
      </c>
      <c r="AE18" s="607"/>
      <c r="AF18" s="607"/>
      <c r="AG18" s="607"/>
      <c r="AH18" s="605">
        <f t="shared" si="2"/>
        <v>15725</v>
      </c>
      <c r="AI18" s="605">
        <f t="shared" si="3"/>
        <v>73575</v>
      </c>
      <c r="AJ18" s="607"/>
      <c r="AN18" s="467">
        <v>14</v>
      </c>
      <c r="AO18" s="38" t="str">
        <f>EmpDetail!B17</f>
        <v>vklsQk [kku</v>
      </c>
      <c r="AP18" s="38" t="str">
        <f>EmpDetail!C17</f>
        <v>अध्यापक ग्रेड III</v>
      </c>
      <c r="AQ18" s="38" t="str">
        <f>EmpDetail!D17</f>
        <v>राउमावि चौगाई</v>
      </c>
      <c r="AR18" s="474">
        <f>EmpDetail!E17</f>
        <v>25943</v>
      </c>
      <c r="AS18" s="474">
        <f>EmpDetail!F17</f>
        <v>0</v>
      </c>
      <c r="AT18" s="191">
        <f t="shared" si="0"/>
        <v>47879</v>
      </c>
    </row>
    <row r="19" spans="1:46" ht="15.6">
      <c r="A19" s="607">
        <v>71300</v>
      </c>
      <c r="B19" s="607">
        <v>12300</v>
      </c>
      <c r="C19" s="607">
        <v>0</v>
      </c>
      <c r="D19" s="607">
        <v>5700</v>
      </c>
      <c r="E19" s="607"/>
      <c r="F19" s="607"/>
      <c r="G19" s="605">
        <f t="shared" si="1"/>
        <v>89300</v>
      </c>
      <c r="H19" s="605" t="s">
        <v>1296</v>
      </c>
      <c r="I19" s="607">
        <v>2650</v>
      </c>
      <c r="J19" s="607"/>
      <c r="K19" s="607"/>
      <c r="L19" s="607"/>
      <c r="M19" s="607"/>
      <c r="N19" s="607"/>
      <c r="O19" s="607"/>
      <c r="P19" s="607"/>
      <c r="Q19" s="607"/>
      <c r="R19" s="607"/>
      <c r="S19" s="607"/>
      <c r="T19" s="607"/>
      <c r="U19" s="607"/>
      <c r="V19" s="607">
        <v>4200</v>
      </c>
      <c r="W19" s="607"/>
      <c r="X19" s="607"/>
      <c r="Y19" s="607"/>
      <c r="Z19" s="607"/>
      <c r="AA19" s="607"/>
      <c r="AB19" s="607"/>
      <c r="AC19" s="607">
        <v>875</v>
      </c>
      <c r="AD19" s="607">
        <v>8000</v>
      </c>
      <c r="AE19" s="607"/>
      <c r="AF19" s="607"/>
      <c r="AG19" s="607"/>
      <c r="AH19" s="605">
        <f t="shared" si="2"/>
        <v>15725</v>
      </c>
      <c r="AI19" s="605">
        <f t="shared" si="3"/>
        <v>73575</v>
      </c>
      <c r="AJ19" s="607"/>
      <c r="AN19" s="467">
        <v>15</v>
      </c>
      <c r="AO19" s="38" t="str">
        <f>EmpDetail!B18</f>
        <v>lq'khyk cSjok</v>
      </c>
      <c r="AP19" s="38" t="str">
        <f>EmpDetail!C18</f>
        <v>कनिष्ठ सहायक</v>
      </c>
      <c r="AQ19" s="38" t="str">
        <f>EmpDetail!D18</f>
        <v>राउमावि चौगाई</v>
      </c>
      <c r="AR19" s="474">
        <f>EmpDetail!E18</f>
        <v>34700</v>
      </c>
      <c r="AS19" s="474">
        <f>EmpDetail!F18</f>
        <v>0</v>
      </c>
      <c r="AT19" s="191">
        <f t="shared" si="0"/>
        <v>56614</v>
      </c>
    </row>
    <row r="20" spans="1:46" ht="15.6">
      <c r="A20" s="607">
        <v>71300</v>
      </c>
      <c r="B20" s="607">
        <v>12300</v>
      </c>
      <c r="C20" s="607">
        <v>0</v>
      </c>
      <c r="D20" s="607">
        <v>5700</v>
      </c>
      <c r="E20" s="607"/>
      <c r="F20" s="607"/>
      <c r="G20" s="605">
        <f t="shared" si="1"/>
        <v>89300</v>
      </c>
      <c r="H20" s="605" t="s">
        <v>1297</v>
      </c>
      <c r="I20" s="607">
        <v>2650</v>
      </c>
      <c r="J20" s="607"/>
      <c r="K20" s="607"/>
      <c r="L20" s="607"/>
      <c r="M20" s="607"/>
      <c r="N20" s="607"/>
      <c r="O20" s="607"/>
      <c r="P20" s="607"/>
      <c r="Q20" s="607"/>
      <c r="R20" s="607"/>
      <c r="S20" s="607"/>
      <c r="T20" s="607"/>
      <c r="U20" s="607"/>
      <c r="V20" s="607">
        <v>4200</v>
      </c>
      <c r="W20" s="607"/>
      <c r="X20" s="607"/>
      <c r="Y20" s="607"/>
      <c r="Z20" s="607"/>
      <c r="AA20" s="607"/>
      <c r="AB20" s="607"/>
      <c r="AC20" s="607">
        <v>875</v>
      </c>
      <c r="AD20" s="607">
        <v>8000</v>
      </c>
      <c r="AE20" s="607"/>
      <c r="AF20" s="607"/>
      <c r="AG20" s="607"/>
      <c r="AH20" s="605">
        <f t="shared" si="2"/>
        <v>15725</v>
      </c>
      <c r="AI20" s="605">
        <f t="shared" si="3"/>
        <v>73575</v>
      </c>
      <c r="AJ20" s="607"/>
      <c r="AN20" s="467">
        <v>16</v>
      </c>
      <c r="AO20" s="38" t="str">
        <f>EmpDetail!B19</f>
        <v>txnh'k izlkn rsyh</v>
      </c>
      <c r="AP20" s="38" t="str">
        <f>EmpDetail!C19</f>
        <v>सहायक कर्मचारी</v>
      </c>
      <c r="AQ20" s="38" t="str">
        <f>EmpDetail!D19</f>
        <v>राउमावि चौगाई</v>
      </c>
      <c r="AR20" s="474">
        <f>EmpDetail!E19</f>
        <v>22801</v>
      </c>
      <c r="AS20" s="474">
        <f>EmpDetail!F19</f>
        <v>0</v>
      </c>
      <c r="AT20" s="191">
        <f t="shared" si="0"/>
        <v>44742</v>
      </c>
    </row>
    <row r="21" spans="1:46" ht="15.6">
      <c r="A21" s="607">
        <v>71300</v>
      </c>
      <c r="B21" s="607">
        <v>12300</v>
      </c>
      <c r="C21" s="607">
        <v>0</v>
      </c>
      <c r="D21" s="607">
        <v>5700</v>
      </c>
      <c r="E21" s="607"/>
      <c r="F21" s="607"/>
      <c r="G21" s="605">
        <f t="shared" si="1"/>
        <v>89300</v>
      </c>
      <c r="H21" s="605" t="s">
        <v>1298</v>
      </c>
      <c r="I21" s="607">
        <v>2650</v>
      </c>
      <c r="J21" s="607"/>
      <c r="K21" s="607"/>
      <c r="L21" s="607"/>
      <c r="M21" s="607"/>
      <c r="N21" s="607"/>
      <c r="O21" s="607"/>
      <c r="P21" s="607"/>
      <c r="Q21" s="607"/>
      <c r="R21" s="607"/>
      <c r="S21" s="607"/>
      <c r="T21" s="607"/>
      <c r="U21" s="607"/>
      <c r="V21" s="607">
        <v>4200</v>
      </c>
      <c r="W21" s="607"/>
      <c r="X21" s="607"/>
      <c r="Y21" s="607"/>
      <c r="Z21" s="607"/>
      <c r="AA21" s="607"/>
      <c r="AB21" s="607"/>
      <c r="AC21" s="607">
        <v>875</v>
      </c>
      <c r="AD21" s="607">
        <v>8000</v>
      </c>
      <c r="AE21" s="607"/>
      <c r="AF21" s="607"/>
      <c r="AG21" s="607"/>
      <c r="AH21" s="605">
        <f t="shared" si="2"/>
        <v>15725</v>
      </c>
      <c r="AI21" s="605">
        <f t="shared" si="3"/>
        <v>73575</v>
      </c>
      <c r="AJ21" s="607"/>
      <c r="AN21" s="467">
        <v>17</v>
      </c>
      <c r="AO21" s="38" t="str">
        <f>EmpDetail!B20</f>
        <v>jfoUnz dqekj tSu</v>
      </c>
      <c r="AP21" s="38" t="str">
        <f>EmpDetail!C20</f>
        <v>अध्यापक ग्रेड III</v>
      </c>
      <c r="AQ21" s="38" t="str">
        <f>EmpDetail!D20</f>
        <v>राउप्रावि मोहिनी</v>
      </c>
      <c r="AR21" s="474">
        <f>EmpDetail!E20</f>
        <v>24708</v>
      </c>
      <c r="AS21" s="474">
        <f>EmpDetail!F20</f>
        <v>0</v>
      </c>
      <c r="AT21" s="191">
        <f t="shared" si="0"/>
        <v>46630</v>
      </c>
    </row>
    <row r="22" spans="1:46" ht="15.6">
      <c r="A22" s="605">
        <f>SUM(A10:A21)</f>
        <v>855600</v>
      </c>
      <c r="B22" s="605">
        <f t="shared" ref="B22:F22" si="4">SUM(B10:B21)</f>
        <v>147600</v>
      </c>
      <c r="C22" s="605">
        <f t="shared" si="4"/>
        <v>0</v>
      </c>
      <c r="D22" s="605">
        <f t="shared" si="4"/>
        <v>68400</v>
      </c>
      <c r="E22" s="605">
        <f t="shared" si="4"/>
        <v>0</v>
      </c>
      <c r="F22" s="605">
        <f t="shared" si="4"/>
        <v>0</v>
      </c>
      <c r="G22" s="605">
        <f t="shared" si="1"/>
        <v>1071600</v>
      </c>
      <c r="H22" s="606" t="s">
        <v>269</v>
      </c>
      <c r="I22" s="605">
        <f t="shared" ref="I22:AH22" si="5">SUM(I10:I21)</f>
        <v>31800</v>
      </c>
      <c r="J22" s="605">
        <f t="shared" si="5"/>
        <v>0</v>
      </c>
      <c r="K22" s="605">
        <f t="shared" si="5"/>
        <v>0</v>
      </c>
      <c r="L22" s="605">
        <f t="shared" si="5"/>
        <v>0</v>
      </c>
      <c r="M22" s="605">
        <f t="shared" si="5"/>
        <v>0</v>
      </c>
      <c r="N22" s="605">
        <f t="shared" si="5"/>
        <v>0</v>
      </c>
      <c r="O22" s="605">
        <f t="shared" si="5"/>
        <v>0</v>
      </c>
      <c r="P22" s="605">
        <f t="shared" si="5"/>
        <v>0</v>
      </c>
      <c r="Q22" s="605">
        <f t="shared" si="5"/>
        <v>0</v>
      </c>
      <c r="R22" s="605">
        <f t="shared" si="5"/>
        <v>0</v>
      </c>
      <c r="S22" s="605">
        <f t="shared" si="5"/>
        <v>0</v>
      </c>
      <c r="T22" s="605">
        <f t="shared" si="5"/>
        <v>0</v>
      </c>
      <c r="U22" s="605">
        <f t="shared" si="5"/>
        <v>0</v>
      </c>
      <c r="V22" s="605">
        <f t="shared" si="5"/>
        <v>50400</v>
      </c>
      <c r="W22" s="605">
        <f t="shared" si="5"/>
        <v>0</v>
      </c>
      <c r="X22" s="605">
        <f t="shared" si="5"/>
        <v>0</v>
      </c>
      <c r="Y22" s="605">
        <f t="shared" si="5"/>
        <v>0</v>
      </c>
      <c r="Z22" s="605">
        <f t="shared" si="5"/>
        <v>0</v>
      </c>
      <c r="AA22" s="605">
        <f t="shared" si="5"/>
        <v>0</v>
      </c>
      <c r="AB22" s="605">
        <f t="shared" si="5"/>
        <v>0</v>
      </c>
      <c r="AC22" s="605">
        <f t="shared" si="5"/>
        <v>10500</v>
      </c>
      <c r="AD22" s="605">
        <f t="shared" si="5"/>
        <v>96000</v>
      </c>
      <c r="AE22" s="605">
        <f t="shared" si="5"/>
        <v>0</v>
      </c>
      <c r="AF22" s="605">
        <f t="shared" si="5"/>
        <v>0</v>
      </c>
      <c r="AG22" s="605">
        <f t="shared" si="5"/>
        <v>0</v>
      </c>
      <c r="AH22" s="605">
        <f t="shared" si="5"/>
        <v>188700</v>
      </c>
      <c r="AI22" s="605">
        <f t="shared" si="3"/>
        <v>882900</v>
      </c>
      <c r="AJ22" s="607"/>
      <c r="AN22" s="467">
        <v>18</v>
      </c>
      <c r="AO22" s="38" t="str">
        <f>EmpDetail!B21</f>
        <v xml:space="preserve"> ';ke lqUnj ckxkSM</v>
      </c>
      <c r="AP22" s="38" t="str">
        <f>EmpDetail!C21</f>
        <v>अध्यापक ग्रेड III</v>
      </c>
      <c r="AQ22" s="38" t="str">
        <f>EmpDetail!D21</f>
        <v>राउप्रावि मोहिनी</v>
      </c>
      <c r="AR22" s="474">
        <f>EmpDetail!E21</f>
        <v>30538</v>
      </c>
      <c r="AS22" s="474">
        <f>EmpDetail!F21</f>
        <v>0</v>
      </c>
      <c r="AT22" s="191">
        <f t="shared" si="0"/>
        <v>52474</v>
      </c>
    </row>
    <row r="23" spans="1:46" ht="15.6">
      <c r="A23" s="26"/>
      <c r="B23" s="26"/>
      <c r="C23" s="26"/>
      <c r="D23" s="26"/>
      <c r="E23" s="26"/>
      <c r="F23" s="26"/>
      <c r="G23" s="26"/>
      <c r="H23" s="26"/>
      <c r="I23" s="26"/>
      <c r="J23" s="26"/>
      <c r="K23" s="26"/>
      <c r="L23" s="26"/>
      <c r="M23" s="26"/>
      <c r="N23" s="26"/>
      <c r="O23" s="26"/>
      <c r="P23" s="26"/>
      <c r="Q23" s="26"/>
      <c r="R23" s="26"/>
      <c r="S23" s="26"/>
      <c r="T23" s="26"/>
      <c r="U23" s="26"/>
      <c r="V23" s="26"/>
      <c r="W23" s="26"/>
      <c r="X23" s="26"/>
      <c r="Y23" s="26"/>
      <c r="Z23" s="26"/>
      <c r="AA23" s="26"/>
      <c r="AB23" s="26"/>
      <c r="AC23" s="26"/>
      <c r="AD23" s="26"/>
      <c r="AE23" s="26"/>
      <c r="AF23" s="26"/>
      <c r="AG23" s="26"/>
      <c r="AH23" s="26"/>
      <c r="AI23" s="26"/>
      <c r="AJ23" s="26"/>
      <c r="AN23" s="467">
        <v>19</v>
      </c>
      <c r="AO23" s="38" t="str">
        <f>EmpDetail!B22</f>
        <v>d`".kk 'kekZ</v>
      </c>
      <c r="AP23" s="38" t="str">
        <f>EmpDetail!C22</f>
        <v>प्रबोधक</v>
      </c>
      <c r="AQ23" s="38" t="str">
        <f>EmpDetail!D22</f>
        <v>राउप्रावि मोहिनी</v>
      </c>
      <c r="AR23" s="474">
        <f>EmpDetail!E22</f>
        <v>26517</v>
      </c>
      <c r="AS23" s="474">
        <f>EmpDetail!F22</f>
        <v>0</v>
      </c>
      <c r="AT23" s="191">
        <f t="shared" si="0"/>
        <v>48457</v>
      </c>
    </row>
    <row r="24" spans="1:46" ht="15.6">
      <c r="A24" s="1795" t="s">
        <v>1299</v>
      </c>
      <c r="B24" s="1795"/>
      <c r="C24" s="1798" t="str">
        <f>M3</f>
        <v>d`".kk xaxoky</v>
      </c>
      <c r="D24" s="1798"/>
      <c r="E24" s="1798"/>
      <c r="F24" s="1798"/>
      <c r="G24" s="1798"/>
      <c r="H24" s="26" t="s">
        <v>572</v>
      </c>
      <c r="I24" s="2097" t="str">
        <f>T3</f>
        <v>अध्यापक ग्रेड III</v>
      </c>
      <c r="J24" s="2097"/>
      <c r="K24" s="2097"/>
      <c r="L24" s="26"/>
      <c r="M24" s="26"/>
      <c r="N24" s="26"/>
      <c r="O24" s="26"/>
      <c r="P24" s="26"/>
      <c r="Q24" s="26"/>
      <c r="R24" s="26"/>
      <c r="S24" s="26"/>
      <c r="T24" s="26"/>
      <c r="U24" s="26"/>
      <c r="V24" s="26"/>
      <c r="W24" s="26"/>
      <c r="X24" s="26"/>
      <c r="Y24" s="26"/>
      <c r="Z24" s="26"/>
      <c r="AA24" s="26"/>
      <c r="AB24" s="26"/>
      <c r="AC24" s="26"/>
      <c r="AD24" s="26"/>
      <c r="AE24" s="26"/>
      <c r="AF24" s="26"/>
      <c r="AG24" s="26"/>
      <c r="AH24" s="26"/>
      <c r="AI24" s="1795"/>
      <c r="AJ24" s="1795"/>
      <c r="AN24" s="467">
        <v>20</v>
      </c>
      <c r="AO24" s="38" t="str">
        <f>EmpDetail!B23</f>
        <v>/keZsUnz pkS/kjh</v>
      </c>
      <c r="AP24" s="38" t="str">
        <f>EmpDetail!C23</f>
        <v>अध्यापक ग्रेड III</v>
      </c>
      <c r="AQ24" s="38" t="str">
        <f>EmpDetail!D23</f>
        <v>राउप्रावि गोरधनपुरा</v>
      </c>
      <c r="AR24" s="474">
        <f>EmpDetail!E23</f>
        <v>32937</v>
      </c>
      <c r="AS24" s="474">
        <f>EmpDetail!F23</f>
        <v>0</v>
      </c>
      <c r="AT24" s="191">
        <f t="shared" si="0"/>
        <v>54878</v>
      </c>
    </row>
    <row r="25" spans="1:46" ht="15.6">
      <c r="A25" s="26" t="s">
        <v>283</v>
      </c>
      <c r="B25" s="2098" t="str">
        <f>Master!H3&amp;Master!I3&amp;Master!J3&amp;Master!E3&amp;"/"</f>
        <v>राउमावि/चौगाई/संस्था/2021-22/</v>
      </c>
      <c r="C25" s="2098"/>
      <c r="D25" s="2098"/>
      <c r="E25" s="2098"/>
      <c r="F25" s="2098"/>
      <c r="G25" s="2098"/>
      <c r="H25" s="1795" t="s">
        <v>226</v>
      </c>
      <c r="I25" s="1795"/>
      <c r="J25" s="2099">
        <f ca="1">TODAY()</f>
        <v>44369</v>
      </c>
      <c r="K25" s="2100"/>
      <c r="L25" s="26"/>
      <c r="M25" s="26"/>
      <c r="N25" s="26"/>
      <c r="O25" s="26"/>
      <c r="P25" s="26"/>
      <c r="Q25" s="26"/>
      <c r="R25" s="26"/>
      <c r="S25" s="26"/>
      <c r="T25" s="26"/>
      <c r="U25" s="26"/>
      <c r="V25" s="26"/>
      <c r="W25" s="26"/>
      <c r="X25" s="26"/>
      <c r="Y25" s="26"/>
      <c r="Z25" s="26"/>
      <c r="AA25" s="26"/>
      <c r="AB25" s="26"/>
      <c r="AC25" s="26"/>
      <c r="AD25" s="26"/>
      <c r="AE25" s="26"/>
      <c r="AF25" s="26"/>
      <c r="AG25" s="26"/>
      <c r="AH25" s="2101" t="str">
        <f>Master!B2</f>
        <v>प्रधानाचार्य</v>
      </c>
      <c r="AI25" s="2101"/>
      <c r="AJ25" s="2101"/>
      <c r="AN25" s="467">
        <v>21</v>
      </c>
      <c r="AO25" s="38" t="str">
        <f>EmpDetail!B24</f>
        <v>izgykn ekyh</v>
      </c>
      <c r="AP25" s="38" t="str">
        <f>EmpDetail!C24</f>
        <v>प्रबोधक</v>
      </c>
      <c r="AQ25" s="38" t="str">
        <f>EmpDetail!D24</f>
        <v>राउप्रावि गोरधनपुरा</v>
      </c>
      <c r="AR25" s="474">
        <f>EmpDetail!E24</f>
        <v>27248</v>
      </c>
      <c r="AS25" s="474">
        <f>EmpDetail!F24</f>
        <v>0</v>
      </c>
      <c r="AT25" s="191">
        <f t="shared" si="0"/>
        <v>49187</v>
      </c>
    </row>
    <row r="26" spans="1:46" ht="29.25" customHeight="1">
      <c r="A26" s="2102" t="s">
        <v>1300</v>
      </c>
      <c r="B26" s="2102"/>
      <c r="C26" s="2102"/>
      <c r="D26" s="2102"/>
      <c r="E26" s="2084" t="s">
        <v>1301</v>
      </c>
      <c r="F26" s="2084"/>
      <c r="G26" s="2103">
        <f>AI4</f>
        <v>868676</v>
      </c>
      <c r="H26" s="2103"/>
      <c r="I26" s="1898" t="s">
        <v>1302</v>
      </c>
      <c r="J26" s="1898"/>
      <c r="K26" s="1898"/>
      <c r="L26" s="2104" t="str">
        <f>C24</f>
        <v>d`".kk xaxoky</v>
      </c>
      <c r="M26" s="2104"/>
      <c r="N26" s="2104"/>
      <c r="O26" s="2104"/>
      <c r="P26" s="26"/>
      <c r="Q26" s="26"/>
      <c r="R26" s="26"/>
      <c r="S26" s="26"/>
      <c r="T26" s="26"/>
      <c r="U26" s="26"/>
      <c r="V26" s="26"/>
      <c r="W26" s="26"/>
      <c r="X26" s="26"/>
      <c r="Y26" s="26"/>
      <c r="Z26" s="26"/>
      <c r="AA26" s="26"/>
      <c r="AB26" s="26"/>
      <c r="AC26" s="26"/>
      <c r="AD26" s="26"/>
      <c r="AE26" s="26"/>
      <c r="AF26" s="26"/>
      <c r="AG26" s="26"/>
      <c r="AH26" s="2096" t="str">
        <f>Master!B3</f>
        <v xml:space="preserve">राजकीय उच्च माध्यमिक विद्यालय </v>
      </c>
      <c r="AI26" s="2096"/>
      <c r="AJ26" s="2096"/>
      <c r="AN26" s="467">
        <v>22</v>
      </c>
      <c r="AO26" s="38" t="str">
        <f>EmpDetail!B25</f>
        <v>jken;ky xqtZj</v>
      </c>
      <c r="AP26" s="38" t="str">
        <f>EmpDetail!C25</f>
        <v>प्रबोधक</v>
      </c>
      <c r="AQ26" s="38" t="str">
        <f>EmpDetail!D25</f>
        <v>राउप्रावि सोंदीफल</v>
      </c>
      <c r="AR26" s="474">
        <f>EmpDetail!E25</f>
        <v>28355</v>
      </c>
      <c r="AS26" s="474">
        <f>EmpDetail!F25</f>
        <v>0</v>
      </c>
      <c r="AT26" s="191">
        <f t="shared" si="0"/>
        <v>50283</v>
      </c>
    </row>
    <row r="27" spans="1:46" ht="15.6">
      <c r="A27" s="26"/>
      <c r="B27" s="26"/>
      <c r="C27" s="26"/>
      <c r="D27" s="26"/>
      <c r="E27" s="1798" t="s">
        <v>1303</v>
      </c>
      <c r="F27" s="1798"/>
      <c r="G27" s="1798"/>
      <c r="H27" s="1798"/>
      <c r="I27" s="1798"/>
      <c r="J27" s="1798"/>
      <c r="K27" s="1798"/>
      <c r="L27" s="1798"/>
      <c r="M27" s="1798"/>
      <c r="N27" s="1798"/>
      <c r="O27" s="1798"/>
      <c r="P27" s="1798"/>
      <c r="Q27" s="1798"/>
      <c r="R27" s="26"/>
      <c r="S27" s="26"/>
      <c r="T27" s="26"/>
      <c r="U27" s="26"/>
      <c r="V27" s="26"/>
      <c r="W27" s="26"/>
      <c r="X27" s="26"/>
      <c r="Y27" s="26"/>
      <c r="Z27" s="26"/>
      <c r="AA27" s="26"/>
      <c r="AB27" s="26"/>
      <c r="AC27" s="26"/>
      <c r="AD27" s="26"/>
      <c r="AE27" s="26"/>
      <c r="AF27" s="26"/>
      <c r="AG27" s="26"/>
      <c r="AH27" s="2101" t="str">
        <f>Master!B4</f>
        <v>चौगाई]टोंक</v>
      </c>
      <c r="AI27" s="2101"/>
      <c r="AJ27" s="2101"/>
      <c r="AN27" s="467">
        <v>23</v>
      </c>
      <c r="AO27" s="38" t="str">
        <f>EmpDetail!B26</f>
        <v>vkSeizdk'k tkV</v>
      </c>
      <c r="AP27" s="38" t="str">
        <f>EmpDetail!C26</f>
        <v>अध्यापक ग्रेड III</v>
      </c>
      <c r="AQ27" s="38" t="str">
        <f>EmpDetail!D26</f>
        <v>राउप्रावि सोंदीफल</v>
      </c>
      <c r="AR27" s="474">
        <f>EmpDetail!E26</f>
        <v>30255</v>
      </c>
      <c r="AS27" s="474">
        <f>EmpDetail!F26</f>
        <v>0</v>
      </c>
      <c r="AT27" s="191">
        <f t="shared" si="0"/>
        <v>52170</v>
      </c>
    </row>
    <row r="28" spans="1:46" ht="15.6">
      <c r="A28" s="26"/>
      <c r="B28" s="26"/>
      <c r="C28" s="26"/>
      <c r="D28" s="26"/>
      <c r="E28" s="1798" t="s">
        <v>1304</v>
      </c>
      <c r="F28" s="1798"/>
      <c r="G28" s="1798"/>
      <c r="H28" s="1798"/>
      <c r="I28" s="1798"/>
      <c r="J28" s="1798"/>
      <c r="K28" s="1798"/>
      <c r="L28" s="1798"/>
      <c r="M28" s="1798"/>
      <c r="N28" s="1798"/>
      <c r="O28" s="1798"/>
      <c r="P28" s="1798"/>
      <c r="Q28" s="1798"/>
      <c r="R28" s="26"/>
      <c r="S28" s="26"/>
      <c r="T28" s="26"/>
      <c r="U28" s="26"/>
      <c r="V28" s="26"/>
      <c r="W28" s="26"/>
      <c r="X28" s="26"/>
      <c r="Y28" s="26"/>
      <c r="Z28" s="26"/>
      <c r="AA28" s="26"/>
      <c r="AB28" s="26"/>
      <c r="AC28" s="26"/>
      <c r="AD28" s="26"/>
      <c r="AE28" s="26"/>
      <c r="AF28" s="26"/>
      <c r="AG28" s="26"/>
      <c r="AH28" s="1795"/>
      <c r="AI28" s="1795"/>
      <c r="AJ28" s="1795"/>
      <c r="AN28" s="467">
        <v>24</v>
      </c>
      <c r="AO28" s="38" t="str">
        <f>EmpDetail!B27</f>
        <v>vthr flag</v>
      </c>
      <c r="AP28" s="38" t="str">
        <f>EmpDetail!C27</f>
        <v>अध्यापक ग्रेड III</v>
      </c>
      <c r="AQ28" s="38" t="str">
        <f>EmpDetail!D27</f>
        <v>राप्रावि जानकीवल्लभपुरा</v>
      </c>
      <c r="AR28" s="474">
        <f>EmpDetail!E27</f>
        <v>31997</v>
      </c>
      <c r="AS28" s="474">
        <f>EmpDetail!F27</f>
        <v>0</v>
      </c>
      <c r="AT28" s="191">
        <f t="shared" si="0"/>
        <v>53935</v>
      </c>
    </row>
    <row r="29" spans="1:46" ht="15.6">
      <c r="A29" s="26"/>
      <c r="B29" s="26"/>
      <c r="C29" s="26"/>
      <c r="D29" s="26"/>
      <c r="E29" s="1798" t="s">
        <v>1305</v>
      </c>
      <c r="F29" s="1798"/>
      <c r="G29" s="1798"/>
      <c r="H29" s="1798"/>
      <c r="I29" s="1798"/>
      <c r="J29" s="468"/>
      <c r="K29" s="468"/>
      <c r="L29" s="468"/>
      <c r="M29" s="468"/>
      <c r="N29" s="468"/>
      <c r="O29" s="468"/>
      <c r="P29" s="468"/>
      <c r="Q29" s="468"/>
      <c r="R29" s="26"/>
      <c r="S29" s="26"/>
      <c r="T29" s="26"/>
      <c r="U29" s="26"/>
      <c r="V29" s="26"/>
      <c r="W29" s="26"/>
      <c r="X29" s="26"/>
      <c r="Y29" s="26"/>
      <c r="Z29" s="26"/>
      <c r="AA29" s="26"/>
      <c r="AB29" s="26"/>
      <c r="AC29" s="26"/>
      <c r="AD29" s="26"/>
      <c r="AE29" s="26"/>
      <c r="AF29" s="26"/>
      <c r="AG29" s="26"/>
      <c r="AH29" s="26"/>
      <c r="AI29" s="26"/>
      <c r="AJ29" s="26"/>
      <c r="AN29" s="467">
        <v>25</v>
      </c>
      <c r="AO29" s="38" t="str">
        <f>EmpDetail!B28</f>
        <v>eq[rkj eha;k</v>
      </c>
      <c r="AP29" s="38" t="str">
        <f>EmpDetail!C28</f>
        <v>प्रबोधक</v>
      </c>
      <c r="AQ29" s="38" t="str">
        <f>EmpDetail!D28</f>
        <v>राप्रावि जानकीवल्लभपुरा</v>
      </c>
      <c r="AR29" s="474">
        <f>EmpDetail!E28</f>
        <v>27945</v>
      </c>
      <c r="AS29" s="474">
        <f>EmpDetail!F28</f>
        <v>0</v>
      </c>
      <c r="AT29" s="191">
        <f t="shared" si="0"/>
        <v>49887</v>
      </c>
    </row>
    <row r="30" spans="1:46" ht="15.6">
      <c r="A30" s="87"/>
      <c r="B30" s="87"/>
      <c r="C30" s="87"/>
      <c r="D30" s="87"/>
      <c r="E30" s="87"/>
      <c r="F30" s="87"/>
      <c r="G30" s="87"/>
      <c r="H30" s="87"/>
      <c r="I30" s="87"/>
      <c r="J30" s="87"/>
      <c r="K30" s="87"/>
      <c r="L30" s="87"/>
      <c r="M30" s="87"/>
      <c r="N30" s="87"/>
      <c r="O30" s="87"/>
      <c r="P30" s="87"/>
      <c r="Q30" s="87"/>
      <c r="R30" s="87"/>
      <c r="S30" s="87"/>
      <c r="T30" s="87"/>
      <c r="U30" s="87"/>
      <c r="V30" s="87"/>
      <c r="W30" s="87"/>
      <c r="X30" s="87"/>
      <c r="Y30" s="87"/>
      <c r="Z30" s="87"/>
      <c r="AA30" s="87"/>
      <c r="AB30" s="87"/>
      <c r="AC30" s="87"/>
      <c r="AD30" s="87"/>
      <c r="AE30" s="87"/>
      <c r="AF30" s="87"/>
      <c r="AG30" s="87"/>
      <c r="AH30" s="87"/>
      <c r="AI30" s="87"/>
      <c r="AJ30" s="87"/>
      <c r="AN30" s="467">
        <v>26</v>
      </c>
      <c r="AO30" s="38" t="str">
        <f>EmpDetail!B29</f>
        <v xml:space="preserve">eks0 tehy </v>
      </c>
      <c r="AP30" s="38" t="str">
        <f>EmpDetail!C29</f>
        <v>प्रबोधक</v>
      </c>
      <c r="AQ30" s="38" t="str">
        <f>EmpDetail!D29</f>
        <v>राप्रावि रसूलपुरा</v>
      </c>
      <c r="AR30" s="474">
        <f>EmpDetail!E29</f>
        <v>25096</v>
      </c>
      <c r="AS30" s="474">
        <f>EmpDetail!F29</f>
        <v>0</v>
      </c>
      <c r="AT30" s="191">
        <f t="shared" si="0"/>
        <v>47026</v>
      </c>
    </row>
    <row r="31" spans="1:46">
      <c r="AN31" s="467">
        <v>27</v>
      </c>
      <c r="AO31" s="38" t="str">
        <f>EmpDetail!B30</f>
        <v>lkaojey tkV</v>
      </c>
      <c r="AP31" s="38" t="str">
        <f>EmpDetail!C30</f>
        <v>अध्यापक ग्रेड III</v>
      </c>
      <c r="AQ31" s="38" t="str">
        <f>EmpDetail!D30</f>
        <v>राप्रावि रसूलपुरा</v>
      </c>
      <c r="AR31" s="474">
        <f>EmpDetail!E30</f>
        <v>33666</v>
      </c>
      <c r="AS31" s="474">
        <f>EmpDetail!F30</f>
        <v>0</v>
      </c>
      <c r="AT31" s="191">
        <f t="shared" si="0"/>
        <v>55609</v>
      </c>
    </row>
    <row r="32" spans="1:46">
      <c r="AN32" s="467">
        <v>28</v>
      </c>
      <c r="AO32" s="38" t="str">
        <f>EmpDetail!B31</f>
        <v>pkS/kjh eksuk jkekorkj</v>
      </c>
      <c r="AP32" s="38" t="str">
        <f>EmpDetail!C31</f>
        <v>अध्यापक ग्रेड III</v>
      </c>
      <c r="AQ32" s="38" t="str">
        <f>EmpDetail!D31</f>
        <v>राप्रावि मोहिनी ढाणी बाढ</v>
      </c>
      <c r="AR32" s="474">
        <f>EmpDetail!E31</f>
        <v>32878</v>
      </c>
      <c r="AS32" s="474">
        <f>EmpDetail!F31</f>
        <v>0</v>
      </c>
      <c r="AT32" s="191">
        <f t="shared" si="0"/>
        <v>54819</v>
      </c>
    </row>
    <row r="33" spans="40:46">
      <c r="AN33" s="467">
        <v>29</v>
      </c>
      <c r="AO33" s="38" t="str">
        <f>EmpDetail!B32</f>
        <v>rkjkpUn tk;loky</v>
      </c>
      <c r="AP33" s="38" t="str">
        <f>EmpDetail!C32</f>
        <v>प्रबोधक</v>
      </c>
      <c r="AQ33" s="38" t="str">
        <f>EmpDetail!D32</f>
        <v>राप्रावि मोहिनी ढाणी बाढ</v>
      </c>
      <c r="AR33" s="474">
        <f>EmpDetail!E32</f>
        <v>28075</v>
      </c>
      <c r="AS33" s="474">
        <f>EmpDetail!F32</f>
        <v>0</v>
      </c>
      <c r="AT33" s="191">
        <f t="shared" si="0"/>
        <v>50009</v>
      </c>
    </row>
    <row r="34" spans="40:46">
      <c r="AN34" s="467">
        <v>30</v>
      </c>
      <c r="AO34" s="38" t="str">
        <f>EmpDetail!B33</f>
        <v>jketl ;kno</v>
      </c>
      <c r="AP34" s="38" t="str">
        <f>EmpDetail!C33</f>
        <v>अध्यापक ग्रेड III</v>
      </c>
      <c r="AQ34" s="38" t="str">
        <f>EmpDetail!D33</f>
        <v>राप्रावि बैरवा ढाणी सोन्दीफल</v>
      </c>
      <c r="AR34" s="474">
        <f>EmpDetail!E33</f>
        <v>25731</v>
      </c>
      <c r="AS34" s="474">
        <f>EmpDetail!F33</f>
        <v>0</v>
      </c>
      <c r="AT34" s="191">
        <f t="shared" si="0"/>
        <v>47664</v>
      </c>
    </row>
    <row r="35" spans="40:46">
      <c r="AN35" s="467">
        <v>31</v>
      </c>
      <c r="AO35" s="38" t="str">
        <f>EmpDetail!B34</f>
        <v>dtksMey eh.kk</v>
      </c>
      <c r="AP35" s="38" t="str">
        <f>EmpDetail!C34</f>
        <v>अध्यापक ग्रेड III</v>
      </c>
      <c r="AQ35" s="38" t="str">
        <f>EmpDetail!D34</f>
        <v>राप्रावि बैरवा ढाणी सोन्दीफल</v>
      </c>
      <c r="AR35" s="474">
        <f>EmpDetail!E34</f>
        <v>33055</v>
      </c>
      <c r="AS35" s="474">
        <f>EmpDetail!F34</f>
        <v>0</v>
      </c>
      <c r="AT35" s="191">
        <f t="shared" si="0"/>
        <v>54969</v>
      </c>
    </row>
    <row r="36" spans="40:46">
      <c r="AN36" s="467">
        <v>32</v>
      </c>
      <c r="AO36" s="38" t="str">
        <f>EmpDetail!B35</f>
        <v>/kaut; xkSRre</v>
      </c>
      <c r="AP36" s="38" t="str">
        <f>EmpDetail!C35</f>
        <v>अध्यापक ग्रेड III</v>
      </c>
      <c r="AQ36" s="38" t="str">
        <f>EmpDetail!D35</f>
        <v>राउप्रावि गोरधनपुरा</v>
      </c>
      <c r="AR36" s="474">
        <f>EmpDetail!E35</f>
        <v>31649</v>
      </c>
      <c r="AS36" s="474">
        <f>EmpDetail!F35</f>
        <v>43193</v>
      </c>
      <c r="AT36" s="191">
        <f t="shared" si="0"/>
        <v>53570</v>
      </c>
    </row>
    <row r="37" spans="40:46">
      <c r="AN37" s="467">
        <v>33</v>
      </c>
      <c r="AO37" s="38" t="str">
        <f>EmpDetail!B36</f>
        <v>d`".kk xaxoky</v>
      </c>
      <c r="AP37" s="38" t="str">
        <f>EmpDetail!C36</f>
        <v>अध्यापक ग्रेड III</v>
      </c>
      <c r="AQ37" s="38" t="str">
        <f>EmpDetail!D36</f>
        <v>राउप्रावि गोरधनपुरा</v>
      </c>
      <c r="AR37" s="474">
        <f>EmpDetail!E36</f>
        <v>34870</v>
      </c>
      <c r="AS37" s="474">
        <f>EmpDetail!F36</f>
        <v>43455</v>
      </c>
      <c r="AT37" s="191">
        <f t="shared" si="0"/>
        <v>56795</v>
      </c>
    </row>
    <row r="38" spans="40:46">
      <c r="AN38" s="467">
        <v>34</v>
      </c>
      <c r="AO38" s="38" t="str">
        <f>EmpDetail!B37</f>
        <v>n'kjFk dqekj ;kno</v>
      </c>
      <c r="AP38" s="38" t="str">
        <f>EmpDetail!C37</f>
        <v>अध्यापक ग्रेड III</v>
      </c>
      <c r="AQ38" s="38" t="str">
        <f>EmpDetail!D37</f>
        <v>राउप्रावि सोंदीफल</v>
      </c>
      <c r="AR38" s="474">
        <f>EmpDetail!E37</f>
        <v>33239</v>
      </c>
      <c r="AS38" s="474">
        <f>EmpDetail!F37</f>
        <v>43372</v>
      </c>
      <c r="AT38" s="191">
        <f t="shared" si="0"/>
        <v>55153</v>
      </c>
    </row>
    <row r="39" spans="40:46">
      <c r="AN39" s="467">
        <v>35</v>
      </c>
      <c r="AO39" s="38" t="str">
        <f>EmpDetail!B38</f>
        <v>d`".k yky tkV</v>
      </c>
      <c r="AP39" s="38" t="str">
        <f>EmpDetail!C38</f>
        <v>अध्यापक ग्रेड III</v>
      </c>
      <c r="AQ39" s="38" t="str">
        <f>EmpDetail!D38</f>
        <v>राउप्रावि सोंदीफल</v>
      </c>
      <c r="AR39" s="474">
        <f>EmpDetail!E38</f>
        <v>33072</v>
      </c>
      <c r="AS39" s="474">
        <f>EmpDetail!F38</f>
        <v>43375</v>
      </c>
      <c r="AT39" s="191">
        <f t="shared" si="0"/>
        <v>55000</v>
      </c>
    </row>
    <row r="40" spans="40:46">
      <c r="AN40" s="467">
        <v>36</v>
      </c>
      <c r="AO40" s="38" t="str">
        <f>EmpDetail!B39</f>
        <v>nhisUnz dqekj iztkir</v>
      </c>
      <c r="AP40" s="38" t="str">
        <f>EmpDetail!C39</f>
        <v>अध्यापक ग्रेड III</v>
      </c>
      <c r="AQ40" s="38" t="str">
        <f>EmpDetail!D39</f>
        <v>राउप्रावि सोंदीफल</v>
      </c>
      <c r="AR40" s="474">
        <f>EmpDetail!E39</f>
        <v>34527</v>
      </c>
      <c r="AS40" s="474">
        <f>EmpDetail!F39</f>
        <v>43462</v>
      </c>
      <c r="AT40" s="191">
        <f t="shared" si="0"/>
        <v>56461</v>
      </c>
    </row>
    <row r="41" spans="40:46">
      <c r="AN41" s="467">
        <v>37</v>
      </c>
      <c r="AO41" s="38" t="str">
        <f>EmpDetail!B40</f>
        <v>uohu dqekj</v>
      </c>
      <c r="AP41" s="38" t="str">
        <f>EmpDetail!C40</f>
        <v>अध्यापक ग्रेड III</v>
      </c>
      <c r="AQ41" s="38" t="str">
        <f>EmpDetail!D40</f>
        <v>राउप्रावि मोहिनी</v>
      </c>
      <c r="AR41" s="474">
        <f>EmpDetail!E40</f>
        <v>34802</v>
      </c>
      <c r="AS41" s="474">
        <f>EmpDetail!F40</f>
        <v>43455</v>
      </c>
      <c r="AT41" s="191">
        <f t="shared" si="0"/>
        <v>56734</v>
      </c>
    </row>
    <row r="42" spans="40:46">
      <c r="AN42" s="467">
        <v>38</v>
      </c>
      <c r="AO42" s="38" t="str">
        <f>EmpDetail!B41</f>
        <v>ehrs'k dqekj 'kekZ</v>
      </c>
      <c r="AP42" s="38" t="str">
        <f>EmpDetail!C41</f>
        <v>अध्यापक ग्रेड III</v>
      </c>
      <c r="AQ42" s="38" t="str">
        <f>EmpDetail!D41</f>
        <v>राउप्रावि मोहिनी</v>
      </c>
      <c r="AR42" s="474">
        <f>EmpDetail!E41</f>
        <v>32733</v>
      </c>
      <c r="AS42" s="474">
        <f>EmpDetail!F41</f>
        <v>43192</v>
      </c>
      <c r="AT42" s="191">
        <f t="shared" si="0"/>
        <v>54666</v>
      </c>
    </row>
    <row r="43" spans="40:46">
      <c r="AN43" s="467">
        <v>39</v>
      </c>
      <c r="AO43" s="38" t="str">
        <f>EmpDetail!B42</f>
        <v>eUtw eh.kk</v>
      </c>
      <c r="AP43" s="38" t="str">
        <f>EmpDetail!C42</f>
        <v>वरिष्ठ अध्यापक</v>
      </c>
      <c r="AQ43" s="38" t="str">
        <f>EmpDetail!D42</f>
        <v>राउप्रावि गोरधनपुरा</v>
      </c>
      <c r="AR43" s="474">
        <f>EmpDetail!E42</f>
        <v>33244</v>
      </c>
      <c r="AS43" s="474">
        <f>EmpDetail!F42</f>
        <v>43371</v>
      </c>
      <c r="AT43" s="191">
        <f t="shared" si="0"/>
        <v>55184</v>
      </c>
    </row>
    <row r="44" spans="40:46">
      <c r="AN44" s="467">
        <v>40</v>
      </c>
      <c r="AO44" s="38" t="str">
        <f>EmpDetail!B43</f>
        <v>eatw pkS/kjh</v>
      </c>
      <c r="AP44" s="38" t="str">
        <f>EmpDetail!C43</f>
        <v>वरिष्ठ अध्यापक</v>
      </c>
      <c r="AQ44" s="38" t="str">
        <f>EmpDetail!D43</f>
        <v>राउप्रावि सोंदीफल</v>
      </c>
      <c r="AR44" s="474">
        <f>EmpDetail!E43</f>
        <v>33454</v>
      </c>
      <c r="AS44" s="474">
        <f>EmpDetail!F43</f>
        <v>44103</v>
      </c>
      <c r="AT44" s="191">
        <f t="shared" si="0"/>
        <v>55396</v>
      </c>
    </row>
    <row r="45" spans="40:46">
      <c r="AN45" s="467">
        <v>41</v>
      </c>
      <c r="AO45" s="38">
        <f>EmpDetail!B44</f>
        <v>0</v>
      </c>
      <c r="AP45" s="38">
        <f>EmpDetail!C44</f>
        <v>0</v>
      </c>
      <c r="AQ45" s="38">
        <f>EmpDetail!D44</f>
        <v>0</v>
      </c>
      <c r="AR45" s="474">
        <f>EmpDetail!E44</f>
        <v>0</v>
      </c>
      <c r="AS45" s="474">
        <f>EmpDetail!F44</f>
        <v>0</v>
      </c>
      <c r="AT45" s="191" t="e">
        <f t="shared" si="0"/>
        <v>#NUM!</v>
      </c>
    </row>
    <row r="46" spans="40:46">
      <c r="AN46" s="467">
        <v>42</v>
      </c>
      <c r="AO46" s="38">
        <f>EmpDetail!B45</f>
        <v>0</v>
      </c>
      <c r="AP46" s="38">
        <f>EmpDetail!C45</f>
        <v>0</v>
      </c>
      <c r="AQ46" s="38">
        <f>EmpDetail!D45</f>
        <v>0</v>
      </c>
      <c r="AR46" s="474">
        <f>EmpDetail!E45</f>
        <v>0</v>
      </c>
      <c r="AS46" s="474">
        <f>EmpDetail!F45</f>
        <v>0</v>
      </c>
      <c r="AT46" s="191" t="e">
        <f t="shared" si="0"/>
        <v>#NUM!</v>
      </c>
    </row>
    <row r="47" spans="40:46">
      <c r="AN47" s="467">
        <v>43</v>
      </c>
      <c r="AO47" s="38">
        <f>EmpDetail!B46</f>
        <v>0</v>
      </c>
      <c r="AP47" s="38">
        <f>EmpDetail!C46</f>
        <v>0</v>
      </c>
      <c r="AQ47" s="38">
        <f>EmpDetail!D46</f>
        <v>0</v>
      </c>
      <c r="AR47" s="474">
        <f>EmpDetail!E46</f>
        <v>0</v>
      </c>
      <c r="AS47" s="474">
        <f>EmpDetail!F46</f>
        <v>0</v>
      </c>
      <c r="AT47" s="191" t="e">
        <f t="shared" si="0"/>
        <v>#NUM!</v>
      </c>
    </row>
    <row r="48" spans="40:46">
      <c r="AN48" s="467">
        <v>44</v>
      </c>
      <c r="AO48" s="38">
        <f>EmpDetail!B47</f>
        <v>0</v>
      </c>
      <c r="AP48" s="38">
        <f>EmpDetail!C47</f>
        <v>0</v>
      </c>
      <c r="AQ48" s="38">
        <f>EmpDetail!D47</f>
        <v>0</v>
      </c>
      <c r="AR48" s="474">
        <f>EmpDetail!E47</f>
        <v>0</v>
      </c>
      <c r="AS48" s="474">
        <f>EmpDetail!F47</f>
        <v>0</v>
      </c>
      <c r="AT48" s="191" t="e">
        <f t="shared" si="0"/>
        <v>#NUM!</v>
      </c>
    </row>
    <row r="49" spans="40:46">
      <c r="AN49" s="467">
        <v>45</v>
      </c>
      <c r="AO49" s="38">
        <f>EmpDetail!B48</f>
        <v>0</v>
      </c>
      <c r="AP49" s="38">
        <f>EmpDetail!C48</f>
        <v>0</v>
      </c>
      <c r="AQ49" s="38">
        <f>EmpDetail!D48</f>
        <v>0</v>
      </c>
      <c r="AR49" s="474">
        <f>EmpDetail!E48</f>
        <v>0</v>
      </c>
      <c r="AS49" s="474">
        <f>EmpDetail!F48</f>
        <v>0</v>
      </c>
      <c r="AT49" s="191" t="e">
        <f t="shared" si="0"/>
        <v>#NUM!</v>
      </c>
    </row>
    <row r="50" spans="40:46">
      <c r="AN50" s="467">
        <v>46</v>
      </c>
      <c r="AO50" s="38">
        <f>EmpDetail!B49</f>
        <v>0</v>
      </c>
      <c r="AP50" s="38">
        <f>EmpDetail!C49</f>
        <v>0</v>
      </c>
      <c r="AQ50" s="38">
        <f>EmpDetail!D49</f>
        <v>0</v>
      </c>
      <c r="AR50" s="474">
        <f>EmpDetail!E49</f>
        <v>0</v>
      </c>
      <c r="AS50" s="474">
        <f>EmpDetail!F49</f>
        <v>0</v>
      </c>
      <c r="AT50" s="191" t="e">
        <f t="shared" si="0"/>
        <v>#NUM!</v>
      </c>
    </row>
    <row r="51" spans="40:46">
      <c r="AN51" s="467">
        <v>47</v>
      </c>
      <c r="AO51" s="38">
        <f>EmpDetail!B50</f>
        <v>0</v>
      </c>
      <c r="AP51" s="38">
        <f>EmpDetail!C50</f>
        <v>0</v>
      </c>
      <c r="AQ51" s="38">
        <f>EmpDetail!D50</f>
        <v>0</v>
      </c>
      <c r="AR51" s="474">
        <f>EmpDetail!E50</f>
        <v>0</v>
      </c>
      <c r="AS51" s="474">
        <f>EmpDetail!F50</f>
        <v>0</v>
      </c>
      <c r="AT51" s="191" t="e">
        <f t="shared" si="0"/>
        <v>#NUM!</v>
      </c>
    </row>
    <row r="52" spans="40:46">
      <c r="AN52" s="467">
        <v>48</v>
      </c>
      <c r="AO52" s="38">
        <f>EmpDetail!B51</f>
        <v>0</v>
      </c>
      <c r="AP52" s="38">
        <f>EmpDetail!C51</f>
        <v>0</v>
      </c>
      <c r="AQ52" s="38">
        <f>EmpDetail!D51</f>
        <v>0</v>
      </c>
      <c r="AR52" s="474">
        <f>EmpDetail!E51</f>
        <v>0</v>
      </c>
      <c r="AS52" s="474">
        <f>EmpDetail!F51</f>
        <v>0</v>
      </c>
      <c r="AT52" s="191" t="e">
        <f t="shared" si="0"/>
        <v>#NUM!</v>
      </c>
    </row>
    <row r="53" spans="40:46">
      <c r="AN53" s="467">
        <v>49</v>
      </c>
      <c r="AO53" s="38">
        <f>EmpDetail!B52</f>
        <v>0</v>
      </c>
      <c r="AP53" s="38">
        <f>EmpDetail!C52</f>
        <v>0</v>
      </c>
      <c r="AQ53" s="38">
        <f>EmpDetail!D52</f>
        <v>0</v>
      </c>
      <c r="AR53" s="474">
        <f>EmpDetail!E52</f>
        <v>0</v>
      </c>
      <c r="AS53" s="474">
        <f>EmpDetail!F52</f>
        <v>0</v>
      </c>
      <c r="AT53" s="191" t="e">
        <f t="shared" si="0"/>
        <v>#NUM!</v>
      </c>
    </row>
    <row r="54" spans="40:46">
      <c r="AN54" s="467">
        <v>50</v>
      </c>
      <c r="AO54" s="38">
        <f>EmpDetail!B53</f>
        <v>0</v>
      </c>
      <c r="AP54" s="38">
        <f>EmpDetail!C53</f>
        <v>0</v>
      </c>
      <c r="AQ54" s="38">
        <f>EmpDetail!D53</f>
        <v>0</v>
      </c>
      <c r="AR54" s="474">
        <f>EmpDetail!E53</f>
        <v>0</v>
      </c>
      <c r="AS54" s="474">
        <f>EmpDetail!F53</f>
        <v>0</v>
      </c>
      <c r="AT54" s="191" t="e">
        <f t="shared" si="0"/>
        <v>#NUM!</v>
      </c>
    </row>
    <row r="55" spans="40:46">
      <c r="AN55" s="467">
        <v>51</v>
      </c>
      <c r="AO55" s="38">
        <f>EmpDetail!B54</f>
        <v>0</v>
      </c>
      <c r="AP55" s="38">
        <f>EmpDetail!C54</f>
        <v>0</v>
      </c>
      <c r="AQ55" s="38">
        <f>EmpDetail!D54</f>
        <v>0</v>
      </c>
      <c r="AR55" s="474">
        <f>EmpDetail!E54</f>
        <v>0</v>
      </c>
      <c r="AS55" s="474">
        <f>EmpDetail!F54</f>
        <v>0</v>
      </c>
      <c r="AT55" s="191" t="e">
        <f t="shared" si="0"/>
        <v>#NUM!</v>
      </c>
    </row>
    <row r="56" spans="40:46">
      <c r="AN56" s="467">
        <v>52</v>
      </c>
      <c r="AO56" s="38">
        <f>EmpDetail!B55</f>
        <v>0</v>
      </c>
      <c r="AP56" s="38">
        <f>EmpDetail!C55</f>
        <v>0</v>
      </c>
      <c r="AQ56" s="38">
        <f>EmpDetail!D55</f>
        <v>0</v>
      </c>
      <c r="AR56" s="474">
        <f>EmpDetail!E55</f>
        <v>0</v>
      </c>
      <c r="AS56" s="474">
        <f>EmpDetail!F55</f>
        <v>0</v>
      </c>
      <c r="AT56" s="191" t="e">
        <f t="shared" si="0"/>
        <v>#NUM!</v>
      </c>
    </row>
    <row r="57" spans="40:46">
      <c r="AN57" s="467">
        <v>53</v>
      </c>
      <c r="AO57" s="38">
        <f>EmpDetail!B56</f>
        <v>0</v>
      </c>
      <c r="AP57" s="38">
        <f>EmpDetail!C56</f>
        <v>0</v>
      </c>
      <c r="AQ57" s="38">
        <f>EmpDetail!D56</f>
        <v>0</v>
      </c>
      <c r="AR57" s="474">
        <f>EmpDetail!E56</f>
        <v>0</v>
      </c>
      <c r="AS57" s="474">
        <f>EmpDetail!F56</f>
        <v>0</v>
      </c>
      <c r="AT57" s="191" t="e">
        <f t="shared" si="0"/>
        <v>#NUM!</v>
      </c>
    </row>
    <row r="58" spans="40:46">
      <c r="AN58" s="467">
        <v>54</v>
      </c>
      <c r="AO58" s="38">
        <f>EmpDetail!B57</f>
        <v>0</v>
      </c>
      <c r="AP58" s="38">
        <f>EmpDetail!C57</f>
        <v>0</v>
      </c>
      <c r="AQ58" s="38">
        <f>EmpDetail!D57</f>
        <v>0</v>
      </c>
      <c r="AR58" s="474">
        <f>EmpDetail!E57</f>
        <v>0</v>
      </c>
      <c r="AS58" s="474">
        <f>EmpDetail!F57</f>
        <v>0</v>
      </c>
      <c r="AT58" s="191" t="e">
        <f t="shared" si="0"/>
        <v>#NUM!</v>
      </c>
    </row>
    <row r="59" spans="40:46">
      <c r="AN59" s="467">
        <v>55</v>
      </c>
      <c r="AO59" s="38">
        <f>EmpDetail!B58</f>
        <v>0</v>
      </c>
      <c r="AP59" s="38">
        <f>EmpDetail!C58</f>
        <v>0</v>
      </c>
      <c r="AQ59" s="38">
        <f>EmpDetail!D58</f>
        <v>0</v>
      </c>
      <c r="AR59" s="474">
        <f>EmpDetail!E58</f>
        <v>0</v>
      </c>
      <c r="AS59" s="474">
        <f>EmpDetail!F58</f>
        <v>0</v>
      </c>
      <c r="AT59" s="191" t="e">
        <f t="shared" si="0"/>
        <v>#NUM!</v>
      </c>
    </row>
    <row r="60" spans="40:46">
      <c r="AN60" s="467">
        <v>56</v>
      </c>
      <c r="AO60" s="38">
        <f>EmpDetail!B59</f>
        <v>0</v>
      </c>
      <c r="AP60" s="38">
        <f>EmpDetail!C59</f>
        <v>0</v>
      </c>
      <c r="AQ60" s="38">
        <f>EmpDetail!D59</f>
        <v>0</v>
      </c>
      <c r="AR60" s="474">
        <f>EmpDetail!E59</f>
        <v>0</v>
      </c>
      <c r="AS60" s="474">
        <f>EmpDetail!F59</f>
        <v>0</v>
      </c>
      <c r="AT60" s="191" t="e">
        <f t="shared" si="0"/>
        <v>#NUM!</v>
      </c>
    </row>
    <row r="61" spans="40:46">
      <c r="AN61" s="467">
        <v>57</v>
      </c>
      <c r="AO61" s="38">
        <f>EmpDetail!B60</f>
        <v>0</v>
      </c>
      <c r="AP61" s="38">
        <f>EmpDetail!C60</f>
        <v>0</v>
      </c>
      <c r="AQ61" s="38">
        <f>EmpDetail!D60</f>
        <v>0</v>
      </c>
      <c r="AR61" s="474">
        <f>EmpDetail!E60</f>
        <v>0</v>
      </c>
      <c r="AS61" s="474">
        <f>EmpDetail!F60</f>
        <v>0</v>
      </c>
      <c r="AT61" s="191" t="e">
        <f t="shared" si="0"/>
        <v>#NUM!</v>
      </c>
    </row>
    <row r="62" spans="40:46">
      <c r="AN62" s="467">
        <v>58</v>
      </c>
      <c r="AO62" s="38">
        <f>EmpDetail!B61</f>
        <v>0</v>
      </c>
      <c r="AP62" s="38">
        <f>EmpDetail!C61</f>
        <v>0</v>
      </c>
      <c r="AQ62" s="38">
        <f>EmpDetail!D61</f>
        <v>0</v>
      </c>
      <c r="AR62" s="474">
        <f>EmpDetail!E61</f>
        <v>0</v>
      </c>
      <c r="AS62" s="474">
        <f>EmpDetail!F61</f>
        <v>0</v>
      </c>
      <c r="AT62" s="191" t="e">
        <f t="shared" si="0"/>
        <v>#NUM!</v>
      </c>
    </row>
    <row r="63" spans="40:46">
      <c r="AN63" s="467">
        <v>59</v>
      </c>
      <c r="AO63" s="38">
        <f>EmpDetail!B62</f>
        <v>0</v>
      </c>
      <c r="AP63" s="38">
        <f>EmpDetail!C62</f>
        <v>0</v>
      </c>
      <c r="AQ63" s="38">
        <f>EmpDetail!D62</f>
        <v>0</v>
      </c>
      <c r="AR63" s="474">
        <f>EmpDetail!E62</f>
        <v>0</v>
      </c>
      <c r="AS63" s="474">
        <f>EmpDetail!F62</f>
        <v>0</v>
      </c>
      <c r="AT63" s="191" t="e">
        <f t="shared" si="0"/>
        <v>#NUM!</v>
      </c>
    </row>
    <row r="64" spans="40:46">
      <c r="AN64" s="467">
        <v>60</v>
      </c>
      <c r="AO64" s="38">
        <f>EmpDetail!B63</f>
        <v>0</v>
      </c>
      <c r="AP64" s="38">
        <f>EmpDetail!C63</f>
        <v>0</v>
      </c>
      <c r="AQ64" s="38">
        <f>EmpDetail!D63</f>
        <v>0</v>
      </c>
      <c r="AR64" s="474">
        <f>EmpDetail!E63</f>
        <v>0</v>
      </c>
      <c r="AS64" s="474">
        <f>EmpDetail!F63</f>
        <v>0</v>
      </c>
      <c r="AT64" s="191" t="e">
        <f t="shared" si="0"/>
        <v>#NUM!</v>
      </c>
    </row>
    <row r="65" spans="40:46">
      <c r="AN65" s="467">
        <v>61</v>
      </c>
      <c r="AO65" s="38">
        <f>EmpDetail!B64</f>
        <v>0</v>
      </c>
      <c r="AP65" s="38">
        <f>EmpDetail!C64</f>
        <v>0</v>
      </c>
      <c r="AQ65" s="38">
        <f>EmpDetail!D64</f>
        <v>0</v>
      </c>
      <c r="AR65" s="474">
        <f>EmpDetail!E64</f>
        <v>0</v>
      </c>
      <c r="AS65" s="474">
        <f>EmpDetail!F64</f>
        <v>0</v>
      </c>
      <c r="AT65" s="191" t="e">
        <f t="shared" si="0"/>
        <v>#NUM!</v>
      </c>
    </row>
    <row r="66" spans="40:46">
      <c r="AN66" s="467">
        <v>62</v>
      </c>
      <c r="AO66" s="38">
        <f>EmpDetail!B65</f>
        <v>0</v>
      </c>
      <c r="AP66" s="38">
        <f>EmpDetail!C65</f>
        <v>0</v>
      </c>
      <c r="AQ66" s="38">
        <f>EmpDetail!D65</f>
        <v>0</v>
      </c>
      <c r="AR66" s="474">
        <f>EmpDetail!E65</f>
        <v>0</v>
      </c>
      <c r="AS66" s="474">
        <f>EmpDetail!F65</f>
        <v>0</v>
      </c>
      <c r="AT66" s="191" t="e">
        <f t="shared" si="0"/>
        <v>#NUM!</v>
      </c>
    </row>
    <row r="67" spans="40:46">
      <c r="AN67" s="467">
        <v>63</v>
      </c>
      <c r="AO67" s="38">
        <f>EmpDetail!B66</f>
        <v>0</v>
      </c>
      <c r="AP67" s="38">
        <f>EmpDetail!C66</f>
        <v>0</v>
      </c>
      <c r="AQ67" s="38">
        <f>EmpDetail!D66</f>
        <v>0</v>
      </c>
      <c r="AR67" s="474">
        <f>EmpDetail!E66</f>
        <v>0</v>
      </c>
      <c r="AS67" s="474">
        <f>EmpDetail!F66</f>
        <v>0</v>
      </c>
      <c r="AT67" s="191" t="e">
        <f t="shared" si="0"/>
        <v>#NUM!</v>
      </c>
    </row>
    <row r="68" spans="40:46">
      <c r="AN68" s="467">
        <v>64</v>
      </c>
      <c r="AO68" s="38">
        <f>EmpDetail!B67</f>
        <v>0</v>
      </c>
      <c r="AP68" s="38">
        <f>EmpDetail!C67</f>
        <v>0</v>
      </c>
      <c r="AQ68" s="38">
        <f>EmpDetail!D67</f>
        <v>0</v>
      </c>
      <c r="AR68" s="474">
        <f>EmpDetail!E67</f>
        <v>0</v>
      </c>
      <c r="AS68" s="474">
        <f>EmpDetail!F67</f>
        <v>0</v>
      </c>
      <c r="AT68" s="191" t="e">
        <f t="shared" si="0"/>
        <v>#NUM!</v>
      </c>
    </row>
    <row r="69" spans="40:46">
      <c r="AN69" s="467">
        <v>65</v>
      </c>
      <c r="AO69" s="38">
        <f>EmpDetail!B68</f>
        <v>0</v>
      </c>
      <c r="AP69" s="38">
        <f>EmpDetail!C68</f>
        <v>0</v>
      </c>
      <c r="AQ69" s="38">
        <f>EmpDetail!D68</f>
        <v>0</v>
      </c>
      <c r="AR69" s="474">
        <f>EmpDetail!E68</f>
        <v>0</v>
      </c>
      <c r="AS69" s="474">
        <f>EmpDetail!F68</f>
        <v>0</v>
      </c>
      <c r="AT69" s="191" t="e">
        <f t="shared" si="0"/>
        <v>#NUM!</v>
      </c>
    </row>
    <row r="70" spans="40:46">
      <c r="AN70" s="467">
        <v>66</v>
      </c>
      <c r="AO70" s="38">
        <f>EmpDetail!B69</f>
        <v>0</v>
      </c>
      <c r="AP70" s="38">
        <f>EmpDetail!C69</f>
        <v>0</v>
      </c>
      <c r="AQ70" s="38">
        <f>EmpDetail!D69</f>
        <v>0</v>
      </c>
      <c r="AR70" s="474">
        <f>EmpDetail!E69</f>
        <v>0</v>
      </c>
      <c r="AS70" s="474">
        <f>EmpDetail!F69</f>
        <v>0</v>
      </c>
      <c r="AT70" s="191" t="e">
        <f t="shared" ref="AT70:AT104" si="6">IF(AR70="","",DATE(YEAR(AR70-1)+60,(MONTH(AR70-1))+1,0))</f>
        <v>#NUM!</v>
      </c>
    </row>
    <row r="71" spans="40:46">
      <c r="AN71" s="467">
        <v>67</v>
      </c>
      <c r="AO71" s="38">
        <f>EmpDetail!B70</f>
        <v>0</v>
      </c>
      <c r="AP71" s="38">
        <f>EmpDetail!C70</f>
        <v>0</v>
      </c>
      <c r="AQ71" s="38">
        <f>EmpDetail!D70</f>
        <v>0</v>
      </c>
      <c r="AR71" s="474">
        <f>EmpDetail!E70</f>
        <v>0</v>
      </c>
      <c r="AS71" s="474">
        <f>EmpDetail!F70</f>
        <v>0</v>
      </c>
      <c r="AT71" s="191" t="e">
        <f t="shared" si="6"/>
        <v>#NUM!</v>
      </c>
    </row>
    <row r="72" spans="40:46">
      <c r="AN72" s="467">
        <v>68</v>
      </c>
      <c r="AO72" s="38">
        <f>EmpDetail!B71</f>
        <v>0</v>
      </c>
      <c r="AP72" s="38">
        <f>EmpDetail!C71</f>
        <v>0</v>
      </c>
      <c r="AQ72" s="38">
        <f>EmpDetail!D71</f>
        <v>0</v>
      </c>
      <c r="AR72" s="474">
        <f>EmpDetail!E71</f>
        <v>0</v>
      </c>
      <c r="AS72" s="474">
        <f>EmpDetail!F71</f>
        <v>0</v>
      </c>
      <c r="AT72" s="191" t="e">
        <f t="shared" si="6"/>
        <v>#NUM!</v>
      </c>
    </row>
    <row r="73" spans="40:46">
      <c r="AN73" s="467">
        <v>69</v>
      </c>
      <c r="AO73" s="38">
        <f>EmpDetail!B72</f>
        <v>0</v>
      </c>
      <c r="AP73" s="38">
        <f>EmpDetail!C72</f>
        <v>0</v>
      </c>
      <c r="AQ73" s="38">
        <f>EmpDetail!D72</f>
        <v>0</v>
      </c>
      <c r="AR73" s="474">
        <f>EmpDetail!E72</f>
        <v>0</v>
      </c>
      <c r="AS73" s="474">
        <f>EmpDetail!F72</f>
        <v>0</v>
      </c>
      <c r="AT73" s="191" t="e">
        <f t="shared" si="6"/>
        <v>#NUM!</v>
      </c>
    </row>
    <row r="74" spans="40:46">
      <c r="AN74" s="467">
        <v>70</v>
      </c>
      <c r="AO74" s="38">
        <f>EmpDetail!B73</f>
        <v>0</v>
      </c>
      <c r="AP74" s="38">
        <f>EmpDetail!C73</f>
        <v>0</v>
      </c>
      <c r="AQ74" s="38">
        <f>EmpDetail!D73</f>
        <v>0</v>
      </c>
      <c r="AR74" s="474">
        <f>EmpDetail!E73</f>
        <v>0</v>
      </c>
      <c r="AS74" s="474">
        <f>EmpDetail!F73</f>
        <v>0</v>
      </c>
      <c r="AT74" s="191" t="e">
        <f t="shared" si="6"/>
        <v>#NUM!</v>
      </c>
    </row>
    <row r="75" spans="40:46">
      <c r="AN75" s="467">
        <v>71</v>
      </c>
      <c r="AO75" s="38">
        <f>EmpDetail!B74</f>
        <v>0</v>
      </c>
      <c r="AP75" s="38">
        <f>EmpDetail!C74</f>
        <v>0</v>
      </c>
      <c r="AQ75" s="38">
        <f>EmpDetail!D74</f>
        <v>0</v>
      </c>
      <c r="AR75" s="474">
        <f>EmpDetail!E74</f>
        <v>0</v>
      </c>
      <c r="AS75" s="474">
        <f>EmpDetail!F74</f>
        <v>0</v>
      </c>
      <c r="AT75" s="191" t="e">
        <f t="shared" si="6"/>
        <v>#NUM!</v>
      </c>
    </row>
    <row r="76" spans="40:46">
      <c r="AN76" s="467">
        <v>72</v>
      </c>
      <c r="AO76" s="38">
        <f>EmpDetail!B75</f>
        <v>0</v>
      </c>
      <c r="AP76" s="38">
        <f>EmpDetail!C75</f>
        <v>0</v>
      </c>
      <c r="AQ76" s="38">
        <f>EmpDetail!D75</f>
        <v>0</v>
      </c>
      <c r="AR76" s="474">
        <f>EmpDetail!E75</f>
        <v>0</v>
      </c>
      <c r="AS76" s="474">
        <f>EmpDetail!F75</f>
        <v>0</v>
      </c>
      <c r="AT76" s="191" t="e">
        <f t="shared" si="6"/>
        <v>#NUM!</v>
      </c>
    </row>
    <row r="77" spans="40:46">
      <c r="AN77" s="467">
        <v>73</v>
      </c>
      <c r="AO77" s="38">
        <f>EmpDetail!B76</f>
        <v>0</v>
      </c>
      <c r="AP77" s="38">
        <f>EmpDetail!C76</f>
        <v>0</v>
      </c>
      <c r="AQ77" s="38">
        <f>EmpDetail!D76</f>
        <v>0</v>
      </c>
      <c r="AR77" s="474">
        <f>EmpDetail!E76</f>
        <v>0</v>
      </c>
      <c r="AS77" s="474">
        <f>EmpDetail!F76</f>
        <v>0</v>
      </c>
      <c r="AT77" s="191" t="e">
        <f t="shared" si="6"/>
        <v>#NUM!</v>
      </c>
    </row>
    <row r="78" spans="40:46">
      <c r="AN78" s="467">
        <v>74</v>
      </c>
      <c r="AO78" s="38">
        <f>EmpDetail!B77</f>
        <v>0</v>
      </c>
      <c r="AP78" s="38">
        <f>EmpDetail!C77</f>
        <v>0</v>
      </c>
      <c r="AQ78" s="38">
        <f>EmpDetail!D77</f>
        <v>0</v>
      </c>
      <c r="AR78" s="474">
        <f>EmpDetail!E77</f>
        <v>0</v>
      </c>
      <c r="AS78" s="474">
        <f>EmpDetail!F77</f>
        <v>0</v>
      </c>
      <c r="AT78" s="191" t="e">
        <f t="shared" si="6"/>
        <v>#NUM!</v>
      </c>
    </row>
    <row r="79" spans="40:46">
      <c r="AN79" s="467">
        <v>75</v>
      </c>
      <c r="AO79" s="38">
        <f>EmpDetail!B78</f>
        <v>0</v>
      </c>
      <c r="AP79" s="38">
        <f>EmpDetail!C78</f>
        <v>0</v>
      </c>
      <c r="AQ79" s="38">
        <f>EmpDetail!D78</f>
        <v>0</v>
      </c>
      <c r="AR79" s="474">
        <f>EmpDetail!E78</f>
        <v>0</v>
      </c>
      <c r="AS79" s="474">
        <f>EmpDetail!F78</f>
        <v>0</v>
      </c>
      <c r="AT79" s="191" t="e">
        <f t="shared" si="6"/>
        <v>#NUM!</v>
      </c>
    </row>
    <row r="80" spans="40:46">
      <c r="AN80" s="467">
        <v>76</v>
      </c>
      <c r="AO80" s="38">
        <f>EmpDetail!B79</f>
        <v>0</v>
      </c>
      <c r="AP80" s="38">
        <f>EmpDetail!C79</f>
        <v>0</v>
      </c>
      <c r="AQ80" s="38">
        <f>EmpDetail!D79</f>
        <v>0</v>
      </c>
      <c r="AR80" s="474">
        <f>EmpDetail!E79</f>
        <v>0</v>
      </c>
      <c r="AS80" s="474">
        <f>EmpDetail!F79</f>
        <v>0</v>
      </c>
      <c r="AT80" s="191" t="e">
        <f t="shared" si="6"/>
        <v>#NUM!</v>
      </c>
    </row>
    <row r="81" spans="40:46">
      <c r="AN81" s="467">
        <v>77</v>
      </c>
      <c r="AO81" s="38">
        <f>EmpDetail!B80</f>
        <v>0</v>
      </c>
      <c r="AP81" s="38">
        <f>EmpDetail!C80</f>
        <v>0</v>
      </c>
      <c r="AQ81" s="38">
        <f>EmpDetail!D80</f>
        <v>0</v>
      </c>
      <c r="AR81" s="474">
        <f>EmpDetail!E80</f>
        <v>0</v>
      </c>
      <c r="AS81" s="474">
        <f>EmpDetail!F80</f>
        <v>0</v>
      </c>
      <c r="AT81" s="191" t="e">
        <f t="shared" si="6"/>
        <v>#NUM!</v>
      </c>
    </row>
    <row r="82" spans="40:46">
      <c r="AN82" s="467">
        <v>78</v>
      </c>
      <c r="AO82" s="38">
        <f>EmpDetail!B81</f>
        <v>0</v>
      </c>
      <c r="AP82" s="38">
        <f>EmpDetail!C81</f>
        <v>0</v>
      </c>
      <c r="AQ82" s="38">
        <f>EmpDetail!D81</f>
        <v>0</v>
      </c>
      <c r="AR82" s="474">
        <f>EmpDetail!E81</f>
        <v>0</v>
      </c>
      <c r="AS82" s="474">
        <f>EmpDetail!F81</f>
        <v>0</v>
      </c>
      <c r="AT82" s="191" t="e">
        <f t="shared" si="6"/>
        <v>#NUM!</v>
      </c>
    </row>
    <row r="83" spans="40:46">
      <c r="AN83" s="467">
        <v>79</v>
      </c>
      <c r="AO83" s="38">
        <f>EmpDetail!B82</f>
        <v>0</v>
      </c>
      <c r="AP83" s="38">
        <f>EmpDetail!C82</f>
        <v>0</v>
      </c>
      <c r="AQ83" s="38">
        <f>EmpDetail!D82</f>
        <v>0</v>
      </c>
      <c r="AR83" s="474">
        <f>EmpDetail!E82</f>
        <v>0</v>
      </c>
      <c r="AS83" s="474">
        <f>EmpDetail!F82</f>
        <v>0</v>
      </c>
      <c r="AT83" s="191" t="e">
        <f t="shared" si="6"/>
        <v>#NUM!</v>
      </c>
    </row>
    <row r="84" spans="40:46">
      <c r="AN84" s="467">
        <v>80</v>
      </c>
      <c r="AO84" s="38">
        <f>EmpDetail!B83</f>
        <v>0</v>
      </c>
      <c r="AP84" s="38">
        <f>EmpDetail!C83</f>
        <v>0</v>
      </c>
      <c r="AQ84" s="38">
        <f>EmpDetail!D83</f>
        <v>0</v>
      </c>
      <c r="AR84" s="474">
        <f>EmpDetail!E83</f>
        <v>0</v>
      </c>
      <c r="AS84" s="474">
        <f>EmpDetail!F83</f>
        <v>0</v>
      </c>
      <c r="AT84" s="191" t="e">
        <f t="shared" si="6"/>
        <v>#NUM!</v>
      </c>
    </row>
    <row r="85" spans="40:46">
      <c r="AN85" s="467">
        <v>81</v>
      </c>
      <c r="AO85" s="38">
        <f>EmpDetail!B84</f>
        <v>0</v>
      </c>
      <c r="AP85" s="38">
        <f>EmpDetail!C84</f>
        <v>0</v>
      </c>
      <c r="AQ85" s="38">
        <f>EmpDetail!D84</f>
        <v>0</v>
      </c>
      <c r="AR85" s="474">
        <f>EmpDetail!E84</f>
        <v>0</v>
      </c>
      <c r="AS85" s="474">
        <f>EmpDetail!F84</f>
        <v>0</v>
      </c>
      <c r="AT85" s="191" t="e">
        <f t="shared" si="6"/>
        <v>#NUM!</v>
      </c>
    </row>
    <row r="86" spans="40:46">
      <c r="AN86" s="467">
        <v>82</v>
      </c>
      <c r="AO86" s="38">
        <f>EmpDetail!B85</f>
        <v>0</v>
      </c>
      <c r="AP86" s="38">
        <f>EmpDetail!C85</f>
        <v>0</v>
      </c>
      <c r="AQ86" s="38">
        <f>EmpDetail!D85</f>
        <v>0</v>
      </c>
      <c r="AR86" s="474">
        <f>EmpDetail!E85</f>
        <v>0</v>
      </c>
      <c r="AS86" s="474">
        <f>EmpDetail!F85</f>
        <v>0</v>
      </c>
      <c r="AT86" s="191" t="e">
        <f t="shared" si="6"/>
        <v>#NUM!</v>
      </c>
    </row>
    <row r="87" spans="40:46">
      <c r="AN87" s="467">
        <v>83</v>
      </c>
      <c r="AO87" s="38">
        <f>EmpDetail!B86</f>
        <v>0</v>
      </c>
      <c r="AP87" s="38">
        <f>EmpDetail!C86</f>
        <v>0</v>
      </c>
      <c r="AQ87" s="38">
        <f>EmpDetail!D86</f>
        <v>0</v>
      </c>
      <c r="AR87" s="474">
        <f>EmpDetail!E86</f>
        <v>0</v>
      </c>
      <c r="AS87" s="474">
        <f>EmpDetail!F86</f>
        <v>0</v>
      </c>
      <c r="AT87" s="191" t="e">
        <f t="shared" si="6"/>
        <v>#NUM!</v>
      </c>
    </row>
    <row r="88" spans="40:46">
      <c r="AN88" s="467">
        <v>84</v>
      </c>
      <c r="AO88" s="38">
        <f>EmpDetail!B87</f>
        <v>0</v>
      </c>
      <c r="AP88" s="38">
        <f>EmpDetail!C87</f>
        <v>0</v>
      </c>
      <c r="AQ88" s="38">
        <f>EmpDetail!D87</f>
        <v>0</v>
      </c>
      <c r="AR88" s="474">
        <f>EmpDetail!E87</f>
        <v>0</v>
      </c>
      <c r="AS88" s="474">
        <f>EmpDetail!F87</f>
        <v>0</v>
      </c>
      <c r="AT88" s="191" t="e">
        <f t="shared" si="6"/>
        <v>#NUM!</v>
      </c>
    </row>
    <row r="89" spans="40:46">
      <c r="AN89" s="467">
        <v>85</v>
      </c>
      <c r="AO89" s="38">
        <f>EmpDetail!B88</f>
        <v>0</v>
      </c>
      <c r="AP89" s="38">
        <f>EmpDetail!C88</f>
        <v>0</v>
      </c>
      <c r="AQ89" s="38">
        <f>EmpDetail!D88</f>
        <v>0</v>
      </c>
      <c r="AR89" s="474">
        <f>EmpDetail!E88</f>
        <v>0</v>
      </c>
      <c r="AS89" s="474">
        <f>EmpDetail!F88</f>
        <v>0</v>
      </c>
      <c r="AT89" s="191" t="e">
        <f t="shared" si="6"/>
        <v>#NUM!</v>
      </c>
    </row>
    <row r="90" spans="40:46">
      <c r="AN90" s="467">
        <v>86</v>
      </c>
      <c r="AO90" s="38">
        <f>EmpDetail!B89</f>
        <v>0</v>
      </c>
      <c r="AP90" s="38">
        <f>EmpDetail!C89</f>
        <v>0</v>
      </c>
      <c r="AQ90" s="38">
        <f>EmpDetail!D89</f>
        <v>0</v>
      </c>
      <c r="AR90" s="474">
        <f>EmpDetail!E89</f>
        <v>0</v>
      </c>
      <c r="AS90" s="474">
        <f>EmpDetail!F89</f>
        <v>0</v>
      </c>
      <c r="AT90" s="191" t="e">
        <f t="shared" si="6"/>
        <v>#NUM!</v>
      </c>
    </row>
    <row r="91" spans="40:46">
      <c r="AN91" s="467">
        <v>87</v>
      </c>
      <c r="AO91" s="38">
        <f>EmpDetail!B90</f>
        <v>0</v>
      </c>
      <c r="AP91" s="38">
        <f>EmpDetail!C90</f>
        <v>0</v>
      </c>
      <c r="AQ91" s="38">
        <f>EmpDetail!D90</f>
        <v>0</v>
      </c>
      <c r="AR91" s="474">
        <f>EmpDetail!E90</f>
        <v>0</v>
      </c>
      <c r="AS91" s="474">
        <f>EmpDetail!F90</f>
        <v>0</v>
      </c>
      <c r="AT91" s="191" t="e">
        <f t="shared" si="6"/>
        <v>#NUM!</v>
      </c>
    </row>
    <row r="92" spans="40:46">
      <c r="AN92" s="467">
        <v>88</v>
      </c>
      <c r="AO92" s="38">
        <f>EmpDetail!B91</f>
        <v>0</v>
      </c>
      <c r="AP92" s="38">
        <f>EmpDetail!C91</f>
        <v>0</v>
      </c>
      <c r="AQ92" s="38">
        <f>EmpDetail!D91</f>
        <v>0</v>
      </c>
      <c r="AR92" s="474">
        <f>EmpDetail!E91</f>
        <v>0</v>
      </c>
      <c r="AS92" s="474">
        <f>EmpDetail!F91</f>
        <v>0</v>
      </c>
      <c r="AT92" s="191" t="e">
        <f t="shared" si="6"/>
        <v>#NUM!</v>
      </c>
    </row>
    <row r="93" spans="40:46">
      <c r="AN93" s="467">
        <v>89</v>
      </c>
      <c r="AO93" s="38">
        <f>EmpDetail!B92</f>
        <v>0</v>
      </c>
      <c r="AP93" s="38">
        <f>EmpDetail!C92</f>
        <v>0</v>
      </c>
      <c r="AQ93" s="38">
        <f>EmpDetail!D92</f>
        <v>0</v>
      </c>
      <c r="AR93" s="474">
        <f>EmpDetail!E92</f>
        <v>0</v>
      </c>
      <c r="AS93" s="474">
        <f>EmpDetail!F92</f>
        <v>0</v>
      </c>
      <c r="AT93" s="191" t="e">
        <f t="shared" si="6"/>
        <v>#NUM!</v>
      </c>
    </row>
    <row r="94" spans="40:46">
      <c r="AN94" s="467">
        <v>90</v>
      </c>
      <c r="AO94" s="38">
        <f>EmpDetail!B93</f>
        <v>0</v>
      </c>
      <c r="AP94" s="38">
        <f>EmpDetail!C93</f>
        <v>0</v>
      </c>
      <c r="AQ94" s="38">
        <f>EmpDetail!D93</f>
        <v>0</v>
      </c>
      <c r="AR94" s="474">
        <f>EmpDetail!E93</f>
        <v>0</v>
      </c>
      <c r="AS94" s="474">
        <f>EmpDetail!F93</f>
        <v>0</v>
      </c>
      <c r="AT94" s="191" t="e">
        <f t="shared" si="6"/>
        <v>#NUM!</v>
      </c>
    </row>
    <row r="95" spans="40:46">
      <c r="AN95" s="467">
        <v>91</v>
      </c>
      <c r="AO95" s="38">
        <f>EmpDetail!B94</f>
        <v>0</v>
      </c>
      <c r="AP95" s="38">
        <f>EmpDetail!C94</f>
        <v>0</v>
      </c>
      <c r="AQ95" s="38">
        <f>EmpDetail!D94</f>
        <v>0</v>
      </c>
      <c r="AR95" s="474">
        <f>EmpDetail!E94</f>
        <v>0</v>
      </c>
      <c r="AS95" s="474">
        <f>EmpDetail!F94</f>
        <v>0</v>
      </c>
      <c r="AT95" s="191" t="e">
        <f t="shared" si="6"/>
        <v>#NUM!</v>
      </c>
    </row>
    <row r="96" spans="40:46">
      <c r="AN96" s="467">
        <v>92</v>
      </c>
      <c r="AO96" s="38">
        <f>EmpDetail!B95</f>
        <v>0</v>
      </c>
      <c r="AP96" s="38">
        <f>EmpDetail!C95</f>
        <v>0</v>
      </c>
      <c r="AQ96" s="38">
        <f>EmpDetail!D95</f>
        <v>0</v>
      </c>
      <c r="AR96" s="474">
        <f>EmpDetail!E95</f>
        <v>0</v>
      </c>
      <c r="AS96" s="474">
        <f>EmpDetail!F95</f>
        <v>0</v>
      </c>
      <c r="AT96" s="191" t="e">
        <f t="shared" si="6"/>
        <v>#NUM!</v>
      </c>
    </row>
    <row r="97" spans="40:46">
      <c r="AN97" s="467">
        <v>93</v>
      </c>
      <c r="AO97" s="38">
        <f>EmpDetail!B96</f>
        <v>0</v>
      </c>
      <c r="AP97" s="38">
        <f>EmpDetail!C96</f>
        <v>0</v>
      </c>
      <c r="AQ97" s="38">
        <f>EmpDetail!D96</f>
        <v>0</v>
      </c>
      <c r="AR97" s="474">
        <f>EmpDetail!E96</f>
        <v>0</v>
      </c>
      <c r="AS97" s="474">
        <f>EmpDetail!F96</f>
        <v>0</v>
      </c>
      <c r="AT97" s="191" t="e">
        <f t="shared" si="6"/>
        <v>#NUM!</v>
      </c>
    </row>
    <row r="98" spans="40:46">
      <c r="AN98" s="467">
        <v>94</v>
      </c>
      <c r="AO98" s="38">
        <f>EmpDetail!B97</f>
        <v>0</v>
      </c>
      <c r="AP98" s="38">
        <f>EmpDetail!C97</f>
        <v>0</v>
      </c>
      <c r="AQ98" s="38">
        <f>EmpDetail!D97</f>
        <v>0</v>
      </c>
      <c r="AR98" s="474">
        <f>EmpDetail!E97</f>
        <v>0</v>
      </c>
      <c r="AS98" s="474">
        <f>EmpDetail!F97</f>
        <v>0</v>
      </c>
      <c r="AT98" s="191" t="e">
        <f t="shared" si="6"/>
        <v>#NUM!</v>
      </c>
    </row>
    <row r="99" spans="40:46">
      <c r="AN99" s="467">
        <v>95</v>
      </c>
      <c r="AO99" s="38">
        <f>EmpDetail!B98</f>
        <v>0</v>
      </c>
      <c r="AP99" s="38">
        <f>EmpDetail!C98</f>
        <v>0</v>
      </c>
      <c r="AQ99" s="38">
        <f>EmpDetail!D98</f>
        <v>0</v>
      </c>
      <c r="AR99" s="474">
        <f>EmpDetail!E98</f>
        <v>0</v>
      </c>
      <c r="AS99" s="474">
        <f>EmpDetail!F98</f>
        <v>0</v>
      </c>
      <c r="AT99" s="191" t="e">
        <f t="shared" si="6"/>
        <v>#NUM!</v>
      </c>
    </row>
    <row r="100" spans="40:46">
      <c r="AN100" s="467">
        <v>96</v>
      </c>
      <c r="AO100" s="38">
        <f>EmpDetail!B99</f>
        <v>0</v>
      </c>
      <c r="AP100" s="38">
        <f>EmpDetail!C99</f>
        <v>0</v>
      </c>
      <c r="AQ100" s="38">
        <f>EmpDetail!D99</f>
        <v>0</v>
      </c>
      <c r="AR100" s="474">
        <f>EmpDetail!E99</f>
        <v>0</v>
      </c>
      <c r="AS100" s="474">
        <f>EmpDetail!F99</f>
        <v>0</v>
      </c>
      <c r="AT100" s="191" t="e">
        <f t="shared" si="6"/>
        <v>#NUM!</v>
      </c>
    </row>
    <row r="101" spans="40:46">
      <c r="AN101" s="467">
        <v>97</v>
      </c>
      <c r="AO101" s="38">
        <f>EmpDetail!B100</f>
        <v>0</v>
      </c>
      <c r="AP101" s="38">
        <f>EmpDetail!C100</f>
        <v>0</v>
      </c>
      <c r="AQ101" s="38">
        <f>EmpDetail!D100</f>
        <v>0</v>
      </c>
      <c r="AR101" s="474">
        <f>EmpDetail!E100</f>
        <v>0</v>
      </c>
      <c r="AS101" s="474">
        <f>EmpDetail!F100</f>
        <v>0</v>
      </c>
      <c r="AT101" s="191" t="e">
        <f t="shared" si="6"/>
        <v>#NUM!</v>
      </c>
    </row>
    <row r="102" spans="40:46">
      <c r="AN102" s="467">
        <v>98</v>
      </c>
      <c r="AO102" s="38">
        <f>EmpDetail!B101</f>
        <v>0</v>
      </c>
      <c r="AP102" s="38">
        <f>EmpDetail!C101</f>
        <v>0</v>
      </c>
      <c r="AQ102" s="38">
        <f>EmpDetail!D101</f>
        <v>0</v>
      </c>
      <c r="AR102" s="474">
        <f>EmpDetail!E101</f>
        <v>0</v>
      </c>
      <c r="AS102" s="474">
        <f>EmpDetail!F101</f>
        <v>0</v>
      </c>
      <c r="AT102" s="191" t="e">
        <f t="shared" si="6"/>
        <v>#NUM!</v>
      </c>
    </row>
    <row r="103" spans="40:46">
      <c r="AN103" s="467">
        <v>99</v>
      </c>
      <c r="AO103" s="38">
        <f>EmpDetail!B102</f>
        <v>0</v>
      </c>
      <c r="AP103" s="38">
        <f>EmpDetail!C102</f>
        <v>0</v>
      </c>
      <c r="AQ103" s="38">
        <f>EmpDetail!D102</f>
        <v>0</v>
      </c>
      <c r="AR103" s="474">
        <f>EmpDetail!E102</f>
        <v>0</v>
      </c>
      <c r="AS103" s="474">
        <f>EmpDetail!F102</f>
        <v>0</v>
      </c>
      <c r="AT103" s="191" t="e">
        <f t="shared" si="6"/>
        <v>#NUM!</v>
      </c>
    </row>
    <row r="104" spans="40:46">
      <c r="AN104" s="467">
        <v>100</v>
      </c>
      <c r="AO104" s="38">
        <f>EmpDetail!B103</f>
        <v>0</v>
      </c>
      <c r="AP104" s="38">
        <f>EmpDetail!C103</f>
        <v>0</v>
      </c>
      <c r="AQ104" s="38">
        <f>EmpDetail!D103</f>
        <v>0</v>
      </c>
      <c r="AR104" s="474">
        <f>EmpDetail!E103</f>
        <v>0</v>
      </c>
      <c r="AS104" s="474">
        <f>EmpDetail!F103</f>
        <v>0</v>
      </c>
      <c r="AT104" s="191" t="e">
        <f t="shared" si="6"/>
        <v>#NUM!</v>
      </c>
    </row>
  </sheetData>
  <sheetProtection password="87C9" sheet="1" objects="1" scenarios="1"/>
  <protectedRanges>
    <protectedRange sqref="J25:K25" name="Range7"/>
    <protectedRange sqref="I10:AG21" name="Range5"/>
    <protectedRange sqref="AL7" name="Range3"/>
    <protectedRange sqref="Q2:U2" name="Range1"/>
    <protectedRange sqref="AI4:AJ4" name="Range2"/>
    <protectedRange sqref="A10:F21" name="Range4"/>
    <protectedRange sqref="AJ10:AJ22" name="Range6"/>
  </protectedRanges>
  <mergeCells count="49">
    <mergeCell ref="AK5:AM6"/>
    <mergeCell ref="W2:AF2"/>
    <mergeCell ref="E27:Q27"/>
    <mergeCell ref="AH27:AJ27"/>
    <mergeCell ref="E28:Q28"/>
    <mergeCell ref="AH28:AJ28"/>
    <mergeCell ref="AI7:AJ7"/>
    <mergeCell ref="A5:H5"/>
    <mergeCell ref="I5:AH5"/>
    <mergeCell ref="AI5:AJ5"/>
    <mergeCell ref="A6:H6"/>
    <mergeCell ref="I6:AH6"/>
    <mergeCell ref="AI6:AJ6"/>
    <mergeCell ref="A7:H7"/>
    <mergeCell ref="I7:R7"/>
    <mergeCell ref="S7:U7"/>
    <mergeCell ref="E29:I29"/>
    <mergeCell ref="AH26:AJ26"/>
    <mergeCell ref="A24:B24"/>
    <mergeCell ref="C24:G24"/>
    <mergeCell ref="I24:K24"/>
    <mergeCell ref="AI24:AJ24"/>
    <mergeCell ref="B25:G25"/>
    <mergeCell ref="H25:I25"/>
    <mergeCell ref="J25:K25"/>
    <mergeCell ref="AH25:AJ25"/>
    <mergeCell ref="A26:D26"/>
    <mergeCell ref="E26:F26"/>
    <mergeCell ref="G26:H26"/>
    <mergeCell ref="I26:K26"/>
    <mergeCell ref="L26:O26"/>
    <mergeCell ref="V7:Z7"/>
    <mergeCell ref="AA7:AG7"/>
    <mergeCell ref="Z3:AA3"/>
    <mergeCell ref="AB3:AD3"/>
    <mergeCell ref="AG3:AJ3"/>
    <mergeCell ref="H4:L4"/>
    <mergeCell ref="AG4:AH4"/>
    <mergeCell ref="AI4:AJ4"/>
    <mergeCell ref="G3:L3"/>
    <mergeCell ref="M3:Q3"/>
    <mergeCell ref="R3:S3"/>
    <mergeCell ref="T3:W3"/>
    <mergeCell ref="X3:Y3"/>
    <mergeCell ref="A1:AJ1"/>
    <mergeCell ref="A2:E2"/>
    <mergeCell ref="G2:P2"/>
    <mergeCell ref="Q2:U2"/>
    <mergeCell ref="AG2:AJ2"/>
  </mergeCells>
  <pageMargins left="0.17" right="0.17" top="0.75" bottom="0.75" header="0.3" footer="0.3"/>
  <pageSetup paperSize="9" scale="69" orientation="landscape" blackAndWhite="1" verticalDpi="0" r:id="rId1"/>
  <drawing r:id="rId2"/>
</worksheet>
</file>

<file path=xl/worksheets/sheet55.xml><?xml version="1.0" encoding="utf-8"?>
<worksheet xmlns="http://schemas.openxmlformats.org/spreadsheetml/2006/main" xmlns:r="http://schemas.openxmlformats.org/officeDocument/2006/relationships">
  <sheetPr codeName="Sheet55"/>
  <dimension ref="A1:S104"/>
  <sheetViews>
    <sheetView showGridLines="0" showRowColHeaders="0" workbookViewId="0">
      <selection activeCell="C15" sqref="C15:H15"/>
    </sheetView>
  </sheetViews>
  <sheetFormatPr defaultRowHeight="14.4"/>
  <cols>
    <col min="1" max="1" width="3.109375" customWidth="1"/>
    <col min="2" max="2" width="12.5546875" customWidth="1"/>
    <col min="3" max="3" width="24.5546875" customWidth="1"/>
    <col min="4" max="4" width="15" customWidth="1"/>
    <col min="5" max="5" width="13.6640625" customWidth="1"/>
    <col min="8" max="8" width="10.5546875" customWidth="1"/>
    <col min="13" max="15" width="9.109375" hidden="1" customWidth="1"/>
    <col min="18" max="18" width="3.33203125" customWidth="1"/>
    <col min="19" max="19" width="9.109375" hidden="1" customWidth="1"/>
  </cols>
  <sheetData>
    <row r="1" spans="1:19" ht="30.6">
      <c r="A1" s="3"/>
      <c r="B1" s="1824" t="str">
        <f>Master!G2&amp;Master!H2</f>
        <v>कार्यालय&amp;राजकीय उच्च माध्यमिक विद्यालय ]चौगाई]टोंक</v>
      </c>
      <c r="C1" s="1824"/>
      <c r="D1" s="1824"/>
      <c r="E1" s="1824"/>
      <c r="F1" s="1824"/>
      <c r="G1" s="1824"/>
      <c r="H1" s="1824"/>
      <c r="I1" s="386"/>
      <c r="J1" s="382"/>
      <c r="K1" s="382"/>
      <c r="L1" s="382"/>
      <c r="M1" s="382"/>
      <c r="N1" s="382"/>
      <c r="O1" s="382"/>
      <c r="P1" s="382"/>
      <c r="Q1" s="382"/>
      <c r="R1" s="382"/>
      <c r="S1" s="382"/>
    </row>
    <row r="2" spans="1:19" ht="18.75" customHeight="1" thickBot="1">
      <c r="A2" s="3"/>
      <c r="B2" s="543" t="s">
        <v>1559</v>
      </c>
      <c r="C2" s="1953" t="str">
        <f>Master!H3&amp;Master!I3&amp;Master!J3&amp;Master!E3&amp;"/"</f>
        <v>राउमावि/चौगाई/संस्था/2021-22/</v>
      </c>
      <c r="D2" s="1953"/>
      <c r="E2" s="1953"/>
      <c r="F2" s="1953"/>
      <c r="G2" s="485" t="s">
        <v>1324</v>
      </c>
      <c r="H2" s="1179">
        <f ca="1">TODAY()</f>
        <v>44369</v>
      </c>
      <c r="I2" s="385"/>
      <c r="J2" s="382"/>
      <c r="K2" s="382"/>
      <c r="L2" s="382"/>
      <c r="M2" s="382"/>
      <c r="N2" s="382"/>
      <c r="O2" s="382"/>
      <c r="P2" s="382"/>
      <c r="Q2" s="382"/>
      <c r="R2" s="383"/>
      <c r="S2" s="383"/>
    </row>
    <row r="3" spans="1:19" ht="18.75" customHeight="1">
      <c r="A3" s="1175"/>
      <c r="B3" s="2111" t="s">
        <v>2905</v>
      </c>
      <c r="C3" s="2111"/>
      <c r="D3" s="2112">
        <v>12</v>
      </c>
      <c r="E3" s="2112"/>
      <c r="F3" s="2112"/>
      <c r="G3" s="1181" t="s">
        <v>1324</v>
      </c>
      <c r="H3" s="1176">
        <v>44280</v>
      </c>
      <c r="I3" s="385"/>
      <c r="J3" s="382"/>
      <c r="K3" s="382"/>
      <c r="L3" s="382"/>
      <c r="M3" s="382"/>
      <c r="N3" s="382"/>
      <c r="O3" s="382"/>
      <c r="P3" s="382"/>
      <c r="Q3" s="382"/>
      <c r="R3" s="380"/>
      <c r="S3" s="380"/>
    </row>
    <row r="4" spans="1:19" ht="18.75" customHeight="1">
      <c r="A4" s="3"/>
      <c r="B4" s="2113" t="s">
        <v>2904</v>
      </c>
      <c r="C4" s="2113"/>
      <c r="D4" s="2115" t="s">
        <v>1536</v>
      </c>
      <c r="E4" s="2115"/>
      <c r="F4" s="2115"/>
      <c r="G4" s="633"/>
      <c r="H4" s="633"/>
      <c r="I4" s="38"/>
      <c r="J4" s="382"/>
      <c r="K4" s="382"/>
      <c r="L4" s="382"/>
      <c r="M4" s="382"/>
      <c r="N4" s="609" t="str">
        <f>IF(ISNA(VLOOKUP($K6,$M$5:$R$104,2,FALSE)),"",VLOOKUP($K6,$M$5:$R$104,2,FALSE))</f>
        <v>d`".kk xaxoky</v>
      </c>
      <c r="O4" s="382"/>
      <c r="P4" s="382"/>
      <c r="Q4" s="382"/>
      <c r="R4" s="383"/>
      <c r="S4" s="383"/>
    </row>
    <row r="5" spans="1:19" ht="18.75" customHeight="1">
      <c r="A5" s="3"/>
      <c r="B5" s="610" t="s">
        <v>642</v>
      </c>
      <c r="C5" s="610"/>
      <c r="D5" s="610"/>
      <c r="E5" s="610"/>
      <c r="F5" s="610"/>
      <c r="G5" s="28"/>
      <c r="H5" s="28"/>
      <c r="I5" s="38"/>
      <c r="J5" s="2116" t="s">
        <v>1524</v>
      </c>
      <c r="K5" s="2117"/>
      <c r="L5" s="2118"/>
      <c r="M5" s="608">
        <v>1</v>
      </c>
      <c r="N5" s="608" t="str">
        <f>EmpDetail!B4</f>
        <v>fd'ku yky cSjok</v>
      </c>
      <c r="O5" s="608"/>
      <c r="P5" s="608"/>
      <c r="Q5" s="608"/>
      <c r="R5" s="383"/>
      <c r="S5" s="383"/>
    </row>
    <row r="6" spans="1:19" ht="18.75" customHeight="1">
      <c r="A6" s="3"/>
      <c r="B6" s="611"/>
      <c r="C6" s="2114" t="s">
        <v>1325</v>
      </c>
      <c r="D6" s="2114"/>
      <c r="E6" s="2114"/>
      <c r="F6" s="611"/>
      <c r="G6" s="28"/>
      <c r="H6" s="28"/>
      <c r="I6" s="38"/>
      <c r="J6" s="382"/>
      <c r="K6" s="627">
        <v>33</v>
      </c>
      <c r="L6" s="382"/>
      <c r="M6" s="608">
        <v>2</v>
      </c>
      <c r="N6" s="608" t="str">
        <f>EmpDetail!B5</f>
        <v>iwj.k pUn y{kdkj</v>
      </c>
      <c r="O6" s="608"/>
      <c r="P6" s="608"/>
      <c r="Q6" s="608"/>
      <c r="R6" s="383"/>
      <c r="S6" s="383"/>
    </row>
    <row r="7" spans="1:19" ht="18.75" customHeight="1">
      <c r="A7" s="3"/>
      <c r="B7" s="612"/>
      <c r="C7" s="1895" t="s">
        <v>1326</v>
      </c>
      <c r="D7" s="1895"/>
      <c r="E7" s="1895"/>
      <c r="F7" s="612"/>
      <c r="G7" s="28"/>
      <c r="H7" s="28"/>
      <c r="I7" s="38"/>
      <c r="J7" s="382"/>
      <c r="K7" s="382"/>
      <c r="L7" s="382"/>
      <c r="M7" s="608">
        <v>3</v>
      </c>
      <c r="N7" s="608" t="str">
        <f>EmpDetail!B6</f>
        <v>jktsUnz dqekj tSu</v>
      </c>
      <c r="O7" s="608"/>
      <c r="P7" s="608"/>
      <c r="Q7" s="608"/>
      <c r="R7" s="383"/>
      <c r="S7" s="383"/>
    </row>
    <row r="8" spans="1:19" ht="18.75" customHeight="1">
      <c r="A8" s="3"/>
      <c r="B8" s="613"/>
      <c r="C8" s="2109" t="s">
        <v>1249</v>
      </c>
      <c r="D8" s="2109"/>
      <c r="E8" s="2109"/>
      <c r="F8" s="614"/>
      <c r="G8" s="28"/>
      <c r="H8" s="28"/>
      <c r="I8" s="38"/>
      <c r="J8" s="382"/>
      <c r="K8" s="382"/>
      <c r="L8" s="382"/>
      <c r="M8" s="608">
        <v>4</v>
      </c>
      <c r="N8" s="608" t="str">
        <f>EmpDetail!B7</f>
        <v>fd'ku yky cSjok</v>
      </c>
      <c r="O8" s="608"/>
      <c r="P8" s="608"/>
      <c r="Q8" s="608"/>
      <c r="R8" s="383"/>
      <c r="S8" s="383"/>
    </row>
    <row r="9" spans="1:19" ht="15" customHeight="1">
      <c r="A9" s="3"/>
      <c r="B9" s="615"/>
      <c r="C9" s="615"/>
      <c r="D9" s="615"/>
      <c r="E9" s="615"/>
      <c r="F9" s="615"/>
      <c r="G9" s="28"/>
      <c r="H9" s="28"/>
      <c r="I9" s="38"/>
      <c r="J9" s="382"/>
      <c r="K9" s="382"/>
      <c r="L9" s="382"/>
      <c r="M9" s="608">
        <v>5</v>
      </c>
      <c r="N9" s="608" t="str">
        <f>EmpDetail!B8</f>
        <v>lR;ukjk;.k 'kekZ</v>
      </c>
      <c r="O9" s="608"/>
      <c r="P9" s="608"/>
      <c r="Q9" s="608"/>
      <c r="R9" s="77"/>
      <c r="S9" s="77"/>
    </row>
    <row r="10" spans="1:19" ht="26.25" customHeight="1">
      <c r="A10" s="3"/>
      <c r="B10" s="1899" t="s">
        <v>1328</v>
      </c>
      <c r="C10" s="1899"/>
      <c r="D10" s="1177">
        <v>868676</v>
      </c>
      <c r="E10" s="484" t="s">
        <v>1299</v>
      </c>
      <c r="F10" s="1899" t="str">
        <f>N4</f>
        <v>d`".kk xaxoky</v>
      </c>
      <c r="G10" s="1899"/>
      <c r="H10" s="1899"/>
      <c r="I10" s="387"/>
      <c r="J10" s="382"/>
      <c r="K10" s="382"/>
      <c r="L10" s="382"/>
      <c r="M10" s="608">
        <v>6</v>
      </c>
      <c r="N10" s="608" t="str">
        <f>EmpDetail!B9</f>
        <v>iq"ik tSu</v>
      </c>
      <c r="O10" s="608"/>
      <c r="P10" s="608"/>
      <c r="Q10" s="608"/>
      <c r="R10" s="77"/>
      <c r="S10" s="77"/>
    </row>
    <row r="11" spans="1:19" ht="23.25" customHeight="1">
      <c r="A11" s="3"/>
      <c r="B11" s="616" t="s">
        <v>1329</v>
      </c>
      <c r="C11" s="637" t="s">
        <v>1400</v>
      </c>
      <c r="D11" s="2110" t="s">
        <v>1330</v>
      </c>
      <c r="E11" s="2110"/>
      <c r="F11" s="617"/>
      <c r="G11" s="28"/>
      <c r="H11" s="28"/>
      <c r="I11" s="38"/>
      <c r="J11" s="382"/>
      <c r="K11" s="382"/>
      <c r="L11" s="382"/>
      <c r="M11" s="608">
        <v>7</v>
      </c>
      <c r="N11" s="608" t="str">
        <f>EmpDetail!B10</f>
        <v>vk'kkjke eh.kk</v>
      </c>
      <c r="O11" s="608"/>
      <c r="P11" s="608"/>
      <c r="Q11" s="608"/>
      <c r="R11" s="381"/>
      <c r="S11" s="381"/>
    </row>
    <row r="12" spans="1:19" ht="18">
      <c r="A12" s="3"/>
      <c r="B12" s="618" t="s">
        <v>1331</v>
      </c>
      <c r="C12" s="618"/>
      <c r="D12" s="619"/>
      <c r="E12" s="619"/>
      <c r="F12" s="619"/>
      <c r="G12" s="28"/>
      <c r="H12" s="28"/>
      <c r="I12" s="38"/>
      <c r="M12" s="608">
        <v>8</v>
      </c>
      <c r="N12" s="608" t="str">
        <f>EmpDetail!B11</f>
        <v>t;iky flag</v>
      </c>
      <c r="O12" s="340"/>
      <c r="P12" s="340"/>
      <c r="Q12" s="340"/>
    </row>
    <row r="13" spans="1:19" ht="18">
      <c r="A13" s="3"/>
      <c r="B13" s="620" t="s">
        <v>645</v>
      </c>
      <c r="C13" s="621"/>
      <c r="D13" s="621"/>
      <c r="E13" s="621"/>
      <c r="F13" s="466"/>
      <c r="G13" s="28"/>
      <c r="H13" s="28"/>
      <c r="I13" s="38"/>
      <c r="M13" s="608">
        <v>9</v>
      </c>
      <c r="N13" s="608" t="str">
        <f>EmpDetail!B12</f>
        <v>jkeizlkn jsxj</v>
      </c>
    </row>
    <row r="14" spans="1:19" ht="18.75" customHeight="1">
      <c r="A14" s="3"/>
      <c r="B14" s="2107" t="s">
        <v>1332</v>
      </c>
      <c r="C14" s="2107"/>
      <c r="D14" s="2107"/>
      <c r="E14" s="2107"/>
      <c r="F14" s="2107"/>
      <c r="G14" s="2107"/>
      <c r="H14" s="2107"/>
      <c r="I14" s="384"/>
      <c r="M14" s="608">
        <v>10</v>
      </c>
      <c r="N14" s="608" t="str">
        <f>EmpDetail!B13</f>
        <v>egsUnz dqekj tkV</v>
      </c>
    </row>
    <row r="15" spans="1:19" ht="18.75" customHeight="1">
      <c r="A15" s="3"/>
      <c r="B15" s="1178">
        <v>44287</v>
      </c>
      <c r="C15" s="2108" t="s">
        <v>1333</v>
      </c>
      <c r="D15" s="2108"/>
      <c r="E15" s="2108"/>
      <c r="F15" s="2108"/>
      <c r="G15" s="2108"/>
      <c r="H15" s="2108"/>
      <c r="I15" s="384"/>
      <c r="M15" s="608">
        <v>11</v>
      </c>
      <c r="N15" s="608" t="str">
        <f>EmpDetail!B14</f>
        <v>NksVw yky jsxj</v>
      </c>
    </row>
    <row r="16" spans="1:19" ht="18">
      <c r="A16" s="3"/>
      <c r="B16" s="2122" t="s">
        <v>1334</v>
      </c>
      <c r="C16" s="2122"/>
      <c r="D16" s="2122"/>
      <c r="E16" s="2122"/>
      <c r="F16" s="2122"/>
      <c r="G16" s="2122"/>
      <c r="H16" s="28"/>
      <c r="I16" s="38"/>
      <c r="M16" s="608">
        <v>12</v>
      </c>
      <c r="N16" s="608" t="str">
        <f>EmpDetail!B15</f>
        <v>dUgS;k yky egkoj</v>
      </c>
    </row>
    <row r="17" spans="1:14" ht="18">
      <c r="A17" s="3"/>
      <c r="B17" s="2123" t="s">
        <v>1335</v>
      </c>
      <c r="C17" s="2123"/>
      <c r="D17" s="618"/>
      <c r="E17" s="618"/>
      <c r="F17" s="618"/>
      <c r="G17" s="28"/>
      <c r="H17" s="28"/>
      <c r="I17" s="38"/>
      <c r="M17" s="608">
        <v>13</v>
      </c>
      <c r="N17" s="608" t="str">
        <f>EmpDetail!B16</f>
        <v>prqHkqZt tkV</v>
      </c>
    </row>
    <row r="18" spans="1:14" ht="18">
      <c r="A18" s="3"/>
      <c r="B18" s="28"/>
      <c r="C18" s="618" t="s">
        <v>1336</v>
      </c>
      <c r="D18" s="622"/>
      <c r="E18" s="622"/>
      <c r="F18" s="622"/>
      <c r="G18" s="28"/>
      <c r="H18" s="28"/>
      <c r="I18" s="38"/>
      <c r="M18" s="608">
        <v>14</v>
      </c>
      <c r="N18" s="608" t="str">
        <f>EmpDetail!B17</f>
        <v>vklsQk [kku</v>
      </c>
    </row>
    <row r="19" spans="1:14" ht="18">
      <c r="A19" s="3"/>
      <c r="B19" s="620" t="s">
        <v>1337</v>
      </c>
      <c r="C19" s="623"/>
      <c r="D19" s="623"/>
      <c r="E19" s="1607" t="str">
        <f>E26</f>
        <v>प्रधानाचार्य</v>
      </c>
      <c r="F19" s="1607"/>
      <c r="G19" s="1607"/>
      <c r="H19" s="1607"/>
      <c r="I19" s="38"/>
      <c r="M19" s="608">
        <v>15</v>
      </c>
      <c r="N19" s="608" t="str">
        <f>EmpDetail!B18</f>
        <v>lq'khyk cSjok</v>
      </c>
    </row>
    <row r="20" spans="1:14" ht="18">
      <c r="A20" s="3"/>
      <c r="B20" s="2120" t="s">
        <v>1338</v>
      </c>
      <c r="C20" s="2120"/>
      <c r="D20" s="622"/>
      <c r="E20" s="1607" t="str">
        <f>E27</f>
        <v xml:space="preserve">राजकीय उच्च माध्यमिक विद्यालय </v>
      </c>
      <c r="F20" s="1607"/>
      <c r="G20" s="1607"/>
      <c r="H20" s="1607"/>
      <c r="I20" s="38"/>
      <c r="M20" s="608">
        <v>16</v>
      </c>
      <c r="N20" s="608" t="str">
        <f>EmpDetail!B19</f>
        <v>txnh'k izlkn rsyh</v>
      </c>
    </row>
    <row r="21" spans="1:14" ht="18">
      <c r="A21" s="3"/>
      <c r="B21" s="2120" t="s">
        <v>1339</v>
      </c>
      <c r="C21" s="2120"/>
      <c r="D21" s="622"/>
      <c r="E21" s="1607" t="str">
        <f>E28</f>
        <v>चौगाई]टोंक</v>
      </c>
      <c r="F21" s="1607"/>
      <c r="G21" s="1607"/>
      <c r="H21" s="1607"/>
      <c r="I21" s="38"/>
      <c r="M21" s="608">
        <v>17</v>
      </c>
      <c r="N21" s="608" t="str">
        <f>EmpDetail!B20</f>
        <v>jfoUnz dqekj tSu</v>
      </c>
    </row>
    <row r="22" spans="1:14" ht="18">
      <c r="A22" s="3"/>
      <c r="B22" s="2120" t="s">
        <v>1340</v>
      </c>
      <c r="C22" s="2120"/>
      <c r="D22" s="622"/>
      <c r="E22" s="622"/>
      <c r="F22" s="622"/>
      <c r="G22" s="28"/>
      <c r="H22" s="28"/>
      <c r="I22" s="38"/>
      <c r="M22" s="608">
        <v>18</v>
      </c>
      <c r="N22" s="608" t="str">
        <f>EmpDetail!B21</f>
        <v xml:space="preserve"> ';ke lqUnj ckxkSM</v>
      </c>
    </row>
    <row r="23" spans="1:14" ht="18">
      <c r="A23" s="3"/>
      <c r="B23" s="2120" t="s">
        <v>1341</v>
      </c>
      <c r="C23" s="2120"/>
      <c r="D23" s="622"/>
      <c r="E23" s="622"/>
      <c r="F23" s="622"/>
      <c r="G23" s="28"/>
      <c r="H23" s="28"/>
      <c r="I23" s="38"/>
      <c r="M23" s="608">
        <v>19</v>
      </c>
      <c r="N23" s="608" t="str">
        <f>EmpDetail!B22</f>
        <v>d`".kk 'kekZ</v>
      </c>
    </row>
    <row r="24" spans="1:14" ht="18">
      <c r="A24" s="3"/>
      <c r="B24" s="2120" t="s">
        <v>1342</v>
      </c>
      <c r="C24" s="2120"/>
      <c r="D24" s="622"/>
      <c r="E24" s="622"/>
      <c r="F24" s="622"/>
      <c r="G24" s="28"/>
      <c r="H24" s="28"/>
      <c r="I24" s="38"/>
      <c r="M24" s="608">
        <v>20</v>
      </c>
      <c r="N24" s="608" t="str">
        <f>EmpDetail!B23</f>
        <v>/keZsUnz pkS/kjh</v>
      </c>
    </row>
    <row r="25" spans="1:14" ht="18">
      <c r="A25" s="3"/>
      <c r="B25" s="2120" t="s">
        <v>1343</v>
      </c>
      <c r="C25" s="2120"/>
      <c r="D25" s="622"/>
      <c r="E25" s="622"/>
      <c r="F25" s="622"/>
      <c r="G25" s="28"/>
      <c r="H25" s="28"/>
      <c r="I25" s="38"/>
      <c r="M25" s="608">
        <v>21</v>
      </c>
      <c r="N25" s="608" t="str">
        <f>EmpDetail!B24</f>
        <v>izgykn ekyh</v>
      </c>
    </row>
    <row r="26" spans="1:14" ht="18">
      <c r="A26" s="3"/>
      <c r="B26" s="2121" t="s">
        <v>1560</v>
      </c>
      <c r="C26" s="2121"/>
      <c r="D26" s="624"/>
      <c r="E26" s="2119" t="str">
        <f>Master!B2</f>
        <v>प्रधानाचार्य</v>
      </c>
      <c r="F26" s="2119"/>
      <c r="G26" s="2119"/>
      <c r="H26" s="2119"/>
      <c r="I26" s="38"/>
      <c r="M26" s="608">
        <v>22</v>
      </c>
      <c r="N26" s="608" t="str">
        <f>EmpDetail!B25</f>
        <v>jken;ky xqtZj</v>
      </c>
    </row>
    <row r="27" spans="1:14" ht="18">
      <c r="A27" s="3"/>
      <c r="B27" s="625"/>
      <c r="C27" s="625"/>
      <c r="D27" s="626"/>
      <c r="E27" s="2119" t="str">
        <f>Master!B3</f>
        <v xml:space="preserve">राजकीय उच्च माध्यमिक विद्यालय </v>
      </c>
      <c r="F27" s="2119"/>
      <c r="G27" s="2119"/>
      <c r="H27" s="2119"/>
      <c r="I27" s="38"/>
      <c r="M27" s="608">
        <v>23</v>
      </c>
      <c r="N27" s="608" t="str">
        <f>EmpDetail!B26</f>
        <v>vkSeizdk'k tkV</v>
      </c>
    </row>
    <row r="28" spans="1:14">
      <c r="A28" s="3"/>
      <c r="B28" s="3"/>
      <c r="C28" s="3"/>
      <c r="D28" s="3"/>
      <c r="E28" s="2119" t="str">
        <f>Master!B4</f>
        <v>चौगाई]टोंक</v>
      </c>
      <c r="F28" s="2119"/>
      <c r="G28" s="2119"/>
      <c r="H28" s="2119"/>
      <c r="M28" s="608">
        <v>24</v>
      </c>
      <c r="N28" s="608" t="str">
        <f>EmpDetail!B27</f>
        <v>vthr flag</v>
      </c>
    </row>
    <row r="29" spans="1:14">
      <c r="M29" s="608">
        <v>25</v>
      </c>
      <c r="N29" s="608" t="str">
        <f>EmpDetail!B28</f>
        <v>eq[rkj eha;k</v>
      </c>
    </row>
    <row r="30" spans="1:14">
      <c r="M30" s="608">
        <v>26</v>
      </c>
      <c r="N30" s="608" t="str">
        <f>EmpDetail!B29</f>
        <v xml:space="preserve">eks0 tehy </v>
      </c>
    </row>
    <row r="31" spans="1:14">
      <c r="M31" s="608">
        <v>27</v>
      </c>
      <c r="N31" s="608" t="str">
        <f>EmpDetail!B30</f>
        <v>lkaojey tkV</v>
      </c>
    </row>
    <row r="32" spans="1:14">
      <c r="M32" s="608">
        <v>28</v>
      </c>
      <c r="N32" s="608" t="str">
        <f>EmpDetail!B31</f>
        <v>pkS/kjh eksuk jkekorkj</v>
      </c>
    </row>
    <row r="33" spans="13:14">
      <c r="M33" s="608">
        <v>29</v>
      </c>
      <c r="N33" s="608" t="str">
        <f>EmpDetail!B32</f>
        <v>rkjkpUn tk;loky</v>
      </c>
    </row>
    <row r="34" spans="13:14">
      <c r="M34" s="608">
        <v>30</v>
      </c>
      <c r="N34" s="608" t="str">
        <f>EmpDetail!B33</f>
        <v>jketl ;kno</v>
      </c>
    </row>
    <row r="35" spans="13:14">
      <c r="M35" s="608">
        <v>31</v>
      </c>
      <c r="N35" s="608" t="str">
        <f>EmpDetail!B34</f>
        <v>dtksMey eh.kk</v>
      </c>
    </row>
    <row r="36" spans="13:14">
      <c r="M36" s="608">
        <v>32</v>
      </c>
      <c r="N36" s="608" t="str">
        <f>EmpDetail!B35</f>
        <v>/kaut; xkSRre</v>
      </c>
    </row>
    <row r="37" spans="13:14">
      <c r="M37" s="608">
        <v>33</v>
      </c>
      <c r="N37" s="608" t="str">
        <f>EmpDetail!B36</f>
        <v>d`".kk xaxoky</v>
      </c>
    </row>
    <row r="38" spans="13:14">
      <c r="M38" s="608">
        <v>34</v>
      </c>
      <c r="N38" s="608" t="str">
        <f>EmpDetail!B37</f>
        <v>n'kjFk dqekj ;kno</v>
      </c>
    </row>
    <row r="39" spans="13:14">
      <c r="M39" s="608">
        <v>35</v>
      </c>
      <c r="N39" s="608" t="str">
        <f>EmpDetail!B38</f>
        <v>d`".k yky tkV</v>
      </c>
    </row>
    <row r="40" spans="13:14">
      <c r="M40" s="608">
        <v>36</v>
      </c>
      <c r="N40" s="608" t="str">
        <f>EmpDetail!B39</f>
        <v>nhisUnz dqekj iztkir</v>
      </c>
    </row>
    <row r="41" spans="13:14">
      <c r="M41" s="608">
        <v>37</v>
      </c>
      <c r="N41" s="608" t="str">
        <f>EmpDetail!B40</f>
        <v>uohu dqekj</v>
      </c>
    </row>
    <row r="42" spans="13:14">
      <c r="M42" s="608">
        <v>38</v>
      </c>
      <c r="N42" s="608" t="str">
        <f>EmpDetail!B41</f>
        <v>ehrs'k dqekj 'kekZ</v>
      </c>
    </row>
    <row r="43" spans="13:14">
      <c r="M43" s="608">
        <v>39</v>
      </c>
      <c r="N43" s="608" t="str">
        <f>EmpDetail!B42</f>
        <v>eUtw eh.kk</v>
      </c>
    </row>
    <row r="44" spans="13:14">
      <c r="M44" s="608">
        <v>40</v>
      </c>
      <c r="N44" s="608" t="str">
        <f>EmpDetail!B43</f>
        <v>eatw pkS/kjh</v>
      </c>
    </row>
    <row r="45" spans="13:14">
      <c r="M45" s="608">
        <v>41</v>
      </c>
      <c r="N45" s="608">
        <f>EmpDetail!B44</f>
        <v>0</v>
      </c>
    </row>
    <row r="46" spans="13:14">
      <c r="M46" s="608">
        <v>42</v>
      </c>
      <c r="N46" s="608">
        <f>EmpDetail!B45</f>
        <v>0</v>
      </c>
    </row>
    <row r="47" spans="13:14">
      <c r="M47" s="608">
        <v>43</v>
      </c>
      <c r="N47" s="608">
        <f>EmpDetail!B46</f>
        <v>0</v>
      </c>
    </row>
    <row r="48" spans="13:14">
      <c r="M48" s="608">
        <v>44</v>
      </c>
      <c r="N48" s="608">
        <f>EmpDetail!B47</f>
        <v>0</v>
      </c>
    </row>
    <row r="49" spans="13:14">
      <c r="M49" s="608">
        <v>45</v>
      </c>
      <c r="N49" s="608">
        <f>EmpDetail!B48</f>
        <v>0</v>
      </c>
    </row>
    <row r="50" spans="13:14">
      <c r="M50" s="608">
        <v>46</v>
      </c>
      <c r="N50" s="608">
        <f>EmpDetail!B49</f>
        <v>0</v>
      </c>
    </row>
    <row r="51" spans="13:14">
      <c r="M51" s="608">
        <v>47</v>
      </c>
      <c r="N51" s="608">
        <f>EmpDetail!B50</f>
        <v>0</v>
      </c>
    </row>
    <row r="52" spans="13:14">
      <c r="M52" s="608">
        <v>48</v>
      </c>
      <c r="N52" s="608">
        <f>EmpDetail!B51</f>
        <v>0</v>
      </c>
    </row>
    <row r="53" spans="13:14">
      <c r="M53" s="608">
        <v>49</v>
      </c>
      <c r="N53" s="608">
        <f>EmpDetail!B52</f>
        <v>0</v>
      </c>
    </row>
    <row r="54" spans="13:14">
      <c r="M54" s="608">
        <v>50</v>
      </c>
      <c r="N54" s="608">
        <f>EmpDetail!B53</f>
        <v>0</v>
      </c>
    </row>
    <row r="55" spans="13:14">
      <c r="M55" s="608">
        <v>51</v>
      </c>
      <c r="N55" s="608">
        <f>EmpDetail!B54</f>
        <v>0</v>
      </c>
    </row>
    <row r="56" spans="13:14">
      <c r="M56" s="608">
        <v>52</v>
      </c>
      <c r="N56" s="608">
        <f>EmpDetail!B55</f>
        <v>0</v>
      </c>
    </row>
    <row r="57" spans="13:14">
      <c r="M57" s="608">
        <v>53</v>
      </c>
      <c r="N57" s="608">
        <f>EmpDetail!B56</f>
        <v>0</v>
      </c>
    </row>
    <row r="58" spans="13:14">
      <c r="M58" s="608">
        <v>54</v>
      </c>
      <c r="N58" s="608">
        <f>EmpDetail!B57</f>
        <v>0</v>
      </c>
    </row>
    <row r="59" spans="13:14">
      <c r="M59" s="608">
        <v>55</v>
      </c>
      <c r="N59" s="608">
        <f>EmpDetail!B58</f>
        <v>0</v>
      </c>
    </row>
    <row r="60" spans="13:14">
      <c r="M60" s="608">
        <v>56</v>
      </c>
      <c r="N60" s="608">
        <f>EmpDetail!B59</f>
        <v>0</v>
      </c>
    </row>
    <row r="61" spans="13:14">
      <c r="M61" s="608">
        <v>57</v>
      </c>
      <c r="N61" s="608">
        <f>EmpDetail!B60</f>
        <v>0</v>
      </c>
    </row>
    <row r="62" spans="13:14">
      <c r="M62" s="608">
        <v>58</v>
      </c>
      <c r="N62" s="608">
        <f>EmpDetail!B61</f>
        <v>0</v>
      </c>
    </row>
    <row r="63" spans="13:14">
      <c r="M63" s="608">
        <v>59</v>
      </c>
      <c r="N63" s="608">
        <f>EmpDetail!B62</f>
        <v>0</v>
      </c>
    </row>
    <row r="64" spans="13:14">
      <c r="M64" s="608">
        <v>60</v>
      </c>
      <c r="N64" s="608">
        <f>EmpDetail!B63</f>
        <v>0</v>
      </c>
    </row>
    <row r="65" spans="13:14">
      <c r="M65" s="608">
        <v>61</v>
      </c>
      <c r="N65" s="608">
        <f>EmpDetail!B64</f>
        <v>0</v>
      </c>
    </row>
    <row r="66" spans="13:14">
      <c r="M66" s="608">
        <v>62</v>
      </c>
      <c r="N66" s="608">
        <f>EmpDetail!B65</f>
        <v>0</v>
      </c>
    </row>
    <row r="67" spans="13:14">
      <c r="M67" s="608">
        <v>63</v>
      </c>
      <c r="N67" s="608">
        <f>EmpDetail!B66</f>
        <v>0</v>
      </c>
    </row>
    <row r="68" spans="13:14">
      <c r="M68" s="608">
        <v>64</v>
      </c>
      <c r="N68" s="608">
        <f>EmpDetail!B67</f>
        <v>0</v>
      </c>
    </row>
    <row r="69" spans="13:14">
      <c r="M69" s="608">
        <v>65</v>
      </c>
      <c r="N69" s="608">
        <f>EmpDetail!B68</f>
        <v>0</v>
      </c>
    </row>
    <row r="70" spans="13:14">
      <c r="M70" s="608">
        <v>66</v>
      </c>
      <c r="N70" s="608">
        <f>EmpDetail!B69</f>
        <v>0</v>
      </c>
    </row>
    <row r="71" spans="13:14">
      <c r="M71" s="608">
        <v>67</v>
      </c>
      <c r="N71" s="608">
        <f>EmpDetail!B70</f>
        <v>0</v>
      </c>
    </row>
    <row r="72" spans="13:14">
      <c r="M72" s="608">
        <v>68</v>
      </c>
      <c r="N72" s="608">
        <f>EmpDetail!B71</f>
        <v>0</v>
      </c>
    </row>
    <row r="73" spans="13:14">
      <c r="M73" s="608">
        <v>69</v>
      </c>
      <c r="N73" s="608">
        <f>EmpDetail!B72</f>
        <v>0</v>
      </c>
    </row>
    <row r="74" spans="13:14">
      <c r="M74" s="608">
        <v>70</v>
      </c>
      <c r="N74" s="608">
        <f>EmpDetail!B73</f>
        <v>0</v>
      </c>
    </row>
    <row r="75" spans="13:14">
      <c r="M75" s="608">
        <v>71</v>
      </c>
      <c r="N75" s="608">
        <f>EmpDetail!B74</f>
        <v>0</v>
      </c>
    </row>
    <row r="76" spans="13:14">
      <c r="M76" s="608">
        <v>72</v>
      </c>
      <c r="N76" s="608">
        <f>EmpDetail!B75</f>
        <v>0</v>
      </c>
    </row>
    <row r="77" spans="13:14">
      <c r="M77" s="608">
        <v>73</v>
      </c>
      <c r="N77" s="608">
        <f>EmpDetail!B76</f>
        <v>0</v>
      </c>
    </row>
    <row r="78" spans="13:14">
      <c r="M78" s="608">
        <v>74</v>
      </c>
      <c r="N78" s="608">
        <f>EmpDetail!B77</f>
        <v>0</v>
      </c>
    </row>
    <row r="79" spans="13:14">
      <c r="M79" s="608">
        <v>75</v>
      </c>
      <c r="N79" s="608">
        <f>EmpDetail!B78</f>
        <v>0</v>
      </c>
    </row>
    <row r="80" spans="13:14">
      <c r="M80" s="608">
        <v>76</v>
      </c>
      <c r="N80" s="608">
        <f>EmpDetail!B79</f>
        <v>0</v>
      </c>
    </row>
    <row r="81" spans="13:14">
      <c r="M81" s="608">
        <v>77</v>
      </c>
      <c r="N81" s="608">
        <f>EmpDetail!B80</f>
        <v>0</v>
      </c>
    </row>
    <row r="82" spans="13:14">
      <c r="M82" s="608">
        <v>78</v>
      </c>
      <c r="N82" s="608">
        <f>EmpDetail!B81</f>
        <v>0</v>
      </c>
    </row>
    <row r="83" spans="13:14">
      <c r="M83" s="608">
        <v>79</v>
      </c>
      <c r="N83" s="608">
        <f>EmpDetail!B82</f>
        <v>0</v>
      </c>
    </row>
    <row r="84" spans="13:14">
      <c r="M84" s="608">
        <v>80</v>
      </c>
      <c r="N84" s="608">
        <f>EmpDetail!B83</f>
        <v>0</v>
      </c>
    </row>
    <row r="85" spans="13:14">
      <c r="M85" s="608">
        <v>81</v>
      </c>
      <c r="N85" s="608">
        <f>EmpDetail!B84</f>
        <v>0</v>
      </c>
    </row>
    <row r="86" spans="13:14">
      <c r="M86" s="608">
        <v>82</v>
      </c>
      <c r="N86" s="608">
        <f>EmpDetail!B85</f>
        <v>0</v>
      </c>
    </row>
    <row r="87" spans="13:14">
      <c r="M87" s="608">
        <v>83</v>
      </c>
      <c r="N87" s="608">
        <f>EmpDetail!B86</f>
        <v>0</v>
      </c>
    </row>
    <row r="88" spans="13:14">
      <c r="M88" s="608">
        <v>84</v>
      </c>
      <c r="N88" s="608">
        <f>EmpDetail!B87</f>
        <v>0</v>
      </c>
    </row>
    <row r="89" spans="13:14">
      <c r="M89" s="608">
        <v>85</v>
      </c>
      <c r="N89" s="608">
        <f>EmpDetail!B88</f>
        <v>0</v>
      </c>
    </row>
    <row r="90" spans="13:14">
      <c r="M90" s="608">
        <v>86</v>
      </c>
      <c r="N90" s="608">
        <f>EmpDetail!B89</f>
        <v>0</v>
      </c>
    </row>
    <row r="91" spans="13:14">
      <c r="M91" s="608">
        <v>87</v>
      </c>
      <c r="N91" s="608">
        <f>EmpDetail!B90</f>
        <v>0</v>
      </c>
    </row>
    <row r="92" spans="13:14">
      <c r="M92" s="608">
        <v>88</v>
      </c>
      <c r="N92" s="608">
        <f>EmpDetail!B91</f>
        <v>0</v>
      </c>
    </row>
    <row r="93" spans="13:14">
      <c r="M93" s="608">
        <v>89</v>
      </c>
      <c r="N93" s="608">
        <f>EmpDetail!B92</f>
        <v>0</v>
      </c>
    </row>
    <row r="94" spans="13:14">
      <c r="M94" s="608">
        <v>90</v>
      </c>
      <c r="N94" s="608">
        <f>EmpDetail!B93</f>
        <v>0</v>
      </c>
    </row>
    <row r="95" spans="13:14">
      <c r="M95" s="608">
        <v>91</v>
      </c>
      <c r="N95" s="608">
        <f>EmpDetail!B94</f>
        <v>0</v>
      </c>
    </row>
    <row r="96" spans="13:14">
      <c r="M96" s="608">
        <v>92</v>
      </c>
      <c r="N96" s="608">
        <f>EmpDetail!B95</f>
        <v>0</v>
      </c>
    </row>
    <row r="97" spans="13:14">
      <c r="M97" s="608">
        <v>93</v>
      </c>
      <c r="N97" s="608">
        <f>EmpDetail!B96</f>
        <v>0</v>
      </c>
    </row>
    <row r="98" spans="13:14">
      <c r="M98" s="608">
        <v>94</v>
      </c>
      <c r="N98" s="608">
        <f>EmpDetail!B97</f>
        <v>0</v>
      </c>
    </row>
    <row r="99" spans="13:14">
      <c r="M99" s="608">
        <v>95</v>
      </c>
      <c r="N99" s="608">
        <f>EmpDetail!B98</f>
        <v>0</v>
      </c>
    </row>
    <row r="100" spans="13:14">
      <c r="M100" s="608">
        <v>96</v>
      </c>
      <c r="N100" s="608">
        <f>EmpDetail!B99</f>
        <v>0</v>
      </c>
    </row>
    <row r="101" spans="13:14">
      <c r="M101" s="608">
        <v>97</v>
      </c>
      <c r="N101" s="608">
        <f>EmpDetail!B100</f>
        <v>0</v>
      </c>
    </row>
    <row r="102" spans="13:14">
      <c r="M102" s="608">
        <v>98</v>
      </c>
      <c r="N102" s="608">
        <f>EmpDetail!B101</f>
        <v>0</v>
      </c>
    </row>
    <row r="103" spans="13:14">
      <c r="M103" s="608">
        <v>99</v>
      </c>
      <c r="N103" s="608">
        <f>EmpDetail!B102</f>
        <v>0</v>
      </c>
    </row>
    <row r="104" spans="13:14">
      <c r="M104" s="608">
        <v>100</v>
      </c>
      <c r="N104" s="608">
        <f>EmpDetail!B103</f>
        <v>0</v>
      </c>
    </row>
  </sheetData>
  <sheetProtection password="87C9" sheet="1" objects="1" scenarios="1"/>
  <protectedRanges>
    <protectedRange sqref="B20:C26" name="Range8"/>
    <protectedRange sqref="C11" name="Range6"/>
    <protectedRange sqref="C8:E8" name="Range4"/>
    <protectedRange sqref="D3:F4" name="Range2"/>
    <protectedRange sqref="H2" name="Range1"/>
    <protectedRange sqref="H3" name="Range3"/>
    <protectedRange sqref="D10" name="Range5"/>
    <protectedRange sqref="B15" name="Range7"/>
  </protectedRanges>
  <mergeCells count="30">
    <mergeCell ref="J5:L5"/>
    <mergeCell ref="E28:H28"/>
    <mergeCell ref="B25:C25"/>
    <mergeCell ref="B26:C26"/>
    <mergeCell ref="E26:H26"/>
    <mergeCell ref="E27:H27"/>
    <mergeCell ref="B16:G16"/>
    <mergeCell ref="B17:C17"/>
    <mergeCell ref="B20:C20"/>
    <mergeCell ref="B21:C21"/>
    <mergeCell ref="B22:C22"/>
    <mergeCell ref="B23:C23"/>
    <mergeCell ref="B24:C24"/>
    <mergeCell ref="E20:H20"/>
    <mergeCell ref="E19:H19"/>
    <mergeCell ref="E21:H21"/>
    <mergeCell ref="B1:H1"/>
    <mergeCell ref="B14:H14"/>
    <mergeCell ref="C15:H15"/>
    <mergeCell ref="C8:E8"/>
    <mergeCell ref="B10:C10"/>
    <mergeCell ref="D11:E11"/>
    <mergeCell ref="F10:H10"/>
    <mergeCell ref="C2:F2"/>
    <mergeCell ref="B3:C3"/>
    <mergeCell ref="D3:F3"/>
    <mergeCell ref="B4:C4"/>
    <mergeCell ref="C6:E6"/>
    <mergeCell ref="D4:F4"/>
    <mergeCell ref="C7:E7"/>
  </mergeCells>
  <pageMargins left="0.52" right="0.25" top="0.75" bottom="0.75" header="0.3" footer="0.3"/>
  <pageSetup paperSize="9" scale="90" orientation="portrait" blackAndWhite="1" verticalDpi="0" r:id="rId1"/>
  <drawing r:id="rId2"/>
</worksheet>
</file>

<file path=xl/worksheets/sheet56.xml><?xml version="1.0" encoding="utf-8"?>
<worksheet xmlns="http://schemas.openxmlformats.org/spreadsheetml/2006/main" xmlns:r="http://schemas.openxmlformats.org/officeDocument/2006/relationships">
  <sheetPr codeName="Sheet56"/>
  <dimension ref="A1:P104"/>
  <sheetViews>
    <sheetView showGridLines="0" showRowColHeaders="0" workbookViewId="0">
      <selection activeCell="A16" sqref="A16:D16"/>
    </sheetView>
  </sheetViews>
  <sheetFormatPr defaultRowHeight="14.4"/>
  <cols>
    <col min="1" max="1" width="30.109375" customWidth="1"/>
    <col min="2" max="2" width="26.109375" customWidth="1"/>
    <col min="4" max="4" width="12.109375" customWidth="1"/>
    <col min="5" max="5" width="11.33203125" customWidth="1"/>
    <col min="6" max="6" width="0.109375" hidden="1" customWidth="1"/>
    <col min="7" max="8" width="9.109375" hidden="1" customWidth="1"/>
    <col min="9" max="9" width="5.44140625" customWidth="1"/>
    <col min="13" max="14" width="0" hidden="1" customWidth="1"/>
    <col min="15" max="15" width="10.44140625" hidden="1" customWidth="1"/>
    <col min="16" max="16" width="10.6640625" hidden="1" customWidth="1"/>
  </cols>
  <sheetData>
    <row r="1" spans="1:16" ht="21">
      <c r="A1" s="2124" t="str">
        <f>Master!G2&amp;Master!H2</f>
        <v>कार्यालय&amp;राजकीय उच्च माध्यमिक विद्यालय ]चौगाई]टोंक</v>
      </c>
      <c r="B1" s="2124"/>
      <c r="C1" s="2124"/>
      <c r="D1" s="2124"/>
      <c r="E1" s="2124"/>
    </row>
    <row r="2" spans="1:16" ht="21.6" thickBot="1">
      <c r="A2" s="591" t="str">
        <f>"Sr.No.-"&amp;Master!H3&amp;Master!I3&amp;Master!J3&amp;Master!E3&amp;"/"</f>
        <v>Sr.No.-राउमावि/चौगाई/संस्था/2021-22/</v>
      </c>
      <c r="B2" s="631"/>
      <c r="C2" s="612"/>
      <c r="D2" s="301" t="s">
        <v>226</v>
      </c>
      <c r="E2" s="388">
        <f ca="1">TODAY()</f>
        <v>44369</v>
      </c>
    </row>
    <row r="3" spans="1:16" ht="21">
      <c r="A3" s="1180" t="s">
        <v>1561</v>
      </c>
      <c r="B3" s="1182">
        <v>12345</v>
      </c>
      <c r="C3" s="1183"/>
      <c r="D3" s="1185" t="s">
        <v>226</v>
      </c>
      <c r="E3" s="1184">
        <v>44326</v>
      </c>
    </row>
    <row r="4" spans="1:16" ht="21">
      <c r="A4" s="632" t="s">
        <v>2906</v>
      </c>
      <c r="B4" s="636" t="s">
        <v>1536</v>
      </c>
      <c r="C4" s="633"/>
      <c r="D4" s="612"/>
      <c r="E4" s="28"/>
      <c r="N4" s="609" t="str">
        <f>IF(ISNA(VLOOKUP($K6,$M$5:$R$104,2,FALSE)),"",VLOOKUP($K6,$M$5:$R$104,2,FALSE))</f>
        <v>d`".kk xaxoky</v>
      </c>
      <c r="O4" s="630">
        <f>IF(ISNA(VLOOKUP($K6,$M$5:$R$104,4,FALSE)),"",VLOOKUP($K6,$M$5:$R$104,4,FALSE))</f>
        <v>56795</v>
      </c>
    </row>
    <row r="5" spans="1:16" ht="21">
      <c r="A5" s="610" t="s">
        <v>642</v>
      </c>
      <c r="B5" s="610"/>
      <c r="C5" s="610"/>
      <c r="D5" s="610"/>
      <c r="E5" s="28"/>
      <c r="J5" s="2127" t="s">
        <v>1524</v>
      </c>
      <c r="K5" s="2127"/>
      <c r="L5" s="2127"/>
      <c r="M5">
        <v>1</v>
      </c>
      <c r="N5" s="608" t="str">
        <f>EmpDetail!B4</f>
        <v>fd'ku yky cSjok</v>
      </c>
      <c r="O5" s="629">
        <f>EmpDetail!E4</f>
        <v>22656</v>
      </c>
      <c r="P5" s="474">
        <f>IF(O5="","",DATE(YEAR(O5-1)+60,(MONTH(O5-1))+1,0))</f>
        <v>44592</v>
      </c>
    </row>
    <row r="6" spans="1:16" ht="21">
      <c r="A6" s="2114" t="s">
        <v>1344</v>
      </c>
      <c r="B6" s="2114"/>
      <c r="C6" s="611"/>
      <c r="D6" s="611"/>
      <c r="E6" s="28"/>
      <c r="K6" s="638">
        <v>33</v>
      </c>
      <c r="M6" s="467">
        <v>2</v>
      </c>
      <c r="N6" s="608" t="str">
        <f>EmpDetail!B5</f>
        <v>iwj.k pUn y{kdkj</v>
      </c>
      <c r="O6" s="629">
        <f>EmpDetail!E5</f>
        <v>26122</v>
      </c>
      <c r="P6" s="474">
        <f t="shared" ref="P6:P69" si="0">IF(O6="","",DATE(YEAR(O6-1)+60,(MONTH(O6-1))+1,0))</f>
        <v>48060</v>
      </c>
    </row>
    <row r="7" spans="1:16" ht="21">
      <c r="A7" s="1895" t="s">
        <v>1326</v>
      </c>
      <c r="B7" s="1895"/>
      <c r="C7" s="612"/>
      <c r="D7" s="612"/>
      <c r="E7" s="28"/>
      <c r="M7" s="467">
        <v>3</v>
      </c>
      <c r="N7" s="608" t="str">
        <f>EmpDetail!B6</f>
        <v>jktsUnz dqekj tSu</v>
      </c>
      <c r="O7" s="629">
        <f>EmpDetail!E6</f>
        <v>25095</v>
      </c>
      <c r="P7" s="474">
        <f t="shared" si="0"/>
        <v>47026</v>
      </c>
    </row>
    <row r="8" spans="1:16" ht="21">
      <c r="A8" s="2125" t="s">
        <v>1249</v>
      </c>
      <c r="B8" s="2125"/>
      <c r="C8" s="634"/>
      <c r="D8" s="614"/>
      <c r="E8" s="28"/>
      <c r="M8" s="467">
        <v>4</v>
      </c>
      <c r="N8" s="608" t="str">
        <f>EmpDetail!B7</f>
        <v>fd'ku yky cSjok</v>
      </c>
      <c r="O8" s="629">
        <f>EmpDetail!E7</f>
        <v>27217</v>
      </c>
      <c r="P8" s="474">
        <f t="shared" si="0"/>
        <v>49156</v>
      </c>
    </row>
    <row r="9" spans="1:16" ht="21">
      <c r="A9" s="615"/>
      <c r="B9" s="615"/>
      <c r="C9" s="615"/>
      <c r="D9" s="615"/>
      <c r="E9" s="28"/>
      <c r="M9" s="467">
        <v>5</v>
      </c>
      <c r="N9" s="608" t="str">
        <f>EmpDetail!B8</f>
        <v>lR;ukjk;.k 'kekZ</v>
      </c>
      <c r="O9" s="629">
        <f>EmpDetail!E8</f>
        <v>22828</v>
      </c>
      <c r="P9" s="474">
        <f t="shared" si="0"/>
        <v>44742</v>
      </c>
    </row>
    <row r="10" spans="1:16" ht="18">
      <c r="A10" s="616" t="s">
        <v>1345</v>
      </c>
      <c r="B10" s="1186">
        <v>1256789</v>
      </c>
      <c r="C10" s="2128" t="str">
        <f>N4</f>
        <v>d`".kk xaxoky</v>
      </c>
      <c r="D10" s="2128"/>
      <c r="E10" s="2128"/>
      <c r="M10" s="467">
        <v>6</v>
      </c>
      <c r="N10" s="608" t="str">
        <f>EmpDetail!B9</f>
        <v>iq"ik tSu</v>
      </c>
      <c r="O10" s="629">
        <f>EmpDetail!E9</f>
        <v>23477</v>
      </c>
      <c r="P10" s="474">
        <f t="shared" si="0"/>
        <v>45412</v>
      </c>
    </row>
    <row r="11" spans="1:16" ht="18">
      <c r="A11" s="616" t="s">
        <v>1346</v>
      </c>
      <c r="B11" s="637" t="s">
        <v>1400</v>
      </c>
      <c r="C11" s="616" t="s">
        <v>1347</v>
      </c>
      <c r="D11" s="616"/>
      <c r="E11" s="28"/>
      <c r="M11" s="467">
        <v>7</v>
      </c>
      <c r="N11" s="608" t="str">
        <f>EmpDetail!B10</f>
        <v>vk'kkjke eh.kk</v>
      </c>
      <c r="O11" s="629">
        <f>EmpDetail!E10</f>
        <v>28652</v>
      </c>
      <c r="P11" s="474">
        <f t="shared" si="0"/>
        <v>50586</v>
      </c>
    </row>
    <row r="12" spans="1:16" ht="18">
      <c r="A12" s="2123" t="s">
        <v>1348</v>
      </c>
      <c r="B12" s="2123"/>
      <c r="C12" s="2123"/>
      <c r="D12" s="619"/>
      <c r="E12" s="28"/>
      <c r="M12" s="467">
        <v>8</v>
      </c>
      <c r="N12" s="608" t="str">
        <f>EmpDetail!B11</f>
        <v>t;iky flag</v>
      </c>
      <c r="O12" s="629">
        <f>EmpDetail!E11</f>
        <v>26331</v>
      </c>
      <c r="P12" s="474">
        <f t="shared" si="0"/>
        <v>48273</v>
      </c>
    </row>
    <row r="13" spans="1:16" ht="18">
      <c r="A13" s="620" t="s">
        <v>645</v>
      </c>
      <c r="B13" s="621"/>
      <c r="C13" s="621"/>
      <c r="D13" s="621"/>
      <c r="E13" s="28"/>
      <c r="M13" s="467">
        <v>9</v>
      </c>
      <c r="N13" s="608" t="str">
        <f>EmpDetail!B12</f>
        <v>jkeizlkn jsxj</v>
      </c>
      <c r="O13" s="629">
        <f>EmpDetail!E12</f>
        <v>28642</v>
      </c>
      <c r="P13" s="474">
        <f t="shared" si="0"/>
        <v>50556</v>
      </c>
    </row>
    <row r="14" spans="1:16" ht="18">
      <c r="A14" s="618" t="s">
        <v>1349</v>
      </c>
      <c r="B14" s="618"/>
      <c r="C14" s="618"/>
      <c r="D14" s="618"/>
      <c r="E14" s="28"/>
      <c r="M14" s="467">
        <v>10</v>
      </c>
      <c r="N14" s="608" t="str">
        <f>EmpDetail!B13</f>
        <v>egsUnz dqekj tkV</v>
      </c>
      <c r="O14" s="629">
        <f>EmpDetail!E13</f>
        <v>27789</v>
      </c>
      <c r="P14" s="474">
        <f t="shared" si="0"/>
        <v>49705</v>
      </c>
    </row>
    <row r="15" spans="1:16" ht="18">
      <c r="A15" s="635">
        <f>O4</f>
        <v>56795</v>
      </c>
      <c r="B15" s="618" t="s">
        <v>1350</v>
      </c>
      <c r="C15" s="618"/>
      <c r="D15" s="618"/>
      <c r="E15" s="28"/>
      <c r="M15" s="467">
        <v>11</v>
      </c>
      <c r="N15" s="608" t="str">
        <f>EmpDetail!B14</f>
        <v>NksVw yky jsxj</v>
      </c>
      <c r="O15" s="629">
        <f>EmpDetail!E14</f>
        <v>24663</v>
      </c>
      <c r="P15" s="474">
        <f t="shared" si="0"/>
        <v>46599</v>
      </c>
    </row>
    <row r="16" spans="1:16" ht="18">
      <c r="A16" s="2107" t="s">
        <v>1351</v>
      </c>
      <c r="B16" s="2107"/>
      <c r="C16" s="2107"/>
      <c r="D16" s="2107"/>
      <c r="E16" s="28"/>
      <c r="M16" s="467">
        <v>12</v>
      </c>
      <c r="N16" s="608" t="str">
        <f>EmpDetail!B15</f>
        <v>dUgS;k yky egkoj</v>
      </c>
      <c r="O16" s="629">
        <f>EmpDetail!E15</f>
        <v>22741</v>
      </c>
      <c r="P16" s="474">
        <f t="shared" si="0"/>
        <v>44681</v>
      </c>
    </row>
    <row r="17" spans="1:16" ht="18">
      <c r="A17" s="622" t="s">
        <v>1335</v>
      </c>
      <c r="B17" s="622"/>
      <c r="C17" s="622"/>
      <c r="D17" s="622"/>
      <c r="E17" s="28"/>
      <c r="M17" s="467">
        <v>13</v>
      </c>
      <c r="N17" s="608" t="str">
        <f>EmpDetail!B16</f>
        <v>prqHkqZt tkV</v>
      </c>
      <c r="O17" s="629">
        <f>EmpDetail!E16</f>
        <v>27854</v>
      </c>
      <c r="P17" s="474">
        <f t="shared" si="0"/>
        <v>49795</v>
      </c>
    </row>
    <row r="18" spans="1:16" ht="18">
      <c r="A18" s="28"/>
      <c r="B18" s="618" t="s">
        <v>1336</v>
      </c>
      <c r="C18" s="618"/>
      <c r="D18" s="618"/>
      <c r="E18" s="28"/>
      <c r="M18" s="467">
        <v>14</v>
      </c>
      <c r="N18" s="608" t="str">
        <f>EmpDetail!B17</f>
        <v>vklsQk [kku</v>
      </c>
      <c r="O18" s="629">
        <f>EmpDetail!E17</f>
        <v>25943</v>
      </c>
      <c r="P18" s="474">
        <f t="shared" si="0"/>
        <v>47879</v>
      </c>
    </row>
    <row r="19" spans="1:16" ht="18">
      <c r="A19" s="620" t="s">
        <v>1352</v>
      </c>
      <c r="B19" s="623"/>
      <c r="C19" s="623"/>
      <c r="D19" s="623"/>
      <c r="E19" s="28"/>
      <c r="M19" s="467">
        <v>15</v>
      </c>
      <c r="N19" s="608" t="str">
        <f>EmpDetail!B18</f>
        <v>lq'khyk cSjok</v>
      </c>
      <c r="O19" s="629">
        <f>EmpDetail!E18</f>
        <v>34700</v>
      </c>
      <c r="P19" s="474">
        <f t="shared" si="0"/>
        <v>56614</v>
      </c>
    </row>
    <row r="20" spans="1:16" ht="18">
      <c r="A20" s="2121" t="s">
        <v>1338</v>
      </c>
      <c r="B20" s="2121"/>
      <c r="C20" s="622"/>
      <c r="D20" s="622"/>
      <c r="E20" s="28"/>
      <c r="M20" s="467">
        <v>16</v>
      </c>
      <c r="N20" s="608" t="str">
        <f>EmpDetail!B19</f>
        <v>txnh'k izlkn rsyh</v>
      </c>
      <c r="O20" s="629">
        <f>EmpDetail!E19</f>
        <v>22801</v>
      </c>
      <c r="P20" s="474">
        <f t="shared" si="0"/>
        <v>44742</v>
      </c>
    </row>
    <row r="21" spans="1:16" ht="18">
      <c r="A21" s="2121" t="s">
        <v>1353</v>
      </c>
      <c r="B21" s="2121"/>
      <c r="C21" s="622"/>
      <c r="D21" s="622"/>
      <c r="E21" s="28"/>
      <c r="M21" s="467">
        <v>17</v>
      </c>
      <c r="N21" s="608" t="str">
        <f>EmpDetail!B20</f>
        <v>jfoUnz dqekj tSu</v>
      </c>
      <c r="O21" s="629">
        <f>EmpDetail!E20</f>
        <v>24708</v>
      </c>
      <c r="P21" s="474">
        <f t="shared" si="0"/>
        <v>46630</v>
      </c>
    </row>
    <row r="22" spans="1:16" ht="18">
      <c r="A22" s="2121" t="s">
        <v>1354</v>
      </c>
      <c r="B22" s="2121"/>
      <c r="C22" s="622"/>
      <c r="D22" s="622"/>
      <c r="E22" s="28"/>
      <c r="M22" s="467">
        <v>18</v>
      </c>
      <c r="N22" s="608" t="str">
        <f>EmpDetail!B21</f>
        <v xml:space="preserve"> ';ke lqUnj ckxkSM</v>
      </c>
      <c r="O22" s="629">
        <f>EmpDetail!E21</f>
        <v>30538</v>
      </c>
      <c r="P22" s="474">
        <f t="shared" si="0"/>
        <v>52474</v>
      </c>
    </row>
    <row r="23" spans="1:16" ht="18">
      <c r="A23" s="2121" t="s">
        <v>1355</v>
      </c>
      <c r="B23" s="2121"/>
      <c r="C23" s="622"/>
      <c r="D23" s="622"/>
      <c r="E23" s="28"/>
      <c r="M23" s="467">
        <v>19</v>
      </c>
      <c r="N23" s="608" t="str">
        <f>EmpDetail!B22</f>
        <v>d`".kk 'kekZ</v>
      </c>
      <c r="O23" s="629">
        <f>EmpDetail!E22</f>
        <v>26517</v>
      </c>
      <c r="P23" s="474">
        <f t="shared" si="0"/>
        <v>48457</v>
      </c>
    </row>
    <row r="24" spans="1:16" ht="18">
      <c r="A24" s="2121" t="s">
        <v>1356</v>
      </c>
      <c r="B24" s="2121"/>
      <c r="C24" s="622"/>
      <c r="D24" s="622"/>
      <c r="E24" s="28"/>
      <c r="M24" s="467">
        <v>20</v>
      </c>
      <c r="N24" s="608" t="str">
        <f>EmpDetail!B23</f>
        <v>/keZsUnz pkS/kjh</v>
      </c>
      <c r="O24" s="629">
        <f>EmpDetail!E23</f>
        <v>32937</v>
      </c>
      <c r="P24" s="474">
        <f t="shared" si="0"/>
        <v>54878</v>
      </c>
    </row>
    <row r="25" spans="1:16" ht="18">
      <c r="A25" s="2121" t="s">
        <v>1313</v>
      </c>
      <c r="B25" s="2121"/>
      <c r="C25" s="622"/>
      <c r="D25" s="622"/>
      <c r="E25" s="28"/>
      <c r="M25" s="467">
        <v>21</v>
      </c>
      <c r="N25" s="608" t="str">
        <f>EmpDetail!B24</f>
        <v>izgykn ekyh</v>
      </c>
      <c r="O25" s="629">
        <f>EmpDetail!E24</f>
        <v>27248</v>
      </c>
      <c r="P25" s="474">
        <f t="shared" si="0"/>
        <v>49187</v>
      </c>
    </row>
    <row r="26" spans="1:16" ht="18">
      <c r="A26" s="624"/>
      <c r="B26" s="622"/>
      <c r="C26" s="2126" t="str">
        <f>Master!B2</f>
        <v>प्रधानाचार्य</v>
      </c>
      <c r="D26" s="2126"/>
      <c r="E26" s="2126"/>
      <c r="M26" s="467">
        <v>22</v>
      </c>
      <c r="N26" s="608" t="str">
        <f>EmpDetail!B25</f>
        <v>jken;ky xqtZj</v>
      </c>
      <c r="O26" s="629">
        <f>EmpDetail!E25</f>
        <v>28355</v>
      </c>
      <c r="P26" s="474">
        <f t="shared" si="0"/>
        <v>50283</v>
      </c>
    </row>
    <row r="27" spans="1:16" ht="18">
      <c r="A27" s="590"/>
      <c r="B27" s="622"/>
      <c r="C27" s="2126" t="str">
        <f>Master!B3</f>
        <v xml:space="preserve">राजकीय उच्च माध्यमिक विद्यालय </v>
      </c>
      <c r="D27" s="2126"/>
      <c r="E27" s="2126"/>
      <c r="M27" s="467">
        <v>23</v>
      </c>
      <c r="N27" s="608" t="str">
        <f>EmpDetail!B26</f>
        <v>vkSeizdk'k tkV</v>
      </c>
      <c r="O27" s="629">
        <f>EmpDetail!E26</f>
        <v>30255</v>
      </c>
      <c r="P27" s="474">
        <f t="shared" si="0"/>
        <v>52170</v>
      </c>
    </row>
    <row r="28" spans="1:16" ht="18">
      <c r="A28" s="590"/>
      <c r="B28" s="622"/>
      <c r="C28" s="2126" t="str">
        <f>Master!B4</f>
        <v>चौगाई]टोंक</v>
      </c>
      <c r="D28" s="2126"/>
      <c r="E28" s="2126"/>
      <c r="M28" s="467">
        <v>24</v>
      </c>
      <c r="N28" s="608" t="str">
        <f>EmpDetail!B27</f>
        <v>vthr flag</v>
      </c>
      <c r="O28" s="629">
        <f>EmpDetail!E27</f>
        <v>31997</v>
      </c>
      <c r="P28" s="474">
        <f t="shared" si="0"/>
        <v>53935</v>
      </c>
    </row>
    <row r="29" spans="1:16">
      <c r="M29" s="467">
        <v>25</v>
      </c>
      <c r="N29" s="608" t="str">
        <f>EmpDetail!B28</f>
        <v>eq[rkj eha;k</v>
      </c>
      <c r="O29" s="629">
        <f>EmpDetail!E28</f>
        <v>27945</v>
      </c>
      <c r="P29" s="474">
        <f t="shared" si="0"/>
        <v>49887</v>
      </c>
    </row>
    <row r="30" spans="1:16">
      <c r="M30" s="467">
        <v>26</v>
      </c>
      <c r="N30" s="608" t="str">
        <f>EmpDetail!B29</f>
        <v xml:space="preserve">eks0 tehy </v>
      </c>
      <c r="O30" s="629">
        <f>EmpDetail!E29</f>
        <v>25096</v>
      </c>
      <c r="P30" s="474">
        <f t="shared" si="0"/>
        <v>47026</v>
      </c>
    </row>
    <row r="31" spans="1:16">
      <c r="M31" s="467">
        <v>27</v>
      </c>
      <c r="N31" s="608" t="str">
        <f>EmpDetail!B30</f>
        <v>lkaojey tkV</v>
      </c>
      <c r="O31" s="629">
        <f>EmpDetail!E30</f>
        <v>33666</v>
      </c>
      <c r="P31" s="474">
        <f t="shared" si="0"/>
        <v>55609</v>
      </c>
    </row>
    <row r="32" spans="1:16">
      <c r="M32" s="467">
        <v>28</v>
      </c>
      <c r="N32" s="608" t="str">
        <f>EmpDetail!B31</f>
        <v>pkS/kjh eksuk jkekorkj</v>
      </c>
      <c r="O32" s="629">
        <f>EmpDetail!E31</f>
        <v>32878</v>
      </c>
      <c r="P32" s="474">
        <f t="shared" si="0"/>
        <v>54819</v>
      </c>
    </row>
    <row r="33" spans="13:16">
      <c r="M33" s="467">
        <v>29</v>
      </c>
      <c r="N33" s="608" t="str">
        <f>EmpDetail!B32</f>
        <v>rkjkpUn tk;loky</v>
      </c>
      <c r="O33" s="629">
        <f>EmpDetail!E32</f>
        <v>28075</v>
      </c>
      <c r="P33" s="474">
        <f t="shared" si="0"/>
        <v>50009</v>
      </c>
    </row>
    <row r="34" spans="13:16">
      <c r="M34" s="467">
        <v>30</v>
      </c>
      <c r="N34" s="608" t="str">
        <f>EmpDetail!B33</f>
        <v>jketl ;kno</v>
      </c>
      <c r="O34" s="629">
        <f>EmpDetail!E33</f>
        <v>25731</v>
      </c>
      <c r="P34" s="474">
        <f t="shared" si="0"/>
        <v>47664</v>
      </c>
    </row>
    <row r="35" spans="13:16">
      <c r="M35" s="467">
        <v>31</v>
      </c>
      <c r="N35" s="608" t="str">
        <f>EmpDetail!B34</f>
        <v>dtksMey eh.kk</v>
      </c>
      <c r="O35" s="629">
        <f>EmpDetail!E34</f>
        <v>33055</v>
      </c>
      <c r="P35" s="474">
        <f t="shared" si="0"/>
        <v>54969</v>
      </c>
    </row>
    <row r="36" spans="13:16">
      <c r="M36" s="467">
        <v>32</v>
      </c>
      <c r="N36" s="608" t="str">
        <f>EmpDetail!B35</f>
        <v>/kaut; xkSRre</v>
      </c>
      <c r="O36" s="629">
        <f>EmpDetail!E35</f>
        <v>31649</v>
      </c>
      <c r="P36" s="474">
        <f t="shared" si="0"/>
        <v>53570</v>
      </c>
    </row>
    <row r="37" spans="13:16">
      <c r="M37" s="467">
        <v>33</v>
      </c>
      <c r="N37" s="608" t="str">
        <f>EmpDetail!B36</f>
        <v>d`".kk xaxoky</v>
      </c>
      <c r="O37" s="629">
        <f>EmpDetail!E36</f>
        <v>34870</v>
      </c>
      <c r="P37" s="474">
        <f t="shared" si="0"/>
        <v>56795</v>
      </c>
    </row>
    <row r="38" spans="13:16">
      <c r="M38" s="467">
        <v>34</v>
      </c>
      <c r="N38" s="608" t="str">
        <f>EmpDetail!B37</f>
        <v>n'kjFk dqekj ;kno</v>
      </c>
      <c r="O38" s="629">
        <f>EmpDetail!E37</f>
        <v>33239</v>
      </c>
      <c r="P38" s="474">
        <f t="shared" si="0"/>
        <v>55153</v>
      </c>
    </row>
    <row r="39" spans="13:16">
      <c r="M39" s="467">
        <v>35</v>
      </c>
      <c r="N39" s="608" t="str">
        <f>EmpDetail!B38</f>
        <v>d`".k yky tkV</v>
      </c>
      <c r="O39" s="629">
        <f>EmpDetail!E38</f>
        <v>33072</v>
      </c>
      <c r="P39" s="474">
        <f t="shared" si="0"/>
        <v>55000</v>
      </c>
    </row>
    <row r="40" spans="13:16">
      <c r="M40" s="467">
        <v>36</v>
      </c>
      <c r="N40" s="608" t="str">
        <f>EmpDetail!B39</f>
        <v>nhisUnz dqekj iztkir</v>
      </c>
      <c r="O40" s="629">
        <f>EmpDetail!E39</f>
        <v>34527</v>
      </c>
      <c r="P40" s="474">
        <f t="shared" si="0"/>
        <v>56461</v>
      </c>
    </row>
    <row r="41" spans="13:16">
      <c r="M41" s="467">
        <v>37</v>
      </c>
      <c r="N41" s="608" t="str">
        <f>EmpDetail!B40</f>
        <v>uohu dqekj</v>
      </c>
      <c r="O41" s="629">
        <f>EmpDetail!E40</f>
        <v>34802</v>
      </c>
      <c r="P41" s="474">
        <f t="shared" si="0"/>
        <v>56734</v>
      </c>
    </row>
    <row r="42" spans="13:16">
      <c r="M42" s="467">
        <v>38</v>
      </c>
      <c r="N42" s="608" t="str">
        <f>EmpDetail!B41</f>
        <v>ehrs'k dqekj 'kekZ</v>
      </c>
      <c r="O42" s="629">
        <f>EmpDetail!E41</f>
        <v>32733</v>
      </c>
      <c r="P42" s="474">
        <f t="shared" si="0"/>
        <v>54666</v>
      </c>
    </row>
    <row r="43" spans="13:16">
      <c r="M43" s="467">
        <v>39</v>
      </c>
      <c r="N43" s="608" t="str">
        <f>EmpDetail!B42</f>
        <v>eUtw eh.kk</v>
      </c>
      <c r="O43" s="629">
        <f>EmpDetail!E42</f>
        <v>33244</v>
      </c>
      <c r="P43" s="474">
        <f t="shared" si="0"/>
        <v>55184</v>
      </c>
    </row>
    <row r="44" spans="13:16">
      <c r="M44" s="467">
        <v>40</v>
      </c>
      <c r="N44" s="608" t="str">
        <f>EmpDetail!B43</f>
        <v>eatw pkS/kjh</v>
      </c>
      <c r="O44" s="629">
        <f>EmpDetail!E43</f>
        <v>33454</v>
      </c>
      <c r="P44" s="474">
        <f t="shared" si="0"/>
        <v>55396</v>
      </c>
    </row>
    <row r="45" spans="13:16">
      <c r="M45" s="467">
        <v>41</v>
      </c>
      <c r="N45" s="608">
        <f>EmpDetail!B44</f>
        <v>0</v>
      </c>
      <c r="O45" s="629">
        <f>EmpDetail!E44</f>
        <v>0</v>
      </c>
      <c r="P45" s="474" t="e">
        <f t="shared" si="0"/>
        <v>#NUM!</v>
      </c>
    </row>
    <row r="46" spans="13:16">
      <c r="M46" s="467">
        <v>42</v>
      </c>
      <c r="N46" s="608">
        <f>EmpDetail!B45</f>
        <v>0</v>
      </c>
      <c r="O46" s="629">
        <f>EmpDetail!E45</f>
        <v>0</v>
      </c>
      <c r="P46" s="474" t="e">
        <f t="shared" si="0"/>
        <v>#NUM!</v>
      </c>
    </row>
    <row r="47" spans="13:16">
      <c r="M47" s="467">
        <v>43</v>
      </c>
      <c r="N47" s="608">
        <f>EmpDetail!B46</f>
        <v>0</v>
      </c>
      <c r="O47" s="629">
        <f>EmpDetail!E46</f>
        <v>0</v>
      </c>
      <c r="P47" s="474" t="e">
        <f t="shared" si="0"/>
        <v>#NUM!</v>
      </c>
    </row>
    <row r="48" spans="13:16">
      <c r="M48" s="467">
        <v>44</v>
      </c>
      <c r="N48" s="608">
        <f>EmpDetail!B47</f>
        <v>0</v>
      </c>
      <c r="O48" s="629">
        <f>EmpDetail!E47</f>
        <v>0</v>
      </c>
      <c r="P48" s="474" t="e">
        <f t="shared" si="0"/>
        <v>#NUM!</v>
      </c>
    </row>
    <row r="49" spans="13:16">
      <c r="M49" s="467">
        <v>45</v>
      </c>
      <c r="N49" s="608">
        <f>EmpDetail!B48</f>
        <v>0</v>
      </c>
      <c r="O49" s="629">
        <f>EmpDetail!E48</f>
        <v>0</v>
      </c>
      <c r="P49" s="474" t="e">
        <f t="shared" si="0"/>
        <v>#NUM!</v>
      </c>
    </row>
    <row r="50" spans="13:16">
      <c r="M50" s="467">
        <v>46</v>
      </c>
      <c r="N50" s="608">
        <f>EmpDetail!B49</f>
        <v>0</v>
      </c>
      <c r="O50" s="629">
        <f>EmpDetail!E49</f>
        <v>0</v>
      </c>
      <c r="P50" s="474" t="e">
        <f t="shared" si="0"/>
        <v>#NUM!</v>
      </c>
    </row>
    <row r="51" spans="13:16">
      <c r="M51" s="467">
        <v>47</v>
      </c>
      <c r="N51" s="608">
        <f>EmpDetail!B50</f>
        <v>0</v>
      </c>
      <c r="O51" s="629">
        <f>EmpDetail!E50</f>
        <v>0</v>
      </c>
      <c r="P51" s="474" t="e">
        <f t="shared" si="0"/>
        <v>#NUM!</v>
      </c>
    </row>
    <row r="52" spans="13:16">
      <c r="M52" s="467">
        <v>48</v>
      </c>
      <c r="N52" s="608">
        <f>EmpDetail!B51</f>
        <v>0</v>
      </c>
      <c r="O52" s="629">
        <f>EmpDetail!E51</f>
        <v>0</v>
      </c>
      <c r="P52" s="474" t="e">
        <f t="shared" si="0"/>
        <v>#NUM!</v>
      </c>
    </row>
    <row r="53" spans="13:16">
      <c r="M53" s="467">
        <v>49</v>
      </c>
      <c r="N53" s="608">
        <f>EmpDetail!B52</f>
        <v>0</v>
      </c>
      <c r="O53" s="629">
        <f>EmpDetail!E52</f>
        <v>0</v>
      </c>
      <c r="P53" s="474" t="e">
        <f t="shared" si="0"/>
        <v>#NUM!</v>
      </c>
    </row>
    <row r="54" spans="13:16">
      <c r="M54" s="467">
        <v>50</v>
      </c>
      <c r="N54" s="608">
        <f>EmpDetail!B53</f>
        <v>0</v>
      </c>
      <c r="O54" s="629">
        <f>EmpDetail!E53</f>
        <v>0</v>
      </c>
      <c r="P54" s="474" t="e">
        <f t="shared" si="0"/>
        <v>#NUM!</v>
      </c>
    </row>
    <row r="55" spans="13:16">
      <c r="M55" s="467">
        <v>51</v>
      </c>
      <c r="N55" s="608">
        <f>EmpDetail!B54</f>
        <v>0</v>
      </c>
      <c r="O55" s="629">
        <f>EmpDetail!E54</f>
        <v>0</v>
      </c>
      <c r="P55" s="474" t="e">
        <f t="shared" si="0"/>
        <v>#NUM!</v>
      </c>
    </row>
    <row r="56" spans="13:16">
      <c r="M56" s="467">
        <v>52</v>
      </c>
      <c r="N56" s="608">
        <f>EmpDetail!B55</f>
        <v>0</v>
      </c>
      <c r="O56" s="629">
        <f>EmpDetail!E55</f>
        <v>0</v>
      </c>
      <c r="P56" s="474" t="e">
        <f t="shared" si="0"/>
        <v>#NUM!</v>
      </c>
    </row>
    <row r="57" spans="13:16">
      <c r="M57" s="467">
        <v>53</v>
      </c>
      <c r="N57" s="608">
        <f>EmpDetail!B56</f>
        <v>0</v>
      </c>
      <c r="O57" s="629">
        <f>EmpDetail!E56</f>
        <v>0</v>
      </c>
      <c r="P57" s="474" t="e">
        <f t="shared" si="0"/>
        <v>#NUM!</v>
      </c>
    </row>
    <row r="58" spans="13:16">
      <c r="M58" s="467">
        <v>54</v>
      </c>
      <c r="N58" s="608">
        <f>EmpDetail!B57</f>
        <v>0</v>
      </c>
      <c r="O58" s="629">
        <f>EmpDetail!E57</f>
        <v>0</v>
      </c>
      <c r="P58" s="474" t="e">
        <f t="shared" si="0"/>
        <v>#NUM!</v>
      </c>
    </row>
    <row r="59" spans="13:16">
      <c r="M59" s="467">
        <v>55</v>
      </c>
      <c r="N59" s="608">
        <f>EmpDetail!B58</f>
        <v>0</v>
      </c>
      <c r="O59" s="629">
        <f>EmpDetail!E58</f>
        <v>0</v>
      </c>
      <c r="P59" s="474" t="e">
        <f t="shared" si="0"/>
        <v>#NUM!</v>
      </c>
    </row>
    <row r="60" spans="13:16">
      <c r="M60" s="467">
        <v>56</v>
      </c>
      <c r="N60" s="608">
        <f>EmpDetail!B59</f>
        <v>0</v>
      </c>
      <c r="O60" s="629">
        <f>EmpDetail!E59</f>
        <v>0</v>
      </c>
      <c r="P60" s="474" t="e">
        <f t="shared" si="0"/>
        <v>#NUM!</v>
      </c>
    </row>
    <row r="61" spans="13:16">
      <c r="M61" s="467">
        <v>57</v>
      </c>
      <c r="N61" s="608">
        <f>EmpDetail!B60</f>
        <v>0</v>
      </c>
      <c r="O61" s="629">
        <f>EmpDetail!E60</f>
        <v>0</v>
      </c>
      <c r="P61" s="474" t="e">
        <f t="shared" si="0"/>
        <v>#NUM!</v>
      </c>
    </row>
    <row r="62" spans="13:16">
      <c r="M62" s="467">
        <v>58</v>
      </c>
      <c r="N62" s="608">
        <f>EmpDetail!B61</f>
        <v>0</v>
      </c>
      <c r="O62" s="629">
        <f>EmpDetail!E61</f>
        <v>0</v>
      </c>
      <c r="P62" s="474" t="e">
        <f t="shared" si="0"/>
        <v>#NUM!</v>
      </c>
    </row>
    <row r="63" spans="13:16">
      <c r="M63" s="467">
        <v>59</v>
      </c>
      <c r="N63" s="608">
        <f>EmpDetail!B62</f>
        <v>0</v>
      </c>
      <c r="O63" s="629">
        <f>EmpDetail!E62</f>
        <v>0</v>
      </c>
      <c r="P63" s="474" t="e">
        <f t="shared" si="0"/>
        <v>#NUM!</v>
      </c>
    </row>
    <row r="64" spans="13:16">
      <c r="M64" s="467">
        <v>60</v>
      </c>
      <c r="N64" s="608">
        <f>EmpDetail!B63</f>
        <v>0</v>
      </c>
      <c r="O64" s="629">
        <f>EmpDetail!E63</f>
        <v>0</v>
      </c>
      <c r="P64" s="474" t="e">
        <f t="shared" si="0"/>
        <v>#NUM!</v>
      </c>
    </row>
    <row r="65" spans="13:16">
      <c r="M65" s="467">
        <v>61</v>
      </c>
      <c r="N65" s="608">
        <f>EmpDetail!B64</f>
        <v>0</v>
      </c>
      <c r="O65" s="629">
        <f>EmpDetail!E64</f>
        <v>0</v>
      </c>
      <c r="P65" s="474" t="e">
        <f t="shared" si="0"/>
        <v>#NUM!</v>
      </c>
    </row>
    <row r="66" spans="13:16">
      <c r="M66" s="467">
        <v>62</v>
      </c>
      <c r="N66" s="608">
        <f>EmpDetail!B65</f>
        <v>0</v>
      </c>
      <c r="O66" s="629">
        <f>EmpDetail!E65</f>
        <v>0</v>
      </c>
      <c r="P66" s="474" t="e">
        <f t="shared" si="0"/>
        <v>#NUM!</v>
      </c>
    </row>
    <row r="67" spans="13:16">
      <c r="M67" s="467">
        <v>63</v>
      </c>
      <c r="N67" s="608">
        <f>EmpDetail!B66</f>
        <v>0</v>
      </c>
      <c r="O67" s="629">
        <f>EmpDetail!E66</f>
        <v>0</v>
      </c>
      <c r="P67" s="474" t="e">
        <f t="shared" si="0"/>
        <v>#NUM!</v>
      </c>
    </row>
    <row r="68" spans="13:16">
      <c r="M68" s="467">
        <v>64</v>
      </c>
      <c r="N68" s="608">
        <f>EmpDetail!B67</f>
        <v>0</v>
      </c>
      <c r="O68" s="629">
        <f>EmpDetail!E67</f>
        <v>0</v>
      </c>
      <c r="P68" s="474" t="e">
        <f t="shared" si="0"/>
        <v>#NUM!</v>
      </c>
    </row>
    <row r="69" spans="13:16">
      <c r="M69" s="467">
        <v>65</v>
      </c>
      <c r="N69" s="608">
        <f>EmpDetail!B68</f>
        <v>0</v>
      </c>
      <c r="O69" s="629">
        <f>EmpDetail!E68</f>
        <v>0</v>
      </c>
      <c r="P69" s="474" t="e">
        <f t="shared" si="0"/>
        <v>#NUM!</v>
      </c>
    </row>
    <row r="70" spans="13:16">
      <c r="M70" s="467">
        <v>66</v>
      </c>
      <c r="N70" s="608">
        <f>EmpDetail!B69</f>
        <v>0</v>
      </c>
      <c r="O70" s="629">
        <f>EmpDetail!E69</f>
        <v>0</v>
      </c>
      <c r="P70" s="474" t="e">
        <f t="shared" ref="P70:P104" si="1">IF(O70="","",DATE(YEAR(O70-1)+60,(MONTH(O70-1))+1,0))</f>
        <v>#NUM!</v>
      </c>
    </row>
    <row r="71" spans="13:16">
      <c r="M71" s="467">
        <v>67</v>
      </c>
      <c r="N71" s="608">
        <f>EmpDetail!B70</f>
        <v>0</v>
      </c>
      <c r="O71" s="629">
        <f>EmpDetail!E70</f>
        <v>0</v>
      </c>
      <c r="P71" s="474" t="e">
        <f t="shared" si="1"/>
        <v>#NUM!</v>
      </c>
    </row>
    <row r="72" spans="13:16">
      <c r="M72" s="467">
        <v>68</v>
      </c>
      <c r="N72" s="608">
        <f>EmpDetail!B71</f>
        <v>0</v>
      </c>
      <c r="O72" s="629">
        <f>EmpDetail!E71</f>
        <v>0</v>
      </c>
      <c r="P72" s="474" t="e">
        <f t="shared" si="1"/>
        <v>#NUM!</v>
      </c>
    </row>
    <row r="73" spans="13:16">
      <c r="M73" s="467">
        <v>69</v>
      </c>
      <c r="N73" s="608">
        <f>EmpDetail!B72</f>
        <v>0</v>
      </c>
      <c r="O73" s="629">
        <f>EmpDetail!E72</f>
        <v>0</v>
      </c>
      <c r="P73" s="474" t="e">
        <f t="shared" si="1"/>
        <v>#NUM!</v>
      </c>
    </row>
    <row r="74" spans="13:16">
      <c r="M74" s="467">
        <v>70</v>
      </c>
      <c r="N74" s="608">
        <f>EmpDetail!B73</f>
        <v>0</v>
      </c>
      <c r="O74" s="629">
        <f>EmpDetail!E73</f>
        <v>0</v>
      </c>
      <c r="P74" s="474" t="e">
        <f t="shared" si="1"/>
        <v>#NUM!</v>
      </c>
    </row>
    <row r="75" spans="13:16">
      <c r="M75" s="467">
        <v>71</v>
      </c>
      <c r="N75" s="608">
        <f>EmpDetail!B74</f>
        <v>0</v>
      </c>
      <c r="O75" s="629">
        <f>EmpDetail!E74</f>
        <v>0</v>
      </c>
      <c r="P75" s="474" t="e">
        <f t="shared" si="1"/>
        <v>#NUM!</v>
      </c>
    </row>
    <row r="76" spans="13:16">
      <c r="M76" s="467">
        <v>72</v>
      </c>
      <c r="N76" s="608">
        <f>EmpDetail!B75</f>
        <v>0</v>
      </c>
      <c r="O76" s="629">
        <f>EmpDetail!E75</f>
        <v>0</v>
      </c>
      <c r="P76" s="474" t="e">
        <f t="shared" si="1"/>
        <v>#NUM!</v>
      </c>
    </row>
    <row r="77" spans="13:16">
      <c r="M77" s="467">
        <v>73</v>
      </c>
      <c r="N77" s="608">
        <f>EmpDetail!B76</f>
        <v>0</v>
      </c>
      <c r="O77" s="629">
        <f>EmpDetail!E76</f>
        <v>0</v>
      </c>
      <c r="P77" s="474" t="e">
        <f t="shared" si="1"/>
        <v>#NUM!</v>
      </c>
    </row>
    <row r="78" spans="13:16">
      <c r="M78" s="467">
        <v>74</v>
      </c>
      <c r="N78" s="608">
        <f>EmpDetail!B77</f>
        <v>0</v>
      </c>
      <c r="O78" s="629">
        <f>EmpDetail!E77</f>
        <v>0</v>
      </c>
      <c r="P78" s="474" t="e">
        <f t="shared" si="1"/>
        <v>#NUM!</v>
      </c>
    </row>
    <row r="79" spans="13:16">
      <c r="M79" s="467">
        <v>75</v>
      </c>
      <c r="N79" s="608">
        <f>EmpDetail!B78</f>
        <v>0</v>
      </c>
      <c r="O79" s="629">
        <f>EmpDetail!E78</f>
        <v>0</v>
      </c>
      <c r="P79" s="474" t="e">
        <f t="shared" si="1"/>
        <v>#NUM!</v>
      </c>
    </row>
    <row r="80" spans="13:16">
      <c r="M80" s="467">
        <v>76</v>
      </c>
      <c r="N80" s="608">
        <f>EmpDetail!B79</f>
        <v>0</v>
      </c>
      <c r="O80" s="629">
        <f>EmpDetail!E79</f>
        <v>0</v>
      </c>
      <c r="P80" s="474" t="e">
        <f t="shared" si="1"/>
        <v>#NUM!</v>
      </c>
    </row>
    <row r="81" spans="13:16">
      <c r="M81" s="467">
        <v>77</v>
      </c>
      <c r="N81" s="608">
        <f>EmpDetail!B80</f>
        <v>0</v>
      </c>
      <c r="O81" s="629">
        <f>EmpDetail!E80</f>
        <v>0</v>
      </c>
      <c r="P81" s="474" t="e">
        <f t="shared" si="1"/>
        <v>#NUM!</v>
      </c>
    </row>
    <row r="82" spans="13:16">
      <c r="M82" s="467">
        <v>78</v>
      </c>
      <c r="N82" s="608">
        <f>EmpDetail!B81</f>
        <v>0</v>
      </c>
      <c r="O82" s="629">
        <f>EmpDetail!E81</f>
        <v>0</v>
      </c>
      <c r="P82" s="474" t="e">
        <f t="shared" si="1"/>
        <v>#NUM!</v>
      </c>
    </row>
    <row r="83" spans="13:16">
      <c r="M83" s="467">
        <v>79</v>
      </c>
      <c r="N83" s="608">
        <f>EmpDetail!B82</f>
        <v>0</v>
      </c>
      <c r="O83" s="629">
        <f>EmpDetail!E82</f>
        <v>0</v>
      </c>
      <c r="P83" s="474" t="e">
        <f t="shared" si="1"/>
        <v>#NUM!</v>
      </c>
    </row>
    <row r="84" spans="13:16">
      <c r="M84" s="467">
        <v>80</v>
      </c>
      <c r="N84" s="608">
        <f>EmpDetail!B83</f>
        <v>0</v>
      </c>
      <c r="O84" s="629">
        <f>EmpDetail!E83</f>
        <v>0</v>
      </c>
      <c r="P84" s="474" t="e">
        <f t="shared" si="1"/>
        <v>#NUM!</v>
      </c>
    </row>
    <row r="85" spans="13:16">
      <c r="M85" s="467">
        <v>81</v>
      </c>
      <c r="N85" s="608">
        <f>EmpDetail!B84</f>
        <v>0</v>
      </c>
      <c r="O85" s="629">
        <f>EmpDetail!E84</f>
        <v>0</v>
      </c>
      <c r="P85" s="474" t="e">
        <f t="shared" si="1"/>
        <v>#NUM!</v>
      </c>
    </row>
    <row r="86" spans="13:16">
      <c r="M86" s="467">
        <v>82</v>
      </c>
      <c r="N86" s="608">
        <f>EmpDetail!B85</f>
        <v>0</v>
      </c>
      <c r="O86" s="629">
        <f>EmpDetail!E85</f>
        <v>0</v>
      </c>
      <c r="P86" s="474" t="e">
        <f t="shared" si="1"/>
        <v>#NUM!</v>
      </c>
    </row>
    <row r="87" spans="13:16">
      <c r="M87" s="467">
        <v>83</v>
      </c>
      <c r="N87" s="608">
        <f>EmpDetail!B86</f>
        <v>0</v>
      </c>
      <c r="O87" s="629">
        <f>EmpDetail!E86</f>
        <v>0</v>
      </c>
      <c r="P87" s="474" t="e">
        <f t="shared" si="1"/>
        <v>#NUM!</v>
      </c>
    </row>
    <row r="88" spans="13:16">
      <c r="M88" s="467">
        <v>84</v>
      </c>
      <c r="N88" s="608">
        <f>EmpDetail!B87</f>
        <v>0</v>
      </c>
      <c r="O88" s="629">
        <f>EmpDetail!E87</f>
        <v>0</v>
      </c>
      <c r="P88" s="474" t="e">
        <f t="shared" si="1"/>
        <v>#NUM!</v>
      </c>
    </row>
    <row r="89" spans="13:16">
      <c r="M89" s="467">
        <v>85</v>
      </c>
      <c r="N89" s="608">
        <f>EmpDetail!B88</f>
        <v>0</v>
      </c>
      <c r="O89" s="629">
        <f>EmpDetail!E88</f>
        <v>0</v>
      </c>
      <c r="P89" s="474" t="e">
        <f t="shared" si="1"/>
        <v>#NUM!</v>
      </c>
    </row>
    <row r="90" spans="13:16">
      <c r="M90" s="467">
        <v>86</v>
      </c>
      <c r="N90" s="608">
        <f>EmpDetail!B89</f>
        <v>0</v>
      </c>
      <c r="O90" s="629">
        <f>EmpDetail!E89</f>
        <v>0</v>
      </c>
      <c r="P90" s="474" t="e">
        <f t="shared" si="1"/>
        <v>#NUM!</v>
      </c>
    </row>
    <row r="91" spans="13:16">
      <c r="M91" s="467">
        <v>87</v>
      </c>
      <c r="N91" s="608">
        <f>EmpDetail!B90</f>
        <v>0</v>
      </c>
      <c r="O91" s="629">
        <f>EmpDetail!E90</f>
        <v>0</v>
      </c>
      <c r="P91" s="474" t="e">
        <f t="shared" si="1"/>
        <v>#NUM!</v>
      </c>
    </row>
    <row r="92" spans="13:16">
      <c r="M92" s="467">
        <v>88</v>
      </c>
      <c r="N92" s="608">
        <f>EmpDetail!B91</f>
        <v>0</v>
      </c>
      <c r="O92" s="629">
        <f>EmpDetail!E91</f>
        <v>0</v>
      </c>
      <c r="P92" s="474" t="e">
        <f t="shared" si="1"/>
        <v>#NUM!</v>
      </c>
    </row>
    <row r="93" spans="13:16">
      <c r="M93" s="467">
        <v>89</v>
      </c>
      <c r="N93" s="608">
        <f>EmpDetail!B92</f>
        <v>0</v>
      </c>
      <c r="O93" s="629">
        <f>EmpDetail!E92</f>
        <v>0</v>
      </c>
      <c r="P93" s="474" t="e">
        <f t="shared" si="1"/>
        <v>#NUM!</v>
      </c>
    </row>
    <row r="94" spans="13:16">
      <c r="M94" s="467">
        <v>90</v>
      </c>
      <c r="N94" s="608">
        <f>EmpDetail!B93</f>
        <v>0</v>
      </c>
      <c r="O94" s="629">
        <f>EmpDetail!E93</f>
        <v>0</v>
      </c>
      <c r="P94" s="474" t="e">
        <f t="shared" si="1"/>
        <v>#NUM!</v>
      </c>
    </row>
    <row r="95" spans="13:16">
      <c r="M95" s="467">
        <v>91</v>
      </c>
      <c r="N95" s="608">
        <f>EmpDetail!B94</f>
        <v>0</v>
      </c>
      <c r="O95" s="629">
        <f>EmpDetail!E94</f>
        <v>0</v>
      </c>
      <c r="P95" s="474" t="e">
        <f t="shared" si="1"/>
        <v>#NUM!</v>
      </c>
    </row>
    <row r="96" spans="13:16">
      <c r="M96" s="467">
        <v>92</v>
      </c>
      <c r="N96" s="608">
        <f>EmpDetail!B95</f>
        <v>0</v>
      </c>
      <c r="O96" s="629">
        <f>EmpDetail!E95</f>
        <v>0</v>
      </c>
      <c r="P96" s="474" t="e">
        <f t="shared" si="1"/>
        <v>#NUM!</v>
      </c>
    </row>
    <row r="97" spans="13:16">
      <c r="M97" s="467">
        <v>93</v>
      </c>
      <c r="N97" s="608">
        <f>EmpDetail!B96</f>
        <v>0</v>
      </c>
      <c r="O97" s="629">
        <f>EmpDetail!E96</f>
        <v>0</v>
      </c>
      <c r="P97" s="474" t="e">
        <f t="shared" si="1"/>
        <v>#NUM!</v>
      </c>
    </row>
    <row r="98" spans="13:16">
      <c r="M98" s="467">
        <v>94</v>
      </c>
      <c r="N98" s="608">
        <f>EmpDetail!B97</f>
        <v>0</v>
      </c>
      <c r="O98" s="629">
        <f>EmpDetail!E97</f>
        <v>0</v>
      </c>
      <c r="P98" s="474" t="e">
        <f t="shared" si="1"/>
        <v>#NUM!</v>
      </c>
    </row>
    <row r="99" spans="13:16">
      <c r="M99" s="467">
        <v>95</v>
      </c>
      <c r="N99" s="608">
        <f>EmpDetail!B98</f>
        <v>0</v>
      </c>
      <c r="O99" s="629">
        <f>EmpDetail!E98</f>
        <v>0</v>
      </c>
      <c r="P99" s="474" t="e">
        <f t="shared" si="1"/>
        <v>#NUM!</v>
      </c>
    </row>
    <row r="100" spans="13:16">
      <c r="M100" s="467">
        <v>96</v>
      </c>
      <c r="N100" s="608">
        <f>EmpDetail!B99</f>
        <v>0</v>
      </c>
      <c r="O100" s="629">
        <f>EmpDetail!E99</f>
        <v>0</v>
      </c>
      <c r="P100" s="474" t="e">
        <f t="shared" si="1"/>
        <v>#NUM!</v>
      </c>
    </row>
    <row r="101" spans="13:16">
      <c r="M101" s="467">
        <v>97</v>
      </c>
      <c r="N101" s="608">
        <f>EmpDetail!B100</f>
        <v>0</v>
      </c>
      <c r="O101" s="629">
        <f>EmpDetail!E100</f>
        <v>0</v>
      </c>
      <c r="P101" s="474" t="e">
        <f t="shared" si="1"/>
        <v>#NUM!</v>
      </c>
    </row>
    <row r="102" spans="13:16">
      <c r="M102" s="467">
        <v>98</v>
      </c>
      <c r="N102" s="608">
        <f>EmpDetail!B101</f>
        <v>0</v>
      </c>
      <c r="O102" s="629">
        <f>EmpDetail!E101</f>
        <v>0</v>
      </c>
      <c r="P102" s="474" t="e">
        <f t="shared" si="1"/>
        <v>#NUM!</v>
      </c>
    </row>
    <row r="103" spans="13:16">
      <c r="M103" s="467">
        <v>99</v>
      </c>
      <c r="N103" s="608">
        <f>EmpDetail!B102</f>
        <v>0</v>
      </c>
      <c r="O103" s="629">
        <f>EmpDetail!E102</f>
        <v>0</v>
      </c>
      <c r="P103" s="474" t="e">
        <f t="shared" si="1"/>
        <v>#NUM!</v>
      </c>
    </row>
    <row r="104" spans="13:16">
      <c r="M104" s="467">
        <v>100</v>
      </c>
      <c r="N104" s="608">
        <f>EmpDetail!B103</f>
        <v>0</v>
      </c>
      <c r="O104" s="629">
        <f>EmpDetail!E103</f>
        <v>0</v>
      </c>
      <c r="P104" s="474" t="e">
        <f t="shared" si="1"/>
        <v>#NUM!</v>
      </c>
    </row>
  </sheetData>
  <sheetProtection password="87C9" sheet="1" objects="1" scenarios="1"/>
  <protectedRanges>
    <protectedRange sqref="K6" name="Range6"/>
    <protectedRange sqref="B10:B11" name="Range4"/>
    <protectedRange sqref="B3:B4" name="Range2"/>
    <protectedRange sqref="E2:E3" name="Range1"/>
    <protectedRange sqref="A8:B8" name="Range3"/>
    <protectedRange sqref="A20:B25" name="Range5"/>
  </protectedRanges>
  <mergeCells count="17">
    <mergeCell ref="J5:L5"/>
    <mergeCell ref="A12:C12"/>
    <mergeCell ref="A25:B25"/>
    <mergeCell ref="C26:E26"/>
    <mergeCell ref="C27:E27"/>
    <mergeCell ref="C10:E10"/>
    <mergeCell ref="A1:E1"/>
    <mergeCell ref="A6:B6"/>
    <mergeCell ref="A7:B7"/>
    <mergeCell ref="A8:B8"/>
    <mergeCell ref="C28:E28"/>
    <mergeCell ref="A16:D16"/>
    <mergeCell ref="A20:B20"/>
    <mergeCell ref="A21:B21"/>
    <mergeCell ref="A22:B22"/>
    <mergeCell ref="A23:B23"/>
    <mergeCell ref="A24:B24"/>
  </mergeCells>
  <pageMargins left="0.56999999999999995" right="0.17" top="0.75" bottom="0.75" header="0.3" footer="0.3"/>
  <pageSetup paperSize="9" orientation="portrait" blackAndWhite="1" verticalDpi="0" r:id="rId1"/>
  <drawing r:id="rId2"/>
</worksheet>
</file>

<file path=xl/worksheets/sheet57.xml><?xml version="1.0" encoding="utf-8"?>
<worksheet xmlns="http://schemas.openxmlformats.org/spreadsheetml/2006/main" xmlns:r="http://schemas.openxmlformats.org/officeDocument/2006/relationships">
  <sheetPr codeName="Sheet57"/>
  <dimension ref="A1:S11"/>
  <sheetViews>
    <sheetView showGridLines="0" showRowColHeaders="0" workbookViewId="0">
      <selection activeCell="B6" sqref="B6:S6"/>
    </sheetView>
  </sheetViews>
  <sheetFormatPr defaultRowHeight="14.4"/>
  <cols>
    <col min="18" max="18" width="9.109375" hidden="1" customWidth="1"/>
    <col min="19" max="19" width="0.109375" customWidth="1"/>
  </cols>
  <sheetData>
    <row r="1" spans="1:19" ht="30.6">
      <c r="A1" s="2132" t="s">
        <v>1306</v>
      </c>
      <c r="B1" s="2132"/>
      <c r="C1" s="2132"/>
      <c r="D1" s="2132"/>
      <c r="E1" s="2132"/>
      <c r="F1" s="2132"/>
      <c r="G1" s="2132"/>
      <c r="H1" s="2132"/>
      <c r="I1" s="2132"/>
      <c r="J1" s="2132"/>
      <c r="K1" s="2132"/>
      <c r="L1" s="2132"/>
      <c r="M1" s="2132"/>
      <c r="N1" s="2132"/>
      <c r="O1" s="2132"/>
      <c r="P1" s="2132"/>
      <c r="Q1" s="2132"/>
      <c r="R1" s="2132"/>
      <c r="S1" s="2132"/>
    </row>
    <row r="2" spans="1:19" ht="18">
      <c r="A2" s="1002" t="s">
        <v>995</v>
      </c>
      <c r="B2" s="2129" t="s">
        <v>1307</v>
      </c>
      <c r="C2" s="2129"/>
      <c r="D2" s="2129"/>
      <c r="E2" s="2129"/>
      <c r="F2" s="2129"/>
      <c r="G2" s="2129"/>
      <c r="H2" s="2129"/>
      <c r="I2" s="2129"/>
      <c r="J2" s="2129"/>
      <c r="K2" s="2129"/>
      <c r="L2" s="2129"/>
      <c r="M2" s="2129"/>
      <c r="N2" s="2129"/>
      <c r="O2" s="2129"/>
      <c r="P2" s="2129"/>
      <c r="Q2" s="2129"/>
      <c r="R2" s="2129"/>
      <c r="S2" s="2129"/>
    </row>
    <row r="3" spans="1:19" ht="18">
      <c r="A3" s="1002"/>
      <c r="B3" s="2129" t="s">
        <v>1308</v>
      </c>
      <c r="C3" s="2129"/>
      <c r="D3" s="2129"/>
      <c r="E3" s="2129"/>
      <c r="F3" s="2129"/>
      <c r="G3" s="2129"/>
      <c r="H3" s="2129"/>
      <c r="I3" s="2129"/>
      <c r="J3" s="2129"/>
      <c r="K3" s="2129"/>
      <c r="L3" s="2129"/>
      <c r="M3" s="1003"/>
      <c r="N3" s="1003"/>
      <c r="O3" s="1003"/>
      <c r="P3" s="1003"/>
      <c r="Q3" s="1003"/>
      <c r="R3" s="1003"/>
      <c r="S3" s="1003"/>
    </row>
    <row r="4" spans="1:19" ht="18">
      <c r="A4" s="1002" t="s">
        <v>997</v>
      </c>
      <c r="B4" s="2129" t="s">
        <v>1309</v>
      </c>
      <c r="C4" s="2129"/>
      <c r="D4" s="2129"/>
      <c r="E4" s="2129"/>
      <c r="F4" s="2129"/>
      <c r="G4" s="2129"/>
      <c r="H4" s="2129"/>
      <c r="I4" s="2129"/>
      <c r="J4" s="2129"/>
      <c r="K4" s="2129"/>
      <c r="L4" s="2129"/>
      <c r="M4" s="2129"/>
      <c r="N4" s="2129"/>
      <c r="O4" s="2129"/>
      <c r="P4" s="2129"/>
      <c r="Q4" s="2129"/>
      <c r="R4" s="2129"/>
      <c r="S4" s="2129"/>
    </row>
    <row r="5" spans="1:19" ht="18">
      <c r="A5" s="1002" t="s">
        <v>999</v>
      </c>
      <c r="B5" s="2129" t="s">
        <v>1310</v>
      </c>
      <c r="C5" s="2129"/>
      <c r="D5" s="2129"/>
      <c r="E5" s="2129"/>
      <c r="F5" s="2129"/>
      <c r="G5" s="2129"/>
      <c r="H5" s="2129"/>
      <c r="I5" s="2129"/>
      <c r="J5" s="2129"/>
      <c r="K5" s="2129"/>
      <c r="L5" s="2129"/>
      <c r="M5" s="2129"/>
      <c r="N5" s="2129"/>
      <c r="O5" s="2129"/>
      <c r="P5" s="2129"/>
      <c r="Q5" s="2129"/>
      <c r="R5" s="2129"/>
      <c r="S5" s="2129"/>
    </row>
    <row r="6" spans="1:19" ht="18">
      <c r="A6" s="1002" t="s">
        <v>1000</v>
      </c>
      <c r="B6" s="2129" t="s">
        <v>1311</v>
      </c>
      <c r="C6" s="2129"/>
      <c r="D6" s="2129"/>
      <c r="E6" s="2129"/>
      <c r="F6" s="2129"/>
      <c r="G6" s="2129"/>
      <c r="H6" s="2129"/>
      <c r="I6" s="2129"/>
      <c r="J6" s="2129"/>
      <c r="K6" s="2129"/>
      <c r="L6" s="2129"/>
      <c r="M6" s="2129"/>
      <c r="N6" s="2129"/>
      <c r="O6" s="2129"/>
      <c r="P6" s="2129"/>
      <c r="Q6" s="2129"/>
      <c r="R6" s="2129"/>
      <c r="S6" s="2129"/>
    </row>
    <row r="7" spans="1:19" ht="18">
      <c r="A7" s="1002" t="s">
        <v>1312</v>
      </c>
      <c r="B7" s="2129" t="s">
        <v>1317</v>
      </c>
      <c r="C7" s="2129"/>
      <c r="D7" s="2129"/>
      <c r="E7" s="2129"/>
      <c r="F7" s="2129"/>
      <c r="G7" s="2129"/>
      <c r="H7" s="2129"/>
      <c r="I7" s="2129"/>
      <c r="J7" s="2129"/>
      <c r="K7" s="2129"/>
      <c r="L7" s="2129"/>
      <c r="M7" s="2129"/>
      <c r="N7" s="2129"/>
      <c r="O7" s="2129"/>
      <c r="P7" s="2129"/>
      <c r="Q7" s="2129"/>
      <c r="R7" s="2129"/>
      <c r="S7" s="2129"/>
    </row>
    <row r="8" spans="1:19" ht="18">
      <c r="A8" s="1002" t="s">
        <v>1313</v>
      </c>
      <c r="B8" s="2129" t="s">
        <v>1314</v>
      </c>
      <c r="C8" s="2129"/>
      <c r="D8" s="2129"/>
      <c r="E8" s="2129"/>
      <c r="F8" s="2129"/>
      <c r="G8" s="2129"/>
      <c r="H8" s="2129"/>
      <c r="I8" s="2129"/>
      <c r="J8" s="2129"/>
      <c r="K8" s="2129"/>
      <c r="L8" s="2129"/>
      <c r="M8" s="2129"/>
      <c r="N8" s="2129"/>
      <c r="O8" s="2129"/>
      <c r="P8" s="2129"/>
      <c r="Q8" s="2129"/>
      <c r="R8" s="2129"/>
      <c r="S8" s="2129"/>
    </row>
    <row r="9" spans="1:19">
      <c r="A9" s="1004"/>
      <c r="B9" s="1004"/>
      <c r="C9" s="1004"/>
      <c r="D9" s="1004"/>
      <c r="E9" s="1004"/>
      <c r="F9" s="1004"/>
      <c r="G9" s="1004"/>
      <c r="H9" s="1004"/>
      <c r="I9" s="1004"/>
      <c r="J9" s="1004"/>
      <c r="K9" s="1004"/>
      <c r="L9" s="1004"/>
      <c r="M9" s="1004"/>
      <c r="N9" s="1004"/>
      <c r="O9" s="1004"/>
      <c r="P9" s="1004"/>
      <c r="Q9" s="1004"/>
      <c r="R9" s="1004"/>
      <c r="S9" s="3"/>
    </row>
    <row r="10" spans="1:19" ht="25.8">
      <c r="A10" s="1005"/>
      <c r="B10" s="1005"/>
      <c r="C10" s="1005"/>
      <c r="D10" s="1005"/>
      <c r="E10" s="1005"/>
      <c r="F10" s="2130" t="s">
        <v>1315</v>
      </c>
      <c r="G10" s="2130"/>
      <c r="H10" s="2130"/>
      <c r="I10" s="1005"/>
      <c r="J10" s="1005"/>
      <c r="K10" s="1005"/>
      <c r="L10" s="1005"/>
      <c r="M10" s="1005"/>
      <c r="N10" s="1005"/>
      <c r="O10" s="1005"/>
      <c r="P10" s="1005"/>
      <c r="Q10" s="1005"/>
      <c r="R10" s="1005"/>
      <c r="S10" s="3"/>
    </row>
    <row r="11" spans="1:19" ht="22.8">
      <c r="A11" s="1006"/>
      <c r="B11" s="2131" t="s">
        <v>1316</v>
      </c>
      <c r="C11" s="2131"/>
      <c r="D11" s="2131"/>
      <c r="E11" s="2131"/>
      <c r="F11" s="2131"/>
      <c r="G11" s="2131"/>
      <c r="H11" s="2131"/>
      <c r="I11" s="2131"/>
      <c r="J11" s="2131"/>
      <c r="K11" s="2131"/>
      <c r="L11" s="2131"/>
      <c r="M11" s="2131"/>
      <c r="N11" s="2131"/>
      <c r="O11" s="2131"/>
      <c r="P11" s="2131"/>
      <c r="Q11" s="2131"/>
      <c r="R11" s="2131"/>
      <c r="S11" s="1007"/>
    </row>
  </sheetData>
  <sheetProtection password="87C9" sheet="1" objects="1" scenarios="1"/>
  <mergeCells count="10">
    <mergeCell ref="B7:S7"/>
    <mergeCell ref="B8:S8"/>
    <mergeCell ref="F10:H10"/>
    <mergeCell ref="B11:R11"/>
    <mergeCell ref="A1:S1"/>
    <mergeCell ref="B2:S2"/>
    <mergeCell ref="B3:L3"/>
    <mergeCell ref="B4:S4"/>
    <mergeCell ref="B5:S5"/>
    <mergeCell ref="B6:S6"/>
  </mergeCells>
  <pageMargins left="0.17" right="0.17" top="0.75" bottom="0.75" header="0.3" footer="0.3"/>
  <pageSetup paperSize="9" scale="90" orientation="landscape" blackAndWhite="1" verticalDpi="0" r:id="rId1"/>
  <drawing r:id="rId2"/>
</worksheet>
</file>

<file path=xl/worksheets/sheet58.xml><?xml version="1.0" encoding="utf-8"?>
<worksheet xmlns="http://schemas.openxmlformats.org/spreadsheetml/2006/main" xmlns:r="http://schemas.openxmlformats.org/officeDocument/2006/relationships">
  <sheetPr codeName="Sheet58"/>
  <dimension ref="A1:S8"/>
  <sheetViews>
    <sheetView showGridLines="0" workbookViewId="0">
      <selection activeCell="B7" sqref="B7:S7"/>
    </sheetView>
  </sheetViews>
  <sheetFormatPr defaultRowHeight="14.4"/>
  <cols>
    <col min="1" max="1" width="3.109375" customWidth="1"/>
    <col min="18" max="18" width="9" customWidth="1"/>
    <col min="19" max="19" width="27.109375" hidden="1" customWidth="1"/>
  </cols>
  <sheetData>
    <row r="1" spans="1:19" ht="30.6">
      <c r="A1" s="2134" t="s">
        <v>1318</v>
      </c>
      <c r="B1" s="2134"/>
      <c r="C1" s="2134"/>
      <c r="D1" s="2134"/>
      <c r="E1" s="2134"/>
      <c r="F1" s="2134"/>
      <c r="G1" s="2134"/>
      <c r="H1" s="2134"/>
      <c r="I1" s="2134"/>
      <c r="J1" s="2134"/>
      <c r="K1" s="2134"/>
      <c r="L1" s="2134"/>
      <c r="M1" s="2134"/>
      <c r="N1" s="2134"/>
      <c r="O1" s="2134"/>
      <c r="P1" s="2134"/>
      <c r="Q1" s="2134"/>
      <c r="R1" s="2134"/>
      <c r="S1" s="2134"/>
    </row>
    <row r="2" spans="1:19" ht="37.5" customHeight="1">
      <c r="A2" s="1119">
        <v>1</v>
      </c>
      <c r="B2" s="2135" t="s">
        <v>1319</v>
      </c>
      <c r="C2" s="2135"/>
      <c r="D2" s="2135"/>
      <c r="E2" s="2135"/>
      <c r="F2" s="2135"/>
      <c r="G2" s="2135"/>
      <c r="H2" s="2135"/>
      <c r="I2" s="2135"/>
      <c r="J2" s="2135"/>
      <c r="K2" s="2135"/>
      <c r="L2" s="2135"/>
      <c r="M2" s="2135"/>
      <c r="N2" s="2135"/>
      <c r="O2" s="2135"/>
      <c r="P2" s="2135"/>
      <c r="Q2" s="2135"/>
      <c r="R2" s="2135"/>
      <c r="S2" s="2135"/>
    </row>
    <row r="3" spans="1:19" s="1116" customFormat="1" ht="20.25" customHeight="1">
      <c r="A3" s="1119">
        <v>2</v>
      </c>
      <c r="B3" s="2136" t="s">
        <v>2685</v>
      </c>
      <c r="C3" s="2136"/>
      <c r="D3" s="2136"/>
      <c r="E3" s="2136"/>
      <c r="F3" s="2136"/>
      <c r="G3" s="2136"/>
      <c r="H3" s="2136"/>
      <c r="I3" s="2136"/>
      <c r="J3" s="2136"/>
      <c r="K3" s="2136"/>
      <c r="L3" s="2136"/>
      <c r="M3" s="2136"/>
      <c r="N3" s="2136"/>
      <c r="O3" s="2136"/>
      <c r="P3" s="2136"/>
      <c r="Q3" s="2136"/>
      <c r="R3" s="2136"/>
      <c r="S3" s="1117"/>
    </row>
    <row r="4" spans="1:19" ht="18">
      <c r="A4" s="1001">
        <v>3</v>
      </c>
      <c r="B4" s="2133" t="s">
        <v>1320</v>
      </c>
      <c r="C4" s="2133"/>
      <c r="D4" s="2133"/>
      <c r="E4" s="2133"/>
      <c r="F4" s="2133"/>
      <c r="G4" s="2133"/>
      <c r="H4" s="2133"/>
      <c r="I4" s="2133"/>
      <c r="J4" s="2133"/>
      <c r="K4" s="2133"/>
      <c r="L4" s="2133"/>
      <c r="M4" s="2133"/>
      <c r="N4" s="2133"/>
      <c r="O4" s="2133"/>
      <c r="P4" s="2133"/>
      <c r="Q4" s="2133"/>
      <c r="R4" s="2133"/>
      <c r="S4" s="2133"/>
    </row>
    <row r="5" spans="1:19" ht="18">
      <c r="A5" s="1001">
        <v>4</v>
      </c>
      <c r="B5" s="2133" t="s">
        <v>1321</v>
      </c>
      <c r="C5" s="2133"/>
      <c r="D5" s="2133"/>
      <c r="E5" s="2133"/>
      <c r="F5" s="2133"/>
      <c r="G5" s="2133"/>
      <c r="H5" s="2133"/>
      <c r="I5" s="2133"/>
      <c r="J5" s="2133"/>
      <c r="K5" s="2133"/>
      <c r="L5" s="2133"/>
      <c r="M5" s="2133"/>
      <c r="N5" s="2133"/>
      <c r="O5" s="2133"/>
      <c r="P5" s="2133"/>
      <c r="Q5" s="2133"/>
      <c r="R5" s="2133"/>
      <c r="S5" s="2133"/>
    </row>
    <row r="6" spans="1:19" ht="18">
      <c r="A6" s="1001">
        <v>5</v>
      </c>
      <c r="B6" s="2133" t="s">
        <v>1311</v>
      </c>
      <c r="C6" s="2133"/>
      <c r="D6" s="2133"/>
      <c r="E6" s="2133"/>
      <c r="F6" s="2133"/>
      <c r="G6" s="2133"/>
      <c r="H6" s="2133"/>
      <c r="I6" s="2133"/>
      <c r="J6" s="2133"/>
      <c r="K6" s="2133"/>
      <c r="L6" s="2133"/>
      <c r="M6" s="2133"/>
      <c r="N6" s="2133"/>
      <c r="O6" s="2133"/>
      <c r="P6" s="2133"/>
      <c r="Q6" s="2133"/>
      <c r="R6" s="2133"/>
      <c r="S6" s="2133"/>
    </row>
    <row r="7" spans="1:19" ht="18">
      <c r="A7" s="1001">
        <v>6</v>
      </c>
      <c r="B7" s="2133" t="s">
        <v>1322</v>
      </c>
      <c r="C7" s="2133"/>
      <c r="D7" s="2133"/>
      <c r="E7" s="2133"/>
      <c r="F7" s="2133"/>
      <c r="G7" s="2133"/>
      <c r="H7" s="2133"/>
      <c r="I7" s="2133"/>
      <c r="J7" s="2133"/>
      <c r="K7" s="2133"/>
      <c r="L7" s="2133"/>
      <c r="M7" s="2133"/>
      <c r="N7" s="2133"/>
      <c r="O7" s="2133"/>
      <c r="P7" s="2133"/>
      <c r="Q7" s="2133"/>
      <c r="R7" s="2133"/>
      <c r="S7" s="2133"/>
    </row>
    <row r="8" spans="1:19" ht="18">
      <c r="A8" s="1001">
        <v>7</v>
      </c>
      <c r="B8" s="2133" t="s">
        <v>1323</v>
      </c>
      <c r="C8" s="2133"/>
      <c r="D8" s="2133"/>
      <c r="E8" s="2133"/>
      <c r="F8" s="2133"/>
      <c r="G8" s="2133"/>
      <c r="H8" s="2133"/>
      <c r="I8" s="2133"/>
      <c r="J8" s="2133"/>
      <c r="K8" s="2133"/>
      <c r="L8" s="2133"/>
      <c r="M8" s="2133"/>
      <c r="N8" s="2133"/>
      <c r="O8" s="2133"/>
      <c r="P8" s="2133"/>
      <c r="Q8" s="2133"/>
      <c r="R8" s="2133"/>
      <c r="S8" s="2133"/>
    </row>
  </sheetData>
  <sheetProtection password="87C9" sheet="1" objects="1" scenarios="1"/>
  <mergeCells count="8">
    <mergeCell ref="B8:S8"/>
    <mergeCell ref="A1:S1"/>
    <mergeCell ref="B2:S2"/>
    <mergeCell ref="B4:S4"/>
    <mergeCell ref="B5:S5"/>
    <mergeCell ref="B6:S6"/>
    <mergeCell ref="B7:S7"/>
    <mergeCell ref="B3:R3"/>
  </mergeCells>
  <pageMargins left="0.17" right="0.17" top="0.75" bottom="0.75" header="0.3" footer="0.3"/>
  <pageSetup paperSize="9" scale="85" orientation="landscape" blackAndWhite="1" verticalDpi="0" r:id="rId1"/>
  <drawing r:id="rId2"/>
</worksheet>
</file>

<file path=xl/worksheets/sheet59.xml><?xml version="1.0" encoding="utf-8"?>
<worksheet xmlns="http://schemas.openxmlformats.org/spreadsheetml/2006/main" xmlns:r="http://schemas.openxmlformats.org/officeDocument/2006/relationships">
  <sheetPr codeName="Sheet59"/>
  <dimension ref="A1:D10"/>
  <sheetViews>
    <sheetView showGridLines="0" showRowColHeaders="0" workbookViewId="0">
      <selection activeCell="C5" sqref="C5"/>
    </sheetView>
  </sheetViews>
  <sheetFormatPr defaultRowHeight="14.4"/>
  <cols>
    <col min="2" max="2" width="26.44140625" customWidth="1"/>
    <col min="3" max="3" width="30.88671875" customWidth="1"/>
    <col min="4" max="4" width="34.5546875" customWidth="1"/>
  </cols>
  <sheetData>
    <row r="1" spans="1:4" ht="28.8">
      <c r="A1" s="2137" t="s">
        <v>1357</v>
      </c>
      <c r="B1" s="2137"/>
      <c r="C1" s="2137"/>
      <c r="D1" s="2137"/>
    </row>
    <row r="2" spans="1:4" ht="21">
      <c r="A2" s="2138" t="s">
        <v>1358</v>
      </c>
      <c r="B2" s="2138"/>
      <c r="C2" s="2138"/>
      <c r="D2" s="2138"/>
    </row>
    <row r="3" spans="1:4" ht="18">
      <c r="A3" s="389" t="s">
        <v>1359</v>
      </c>
      <c r="B3" s="389" t="s">
        <v>1360</v>
      </c>
      <c r="C3" s="389" t="s">
        <v>1361</v>
      </c>
      <c r="D3" s="389" t="s">
        <v>1362</v>
      </c>
    </row>
    <row r="4" spans="1:4">
      <c r="A4" s="390">
        <v>1</v>
      </c>
      <c r="B4" s="391" t="s">
        <v>1363</v>
      </c>
      <c r="C4" s="391" t="s">
        <v>1364</v>
      </c>
      <c r="D4" s="392">
        <v>0</v>
      </c>
    </row>
    <row r="5" spans="1:4">
      <c r="A5" s="390">
        <v>2</v>
      </c>
      <c r="B5" s="391" t="s">
        <v>1365</v>
      </c>
      <c r="C5" s="391" t="s">
        <v>1366</v>
      </c>
      <c r="D5" s="392">
        <v>0</v>
      </c>
    </row>
    <row r="6" spans="1:4">
      <c r="A6" s="390">
        <v>3</v>
      </c>
      <c r="B6" s="391" t="s">
        <v>1367</v>
      </c>
      <c r="C6" s="391" t="s">
        <v>1368</v>
      </c>
      <c r="D6" s="392">
        <v>0</v>
      </c>
    </row>
    <row r="7" spans="1:4">
      <c r="A7" s="390">
        <v>4</v>
      </c>
      <c r="B7" s="391" t="s">
        <v>1369</v>
      </c>
      <c r="C7" s="391" t="s">
        <v>1370</v>
      </c>
      <c r="D7" s="392">
        <v>0</v>
      </c>
    </row>
    <row r="8" spans="1:4">
      <c r="A8" s="390">
        <v>5</v>
      </c>
      <c r="B8" s="391" t="s">
        <v>1371</v>
      </c>
      <c r="C8" s="391" t="s">
        <v>1372</v>
      </c>
      <c r="D8" s="392" t="s">
        <v>1373</v>
      </c>
    </row>
    <row r="9" spans="1:4">
      <c r="A9" s="390">
        <v>6</v>
      </c>
      <c r="B9" s="391" t="s">
        <v>1374</v>
      </c>
      <c r="C9" s="391" t="s">
        <v>1375</v>
      </c>
      <c r="D9" s="392">
        <v>0</v>
      </c>
    </row>
    <row r="10" spans="1:4">
      <c r="A10" s="390">
        <v>7</v>
      </c>
      <c r="B10" s="391" t="s">
        <v>1376</v>
      </c>
      <c r="C10" s="391" t="s">
        <v>1377</v>
      </c>
      <c r="D10" s="392" t="s">
        <v>1378</v>
      </c>
    </row>
  </sheetData>
  <mergeCells count="2">
    <mergeCell ref="A1:D1"/>
    <mergeCell ref="A2:D2"/>
  </mergeCells>
  <pageMargins left="0.65" right="0.25" top="0.75" bottom="0.75" header="0.3" footer="0.3"/>
  <pageSetup paperSize="9" orientation="landscape" blackAndWhite="1" verticalDpi="0" r:id="rId1"/>
  <drawing r:id="rId2"/>
</worksheet>
</file>

<file path=xl/worksheets/sheet60.xml><?xml version="1.0" encoding="utf-8"?>
<worksheet xmlns="http://schemas.openxmlformats.org/spreadsheetml/2006/main" xmlns:r="http://schemas.openxmlformats.org/officeDocument/2006/relationships">
  <sheetPr codeName="Sheet60"/>
  <dimension ref="A1:R104"/>
  <sheetViews>
    <sheetView showGridLines="0" showRowColHeaders="0" workbookViewId="0">
      <selection activeCell="K9" sqref="K9"/>
    </sheetView>
  </sheetViews>
  <sheetFormatPr defaultRowHeight="14.4"/>
  <cols>
    <col min="3" max="3" width="11.33203125" bestFit="1" customWidth="1"/>
    <col min="4" max="4" width="10.5546875" customWidth="1"/>
    <col min="5" max="5" width="11" customWidth="1"/>
    <col min="6" max="6" width="11.5546875" customWidth="1"/>
    <col min="9" max="9" width="11.5546875" customWidth="1"/>
    <col min="13" max="16" width="0" hidden="1" customWidth="1"/>
    <col min="17" max="17" width="10.44140625" hidden="1" customWidth="1"/>
    <col min="18" max="18" width="10.6640625" hidden="1" customWidth="1"/>
  </cols>
  <sheetData>
    <row r="1" spans="1:18">
      <c r="A1" s="3"/>
      <c r="B1" s="3"/>
      <c r="C1" s="3"/>
      <c r="D1" s="3"/>
      <c r="E1" s="3"/>
      <c r="F1" s="3"/>
      <c r="G1" s="3"/>
      <c r="H1" s="3"/>
      <c r="I1" s="3"/>
    </row>
    <row r="2" spans="1:18">
      <c r="A2" s="3"/>
      <c r="B2" s="3"/>
      <c r="C2" s="3"/>
      <c r="D2" s="3"/>
      <c r="E2" s="3"/>
      <c r="F2" s="3"/>
      <c r="G2" s="3"/>
      <c r="H2" s="3"/>
      <c r="I2" s="3"/>
    </row>
    <row r="3" spans="1:18">
      <c r="A3" s="3"/>
      <c r="B3" s="3"/>
      <c r="C3" s="3"/>
      <c r="D3" s="3"/>
      <c r="E3" s="3"/>
      <c r="F3" s="3"/>
      <c r="G3" s="3"/>
      <c r="H3" s="3"/>
      <c r="I3" s="3"/>
    </row>
    <row r="4" spans="1:18">
      <c r="A4" s="3"/>
      <c r="B4" s="3"/>
      <c r="C4" s="3"/>
      <c r="D4" s="3"/>
      <c r="E4" s="3"/>
      <c r="F4" s="3"/>
      <c r="G4" s="3"/>
      <c r="H4" s="3"/>
      <c r="I4" s="3"/>
      <c r="N4" s="609" t="str">
        <f>IF(ISNA(VLOOKUP($K6,$M$5:$R$104,2,FALSE)),"",VLOOKUP($K6,$M$5:$R$104,2,FALSE))</f>
        <v>d`".kk xaxoky</v>
      </c>
      <c r="O4" s="609" t="str">
        <f>IF(ISNA(VLOOKUP($K6,$M$5:$R$104,3,FALSE)),"",VLOOKUP($K6,$M$5:$R$104,3,FALSE))</f>
        <v>अध्यापक ग्रेड III</v>
      </c>
      <c r="P4" s="609" t="str">
        <f>IF(ISNA(VLOOKUP($K6,$M$5:$R$104,4,FALSE)),"",VLOOKUP($K6,$M$5:$R$104,4,FALSE))</f>
        <v>राउप्रावि गोरधनपुरा</v>
      </c>
      <c r="Q4" s="640">
        <f>IF(ISNA(VLOOKUP($K6,$M$5:$R$104,6,FALSE)),"",VLOOKUP($K6,$M$5:$R$104,6,FALSE))</f>
        <v>56795</v>
      </c>
    </row>
    <row r="5" spans="1:18" ht="18">
      <c r="A5" s="3"/>
      <c r="B5" s="3"/>
      <c r="C5" s="3"/>
      <c r="D5" s="3"/>
      <c r="E5" s="3"/>
      <c r="F5" s="3"/>
      <c r="G5" s="3"/>
      <c r="H5" s="3"/>
      <c r="I5" s="3"/>
      <c r="J5" s="1941" t="s">
        <v>1524</v>
      </c>
      <c r="K5" s="1941"/>
      <c r="L5" s="1941"/>
      <c r="M5">
        <v>1</v>
      </c>
      <c r="N5" s="608" t="str">
        <f>EmpDetail!B4</f>
        <v>fd'ku yky cSjok</v>
      </c>
      <c r="O5" s="608" t="str">
        <f>EmpDetail!C4</f>
        <v>प्रधानाचार्य</v>
      </c>
      <c r="P5" s="608" t="str">
        <f>EmpDetail!D4</f>
        <v>राउमावि चौगाई</v>
      </c>
      <c r="Q5" s="639">
        <f>EmpDetail!E4</f>
        <v>22656</v>
      </c>
      <c r="R5" s="191">
        <f>IF(Q5="","",DATE(YEAR(Q5-1)+60,(MONTH(Q5-1))+1,0))</f>
        <v>44592</v>
      </c>
    </row>
    <row r="6" spans="1:18" ht="15.6">
      <c r="A6" s="3"/>
      <c r="B6" s="3"/>
      <c r="C6" s="3"/>
      <c r="D6" s="3"/>
      <c r="E6" s="3"/>
      <c r="F6" s="3"/>
      <c r="G6" s="3"/>
      <c r="H6" s="3"/>
      <c r="I6" s="3"/>
      <c r="K6" s="657">
        <v>33</v>
      </c>
      <c r="M6" s="467">
        <v>2</v>
      </c>
      <c r="N6" s="608" t="str">
        <f>EmpDetail!B5</f>
        <v>iwj.k pUn y{kdkj</v>
      </c>
      <c r="O6" s="608" t="str">
        <f>EmpDetail!C5</f>
        <v>व्याख्याता</v>
      </c>
      <c r="P6" s="608" t="str">
        <f>EmpDetail!D5</f>
        <v>राउमावि चौगाई</v>
      </c>
      <c r="Q6" s="639">
        <f>EmpDetail!E5</f>
        <v>26122</v>
      </c>
      <c r="R6" s="191">
        <f t="shared" ref="R6:R69" si="0">IF(Q6="","",DATE(YEAR(Q6-1)+60,(MONTH(Q6-1))+1,0))</f>
        <v>48060</v>
      </c>
    </row>
    <row r="7" spans="1:18">
      <c r="A7" s="3"/>
      <c r="B7" s="3"/>
      <c r="C7" s="3"/>
      <c r="D7" s="3"/>
      <c r="E7" s="3"/>
      <c r="F7" s="3"/>
      <c r="G7" s="3"/>
      <c r="H7" s="3"/>
      <c r="I7" s="3"/>
      <c r="M7" s="467">
        <v>3</v>
      </c>
      <c r="N7" s="608" t="str">
        <f>EmpDetail!B6</f>
        <v>jktsUnz dqekj tSu</v>
      </c>
      <c r="O7" s="608" t="str">
        <f>EmpDetail!C6</f>
        <v>व्याख्याता</v>
      </c>
      <c r="P7" s="608" t="str">
        <f>EmpDetail!D6</f>
        <v>राउमावि चौगाई</v>
      </c>
      <c r="Q7" s="639">
        <f>EmpDetail!E6</f>
        <v>25095</v>
      </c>
      <c r="R7" s="191">
        <f t="shared" si="0"/>
        <v>47026</v>
      </c>
    </row>
    <row r="8" spans="1:18">
      <c r="A8" s="3"/>
      <c r="B8" s="3"/>
      <c r="C8" s="3"/>
      <c r="D8" s="3"/>
      <c r="E8" s="3"/>
      <c r="F8" s="3"/>
      <c r="G8" s="3"/>
      <c r="H8" s="3"/>
      <c r="I8" s="3"/>
      <c r="M8" s="467">
        <v>4</v>
      </c>
      <c r="N8" s="608" t="str">
        <f>EmpDetail!B7</f>
        <v>fd'ku yky cSjok</v>
      </c>
      <c r="O8" s="608" t="str">
        <f>EmpDetail!C7</f>
        <v>व्याख्याता</v>
      </c>
      <c r="P8" s="608" t="str">
        <f>EmpDetail!D7</f>
        <v>राउमावि चौगाई</v>
      </c>
      <c r="Q8" s="639">
        <f>EmpDetail!E7</f>
        <v>27217</v>
      </c>
      <c r="R8" s="191">
        <f t="shared" si="0"/>
        <v>49156</v>
      </c>
    </row>
    <row r="9" spans="1:18">
      <c r="A9" s="3"/>
      <c r="B9" s="3"/>
      <c r="C9" s="3"/>
      <c r="D9" s="3"/>
      <c r="E9" s="3"/>
      <c r="F9" s="3"/>
      <c r="G9" s="3"/>
      <c r="H9" s="3"/>
      <c r="I9" s="3"/>
      <c r="M9" s="467">
        <v>5</v>
      </c>
      <c r="N9" s="608" t="str">
        <f>EmpDetail!B8</f>
        <v>lR;ukjk;.k 'kekZ</v>
      </c>
      <c r="O9" s="608" t="str">
        <f>EmpDetail!C8</f>
        <v>वरिष्ठ अध्यापक</v>
      </c>
      <c r="P9" s="608" t="str">
        <f>EmpDetail!D8</f>
        <v>राउमावि चौगाई</v>
      </c>
      <c r="Q9" s="639">
        <f>EmpDetail!E8</f>
        <v>22828</v>
      </c>
      <c r="R9" s="191">
        <f t="shared" si="0"/>
        <v>44742</v>
      </c>
    </row>
    <row r="10" spans="1:18">
      <c r="A10" s="3"/>
      <c r="B10" s="3"/>
      <c r="C10" s="3"/>
      <c r="D10" s="3"/>
      <c r="E10" s="3"/>
      <c r="F10" s="3"/>
      <c r="G10" s="3"/>
      <c r="H10" s="3"/>
      <c r="I10" s="3"/>
      <c r="M10" s="467">
        <v>6</v>
      </c>
      <c r="N10" s="608" t="str">
        <f>EmpDetail!B9</f>
        <v>iq"ik tSu</v>
      </c>
      <c r="O10" s="608" t="str">
        <f>EmpDetail!C9</f>
        <v>वरिष्ठ अध्यापक</v>
      </c>
      <c r="P10" s="608" t="str">
        <f>EmpDetail!D9</f>
        <v>राउमावि चौगाई</v>
      </c>
      <c r="Q10" s="639">
        <f>EmpDetail!E9</f>
        <v>23477</v>
      </c>
      <c r="R10" s="191">
        <f t="shared" si="0"/>
        <v>45412</v>
      </c>
    </row>
    <row r="11" spans="1:18">
      <c r="A11" s="3"/>
      <c r="B11" s="3"/>
      <c r="C11" s="3"/>
      <c r="D11" s="3"/>
      <c r="E11" s="3"/>
      <c r="F11" s="3"/>
      <c r="G11" s="3"/>
      <c r="H11" s="3"/>
      <c r="I11" s="3"/>
      <c r="M11" s="467">
        <v>7</v>
      </c>
      <c r="N11" s="608" t="str">
        <f>EmpDetail!B10</f>
        <v>vk'kkjke eh.kk</v>
      </c>
      <c r="O11" s="608" t="str">
        <f>EmpDetail!C10</f>
        <v>वरिष्ठ अध्यापक</v>
      </c>
      <c r="P11" s="608" t="str">
        <f>EmpDetail!D10</f>
        <v>राउमावि चौगाई</v>
      </c>
      <c r="Q11" s="639">
        <f>EmpDetail!E10</f>
        <v>28652</v>
      </c>
      <c r="R11" s="191">
        <f t="shared" si="0"/>
        <v>50586</v>
      </c>
    </row>
    <row r="12" spans="1:18">
      <c r="A12" s="3"/>
      <c r="B12" s="3"/>
      <c r="C12" s="3"/>
      <c r="D12" s="3"/>
      <c r="E12" s="3"/>
      <c r="F12" s="3"/>
      <c r="G12" s="3"/>
      <c r="H12" s="3"/>
      <c r="I12" s="3"/>
      <c r="M12" s="467">
        <v>8</v>
      </c>
      <c r="N12" s="608" t="str">
        <f>EmpDetail!B11</f>
        <v>t;iky flag</v>
      </c>
      <c r="O12" s="608" t="str">
        <f>EmpDetail!C11</f>
        <v>वरिष्ठ अध्यापक</v>
      </c>
      <c r="P12" s="608" t="str">
        <f>EmpDetail!D11</f>
        <v>राउमावि चौगाई</v>
      </c>
      <c r="Q12" s="639">
        <f>EmpDetail!E11</f>
        <v>26331</v>
      </c>
      <c r="R12" s="191">
        <f t="shared" si="0"/>
        <v>48273</v>
      </c>
    </row>
    <row r="13" spans="1:18">
      <c r="A13" s="3"/>
      <c r="B13" s="3"/>
      <c r="C13" s="3"/>
      <c r="D13" s="3"/>
      <c r="E13" s="3"/>
      <c r="F13" s="3"/>
      <c r="G13" s="3"/>
      <c r="H13" s="3"/>
      <c r="I13" s="3"/>
      <c r="M13" s="467">
        <v>9</v>
      </c>
      <c r="N13" s="608" t="str">
        <f>EmpDetail!B12</f>
        <v>jkeizlkn jsxj</v>
      </c>
      <c r="O13" s="608" t="str">
        <f>EmpDetail!C12</f>
        <v>वरिष्ठ अध्यापक</v>
      </c>
      <c r="P13" s="608" t="str">
        <f>EmpDetail!D12</f>
        <v>राउमावि चौगाई</v>
      </c>
      <c r="Q13" s="639">
        <f>EmpDetail!E12</f>
        <v>28642</v>
      </c>
      <c r="R13" s="191">
        <f t="shared" si="0"/>
        <v>50556</v>
      </c>
    </row>
    <row r="14" spans="1:18" ht="25.2">
      <c r="A14" s="2142" t="s">
        <v>1379</v>
      </c>
      <c r="B14" s="2142"/>
      <c r="C14" s="2142"/>
      <c r="D14" s="2142"/>
      <c r="E14" s="2142"/>
      <c r="F14" s="2142"/>
      <c r="G14" s="2142"/>
      <c r="H14" s="2142"/>
      <c r="I14" s="3"/>
      <c r="M14" s="467">
        <v>10</v>
      </c>
      <c r="N14" s="608" t="str">
        <f>EmpDetail!B13</f>
        <v>egsUnz dqekj tkV</v>
      </c>
      <c r="O14" s="608" t="str">
        <f>EmpDetail!C13</f>
        <v>शारीरिक शिक्षक</v>
      </c>
      <c r="P14" s="608" t="str">
        <f>EmpDetail!D13</f>
        <v>राउमावि चौगाई</v>
      </c>
      <c r="Q14" s="639">
        <f>EmpDetail!E13</f>
        <v>27789</v>
      </c>
      <c r="R14" s="191">
        <f t="shared" si="0"/>
        <v>49705</v>
      </c>
    </row>
    <row r="15" spans="1:18" ht="15.6">
      <c r="A15" s="3"/>
      <c r="B15" s="641" t="s">
        <v>1380</v>
      </c>
      <c r="C15" s="2147" t="str">
        <f>N4</f>
        <v>d`".kk xaxoky</v>
      </c>
      <c r="D15" s="2147"/>
      <c r="E15" s="2147"/>
      <c r="F15" s="527" t="s">
        <v>1381</v>
      </c>
      <c r="G15" s="2148" t="s">
        <v>1400</v>
      </c>
      <c r="H15" s="2148"/>
      <c r="I15" s="2148"/>
      <c r="M15" s="467">
        <v>11</v>
      </c>
      <c r="N15" s="608" t="str">
        <f>EmpDetail!B14</f>
        <v>NksVw yky jsxj</v>
      </c>
      <c r="O15" s="608" t="str">
        <f>EmpDetail!C14</f>
        <v>अध्यापक ग्रेड III</v>
      </c>
      <c r="P15" s="608" t="str">
        <f>EmpDetail!D14</f>
        <v>राउमावि चौगाई</v>
      </c>
      <c r="Q15" s="639">
        <f>EmpDetail!E14</f>
        <v>24663</v>
      </c>
      <c r="R15" s="191">
        <f t="shared" si="0"/>
        <v>46599</v>
      </c>
    </row>
    <row r="16" spans="1:18" ht="15.6">
      <c r="A16" s="642" t="s">
        <v>1382</v>
      </c>
      <c r="B16" s="393">
        <v>60</v>
      </c>
      <c r="C16" s="643" t="s">
        <v>1383</v>
      </c>
      <c r="D16" s="2149" t="s">
        <v>1401</v>
      </c>
      <c r="E16" s="2149"/>
      <c r="F16" s="2149"/>
      <c r="G16" s="2149"/>
      <c r="H16" s="2149"/>
      <c r="I16" s="2149"/>
      <c r="M16" s="467">
        <v>12</v>
      </c>
      <c r="N16" s="608" t="str">
        <f>EmpDetail!B15</f>
        <v>dUgS;k yky egkoj</v>
      </c>
      <c r="O16" s="608" t="str">
        <f>EmpDetail!C15</f>
        <v>अध्यापक ग्रेड III</v>
      </c>
      <c r="P16" s="608" t="str">
        <f>EmpDetail!D15</f>
        <v>राउमावि चौगाई</v>
      </c>
      <c r="Q16" s="639">
        <f>EmpDetail!E15</f>
        <v>22741</v>
      </c>
      <c r="R16" s="191">
        <f t="shared" si="0"/>
        <v>44681</v>
      </c>
    </row>
    <row r="17" spans="1:18" ht="18">
      <c r="A17" s="1943" t="s">
        <v>1384</v>
      </c>
      <c r="B17" s="1943"/>
      <c r="C17" s="1943"/>
      <c r="D17" s="1943"/>
      <c r="E17" s="519"/>
      <c r="F17" s="644"/>
      <c r="G17" s="519"/>
      <c r="H17" s="519"/>
      <c r="I17" s="3"/>
      <c r="M17" s="467">
        <v>13</v>
      </c>
      <c r="N17" s="608" t="str">
        <f>EmpDetail!B16</f>
        <v>prqHkqZt tkV</v>
      </c>
      <c r="O17" s="608" t="str">
        <f>EmpDetail!C16</f>
        <v>अध्यापक ग्रेड III</v>
      </c>
      <c r="P17" s="608" t="str">
        <f>EmpDetail!D16</f>
        <v>राउमावि चौगाई</v>
      </c>
      <c r="Q17" s="639">
        <f>EmpDetail!E16</f>
        <v>27854</v>
      </c>
      <c r="R17" s="191">
        <f t="shared" si="0"/>
        <v>49795</v>
      </c>
    </row>
    <row r="18" spans="1:18" ht="18">
      <c r="A18" s="644" t="s">
        <v>1385</v>
      </c>
      <c r="B18" s="519"/>
      <c r="C18" s="519"/>
      <c r="D18" s="519"/>
      <c r="E18" s="2150" t="str">
        <f>P4</f>
        <v>राउप्रावि गोरधनपुरा</v>
      </c>
      <c r="F18" s="2150"/>
      <c r="G18" s="2150"/>
      <c r="H18" s="2150"/>
      <c r="I18" s="2150"/>
      <c r="M18" s="467">
        <v>14</v>
      </c>
      <c r="N18" s="608" t="str">
        <f>EmpDetail!B17</f>
        <v>vklsQk [kku</v>
      </c>
      <c r="O18" s="608" t="str">
        <f>EmpDetail!C17</f>
        <v>अध्यापक ग्रेड III</v>
      </c>
      <c r="P18" s="608" t="str">
        <f>EmpDetail!D17</f>
        <v>राउमावि चौगाई</v>
      </c>
      <c r="Q18" s="639">
        <f>EmpDetail!E17</f>
        <v>25943</v>
      </c>
      <c r="R18" s="191">
        <f t="shared" si="0"/>
        <v>47879</v>
      </c>
    </row>
    <row r="19" spans="1:18" ht="18">
      <c r="A19" s="644" t="s">
        <v>1410</v>
      </c>
      <c r="B19" s="2151" t="s">
        <v>1402</v>
      </c>
      <c r="C19" s="2151"/>
      <c r="D19" s="453" t="s">
        <v>1386</v>
      </c>
      <c r="E19" s="1955" t="str">
        <f>O4</f>
        <v>अध्यापक ग्रेड III</v>
      </c>
      <c r="F19" s="1955"/>
      <c r="G19" s="1955"/>
      <c r="H19" s="645" t="s">
        <v>1387</v>
      </c>
      <c r="I19" s="3"/>
      <c r="M19" s="467">
        <v>15</v>
      </c>
      <c r="N19" s="608" t="str">
        <f>EmpDetail!B18</f>
        <v>lq'khyk cSjok</v>
      </c>
      <c r="O19" s="608" t="str">
        <f>EmpDetail!C18</f>
        <v>कनिष्ठ सहायक</v>
      </c>
      <c r="P19" s="608" t="str">
        <f>EmpDetail!D18</f>
        <v>राउमावि चौगाई</v>
      </c>
      <c r="Q19" s="639">
        <f>EmpDetail!E18</f>
        <v>34700</v>
      </c>
      <c r="R19" s="191">
        <f t="shared" si="0"/>
        <v>56614</v>
      </c>
    </row>
    <row r="20" spans="1:18" ht="15.6">
      <c r="A20" s="1943" t="s">
        <v>1411</v>
      </c>
      <c r="B20" s="1943"/>
      <c r="C20" s="469">
        <f>Q4</f>
        <v>56795</v>
      </c>
      <c r="D20" s="2152" t="s">
        <v>1388</v>
      </c>
      <c r="E20" s="2152"/>
      <c r="F20" s="2152"/>
      <c r="G20" s="2152"/>
      <c r="H20" s="2139" t="s">
        <v>1403</v>
      </c>
      <c r="I20" s="2139"/>
      <c r="M20" s="467">
        <v>16</v>
      </c>
      <c r="N20" s="608" t="str">
        <f>EmpDetail!B19</f>
        <v>txnh'k izlkn rsyh</v>
      </c>
      <c r="O20" s="608" t="str">
        <f>EmpDetail!C19</f>
        <v>सहायक कर्मचारी</v>
      </c>
      <c r="P20" s="608" t="str">
        <f>EmpDetail!D19</f>
        <v>राउमावि चौगाई</v>
      </c>
      <c r="Q20" s="639">
        <f>EmpDetail!E19</f>
        <v>22801</v>
      </c>
      <c r="R20" s="191">
        <f t="shared" si="0"/>
        <v>44742</v>
      </c>
    </row>
    <row r="21" spans="1:18" ht="18">
      <c r="A21" s="1943" t="s">
        <v>1412</v>
      </c>
      <c r="B21" s="1943"/>
      <c r="C21" s="1943"/>
      <c r="D21" s="646">
        <f>C20</f>
        <v>56795</v>
      </c>
      <c r="E21" s="647" t="s">
        <v>951</v>
      </c>
      <c r="F21" s="519"/>
      <c r="G21" s="519"/>
      <c r="H21" s="648"/>
      <c r="I21" s="3"/>
      <c r="M21" s="467">
        <v>17</v>
      </c>
      <c r="N21" s="608" t="str">
        <f>EmpDetail!B20</f>
        <v>jfoUnz dqekj tSu</v>
      </c>
      <c r="O21" s="608" t="str">
        <f>EmpDetail!C20</f>
        <v>अध्यापक ग्रेड III</v>
      </c>
      <c r="P21" s="608" t="str">
        <f>EmpDetail!D20</f>
        <v>राउप्रावि मोहिनी</v>
      </c>
      <c r="Q21" s="639">
        <f>EmpDetail!E20</f>
        <v>24708</v>
      </c>
      <c r="R21" s="191">
        <f t="shared" si="0"/>
        <v>46630</v>
      </c>
    </row>
    <row r="22" spans="1:18" ht="15.6">
      <c r="A22" s="1943" t="s">
        <v>1389</v>
      </c>
      <c r="B22" s="1943"/>
      <c r="C22" s="1943"/>
      <c r="D22" s="1943"/>
      <c r="E22" s="1943"/>
      <c r="F22" s="1943"/>
      <c r="G22" s="1943"/>
      <c r="H22" s="1943"/>
      <c r="I22" s="1943"/>
      <c r="M22" s="467">
        <v>18</v>
      </c>
      <c r="N22" s="608" t="str">
        <f>EmpDetail!B21</f>
        <v xml:space="preserve"> ';ke lqUnj ckxkSM</v>
      </c>
      <c r="O22" s="608" t="str">
        <f>EmpDetail!C21</f>
        <v>अध्यापक ग्रेड III</v>
      </c>
      <c r="P22" s="608" t="str">
        <f>EmpDetail!D21</f>
        <v>राउप्रावि मोहिनी</v>
      </c>
      <c r="Q22" s="639">
        <f>EmpDetail!E21</f>
        <v>30538</v>
      </c>
      <c r="R22" s="191">
        <f t="shared" si="0"/>
        <v>52474</v>
      </c>
    </row>
    <row r="23" spans="1:18" ht="15.6">
      <c r="A23" s="1943" t="s">
        <v>1405</v>
      </c>
      <c r="B23" s="1943"/>
      <c r="C23" s="1943"/>
      <c r="D23" s="1943"/>
      <c r="E23" s="1943"/>
      <c r="F23" s="1943"/>
      <c r="G23" s="1943"/>
      <c r="H23" s="1943"/>
      <c r="I23" s="1943"/>
      <c r="M23" s="467">
        <v>19</v>
      </c>
      <c r="N23" s="608" t="str">
        <f>EmpDetail!B22</f>
        <v>d`".kk 'kekZ</v>
      </c>
      <c r="O23" s="608" t="str">
        <f>EmpDetail!C22</f>
        <v>प्रबोधक</v>
      </c>
      <c r="P23" s="608" t="str">
        <f>EmpDetail!D22</f>
        <v>राउप्रावि मोहिनी</v>
      </c>
      <c r="Q23" s="639">
        <f>EmpDetail!E22</f>
        <v>26517</v>
      </c>
      <c r="R23" s="191">
        <f t="shared" si="0"/>
        <v>48457</v>
      </c>
    </row>
    <row r="24" spans="1:18" ht="15.6">
      <c r="A24" s="1943" t="s">
        <v>1406</v>
      </c>
      <c r="B24" s="1943"/>
      <c r="C24" s="1943"/>
      <c r="D24" s="1943"/>
      <c r="E24" s="1943"/>
      <c r="F24" s="1943"/>
      <c r="G24" s="1943"/>
      <c r="H24" s="1943"/>
      <c r="I24" s="1943"/>
      <c r="M24" s="467">
        <v>20</v>
      </c>
      <c r="N24" s="608" t="str">
        <f>EmpDetail!B23</f>
        <v>/keZsUnz pkS/kjh</v>
      </c>
      <c r="O24" s="608" t="str">
        <f>EmpDetail!C23</f>
        <v>अध्यापक ग्रेड III</v>
      </c>
      <c r="P24" s="608" t="str">
        <f>EmpDetail!D23</f>
        <v>राउप्रावि गोरधनपुरा</v>
      </c>
      <c r="Q24" s="639">
        <f>EmpDetail!E23</f>
        <v>32937</v>
      </c>
      <c r="R24" s="191">
        <f t="shared" si="0"/>
        <v>54878</v>
      </c>
    </row>
    <row r="25" spans="1:18" ht="15.6">
      <c r="A25" s="1943" t="s">
        <v>1407</v>
      </c>
      <c r="B25" s="1943"/>
      <c r="C25" s="1943"/>
      <c r="D25" s="1943"/>
      <c r="E25" s="1943"/>
      <c r="F25" s="1943"/>
      <c r="G25" s="1943"/>
      <c r="H25" s="1943"/>
      <c r="I25" s="1943"/>
      <c r="M25" s="467">
        <v>21</v>
      </c>
      <c r="N25" s="608" t="str">
        <f>EmpDetail!B24</f>
        <v>izgykn ekyh</v>
      </c>
      <c r="O25" s="608" t="str">
        <f>EmpDetail!C24</f>
        <v>प्रबोधक</v>
      </c>
      <c r="P25" s="608" t="str">
        <f>EmpDetail!D24</f>
        <v>राउप्रावि गोरधनपुरा</v>
      </c>
      <c r="Q25" s="639">
        <f>EmpDetail!E24</f>
        <v>27248</v>
      </c>
      <c r="R25" s="191">
        <f t="shared" si="0"/>
        <v>49187</v>
      </c>
    </row>
    <row r="26" spans="1:18" ht="18">
      <c r="A26" s="1943" t="s">
        <v>1408</v>
      </c>
      <c r="B26" s="1943"/>
      <c r="C26" s="1943"/>
      <c r="D26" s="1943"/>
      <c r="E26" s="1943"/>
      <c r="F26" s="1943"/>
      <c r="G26" s="519"/>
      <c r="H26" s="648"/>
      <c r="I26" s="3"/>
      <c r="M26" s="467">
        <v>22</v>
      </c>
      <c r="N26" s="608" t="str">
        <f>EmpDetail!B25</f>
        <v>jken;ky xqtZj</v>
      </c>
      <c r="O26" s="608" t="str">
        <f>EmpDetail!C25</f>
        <v>प्रबोधक</v>
      </c>
      <c r="P26" s="608" t="str">
        <f>EmpDetail!D25</f>
        <v>राउप्रावि सोंदीफल</v>
      </c>
      <c r="Q26" s="639">
        <f>EmpDetail!E25</f>
        <v>28355</v>
      </c>
      <c r="R26" s="191">
        <f t="shared" si="0"/>
        <v>50283</v>
      </c>
    </row>
    <row r="27" spans="1:18" ht="15.6">
      <c r="A27" s="1943" t="s">
        <v>1390</v>
      </c>
      <c r="B27" s="1943"/>
      <c r="C27" s="1943"/>
      <c r="D27" s="1943"/>
      <c r="E27" s="1943"/>
      <c r="F27" s="1943"/>
      <c r="G27" s="1943"/>
      <c r="H27" s="1943"/>
      <c r="I27" s="1943"/>
      <c r="M27" s="467">
        <v>23</v>
      </c>
      <c r="N27" s="608" t="str">
        <f>EmpDetail!B26</f>
        <v>vkSeizdk'k tkV</v>
      </c>
      <c r="O27" s="608" t="str">
        <f>EmpDetail!C26</f>
        <v>अध्यापक ग्रेड III</v>
      </c>
      <c r="P27" s="608" t="str">
        <f>EmpDetail!D26</f>
        <v>राउप्रावि सोंदीफल</v>
      </c>
      <c r="Q27" s="639">
        <f>EmpDetail!E26</f>
        <v>30255</v>
      </c>
      <c r="R27" s="191">
        <f t="shared" si="0"/>
        <v>52170</v>
      </c>
    </row>
    <row r="28" spans="1:18" ht="18">
      <c r="A28" s="1943" t="s">
        <v>1409</v>
      </c>
      <c r="B28" s="1943"/>
      <c r="C28" s="1943"/>
      <c r="D28" s="1943"/>
      <c r="E28" s="649"/>
      <c r="F28" s="519"/>
      <c r="G28" s="519"/>
      <c r="H28" s="648"/>
      <c r="I28" s="3"/>
      <c r="M28" s="467">
        <v>24</v>
      </c>
      <c r="N28" s="608" t="str">
        <f>EmpDetail!B27</f>
        <v>vthr flag</v>
      </c>
      <c r="O28" s="608" t="str">
        <f>EmpDetail!C27</f>
        <v>अध्यापक ग्रेड III</v>
      </c>
      <c r="P28" s="608" t="str">
        <f>EmpDetail!D27</f>
        <v>राप्रावि जानकीवल्लभपुरा</v>
      </c>
      <c r="Q28" s="639">
        <f>EmpDetail!E27</f>
        <v>31997</v>
      </c>
      <c r="R28" s="191">
        <f t="shared" si="0"/>
        <v>53935</v>
      </c>
    </row>
    <row r="29" spans="1:18" ht="18">
      <c r="A29" s="650" t="s">
        <v>226</v>
      </c>
      <c r="B29" s="2141">
        <v>44321</v>
      </c>
      <c r="C29" s="2139"/>
      <c r="D29" s="519"/>
      <c r="E29" s="649"/>
      <c r="F29" s="519"/>
      <c r="G29" s="519"/>
      <c r="H29" s="648"/>
      <c r="I29" s="3"/>
      <c r="M29" s="467">
        <v>25</v>
      </c>
      <c r="N29" s="608" t="str">
        <f>EmpDetail!B28</f>
        <v>eq[rkj eha;k</v>
      </c>
      <c r="O29" s="608" t="str">
        <f>EmpDetail!C28</f>
        <v>प्रबोधक</v>
      </c>
      <c r="P29" s="608" t="str">
        <f>EmpDetail!D28</f>
        <v>राप्रावि जानकीवल्लभपुरा</v>
      </c>
      <c r="Q29" s="639">
        <f>EmpDetail!E28</f>
        <v>27945</v>
      </c>
      <c r="R29" s="191">
        <f t="shared" si="0"/>
        <v>49887</v>
      </c>
    </row>
    <row r="30" spans="1:18" ht="18">
      <c r="A30" s="650" t="s">
        <v>1391</v>
      </c>
      <c r="B30" s="2143" t="s">
        <v>1404</v>
      </c>
      <c r="C30" s="2143"/>
      <c r="D30" s="656"/>
      <c r="E30" s="649"/>
      <c r="F30" s="519"/>
      <c r="G30" s="519"/>
      <c r="H30" s="648"/>
      <c r="I30" s="3"/>
      <c r="M30" s="467">
        <v>26</v>
      </c>
      <c r="N30" s="608" t="str">
        <f>EmpDetail!B29</f>
        <v xml:space="preserve">eks0 tehy </v>
      </c>
      <c r="O30" s="608" t="str">
        <f>EmpDetail!C29</f>
        <v>प्रबोधक</v>
      </c>
      <c r="P30" s="608" t="str">
        <f>EmpDetail!D29</f>
        <v>राप्रावि रसूलपुरा</v>
      </c>
      <c r="Q30" s="639">
        <f>EmpDetail!E29</f>
        <v>25096</v>
      </c>
      <c r="R30" s="191">
        <f t="shared" si="0"/>
        <v>47026</v>
      </c>
    </row>
    <row r="31" spans="1:18" ht="18">
      <c r="A31" s="644"/>
      <c r="B31" s="519"/>
      <c r="C31" s="519"/>
      <c r="D31" s="519"/>
      <c r="E31" s="649"/>
      <c r="F31" s="1951" t="s">
        <v>1392</v>
      </c>
      <c r="G31" s="1951"/>
      <c r="H31" s="1951"/>
      <c r="I31" s="3"/>
      <c r="M31" s="467">
        <v>27</v>
      </c>
      <c r="N31" s="608" t="str">
        <f>EmpDetail!B30</f>
        <v>lkaojey tkV</v>
      </c>
      <c r="O31" s="608" t="str">
        <f>EmpDetail!C30</f>
        <v>अध्यापक ग्रेड III</v>
      </c>
      <c r="P31" s="608" t="str">
        <f>EmpDetail!D30</f>
        <v>राप्रावि रसूलपुरा</v>
      </c>
      <c r="Q31" s="639">
        <f>EmpDetail!E30</f>
        <v>33666</v>
      </c>
      <c r="R31" s="191">
        <f t="shared" si="0"/>
        <v>55609</v>
      </c>
    </row>
    <row r="32" spans="1:18" ht="25.2">
      <c r="A32" s="2142" t="s">
        <v>1393</v>
      </c>
      <c r="B32" s="2142"/>
      <c r="C32" s="2142"/>
      <c r="D32" s="2142"/>
      <c r="E32" s="2142"/>
      <c r="F32" s="2142"/>
      <c r="G32" s="2142"/>
      <c r="H32" s="2142"/>
      <c r="I32" s="3"/>
      <c r="M32" s="467">
        <v>28</v>
      </c>
      <c r="N32" s="608" t="str">
        <f>EmpDetail!B31</f>
        <v>pkS/kjh eksuk jkekorkj</v>
      </c>
      <c r="O32" s="608" t="str">
        <f>EmpDetail!C31</f>
        <v>अध्यापक ग्रेड III</v>
      </c>
      <c r="P32" s="608" t="str">
        <f>EmpDetail!D31</f>
        <v>राप्रावि मोहिनी ढाणी बाढ</v>
      </c>
      <c r="Q32" s="639">
        <f>EmpDetail!E31</f>
        <v>32878</v>
      </c>
      <c r="R32" s="191">
        <f t="shared" si="0"/>
        <v>54819</v>
      </c>
    </row>
    <row r="33" spans="1:18" ht="15.6">
      <c r="A33" s="644"/>
      <c r="B33" s="651" t="s">
        <v>1394</v>
      </c>
      <c r="C33" s="1943" t="str">
        <f>C15</f>
        <v>d`".kk xaxoky</v>
      </c>
      <c r="D33" s="1943"/>
      <c r="E33" s="1943"/>
      <c r="F33" s="652" t="s">
        <v>1381</v>
      </c>
      <c r="G33" s="1943" t="str">
        <f>G15</f>
        <v>tXxk yky cSjok</v>
      </c>
      <c r="H33" s="1943"/>
      <c r="I33" s="1943"/>
      <c r="M33" s="467">
        <v>29</v>
      </c>
      <c r="N33" s="608" t="str">
        <f>EmpDetail!B32</f>
        <v>rkjkpUn tk;loky</v>
      </c>
      <c r="O33" s="608" t="str">
        <f>EmpDetail!C32</f>
        <v>प्रबोधक</v>
      </c>
      <c r="P33" s="608" t="str">
        <f>EmpDetail!D32</f>
        <v>राप्रावि मोहिनी ढाणी बाढ</v>
      </c>
      <c r="Q33" s="639">
        <f>EmpDetail!E32</f>
        <v>28075</v>
      </c>
      <c r="R33" s="191">
        <f t="shared" si="0"/>
        <v>50009</v>
      </c>
    </row>
    <row r="34" spans="1:18" ht="15.6">
      <c r="A34" s="644" t="str">
        <f>A16</f>
        <v>vk;q&amp;</v>
      </c>
      <c r="B34" s="653">
        <f>B16</f>
        <v>60</v>
      </c>
      <c r="C34" s="654" t="s">
        <v>1395</v>
      </c>
      <c r="D34" s="1943" t="str">
        <f>D16</f>
        <v>xzk0iks0 ihiyw ftyk Vksad</v>
      </c>
      <c r="E34" s="1943"/>
      <c r="F34" s="1943"/>
      <c r="G34" s="1943"/>
      <c r="H34" s="1943"/>
      <c r="I34" s="3"/>
      <c r="M34" s="467">
        <v>30</v>
      </c>
      <c r="N34" s="608" t="str">
        <f>EmpDetail!B33</f>
        <v>jketl ;kno</v>
      </c>
      <c r="O34" s="608" t="str">
        <f>EmpDetail!C33</f>
        <v>अध्यापक ग्रेड III</v>
      </c>
      <c r="P34" s="608" t="str">
        <f>EmpDetail!D33</f>
        <v>राप्रावि बैरवा ढाणी सोन्दीफल</v>
      </c>
      <c r="Q34" s="639">
        <f>EmpDetail!E33</f>
        <v>25731</v>
      </c>
      <c r="R34" s="191">
        <f t="shared" si="0"/>
        <v>47664</v>
      </c>
    </row>
    <row r="35" spans="1:18" ht="18">
      <c r="A35" s="644" t="s">
        <v>1396</v>
      </c>
      <c r="B35" s="519"/>
      <c r="C35" s="519"/>
      <c r="D35" s="519"/>
      <c r="E35" s="644"/>
      <c r="F35" s="519"/>
      <c r="G35" s="519"/>
      <c r="H35" s="519"/>
      <c r="I35" s="3"/>
      <c r="M35" s="467">
        <v>31</v>
      </c>
      <c r="N35" s="608" t="str">
        <f>EmpDetail!B34</f>
        <v>dtksMey eh.kk</v>
      </c>
      <c r="O35" s="608" t="str">
        <f>EmpDetail!C34</f>
        <v>अध्यापक ग्रेड III</v>
      </c>
      <c r="P35" s="608" t="str">
        <f>EmpDetail!D34</f>
        <v>राप्रावि बैरवा ढाणी सोन्दीफल</v>
      </c>
      <c r="Q35" s="639">
        <f>EmpDetail!E34</f>
        <v>33055</v>
      </c>
      <c r="R35" s="191">
        <f t="shared" si="0"/>
        <v>54969</v>
      </c>
    </row>
    <row r="36" spans="1:18">
      <c r="A36" s="2144" t="s">
        <v>1397</v>
      </c>
      <c r="B36" s="2144"/>
      <c r="C36" s="2144"/>
      <c r="D36" s="2144"/>
      <c r="E36" s="2144"/>
      <c r="F36" s="2144"/>
      <c r="G36" s="2144"/>
      <c r="H36" s="2144"/>
      <c r="I36" s="2144"/>
      <c r="M36" s="467">
        <v>32</v>
      </c>
      <c r="N36" s="608" t="str">
        <f>EmpDetail!B35</f>
        <v>/kaut; xkSRre</v>
      </c>
      <c r="O36" s="608" t="str">
        <f>EmpDetail!C35</f>
        <v>अध्यापक ग्रेड III</v>
      </c>
      <c r="P36" s="608" t="str">
        <f>EmpDetail!D35</f>
        <v>राउप्रावि गोरधनपुरा</v>
      </c>
      <c r="Q36" s="639">
        <f>EmpDetail!E35</f>
        <v>31649</v>
      </c>
      <c r="R36" s="191">
        <f t="shared" si="0"/>
        <v>53570</v>
      </c>
    </row>
    <row r="37" spans="1:18" ht="18">
      <c r="A37" s="644" t="s">
        <v>1398</v>
      </c>
      <c r="B37" s="2145">
        <f>B29</f>
        <v>44321</v>
      </c>
      <c r="C37" s="2146"/>
      <c r="D37" s="648"/>
      <c r="E37" s="649"/>
      <c r="F37" s="519"/>
      <c r="G37" s="519"/>
      <c r="H37" s="519"/>
      <c r="I37" s="3"/>
      <c r="M37" s="467">
        <v>33</v>
      </c>
      <c r="N37" s="608" t="str">
        <f>EmpDetail!B36</f>
        <v>d`".kk xaxoky</v>
      </c>
      <c r="O37" s="608" t="str">
        <f>EmpDetail!C36</f>
        <v>अध्यापक ग्रेड III</v>
      </c>
      <c r="P37" s="608" t="str">
        <f>EmpDetail!D36</f>
        <v>राउप्रावि गोरधनपुरा</v>
      </c>
      <c r="Q37" s="639">
        <f>EmpDetail!E36</f>
        <v>34870</v>
      </c>
      <c r="R37" s="191">
        <f t="shared" si="0"/>
        <v>56795</v>
      </c>
    </row>
    <row r="38" spans="1:18" ht="15.6">
      <c r="A38" s="644" t="s">
        <v>1399</v>
      </c>
      <c r="B38" s="2140" t="str">
        <f>B30</f>
        <v>ihiyw</v>
      </c>
      <c r="C38" s="2140"/>
      <c r="D38" s="2140"/>
      <c r="E38" s="649"/>
      <c r="F38" s="3"/>
      <c r="G38" s="3"/>
      <c r="H38" s="3"/>
      <c r="I38" s="3"/>
      <c r="M38" s="467">
        <v>34</v>
      </c>
      <c r="N38" s="608" t="str">
        <f>EmpDetail!B37</f>
        <v>n'kjFk dqekj ;kno</v>
      </c>
      <c r="O38" s="608" t="str">
        <f>EmpDetail!C37</f>
        <v>अध्यापक ग्रेड III</v>
      </c>
      <c r="P38" s="608" t="str">
        <f>EmpDetail!D37</f>
        <v>राउप्रावि सोंदीफल</v>
      </c>
      <c r="Q38" s="639">
        <f>EmpDetail!E37</f>
        <v>33239</v>
      </c>
      <c r="R38" s="191">
        <f t="shared" si="0"/>
        <v>55153</v>
      </c>
    </row>
    <row r="39" spans="1:18" ht="18">
      <c r="A39" s="655"/>
      <c r="B39" s="3"/>
      <c r="C39" s="3"/>
      <c r="D39" s="3"/>
      <c r="E39" s="3"/>
      <c r="F39" s="1951" t="s">
        <v>1392</v>
      </c>
      <c r="G39" s="1951"/>
      <c r="H39" s="1951"/>
      <c r="I39" s="3"/>
      <c r="M39" s="467">
        <v>35</v>
      </c>
      <c r="N39" s="608" t="str">
        <f>EmpDetail!B38</f>
        <v>d`".k yky tkV</v>
      </c>
      <c r="O39" s="608" t="str">
        <f>EmpDetail!C38</f>
        <v>अध्यापक ग्रेड III</v>
      </c>
      <c r="P39" s="608" t="str">
        <f>EmpDetail!D38</f>
        <v>राउप्रावि सोंदीफल</v>
      </c>
      <c r="Q39" s="639">
        <f>EmpDetail!E38</f>
        <v>33072</v>
      </c>
      <c r="R39" s="191">
        <f t="shared" si="0"/>
        <v>55000</v>
      </c>
    </row>
    <row r="40" spans="1:18">
      <c r="M40" s="467">
        <v>36</v>
      </c>
      <c r="N40" s="608" t="str">
        <f>EmpDetail!B39</f>
        <v>nhisUnz dqekj iztkir</v>
      </c>
      <c r="O40" s="608" t="str">
        <f>EmpDetail!C39</f>
        <v>अध्यापक ग्रेड III</v>
      </c>
      <c r="P40" s="608" t="str">
        <f>EmpDetail!D39</f>
        <v>राउप्रावि सोंदीफल</v>
      </c>
      <c r="Q40" s="639">
        <f>EmpDetail!E39</f>
        <v>34527</v>
      </c>
      <c r="R40" s="191">
        <f t="shared" si="0"/>
        <v>56461</v>
      </c>
    </row>
    <row r="41" spans="1:18">
      <c r="M41" s="467">
        <v>37</v>
      </c>
      <c r="N41" s="608" t="str">
        <f>EmpDetail!B40</f>
        <v>uohu dqekj</v>
      </c>
      <c r="O41" s="608" t="str">
        <f>EmpDetail!C40</f>
        <v>अध्यापक ग्रेड III</v>
      </c>
      <c r="P41" s="608" t="str">
        <f>EmpDetail!D40</f>
        <v>राउप्रावि मोहिनी</v>
      </c>
      <c r="Q41" s="639">
        <f>EmpDetail!E40</f>
        <v>34802</v>
      </c>
      <c r="R41" s="191">
        <f t="shared" si="0"/>
        <v>56734</v>
      </c>
    </row>
    <row r="42" spans="1:18">
      <c r="M42" s="467">
        <v>38</v>
      </c>
      <c r="N42" s="608" t="str">
        <f>EmpDetail!B41</f>
        <v>ehrs'k dqekj 'kekZ</v>
      </c>
      <c r="O42" s="608" t="str">
        <f>EmpDetail!C41</f>
        <v>अध्यापक ग्रेड III</v>
      </c>
      <c r="P42" s="608" t="str">
        <f>EmpDetail!D41</f>
        <v>राउप्रावि मोहिनी</v>
      </c>
      <c r="Q42" s="639">
        <f>EmpDetail!E41</f>
        <v>32733</v>
      </c>
      <c r="R42" s="191">
        <f t="shared" si="0"/>
        <v>54666</v>
      </c>
    </row>
    <row r="43" spans="1:18">
      <c r="M43" s="467">
        <v>39</v>
      </c>
      <c r="N43" s="608" t="str">
        <f>EmpDetail!B42</f>
        <v>eUtw eh.kk</v>
      </c>
      <c r="O43" s="608" t="str">
        <f>EmpDetail!C42</f>
        <v>वरिष्ठ अध्यापक</v>
      </c>
      <c r="P43" s="608" t="str">
        <f>EmpDetail!D42</f>
        <v>राउप्रावि गोरधनपुरा</v>
      </c>
      <c r="Q43" s="639">
        <f>EmpDetail!E42</f>
        <v>33244</v>
      </c>
      <c r="R43" s="191">
        <f t="shared" si="0"/>
        <v>55184</v>
      </c>
    </row>
    <row r="44" spans="1:18">
      <c r="M44" s="467">
        <v>40</v>
      </c>
      <c r="N44" s="608" t="str">
        <f>EmpDetail!B43</f>
        <v>eatw pkS/kjh</v>
      </c>
      <c r="O44" s="608" t="str">
        <f>EmpDetail!C43</f>
        <v>वरिष्ठ अध्यापक</v>
      </c>
      <c r="P44" s="608" t="str">
        <f>EmpDetail!D43</f>
        <v>राउप्रावि सोंदीफल</v>
      </c>
      <c r="Q44" s="639">
        <f>EmpDetail!E43</f>
        <v>33454</v>
      </c>
      <c r="R44" s="191">
        <f t="shared" si="0"/>
        <v>55396</v>
      </c>
    </row>
    <row r="45" spans="1:18">
      <c r="M45" s="467">
        <v>41</v>
      </c>
      <c r="N45" s="608">
        <f>EmpDetail!B44</f>
        <v>0</v>
      </c>
      <c r="O45" s="608">
        <f>EmpDetail!C44</f>
        <v>0</v>
      </c>
      <c r="P45" s="608">
        <f>EmpDetail!D44</f>
        <v>0</v>
      </c>
      <c r="Q45" s="639">
        <f>EmpDetail!E44</f>
        <v>0</v>
      </c>
      <c r="R45" s="191" t="e">
        <f t="shared" si="0"/>
        <v>#NUM!</v>
      </c>
    </row>
    <row r="46" spans="1:18">
      <c r="M46" s="467">
        <v>42</v>
      </c>
      <c r="N46" s="608">
        <f>EmpDetail!B45</f>
        <v>0</v>
      </c>
      <c r="O46" s="608">
        <f>EmpDetail!C45</f>
        <v>0</v>
      </c>
      <c r="P46" s="608">
        <f>EmpDetail!D45</f>
        <v>0</v>
      </c>
      <c r="Q46" s="639">
        <f>EmpDetail!E45</f>
        <v>0</v>
      </c>
      <c r="R46" s="191" t="e">
        <f t="shared" si="0"/>
        <v>#NUM!</v>
      </c>
    </row>
    <row r="47" spans="1:18">
      <c r="M47" s="467">
        <v>43</v>
      </c>
      <c r="N47" s="608">
        <f>EmpDetail!B46</f>
        <v>0</v>
      </c>
      <c r="O47" s="608">
        <f>EmpDetail!C46</f>
        <v>0</v>
      </c>
      <c r="P47" s="608">
        <f>EmpDetail!D46</f>
        <v>0</v>
      </c>
      <c r="Q47" s="639">
        <f>EmpDetail!E46</f>
        <v>0</v>
      </c>
      <c r="R47" s="191" t="e">
        <f t="shared" si="0"/>
        <v>#NUM!</v>
      </c>
    </row>
    <row r="48" spans="1:18">
      <c r="M48" s="467">
        <v>44</v>
      </c>
      <c r="N48" s="608">
        <f>EmpDetail!B47</f>
        <v>0</v>
      </c>
      <c r="O48" s="608">
        <f>EmpDetail!C47</f>
        <v>0</v>
      </c>
      <c r="P48" s="608">
        <f>EmpDetail!D47</f>
        <v>0</v>
      </c>
      <c r="Q48" s="639">
        <f>EmpDetail!E47</f>
        <v>0</v>
      </c>
      <c r="R48" s="191" t="e">
        <f t="shared" si="0"/>
        <v>#NUM!</v>
      </c>
    </row>
    <row r="49" spans="13:18">
      <c r="M49" s="467">
        <v>45</v>
      </c>
      <c r="N49" s="608">
        <f>EmpDetail!B48</f>
        <v>0</v>
      </c>
      <c r="O49" s="608">
        <f>EmpDetail!C48</f>
        <v>0</v>
      </c>
      <c r="P49" s="608">
        <f>EmpDetail!D48</f>
        <v>0</v>
      </c>
      <c r="Q49" s="639">
        <f>EmpDetail!E48</f>
        <v>0</v>
      </c>
      <c r="R49" s="191" t="e">
        <f t="shared" si="0"/>
        <v>#NUM!</v>
      </c>
    </row>
    <row r="50" spans="13:18">
      <c r="M50" s="467">
        <v>46</v>
      </c>
      <c r="N50" s="608">
        <f>EmpDetail!B49</f>
        <v>0</v>
      </c>
      <c r="O50" s="608">
        <f>EmpDetail!C49</f>
        <v>0</v>
      </c>
      <c r="P50" s="608">
        <f>EmpDetail!D49</f>
        <v>0</v>
      </c>
      <c r="Q50" s="639">
        <f>EmpDetail!E49</f>
        <v>0</v>
      </c>
      <c r="R50" s="191" t="e">
        <f t="shared" si="0"/>
        <v>#NUM!</v>
      </c>
    </row>
    <row r="51" spans="13:18">
      <c r="M51" s="467">
        <v>47</v>
      </c>
      <c r="N51" s="608">
        <f>EmpDetail!B50</f>
        <v>0</v>
      </c>
      <c r="O51" s="608">
        <f>EmpDetail!C50</f>
        <v>0</v>
      </c>
      <c r="P51" s="608">
        <f>EmpDetail!D50</f>
        <v>0</v>
      </c>
      <c r="Q51" s="639">
        <f>EmpDetail!E50</f>
        <v>0</v>
      </c>
      <c r="R51" s="191" t="e">
        <f t="shared" si="0"/>
        <v>#NUM!</v>
      </c>
    </row>
    <row r="52" spans="13:18">
      <c r="M52" s="467">
        <v>48</v>
      </c>
      <c r="N52" s="608">
        <f>EmpDetail!B51</f>
        <v>0</v>
      </c>
      <c r="O52" s="608">
        <f>EmpDetail!C51</f>
        <v>0</v>
      </c>
      <c r="P52" s="608">
        <f>EmpDetail!D51</f>
        <v>0</v>
      </c>
      <c r="Q52" s="639">
        <f>EmpDetail!E51</f>
        <v>0</v>
      </c>
      <c r="R52" s="191" t="e">
        <f t="shared" si="0"/>
        <v>#NUM!</v>
      </c>
    </row>
    <row r="53" spans="13:18">
      <c r="M53" s="467">
        <v>49</v>
      </c>
      <c r="N53" s="608">
        <f>EmpDetail!B52</f>
        <v>0</v>
      </c>
      <c r="O53" s="608">
        <f>EmpDetail!C52</f>
        <v>0</v>
      </c>
      <c r="P53" s="608">
        <f>EmpDetail!D52</f>
        <v>0</v>
      </c>
      <c r="Q53" s="639">
        <f>EmpDetail!E52</f>
        <v>0</v>
      </c>
      <c r="R53" s="191" t="e">
        <f t="shared" si="0"/>
        <v>#NUM!</v>
      </c>
    </row>
    <row r="54" spans="13:18">
      <c r="M54" s="467">
        <v>50</v>
      </c>
      <c r="N54" s="608">
        <f>EmpDetail!B53</f>
        <v>0</v>
      </c>
      <c r="O54" s="608">
        <f>EmpDetail!C53</f>
        <v>0</v>
      </c>
      <c r="P54" s="608">
        <f>EmpDetail!D53</f>
        <v>0</v>
      </c>
      <c r="Q54" s="639">
        <f>EmpDetail!E53</f>
        <v>0</v>
      </c>
      <c r="R54" s="191" t="e">
        <f t="shared" si="0"/>
        <v>#NUM!</v>
      </c>
    </row>
    <row r="55" spans="13:18">
      <c r="M55" s="467">
        <v>51</v>
      </c>
      <c r="N55" s="608">
        <f>EmpDetail!B54</f>
        <v>0</v>
      </c>
      <c r="O55" s="608">
        <f>EmpDetail!C54</f>
        <v>0</v>
      </c>
      <c r="P55" s="608">
        <f>EmpDetail!D54</f>
        <v>0</v>
      </c>
      <c r="Q55" s="639">
        <f>EmpDetail!E54</f>
        <v>0</v>
      </c>
      <c r="R55" s="191" t="e">
        <f t="shared" si="0"/>
        <v>#NUM!</v>
      </c>
    </row>
    <row r="56" spans="13:18">
      <c r="M56" s="467">
        <v>52</v>
      </c>
      <c r="N56" s="608">
        <f>EmpDetail!B55</f>
        <v>0</v>
      </c>
      <c r="O56" s="608">
        <f>EmpDetail!C55</f>
        <v>0</v>
      </c>
      <c r="P56" s="608">
        <f>EmpDetail!D55</f>
        <v>0</v>
      </c>
      <c r="Q56" s="639">
        <f>EmpDetail!E55</f>
        <v>0</v>
      </c>
      <c r="R56" s="191" t="e">
        <f t="shared" si="0"/>
        <v>#NUM!</v>
      </c>
    </row>
    <row r="57" spans="13:18">
      <c r="M57" s="467">
        <v>53</v>
      </c>
      <c r="N57" s="608">
        <f>EmpDetail!B56</f>
        <v>0</v>
      </c>
      <c r="O57" s="608">
        <f>EmpDetail!C56</f>
        <v>0</v>
      </c>
      <c r="P57" s="608">
        <f>EmpDetail!D56</f>
        <v>0</v>
      </c>
      <c r="Q57" s="639">
        <f>EmpDetail!E56</f>
        <v>0</v>
      </c>
      <c r="R57" s="191" t="e">
        <f t="shared" si="0"/>
        <v>#NUM!</v>
      </c>
    </row>
    <row r="58" spans="13:18">
      <c r="M58" s="467">
        <v>54</v>
      </c>
      <c r="N58" s="608">
        <f>EmpDetail!B57</f>
        <v>0</v>
      </c>
      <c r="O58" s="608">
        <f>EmpDetail!C57</f>
        <v>0</v>
      </c>
      <c r="P58" s="608">
        <f>EmpDetail!D57</f>
        <v>0</v>
      </c>
      <c r="Q58" s="639">
        <f>EmpDetail!E57</f>
        <v>0</v>
      </c>
      <c r="R58" s="191" t="e">
        <f t="shared" si="0"/>
        <v>#NUM!</v>
      </c>
    </row>
    <row r="59" spans="13:18">
      <c r="M59" s="467">
        <v>55</v>
      </c>
      <c r="N59" s="608">
        <f>EmpDetail!B58</f>
        <v>0</v>
      </c>
      <c r="O59" s="608">
        <f>EmpDetail!C58</f>
        <v>0</v>
      </c>
      <c r="P59" s="608">
        <f>EmpDetail!D58</f>
        <v>0</v>
      </c>
      <c r="Q59" s="639">
        <f>EmpDetail!E58</f>
        <v>0</v>
      </c>
      <c r="R59" s="191" t="e">
        <f t="shared" si="0"/>
        <v>#NUM!</v>
      </c>
    </row>
    <row r="60" spans="13:18">
      <c r="M60" s="467">
        <v>56</v>
      </c>
      <c r="N60" s="608">
        <f>EmpDetail!B59</f>
        <v>0</v>
      </c>
      <c r="O60" s="608">
        <f>EmpDetail!C59</f>
        <v>0</v>
      </c>
      <c r="P60" s="608">
        <f>EmpDetail!D59</f>
        <v>0</v>
      </c>
      <c r="Q60" s="639">
        <f>EmpDetail!E59</f>
        <v>0</v>
      </c>
      <c r="R60" s="191" t="e">
        <f t="shared" si="0"/>
        <v>#NUM!</v>
      </c>
    </row>
    <row r="61" spans="13:18">
      <c r="M61" s="467">
        <v>57</v>
      </c>
      <c r="N61" s="608">
        <f>EmpDetail!B60</f>
        <v>0</v>
      </c>
      <c r="O61" s="608">
        <f>EmpDetail!C60</f>
        <v>0</v>
      </c>
      <c r="P61" s="608">
        <f>EmpDetail!D60</f>
        <v>0</v>
      </c>
      <c r="Q61" s="639">
        <f>EmpDetail!E60</f>
        <v>0</v>
      </c>
      <c r="R61" s="191" t="e">
        <f t="shared" si="0"/>
        <v>#NUM!</v>
      </c>
    </row>
    <row r="62" spans="13:18">
      <c r="M62" s="467">
        <v>58</v>
      </c>
      <c r="N62" s="608">
        <f>EmpDetail!B61</f>
        <v>0</v>
      </c>
      <c r="O62" s="608">
        <f>EmpDetail!C61</f>
        <v>0</v>
      </c>
      <c r="P62" s="608">
        <f>EmpDetail!D61</f>
        <v>0</v>
      </c>
      <c r="Q62" s="639">
        <f>EmpDetail!E61</f>
        <v>0</v>
      </c>
      <c r="R62" s="191" t="e">
        <f t="shared" si="0"/>
        <v>#NUM!</v>
      </c>
    </row>
    <row r="63" spans="13:18">
      <c r="M63" s="467">
        <v>59</v>
      </c>
      <c r="N63" s="608">
        <f>EmpDetail!B62</f>
        <v>0</v>
      </c>
      <c r="O63" s="608">
        <f>EmpDetail!C62</f>
        <v>0</v>
      </c>
      <c r="P63" s="608">
        <f>EmpDetail!D62</f>
        <v>0</v>
      </c>
      <c r="Q63" s="639">
        <f>EmpDetail!E62</f>
        <v>0</v>
      </c>
      <c r="R63" s="191" t="e">
        <f t="shared" si="0"/>
        <v>#NUM!</v>
      </c>
    </row>
    <row r="64" spans="13:18">
      <c r="M64" s="467">
        <v>60</v>
      </c>
      <c r="N64" s="608">
        <f>EmpDetail!B63</f>
        <v>0</v>
      </c>
      <c r="O64" s="608">
        <f>EmpDetail!C63</f>
        <v>0</v>
      </c>
      <c r="P64" s="608">
        <f>EmpDetail!D63</f>
        <v>0</v>
      </c>
      <c r="Q64" s="639">
        <f>EmpDetail!E63</f>
        <v>0</v>
      </c>
      <c r="R64" s="191" t="e">
        <f t="shared" si="0"/>
        <v>#NUM!</v>
      </c>
    </row>
    <row r="65" spans="13:18">
      <c r="M65" s="467">
        <v>61</v>
      </c>
      <c r="N65" s="608">
        <f>EmpDetail!B64</f>
        <v>0</v>
      </c>
      <c r="O65" s="608">
        <f>EmpDetail!C64</f>
        <v>0</v>
      </c>
      <c r="P65" s="608">
        <f>EmpDetail!D64</f>
        <v>0</v>
      </c>
      <c r="Q65" s="639">
        <f>EmpDetail!E64</f>
        <v>0</v>
      </c>
      <c r="R65" s="191" t="e">
        <f t="shared" si="0"/>
        <v>#NUM!</v>
      </c>
    </row>
    <row r="66" spans="13:18">
      <c r="M66" s="467">
        <v>62</v>
      </c>
      <c r="N66" s="608">
        <f>EmpDetail!B65</f>
        <v>0</v>
      </c>
      <c r="O66" s="608">
        <f>EmpDetail!C65</f>
        <v>0</v>
      </c>
      <c r="P66" s="608">
        <f>EmpDetail!D65</f>
        <v>0</v>
      </c>
      <c r="Q66" s="639">
        <f>EmpDetail!E65</f>
        <v>0</v>
      </c>
      <c r="R66" s="191" t="e">
        <f t="shared" si="0"/>
        <v>#NUM!</v>
      </c>
    </row>
    <row r="67" spans="13:18">
      <c r="M67" s="467">
        <v>63</v>
      </c>
      <c r="N67" s="608">
        <f>EmpDetail!B66</f>
        <v>0</v>
      </c>
      <c r="O67" s="608">
        <f>EmpDetail!C66</f>
        <v>0</v>
      </c>
      <c r="P67" s="608">
        <f>EmpDetail!D66</f>
        <v>0</v>
      </c>
      <c r="Q67" s="639">
        <f>EmpDetail!E66</f>
        <v>0</v>
      </c>
      <c r="R67" s="191" t="e">
        <f t="shared" si="0"/>
        <v>#NUM!</v>
      </c>
    </row>
    <row r="68" spans="13:18">
      <c r="M68" s="467">
        <v>64</v>
      </c>
      <c r="N68" s="608">
        <f>EmpDetail!B67</f>
        <v>0</v>
      </c>
      <c r="O68" s="608">
        <f>EmpDetail!C67</f>
        <v>0</v>
      </c>
      <c r="P68" s="608">
        <f>EmpDetail!D67</f>
        <v>0</v>
      </c>
      <c r="Q68" s="639">
        <f>EmpDetail!E67</f>
        <v>0</v>
      </c>
      <c r="R68" s="191" t="e">
        <f t="shared" si="0"/>
        <v>#NUM!</v>
      </c>
    </row>
    <row r="69" spans="13:18">
      <c r="M69" s="467">
        <v>65</v>
      </c>
      <c r="N69" s="608">
        <f>EmpDetail!B68</f>
        <v>0</v>
      </c>
      <c r="O69" s="608">
        <f>EmpDetail!C68</f>
        <v>0</v>
      </c>
      <c r="P69" s="608">
        <f>EmpDetail!D68</f>
        <v>0</v>
      </c>
      <c r="Q69" s="639">
        <f>EmpDetail!E68</f>
        <v>0</v>
      </c>
      <c r="R69" s="191" t="e">
        <f t="shared" si="0"/>
        <v>#NUM!</v>
      </c>
    </row>
    <row r="70" spans="13:18">
      <c r="M70" s="467">
        <v>66</v>
      </c>
      <c r="N70" s="608">
        <f>EmpDetail!B69</f>
        <v>0</v>
      </c>
      <c r="O70" s="608">
        <f>EmpDetail!C69</f>
        <v>0</v>
      </c>
      <c r="P70" s="608">
        <f>EmpDetail!D69</f>
        <v>0</v>
      </c>
      <c r="Q70" s="639">
        <f>EmpDetail!E69</f>
        <v>0</v>
      </c>
      <c r="R70" s="191" t="e">
        <f t="shared" ref="R70:R104" si="1">IF(Q70="","",DATE(YEAR(Q70-1)+60,(MONTH(Q70-1))+1,0))</f>
        <v>#NUM!</v>
      </c>
    </row>
    <row r="71" spans="13:18">
      <c r="M71" s="467">
        <v>67</v>
      </c>
      <c r="N71" s="608">
        <f>EmpDetail!B70</f>
        <v>0</v>
      </c>
      <c r="O71" s="608">
        <f>EmpDetail!C70</f>
        <v>0</v>
      </c>
      <c r="P71" s="608">
        <f>EmpDetail!D70</f>
        <v>0</v>
      </c>
      <c r="Q71" s="639">
        <f>EmpDetail!E70</f>
        <v>0</v>
      </c>
      <c r="R71" s="191" t="e">
        <f t="shared" si="1"/>
        <v>#NUM!</v>
      </c>
    </row>
    <row r="72" spans="13:18">
      <c r="M72" s="467">
        <v>68</v>
      </c>
      <c r="N72" s="608">
        <f>EmpDetail!B71</f>
        <v>0</v>
      </c>
      <c r="O72" s="608">
        <f>EmpDetail!C71</f>
        <v>0</v>
      </c>
      <c r="P72" s="608">
        <f>EmpDetail!D71</f>
        <v>0</v>
      </c>
      <c r="Q72" s="639">
        <f>EmpDetail!E71</f>
        <v>0</v>
      </c>
      <c r="R72" s="191" t="e">
        <f t="shared" si="1"/>
        <v>#NUM!</v>
      </c>
    </row>
    <row r="73" spans="13:18">
      <c r="M73" s="467">
        <v>69</v>
      </c>
      <c r="N73" s="608">
        <f>EmpDetail!B72</f>
        <v>0</v>
      </c>
      <c r="O73" s="608">
        <f>EmpDetail!C72</f>
        <v>0</v>
      </c>
      <c r="P73" s="608">
        <f>EmpDetail!D72</f>
        <v>0</v>
      </c>
      <c r="Q73" s="639">
        <f>EmpDetail!E72</f>
        <v>0</v>
      </c>
      <c r="R73" s="191" t="e">
        <f t="shared" si="1"/>
        <v>#NUM!</v>
      </c>
    </row>
    <row r="74" spans="13:18">
      <c r="M74" s="467">
        <v>70</v>
      </c>
      <c r="N74" s="608">
        <f>EmpDetail!B73</f>
        <v>0</v>
      </c>
      <c r="O74" s="608">
        <f>EmpDetail!C73</f>
        <v>0</v>
      </c>
      <c r="P74" s="608">
        <f>EmpDetail!D73</f>
        <v>0</v>
      </c>
      <c r="Q74" s="639">
        <f>EmpDetail!E73</f>
        <v>0</v>
      </c>
      <c r="R74" s="191" t="e">
        <f t="shared" si="1"/>
        <v>#NUM!</v>
      </c>
    </row>
    <row r="75" spans="13:18">
      <c r="M75" s="467">
        <v>71</v>
      </c>
      <c r="N75" s="608">
        <f>EmpDetail!B74</f>
        <v>0</v>
      </c>
      <c r="O75" s="608">
        <f>EmpDetail!C74</f>
        <v>0</v>
      </c>
      <c r="P75" s="608">
        <f>EmpDetail!D74</f>
        <v>0</v>
      </c>
      <c r="Q75" s="639">
        <f>EmpDetail!E74</f>
        <v>0</v>
      </c>
      <c r="R75" s="191" t="e">
        <f t="shared" si="1"/>
        <v>#NUM!</v>
      </c>
    </row>
    <row r="76" spans="13:18">
      <c r="M76" s="467">
        <v>72</v>
      </c>
      <c r="N76" s="608">
        <f>EmpDetail!B75</f>
        <v>0</v>
      </c>
      <c r="O76" s="608">
        <f>EmpDetail!C75</f>
        <v>0</v>
      </c>
      <c r="P76" s="608">
        <f>EmpDetail!D75</f>
        <v>0</v>
      </c>
      <c r="Q76" s="639">
        <f>EmpDetail!E75</f>
        <v>0</v>
      </c>
      <c r="R76" s="191" t="e">
        <f t="shared" si="1"/>
        <v>#NUM!</v>
      </c>
    </row>
    <row r="77" spans="13:18">
      <c r="M77" s="467">
        <v>73</v>
      </c>
      <c r="N77" s="608">
        <f>EmpDetail!B76</f>
        <v>0</v>
      </c>
      <c r="O77" s="608">
        <f>EmpDetail!C76</f>
        <v>0</v>
      </c>
      <c r="P77" s="608">
        <f>EmpDetail!D76</f>
        <v>0</v>
      </c>
      <c r="Q77" s="639">
        <f>EmpDetail!E76</f>
        <v>0</v>
      </c>
      <c r="R77" s="191" t="e">
        <f t="shared" si="1"/>
        <v>#NUM!</v>
      </c>
    </row>
    <row r="78" spans="13:18">
      <c r="M78" s="467">
        <v>74</v>
      </c>
      <c r="N78" s="608">
        <f>EmpDetail!B77</f>
        <v>0</v>
      </c>
      <c r="O78" s="608">
        <f>EmpDetail!C77</f>
        <v>0</v>
      </c>
      <c r="P78" s="608">
        <f>EmpDetail!D77</f>
        <v>0</v>
      </c>
      <c r="Q78" s="639">
        <f>EmpDetail!E77</f>
        <v>0</v>
      </c>
      <c r="R78" s="191" t="e">
        <f t="shared" si="1"/>
        <v>#NUM!</v>
      </c>
    </row>
    <row r="79" spans="13:18">
      <c r="M79" s="467">
        <v>75</v>
      </c>
      <c r="N79" s="608">
        <f>EmpDetail!B78</f>
        <v>0</v>
      </c>
      <c r="O79" s="608">
        <f>EmpDetail!C78</f>
        <v>0</v>
      </c>
      <c r="P79" s="608">
        <f>EmpDetail!D78</f>
        <v>0</v>
      </c>
      <c r="Q79" s="639">
        <f>EmpDetail!E78</f>
        <v>0</v>
      </c>
      <c r="R79" s="191" t="e">
        <f t="shared" si="1"/>
        <v>#NUM!</v>
      </c>
    </row>
    <row r="80" spans="13:18">
      <c r="M80" s="467">
        <v>76</v>
      </c>
      <c r="N80" s="608">
        <f>EmpDetail!B79</f>
        <v>0</v>
      </c>
      <c r="O80" s="608">
        <f>EmpDetail!C79</f>
        <v>0</v>
      </c>
      <c r="P80" s="608">
        <f>EmpDetail!D79</f>
        <v>0</v>
      </c>
      <c r="Q80" s="639">
        <f>EmpDetail!E79</f>
        <v>0</v>
      </c>
      <c r="R80" s="191" t="e">
        <f t="shared" si="1"/>
        <v>#NUM!</v>
      </c>
    </row>
    <row r="81" spans="13:18">
      <c r="M81" s="467">
        <v>77</v>
      </c>
      <c r="N81" s="608">
        <f>EmpDetail!B80</f>
        <v>0</v>
      </c>
      <c r="O81" s="608">
        <f>EmpDetail!C80</f>
        <v>0</v>
      </c>
      <c r="P81" s="608">
        <f>EmpDetail!D80</f>
        <v>0</v>
      </c>
      <c r="Q81" s="639">
        <f>EmpDetail!E80</f>
        <v>0</v>
      </c>
      <c r="R81" s="191" t="e">
        <f t="shared" si="1"/>
        <v>#NUM!</v>
      </c>
    </row>
    <row r="82" spans="13:18">
      <c r="M82" s="467">
        <v>78</v>
      </c>
      <c r="N82" s="608">
        <f>EmpDetail!B81</f>
        <v>0</v>
      </c>
      <c r="O82" s="608">
        <f>EmpDetail!C81</f>
        <v>0</v>
      </c>
      <c r="P82" s="608">
        <f>EmpDetail!D81</f>
        <v>0</v>
      </c>
      <c r="Q82" s="639">
        <f>EmpDetail!E81</f>
        <v>0</v>
      </c>
      <c r="R82" s="191" t="e">
        <f t="shared" si="1"/>
        <v>#NUM!</v>
      </c>
    </row>
    <row r="83" spans="13:18">
      <c r="M83" s="467">
        <v>79</v>
      </c>
      <c r="N83" s="608">
        <f>EmpDetail!B82</f>
        <v>0</v>
      </c>
      <c r="O83" s="608">
        <f>EmpDetail!C82</f>
        <v>0</v>
      </c>
      <c r="P83" s="608">
        <f>EmpDetail!D82</f>
        <v>0</v>
      </c>
      <c r="Q83" s="639">
        <f>EmpDetail!E82</f>
        <v>0</v>
      </c>
      <c r="R83" s="191" t="e">
        <f t="shared" si="1"/>
        <v>#NUM!</v>
      </c>
    </row>
    <row r="84" spans="13:18">
      <c r="M84" s="467">
        <v>80</v>
      </c>
      <c r="N84" s="608">
        <f>EmpDetail!B83</f>
        <v>0</v>
      </c>
      <c r="O84" s="608">
        <f>EmpDetail!C83</f>
        <v>0</v>
      </c>
      <c r="P84" s="608">
        <f>EmpDetail!D83</f>
        <v>0</v>
      </c>
      <c r="Q84" s="639">
        <f>EmpDetail!E83</f>
        <v>0</v>
      </c>
      <c r="R84" s="191" t="e">
        <f t="shared" si="1"/>
        <v>#NUM!</v>
      </c>
    </row>
    <row r="85" spans="13:18">
      <c r="M85" s="467">
        <v>81</v>
      </c>
      <c r="N85" s="608">
        <f>EmpDetail!B84</f>
        <v>0</v>
      </c>
      <c r="O85" s="608">
        <f>EmpDetail!C84</f>
        <v>0</v>
      </c>
      <c r="P85" s="608">
        <f>EmpDetail!D84</f>
        <v>0</v>
      </c>
      <c r="Q85" s="639">
        <f>EmpDetail!E84</f>
        <v>0</v>
      </c>
      <c r="R85" s="191" t="e">
        <f t="shared" si="1"/>
        <v>#NUM!</v>
      </c>
    </row>
    <row r="86" spans="13:18">
      <c r="M86" s="467">
        <v>82</v>
      </c>
      <c r="N86" s="608">
        <f>EmpDetail!B85</f>
        <v>0</v>
      </c>
      <c r="O86" s="608">
        <f>EmpDetail!C85</f>
        <v>0</v>
      </c>
      <c r="P86" s="608">
        <f>EmpDetail!D85</f>
        <v>0</v>
      </c>
      <c r="Q86" s="639">
        <f>EmpDetail!E85</f>
        <v>0</v>
      </c>
      <c r="R86" s="191" t="e">
        <f t="shared" si="1"/>
        <v>#NUM!</v>
      </c>
    </row>
    <row r="87" spans="13:18">
      <c r="M87" s="467">
        <v>83</v>
      </c>
      <c r="N87" s="608">
        <f>EmpDetail!B86</f>
        <v>0</v>
      </c>
      <c r="O87" s="608">
        <f>EmpDetail!C86</f>
        <v>0</v>
      </c>
      <c r="P87" s="608">
        <f>EmpDetail!D86</f>
        <v>0</v>
      </c>
      <c r="Q87" s="639">
        <f>EmpDetail!E86</f>
        <v>0</v>
      </c>
      <c r="R87" s="191" t="e">
        <f t="shared" si="1"/>
        <v>#NUM!</v>
      </c>
    </row>
    <row r="88" spans="13:18">
      <c r="M88" s="467">
        <v>84</v>
      </c>
      <c r="N88" s="608">
        <f>EmpDetail!B87</f>
        <v>0</v>
      </c>
      <c r="O88" s="608">
        <f>EmpDetail!C87</f>
        <v>0</v>
      </c>
      <c r="P88" s="608">
        <f>EmpDetail!D87</f>
        <v>0</v>
      </c>
      <c r="Q88" s="639">
        <f>EmpDetail!E87</f>
        <v>0</v>
      </c>
      <c r="R88" s="191" t="e">
        <f t="shared" si="1"/>
        <v>#NUM!</v>
      </c>
    </row>
    <row r="89" spans="13:18">
      <c r="M89" s="467">
        <v>85</v>
      </c>
      <c r="N89" s="608">
        <f>EmpDetail!B88</f>
        <v>0</v>
      </c>
      <c r="O89" s="608">
        <f>EmpDetail!C88</f>
        <v>0</v>
      </c>
      <c r="P89" s="608">
        <f>EmpDetail!D88</f>
        <v>0</v>
      </c>
      <c r="Q89" s="639">
        <f>EmpDetail!E88</f>
        <v>0</v>
      </c>
      <c r="R89" s="191" t="e">
        <f t="shared" si="1"/>
        <v>#NUM!</v>
      </c>
    </row>
    <row r="90" spans="13:18">
      <c r="M90" s="467">
        <v>86</v>
      </c>
      <c r="N90" s="608">
        <f>EmpDetail!B89</f>
        <v>0</v>
      </c>
      <c r="O90" s="608">
        <f>EmpDetail!C89</f>
        <v>0</v>
      </c>
      <c r="P90" s="608">
        <f>EmpDetail!D89</f>
        <v>0</v>
      </c>
      <c r="Q90" s="639">
        <f>EmpDetail!E89</f>
        <v>0</v>
      </c>
      <c r="R90" s="191" t="e">
        <f t="shared" si="1"/>
        <v>#NUM!</v>
      </c>
    </row>
    <row r="91" spans="13:18">
      <c r="M91" s="467">
        <v>87</v>
      </c>
      <c r="N91" s="608">
        <f>EmpDetail!B90</f>
        <v>0</v>
      </c>
      <c r="O91" s="608">
        <f>EmpDetail!C90</f>
        <v>0</v>
      </c>
      <c r="P91" s="608">
        <f>EmpDetail!D90</f>
        <v>0</v>
      </c>
      <c r="Q91" s="639">
        <f>EmpDetail!E90</f>
        <v>0</v>
      </c>
      <c r="R91" s="191" t="e">
        <f t="shared" si="1"/>
        <v>#NUM!</v>
      </c>
    </row>
    <row r="92" spans="13:18">
      <c r="M92" s="467">
        <v>88</v>
      </c>
      <c r="N92" s="608">
        <f>EmpDetail!B91</f>
        <v>0</v>
      </c>
      <c r="O92" s="608">
        <f>EmpDetail!C91</f>
        <v>0</v>
      </c>
      <c r="P92" s="608">
        <f>EmpDetail!D91</f>
        <v>0</v>
      </c>
      <c r="Q92" s="639">
        <f>EmpDetail!E91</f>
        <v>0</v>
      </c>
      <c r="R92" s="191" t="e">
        <f t="shared" si="1"/>
        <v>#NUM!</v>
      </c>
    </row>
    <row r="93" spans="13:18">
      <c r="M93" s="467">
        <v>89</v>
      </c>
      <c r="N93" s="608">
        <f>EmpDetail!B92</f>
        <v>0</v>
      </c>
      <c r="O93" s="608">
        <f>EmpDetail!C92</f>
        <v>0</v>
      </c>
      <c r="P93" s="608">
        <f>EmpDetail!D92</f>
        <v>0</v>
      </c>
      <c r="Q93" s="639">
        <f>EmpDetail!E92</f>
        <v>0</v>
      </c>
      <c r="R93" s="191" t="e">
        <f t="shared" si="1"/>
        <v>#NUM!</v>
      </c>
    </row>
    <row r="94" spans="13:18">
      <c r="M94" s="467">
        <v>90</v>
      </c>
      <c r="N94" s="608">
        <f>EmpDetail!B93</f>
        <v>0</v>
      </c>
      <c r="O94" s="608">
        <f>EmpDetail!C93</f>
        <v>0</v>
      </c>
      <c r="P94" s="608">
        <f>EmpDetail!D93</f>
        <v>0</v>
      </c>
      <c r="Q94" s="639">
        <f>EmpDetail!E93</f>
        <v>0</v>
      </c>
      <c r="R94" s="191" t="e">
        <f t="shared" si="1"/>
        <v>#NUM!</v>
      </c>
    </row>
    <row r="95" spans="13:18">
      <c r="M95" s="467">
        <v>91</v>
      </c>
      <c r="N95" s="608">
        <f>EmpDetail!B94</f>
        <v>0</v>
      </c>
      <c r="O95" s="608">
        <f>EmpDetail!C94</f>
        <v>0</v>
      </c>
      <c r="P95" s="608">
        <f>EmpDetail!D94</f>
        <v>0</v>
      </c>
      <c r="Q95" s="639">
        <f>EmpDetail!E94</f>
        <v>0</v>
      </c>
      <c r="R95" s="191" t="e">
        <f t="shared" si="1"/>
        <v>#NUM!</v>
      </c>
    </row>
    <row r="96" spans="13:18">
      <c r="M96" s="467">
        <v>92</v>
      </c>
      <c r="N96" s="608">
        <f>EmpDetail!B95</f>
        <v>0</v>
      </c>
      <c r="O96" s="608">
        <f>EmpDetail!C95</f>
        <v>0</v>
      </c>
      <c r="P96" s="608">
        <f>EmpDetail!D95</f>
        <v>0</v>
      </c>
      <c r="Q96" s="639">
        <f>EmpDetail!E95</f>
        <v>0</v>
      </c>
      <c r="R96" s="191" t="e">
        <f t="shared" si="1"/>
        <v>#NUM!</v>
      </c>
    </row>
    <row r="97" spans="13:18">
      <c r="M97" s="467">
        <v>93</v>
      </c>
      <c r="N97" s="608">
        <f>EmpDetail!B96</f>
        <v>0</v>
      </c>
      <c r="O97" s="608">
        <f>EmpDetail!C96</f>
        <v>0</v>
      </c>
      <c r="P97" s="608">
        <f>EmpDetail!D96</f>
        <v>0</v>
      </c>
      <c r="Q97" s="639">
        <f>EmpDetail!E96</f>
        <v>0</v>
      </c>
      <c r="R97" s="191" t="e">
        <f t="shared" si="1"/>
        <v>#NUM!</v>
      </c>
    </row>
    <row r="98" spans="13:18">
      <c r="M98" s="467">
        <v>94</v>
      </c>
      <c r="N98" s="608">
        <f>EmpDetail!B97</f>
        <v>0</v>
      </c>
      <c r="O98" s="608">
        <f>EmpDetail!C97</f>
        <v>0</v>
      </c>
      <c r="P98" s="608">
        <f>EmpDetail!D97</f>
        <v>0</v>
      </c>
      <c r="Q98" s="639">
        <f>EmpDetail!E97</f>
        <v>0</v>
      </c>
      <c r="R98" s="191" t="e">
        <f t="shared" si="1"/>
        <v>#NUM!</v>
      </c>
    </row>
    <row r="99" spans="13:18">
      <c r="M99" s="467">
        <v>95</v>
      </c>
      <c r="N99" s="608">
        <f>EmpDetail!B98</f>
        <v>0</v>
      </c>
      <c r="O99" s="608">
        <f>EmpDetail!C98</f>
        <v>0</v>
      </c>
      <c r="P99" s="608">
        <f>EmpDetail!D98</f>
        <v>0</v>
      </c>
      <c r="Q99" s="639">
        <f>EmpDetail!E98</f>
        <v>0</v>
      </c>
      <c r="R99" s="191" t="e">
        <f t="shared" si="1"/>
        <v>#NUM!</v>
      </c>
    </row>
    <row r="100" spans="13:18">
      <c r="M100" s="467">
        <v>96</v>
      </c>
      <c r="N100" s="608">
        <f>EmpDetail!B99</f>
        <v>0</v>
      </c>
      <c r="O100" s="608">
        <f>EmpDetail!C99</f>
        <v>0</v>
      </c>
      <c r="P100" s="608">
        <f>EmpDetail!D99</f>
        <v>0</v>
      </c>
      <c r="Q100" s="639">
        <f>EmpDetail!E99</f>
        <v>0</v>
      </c>
      <c r="R100" s="191" t="e">
        <f t="shared" si="1"/>
        <v>#NUM!</v>
      </c>
    </row>
    <row r="101" spans="13:18">
      <c r="M101" s="467">
        <v>97</v>
      </c>
      <c r="N101" s="608">
        <f>EmpDetail!B100</f>
        <v>0</v>
      </c>
      <c r="O101" s="608">
        <f>EmpDetail!C100</f>
        <v>0</v>
      </c>
      <c r="P101" s="608">
        <f>EmpDetail!D100</f>
        <v>0</v>
      </c>
      <c r="Q101" s="639">
        <f>EmpDetail!E100</f>
        <v>0</v>
      </c>
      <c r="R101" s="191" t="e">
        <f t="shared" si="1"/>
        <v>#NUM!</v>
      </c>
    </row>
    <row r="102" spans="13:18">
      <c r="M102" s="467">
        <v>98</v>
      </c>
      <c r="N102" s="608">
        <f>EmpDetail!B101</f>
        <v>0</v>
      </c>
      <c r="O102" s="608">
        <f>EmpDetail!C101</f>
        <v>0</v>
      </c>
      <c r="P102" s="608">
        <f>EmpDetail!D101</f>
        <v>0</v>
      </c>
      <c r="Q102" s="639">
        <f>EmpDetail!E101</f>
        <v>0</v>
      </c>
      <c r="R102" s="191" t="e">
        <f t="shared" si="1"/>
        <v>#NUM!</v>
      </c>
    </row>
    <row r="103" spans="13:18">
      <c r="M103" s="467">
        <v>99</v>
      </c>
      <c r="N103" s="608">
        <f>EmpDetail!B102</f>
        <v>0</v>
      </c>
      <c r="O103" s="608">
        <f>EmpDetail!C102</f>
        <v>0</v>
      </c>
      <c r="P103" s="608">
        <f>EmpDetail!D102</f>
        <v>0</v>
      </c>
      <c r="Q103" s="639">
        <f>EmpDetail!E102</f>
        <v>0</v>
      </c>
      <c r="R103" s="191" t="e">
        <f t="shared" si="1"/>
        <v>#NUM!</v>
      </c>
    </row>
    <row r="104" spans="13:18">
      <c r="M104" s="467">
        <v>100</v>
      </c>
      <c r="N104" s="608">
        <f>EmpDetail!B103</f>
        <v>0</v>
      </c>
      <c r="O104" s="608">
        <f>EmpDetail!C103</f>
        <v>0</v>
      </c>
      <c r="P104" s="608">
        <f>EmpDetail!D103</f>
        <v>0</v>
      </c>
      <c r="Q104" s="639">
        <f>EmpDetail!E103</f>
        <v>0</v>
      </c>
      <c r="R104" s="191" t="e">
        <f t="shared" si="1"/>
        <v>#NUM!</v>
      </c>
    </row>
  </sheetData>
  <sheetProtection password="87C9" sheet="1" objects="1" scenarios="1"/>
  <protectedRanges>
    <protectedRange sqref="B29:C30" name="Range8"/>
    <protectedRange sqref="C20" name="Range6"/>
    <protectedRange sqref="D16:I16" name="Range4"/>
    <protectedRange sqref="G15:I15" name="Range2"/>
    <protectedRange sqref="K6" name="Range1"/>
    <protectedRange sqref="B16" name="Range3"/>
    <protectedRange sqref="B19:C19" name="Range5"/>
    <protectedRange sqref="H20:I20" name="Range7"/>
  </protectedRanges>
  <mergeCells count="31">
    <mergeCell ref="J5:L5"/>
    <mergeCell ref="B30:C30"/>
    <mergeCell ref="D34:H34"/>
    <mergeCell ref="A36:I36"/>
    <mergeCell ref="B37:C37"/>
    <mergeCell ref="A21:C21"/>
    <mergeCell ref="A14:H14"/>
    <mergeCell ref="C15:E15"/>
    <mergeCell ref="G15:I15"/>
    <mergeCell ref="D16:I16"/>
    <mergeCell ref="A17:D17"/>
    <mergeCell ref="E18:I18"/>
    <mergeCell ref="B19:C19"/>
    <mergeCell ref="E19:G19"/>
    <mergeCell ref="A20:B20"/>
    <mergeCell ref="D20:G20"/>
    <mergeCell ref="H20:I20"/>
    <mergeCell ref="B38:D38"/>
    <mergeCell ref="F39:H39"/>
    <mergeCell ref="C33:E33"/>
    <mergeCell ref="G33:I33"/>
    <mergeCell ref="A22:I22"/>
    <mergeCell ref="A23:I23"/>
    <mergeCell ref="A24:I24"/>
    <mergeCell ref="A25:I25"/>
    <mergeCell ref="A26:F26"/>
    <mergeCell ref="A27:I27"/>
    <mergeCell ref="A28:D28"/>
    <mergeCell ref="B29:C29"/>
    <mergeCell ref="F31:H31"/>
    <mergeCell ref="A32:H32"/>
  </mergeCells>
  <pageMargins left="0.5" right="0.28999999999999998" top="0.96" bottom="0.75" header="0.3" footer="0.3"/>
  <pageSetup paperSize="9" orientation="portrait" blackAndWhite="1" verticalDpi="0" r:id="rId1"/>
  <drawing r:id="rId2"/>
</worksheet>
</file>

<file path=xl/worksheets/sheet61.xml><?xml version="1.0" encoding="utf-8"?>
<worksheet xmlns="http://schemas.openxmlformats.org/spreadsheetml/2006/main" xmlns:r="http://schemas.openxmlformats.org/officeDocument/2006/relationships">
  <sheetPr codeName="Sheet61"/>
  <dimension ref="A1:L17"/>
  <sheetViews>
    <sheetView showGridLines="0" showRowColHeaders="0" workbookViewId="0">
      <selection activeCell="N2" sqref="N2"/>
    </sheetView>
  </sheetViews>
  <sheetFormatPr defaultRowHeight="14.4"/>
  <cols>
    <col min="12" max="12" width="34.88671875" customWidth="1"/>
  </cols>
  <sheetData>
    <row r="1" spans="1:12" ht="33">
      <c r="A1" s="2154" t="s">
        <v>1413</v>
      </c>
      <c r="B1" s="2155"/>
      <c r="C1" s="2155"/>
      <c r="D1" s="2155"/>
      <c r="E1" s="2155"/>
      <c r="F1" s="2155"/>
      <c r="G1" s="2155"/>
      <c r="H1" s="2155"/>
      <c r="I1" s="2155"/>
      <c r="J1" s="2155"/>
      <c r="K1" s="2155"/>
      <c r="L1" s="2156"/>
    </row>
    <row r="2" spans="1:12" ht="23.4">
      <c r="A2" s="1008">
        <v>1</v>
      </c>
      <c r="B2" s="2153" t="s">
        <v>1414</v>
      </c>
      <c r="C2" s="2153"/>
      <c r="D2" s="2153"/>
      <c r="E2" s="2153"/>
      <c r="F2" s="2153"/>
      <c r="G2" s="2153"/>
      <c r="H2" s="2153"/>
      <c r="I2" s="2153"/>
      <c r="J2" s="2153"/>
      <c r="K2" s="2153"/>
      <c r="L2" s="2153"/>
    </row>
    <row r="3" spans="1:12" ht="22.8">
      <c r="A3" s="1008">
        <v>2</v>
      </c>
      <c r="B3" s="2153" t="s">
        <v>2680</v>
      </c>
      <c r="C3" s="2153"/>
      <c r="D3" s="2153"/>
      <c r="E3" s="2153"/>
      <c r="F3" s="2153"/>
      <c r="G3" s="2153"/>
      <c r="H3" s="2153"/>
      <c r="I3" s="2153"/>
      <c r="J3" s="2153"/>
      <c r="K3" s="2153"/>
      <c r="L3" s="2153"/>
    </row>
    <row r="4" spans="1:12" ht="22.8">
      <c r="A4" s="1008">
        <v>3</v>
      </c>
      <c r="B4" s="2153" t="s">
        <v>1415</v>
      </c>
      <c r="C4" s="2153"/>
      <c r="D4" s="2153"/>
      <c r="E4" s="2153"/>
      <c r="F4" s="2153"/>
      <c r="G4" s="2153"/>
      <c r="H4" s="2153"/>
      <c r="I4" s="2153"/>
      <c r="J4" s="2153"/>
      <c r="K4" s="2153"/>
      <c r="L4" s="2153"/>
    </row>
    <row r="5" spans="1:12" ht="22.8">
      <c r="A5" s="1008">
        <v>4</v>
      </c>
      <c r="B5" s="2153" t="s">
        <v>2681</v>
      </c>
      <c r="C5" s="2153"/>
      <c r="D5" s="2153"/>
      <c r="E5" s="2153"/>
      <c r="F5" s="2153"/>
      <c r="G5" s="2153"/>
      <c r="H5" s="2153"/>
      <c r="I5" s="2153"/>
      <c r="J5" s="2153"/>
      <c r="K5" s="2153"/>
      <c r="L5" s="2153"/>
    </row>
    <row r="6" spans="1:12" ht="22.8">
      <c r="A6" s="1008">
        <v>5</v>
      </c>
      <c r="B6" s="2153" t="s">
        <v>1416</v>
      </c>
      <c r="C6" s="2153"/>
      <c r="D6" s="2153"/>
      <c r="E6" s="2153"/>
      <c r="F6" s="2153"/>
      <c r="G6" s="2153"/>
      <c r="H6" s="2153"/>
      <c r="I6" s="2153"/>
      <c r="J6" s="2153"/>
      <c r="K6" s="2153"/>
      <c r="L6" s="2153"/>
    </row>
    <row r="7" spans="1:12" ht="22.8">
      <c r="A7" s="1008">
        <v>6</v>
      </c>
      <c r="B7" s="2153" t="s">
        <v>1417</v>
      </c>
      <c r="C7" s="2153"/>
      <c r="D7" s="2153"/>
      <c r="E7" s="2153"/>
      <c r="F7" s="2153"/>
      <c r="G7" s="2153"/>
      <c r="H7" s="2153"/>
      <c r="I7" s="2153"/>
      <c r="J7" s="2153"/>
      <c r="K7" s="2153"/>
      <c r="L7" s="2153"/>
    </row>
    <row r="8" spans="1:12" ht="22.8">
      <c r="A8" s="1008">
        <v>7</v>
      </c>
      <c r="B8" s="2153" t="s">
        <v>2682</v>
      </c>
      <c r="C8" s="2153"/>
      <c r="D8" s="2153"/>
      <c r="E8" s="2153"/>
      <c r="F8" s="2153"/>
      <c r="G8" s="2153"/>
      <c r="H8" s="2153"/>
      <c r="I8" s="2153"/>
      <c r="J8" s="2153"/>
      <c r="K8" s="2153"/>
      <c r="L8" s="2153"/>
    </row>
    <row r="9" spans="1:12" ht="22.8">
      <c r="A9" s="1008">
        <v>8</v>
      </c>
      <c r="B9" s="2153" t="s">
        <v>1418</v>
      </c>
      <c r="C9" s="2153"/>
      <c r="D9" s="2153"/>
      <c r="E9" s="2153"/>
      <c r="F9" s="2153"/>
      <c r="G9" s="2153"/>
      <c r="H9" s="2153"/>
      <c r="I9" s="2153"/>
      <c r="J9" s="2153"/>
      <c r="K9" s="2153"/>
      <c r="L9" s="2153"/>
    </row>
    <row r="10" spans="1:12" ht="22.8">
      <c r="A10" s="1008">
        <v>9</v>
      </c>
      <c r="B10" s="2153" t="s">
        <v>1419</v>
      </c>
      <c r="C10" s="2153"/>
      <c r="D10" s="2153"/>
      <c r="E10" s="2153"/>
      <c r="F10" s="2153"/>
      <c r="G10" s="2153"/>
      <c r="H10" s="2153"/>
      <c r="I10" s="2153"/>
      <c r="J10" s="2153"/>
      <c r="K10" s="2153"/>
      <c r="L10" s="2153"/>
    </row>
    <row r="11" spans="1:12" ht="22.8">
      <c r="A11" s="1008">
        <v>10</v>
      </c>
      <c r="B11" s="2153" t="s">
        <v>2683</v>
      </c>
      <c r="C11" s="2153"/>
      <c r="D11" s="2153"/>
      <c r="E11" s="2153"/>
      <c r="F11" s="2153"/>
      <c r="G11" s="2153"/>
      <c r="H11" s="2153"/>
      <c r="I11" s="2153"/>
      <c r="J11" s="2153"/>
      <c r="K11" s="2153"/>
      <c r="L11" s="2153"/>
    </row>
    <row r="12" spans="1:12" ht="22.8">
      <c r="A12" s="1008">
        <v>11</v>
      </c>
      <c r="B12" s="2153" t="s">
        <v>2684</v>
      </c>
      <c r="C12" s="2153"/>
      <c r="D12" s="2153"/>
      <c r="E12" s="2153"/>
      <c r="F12" s="2153"/>
      <c r="G12" s="2153"/>
      <c r="H12" s="2153"/>
      <c r="I12" s="2153"/>
      <c r="J12" s="2153"/>
      <c r="K12" s="2153"/>
      <c r="L12" s="2153"/>
    </row>
    <row r="13" spans="1:12" ht="22.8">
      <c r="A13" s="1008">
        <v>12</v>
      </c>
      <c r="B13" s="2153" t="s">
        <v>1420</v>
      </c>
      <c r="C13" s="2153"/>
      <c r="D13" s="2153"/>
      <c r="E13" s="2153"/>
      <c r="F13" s="2153"/>
      <c r="G13" s="2153"/>
      <c r="H13" s="2153"/>
      <c r="I13" s="2153"/>
      <c r="J13" s="2153"/>
      <c r="K13" s="2153"/>
      <c r="L13" s="2153"/>
    </row>
    <row r="14" spans="1:12" ht="23.4">
      <c r="A14" s="1008">
        <v>13</v>
      </c>
      <c r="B14" s="2153" t="s">
        <v>1421</v>
      </c>
      <c r="C14" s="2153"/>
      <c r="D14" s="2153"/>
      <c r="E14" s="2153"/>
      <c r="F14" s="2153"/>
      <c r="G14" s="2153"/>
      <c r="H14" s="2153"/>
      <c r="I14" s="2153"/>
      <c r="J14" s="2153"/>
      <c r="K14" s="2153"/>
      <c r="L14" s="2153"/>
    </row>
    <row r="15" spans="1:12" ht="23.4">
      <c r="A15" s="1008"/>
      <c r="B15" s="2153" t="s">
        <v>1422</v>
      </c>
      <c r="C15" s="2153"/>
      <c r="D15" s="2153"/>
      <c r="E15" s="2153"/>
      <c r="F15" s="2153"/>
      <c r="G15" s="2153"/>
      <c r="H15" s="2153"/>
      <c r="I15" s="2153"/>
      <c r="J15" s="2153"/>
      <c r="K15" s="2153"/>
      <c r="L15" s="2153"/>
    </row>
    <row r="16" spans="1:12" ht="22.8">
      <c r="A16" s="1008">
        <v>14</v>
      </c>
      <c r="B16" s="2153" t="s">
        <v>1423</v>
      </c>
      <c r="C16" s="2153"/>
      <c r="D16" s="2153"/>
      <c r="E16" s="2153"/>
      <c r="F16" s="2153"/>
      <c r="G16" s="2153"/>
      <c r="H16" s="2153"/>
      <c r="I16" s="2153"/>
      <c r="J16" s="2153"/>
      <c r="K16" s="2153"/>
      <c r="L16" s="2153"/>
    </row>
    <row r="17" spans="1:12" ht="22.8">
      <c r="A17" s="1008"/>
      <c r="B17" s="2153" t="s">
        <v>1424</v>
      </c>
      <c r="C17" s="2153"/>
      <c r="D17" s="2153"/>
      <c r="E17" s="2153"/>
      <c r="F17" s="2153"/>
      <c r="G17" s="2153"/>
      <c r="H17" s="2153"/>
      <c r="I17" s="2153"/>
      <c r="J17" s="2153"/>
      <c r="K17" s="2153"/>
      <c r="L17" s="2153"/>
    </row>
  </sheetData>
  <sheetProtection password="87C9" sheet="1" objects="1" scenarios="1"/>
  <mergeCells count="17">
    <mergeCell ref="B13:L13"/>
    <mergeCell ref="B14:L14"/>
    <mergeCell ref="B15:L15"/>
    <mergeCell ref="B16:L16"/>
    <mergeCell ref="B17:L17"/>
    <mergeCell ref="B12:L12"/>
    <mergeCell ref="A1:L1"/>
    <mergeCell ref="B2:L2"/>
    <mergeCell ref="B3:L3"/>
    <mergeCell ref="B4:L4"/>
    <mergeCell ref="B5:L5"/>
    <mergeCell ref="B6:L6"/>
    <mergeCell ref="B7:L7"/>
    <mergeCell ref="B8:L8"/>
    <mergeCell ref="B9:L9"/>
    <mergeCell ref="B10:L10"/>
    <mergeCell ref="B11:L11"/>
  </mergeCells>
  <pageMargins left="0.21" right="0.23" top="0.75" bottom="0.75" header="0.3" footer="0.3"/>
  <pageSetup paperSize="9" orientation="landscape" blackAndWhite="1" verticalDpi="0" r:id="rId1"/>
  <drawing r:id="rId2"/>
</worksheet>
</file>

<file path=xl/worksheets/sheet62.xml><?xml version="1.0" encoding="utf-8"?>
<worksheet xmlns="http://schemas.openxmlformats.org/spreadsheetml/2006/main" xmlns:r="http://schemas.openxmlformats.org/officeDocument/2006/relationships">
  <sheetPr codeName="Sheet62"/>
  <dimension ref="A1:T104"/>
  <sheetViews>
    <sheetView showGridLines="0" showRowColHeaders="0" workbookViewId="0">
      <selection activeCell="J8" sqref="J8"/>
    </sheetView>
  </sheetViews>
  <sheetFormatPr defaultRowHeight="14.4"/>
  <cols>
    <col min="4" max="4" width="10.88671875" customWidth="1"/>
    <col min="5" max="5" width="10.109375" customWidth="1"/>
    <col min="8" max="8" width="11.109375" customWidth="1"/>
    <col min="9" max="9" width="11.5546875" customWidth="1"/>
    <col min="13" max="16" width="0" hidden="1" customWidth="1"/>
    <col min="17" max="17" width="9.33203125" hidden="1" customWidth="1"/>
    <col min="18" max="18" width="0" hidden="1" customWidth="1"/>
    <col min="19" max="19" width="9.33203125" hidden="1" customWidth="1"/>
    <col min="20" max="20" width="0" hidden="1" customWidth="1"/>
  </cols>
  <sheetData>
    <row r="1" spans="1:20" ht="25.2">
      <c r="A1" s="2157" t="s">
        <v>1425</v>
      </c>
      <c r="B1" s="2157"/>
      <c r="C1" s="2157"/>
      <c r="D1" s="2157"/>
      <c r="E1" s="2157"/>
      <c r="F1" s="2157"/>
      <c r="G1" s="2157"/>
      <c r="H1" s="2157"/>
      <c r="I1" s="2157"/>
    </row>
    <row r="2" spans="1:20" ht="17.25" customHeight="1">
      <c r="A2" s="660"/>
      <c r="B2" s="660"/>
      <c r="C2" s="660"/>
      <c r="D2" s="660"/>
      <c r="E2" s="660"/>
      <c r="F2" s="660"/>
      <c r="G2" s="660"/>
      <c r="H2" s="660"/>
      <c r="I2" s="660"/>
    </row>
    <row r="3" spans="1:20" ht="18">
      <c r="A3" s="2158" t="s">
        <v>1426</v>
      </c>
      <c r="B3" s="2158"/>
      <c r="C3" s="2158"/>
      <c r="D3" s="2159" t="s">
        <v>1562</v>
      </c>
      <c r="E3" s="2159"/>
      <c r="F3" s="2159"/>
      <c r="G3" s="661"/>
      <c r="H3" s="2160" t="s">
        <v>1427</v>
      </c>
      <c r="I3" s="2161"/>
    </row>
    <row r="4" spans="1:20" ht="24.75" customHeight="1">
      <c r="A4" s="2158" t="s">
        <v>1428</v>
      </c>
      <c r="B4" s="2158"/>
      <c r="C4" s="2158"/>
      <c r="D4" s="2166" t="str">
        <f>N4</f>
        <v>d`".kk xaxoky</v>
      </c>
      <c r="E4" s="2166"/>
      <c r="F4" s="2166"/>
      <c r="G4" s="661"/>
      <c r="H4" s="2162"/>
      <c r="I4" s="2163"/>
      <c r="N4" s="609" t="str">
        <f>IF(ISNA(VLOOKUP($K6,$M$5:$R$104,2,FALSE)),"",VLOOKUP($K6,$M$5:$R$104,2,FALSE))</f>
        <v>d`".kk xaxoky</v>
      </c>
      <c r="O4" s="609" t="str">
        <f>IF(ISNA(VLOOKUP($K6,$M$5:$R$104,3,FALSE)),"",VLOOKUP($K6,$M$5:$R$104,3,FALSE))</f>
        <v>अध्यापक ग्रेड III</v>
      </c>
      <c r="P4" s="609" t="str">
        <f>IF(ISNA(VLOOKUP($K6,$M$5:$R$104,4,FALSE)),"",VLOOKUP($K6,$M$5:$R$104,4,FALSE))</f>
        <v>राउप्रावि गोरधनपुरा</v>
      </c>
      <c r="Q4" s="640">
        <f>IF(ISNA(VLOOKUP($K6,$M$5:$R$104,5,FALSE)),"",VLOOKUP($K6,$M$5:$R$104,5,FALSE))</f>
        <v>34870</v>
      </c>
      <c r="R4" s="640">
        <f>IF(ISNA(VLOOKUP($K6,$M$5:$R$104,6,FALSE)),"",VLOOKUP($K6,$M$5:$R$104,6,FALSE))</f>
        <v>56795</v>
      </c>
      <c r="S4" s="659">
        <f>IF(ISNA(VLOOKUP($K6,$M$5:$T$104,7,FALSE)),"",VLOOKUP($K6,$M$5:$T$104,7,FALSE))</f>
        <v>33800</v>
      </c>
      <c r="T4" s="659" t="str">
        <f>IF(ISNA(VLOOKUP($K6,$M$5:$T$104,8,FALSE)),"",VLOOKUP($K6,$M$5:$T$104,8,FALSE))</f>
        <v>L-10</v>
      </c>
    </row>
    <row r="5" spans="1:20" ht="22.5" customHeight="1">
      <c r="A5" s="2167" t="s">
        <v>1429</v>
      </c>
      <c r="B5" s="2167"/>
      <c r="C5" s="2167"/>
      <c r="D5" s="2168">
        <f>Q4</f>
        <v>34870</v>
      </c>
      <c r="E5" s="2168"/>
      <c r="F5" s="2168"/>
      <c r="G5" s="661"/>
      <c r="H5" s="2164"/>
      <c r="I5" s="2165"/>
      <c r="J5" s="2179" t="s">
        <v>1524</v>
      </c>
      <c r="K5" s="2180"/>
      <c r="L5" s="2181"/>
      <c r="M5">
        <v>1</v>
      </c>
      <c r="N5" s="608" t="str">
        <f>EmpDetail!B4</f>
        <v>fd'ku yky cSjok</v>
      </c>
      <c r="O5" s="608" t="str">
        <f>EmpDetail!C4</f>
        <v>प्रधानाचार्य</v>
      </c>
      <c r="P5" s="608" t="str">
        <f>EmpDetail!D4</f>
        <v>राउमावि चौगाई</v>
      </c>
      <c r="Q5" s="639">
        <f>EmpDetail!E4</f>
        <v>22656</v>
      </c>
      <c r="R5" s="191">
        <f>IF(Q5="","",DATE(YEAR(Q5-1)+60,(MONTH(Q5-1))+1,0))</f>
        <v>44592</v>
      </c>
      <c r="S5" s="658">
        <f>EmpDetail!K4</f>
        <v>95900</v>
      </c>
      <c r="T5" s="658" t="str">
        <f>EmpDetail!J4</f>
        <v>L-16</v>
      </c>
    </row>
    <row r="6" spans="1:20" ht="18">
      <c r="A6" s="2170" t="s">
        <v>1430</v>
      </c>
      <c r="B6" s="2170"/>
      <c r="C6" s="2170"/>
      <c r="D6" s="2170"/>
      <c r="E6" s="2170"/>
      <c r="F6" s="2171" t="s">
        <v>2907</v>
      </c>
      <c r="G6" s="2171"/>
      <c r="H6" s="2171"/>
      <c r="I6" s="661"/>
      <c r="K6" s="504">
        <v>33</v>
      </c>
      <c r="M6" s="467">
        <v>2</v>
      </c>
      <c r="N6" s="608" t="str">
        <f>EmpDetail!B5</f>
        <v>iwj.k pUn y{kdkj</v>
      </c>
      <c r="O6" s="608" t="str">
        <f>EmpDetail!C5</f>
        <v>व्याख्याता</v>
      </c>
      <c r="P6" s="608" t="str">
        <f>EmpDetail!D5</f>
        <v>राउमावि चौगाई</v>
      </c>
      <c r="Q6" s="639">
        <f>EmpDetail!E5</f>
        <v>26122</v>
      </c>
      <c r="R6" s="191">
        <f t="shared" ref="R6:R69" si="0">IF(Q6="","",DATE(YEAR(Q6-1)+60,(MONTH(Q6-1))+1,0))</f>
        <v>48060</v>
      </c>
      <c r="S6" s="658">
        <f>EmpDetail!K5</f>
        <v>56100</v>
      </c>
      <c r="T6" s="658" t="str">
        <f>EmpDetail!J5</f>
        <v>L-12</v>
      </c>
    </row>
    <row r="7" spans="1:20" ht="18">
      <c r="A7" s="2158" t="s">
        <v>1431</v>
      </c>
      <c r="B7" s="2158"/>
      <c r="C7" s="2172">
        <v>36110</v>
      </c>
      <c r="D7" s="2172"/>
      <c r="E7" s="662"/>
      <c r="F7" s="661"/>
      <c r="G7" s="661"/>
      <c r="H7" s="661"/>
      <c r="I7" s="661"/>
      <c r="M7" s="467">
        <v>3</v>
      </c>
      <c r="N7" s="608" t="str">
        <f>EmpDetail!B6</f>
        <v>jktsUnz dqekj tSu</v>
      </c>
      <c r="O7" s="608" t="str">
        <f>EmpDetail!C6</f>
        <v>व्याख्याता</v>
      </c>
      <c r="P7" s="608" t="str">
        <f>EmpDetail!D6</f>
        <v>राउमावि चौगाई</v>
      </c>
      <c r="Q7" s="639">
        <f>EmpDetail!E6</f>
        <v>25095</v>
      </c>
      <c r="R7" s="191">
        <f t="shared" si="0"/>
        <v>47026</v>
      </c>
      <c r="S7" s="658">
        <f>EmpDetail!K6</f>
        <v>63100</v>
      </c>
      <c r="T7" s="658" t="str">
        <f>EmpDetail!J6</f>
        <v>L-12</v>
      </c>
    </row>
    <row r="8" spans="1:20" ht="18">
      <c r="A8" s="2169" t="s">
        <v>1432</v>
      </c>
      <c r="B8" s="2169"/>
      <c r="C8" s="2169"/>
      <c r="D8" s="2169"/>
      <c r="E8" s="2169"/>
      <c r="F8" s="2169"/>
      <c r="G8" s="2169"/>
      <c r="H8" s="2082" t="s">
        <v>2908</v>
      </c>
      <c r="I8" s="2082"/>
      <c r="M8" s="467">
        <v>4</v>
      </c>
      <c r="N8" s="608" t="str">
        <f>EmpDetail!B7</f>
        <v>fd'ku yky cSjok</v>
      </c>
      <c r="O8" s="608" t="str">
        <f>EmpDetail!C7</f>
        <v>व्याख्याता</v>
      </c>
      <c r="P8" s="608" t="str">
        <f>EmpDetail!D7</f>
        <v>राउमावि चौगाई</v>
      </c>
      <c r="Q8" s="639">
        <f>EmpDetail!E7</f>
        <v>27217</v>
      </c>
      <c r="R8" s="191">
        <f t="shared" si="0"/>
        <v>49156</v>
      </c>
      <c r="S8" s="658">
        <f>EmpDetail!K7</f>
        <v>54500</v>
      </c>
      <c r="T8" s="658" t="str">
        <f>EmpDetail!J7</f>
        <v>L-12</v>
      </c>
    </row>
    <row r="9" spans="1:20" ht="18">
      <c r="A9" s="452" t="s">
        <v>1433</v>
      </c>
      <c r="B9" s="452"/>
      <c r="C9" s="452"/>
      <c r="D9" s="452"/>
      <c r="E9" s="452"/>
      <c r="F9" s="452"/>
      <c r="G9" s="452"/>
      <c r="H9" s="452"/>
      <c r="I9" s="452"/>
      <c r="M9" s="467">
        <v>5</v>
      </c>
      <c r="N9" s="608" t="str">
        <f>EmpDetail!B8</f>
        <v>lR;ukjk;.k 'kekZ</v>
      </c>
      <c r="O9" s="608" t="str">
        <f>EmpDetail!C8</f>
        <v>वरिष्ठ अध्यापक</v>
      </c>
      <c r="P9" s="608" t="str">
        <f>EmpDetail!D8</f>
        <v>राउमावि चौगाई</v>
      </c>
      <c r="Q9" s="639">
        <f>EmpDetail!E8</f>
        <v>22828</v>
      </c>
      <c r="R9" s="191">
        <f t="shared" si="0"/>
        <v>44742</v>
      </c>
      <c r="S9" s="658">
        <f>EmpDetail!K8</f>
        <v>71300</v>
      </c>
      <c r="T9" s="658" t="str">
        <f>EmpDetail!J8</f>
        <v>L-13</v>
      </c>
    </row>
    <row r="10" spans="1:20" ht="18">
      <c r="A10" s="2169" t="s">
        <v>2469</v>
      </c>
      <c r="B10" s="2169"/>
      <c r="C10" s="2169"/>
      <c r="D10" s="2169"/>
      <c r="E10" s="2173" t="str">
        <f>O4</f>
        <v>अध्यापक ग्रेड III</v>
      </c>
      <c r="F10" s="2173"/>
      <c r="G10" s="2173"/>
      <c r="H10" s="452"/>
      <c r="I10" s="452"/>
      <c r="M10" s="467">
        <v>6</v>
      </c>
      <c r="N10" s="608" t="str">
        <f>EmpDetail!B9</f>
        <v>iq"ik tSu</v>
      </c>
      <c r="O10" s="608" t="str">
        <f>EmpDetail!C9</f>
        <v>वरिष्ठ अध्यापक</v>
      </c>
      <c r="P10" s="608" t="str">
        <f>EmpDetail!D9</f>
        <v>राउमावि चौगाई</v>
      </c>
      <c r="Q10" s="639">
        <f>EmpDetail!E9</f>
        <v>23477</v>
      </c>
      <c r="R10" s="191">
        <f t="shared" si="0"/>
        <v>45412</v>
      </c>
      <c r="S10" s="658">
        <f>EmpDetail!K9</f>
        <v>73400</v>
      </c>
      <c r="T10" s="658" t="str">
        <f>EmpDetail!J9</f>
        <v>L-13</v>
      </c>
    </row>
    <row r="11" spans="1:20" ht="18">
      <c r="A11" s="2167" t="s">
        <v>2470</v>
      </c>
      <c r="B11" s="2167"/>
      <c r="C11" s="2167"/>
      <c r="D11" s="2167"/>
      <c r="E11" s="2174" t="s">
        <v>1402</v>
      </c>
      <c r="F11" s="2174"/>
      <c r="G11" s="2175" t="str">
        <f>P4</f>
        <v>राउप्रावि गोरधनपुरा</v>
      </c>
      <c r="H11" s="2175"/>
      <c r="I11" s="2175"/>
      <c r="M11" s="467">
        <v>7</v>
      </c>
      <c r="N11" s="608" t="str">
        <f>EmpDetail!B10</f>
        <v>vk'kkjke eh.kk</v>
      </c>
      <c r="O11" s="608" t="str">
        <f>EmpDetail!C10</f>
        <v>वरिष्ठ अध्यापक</v>
      </c>
      <c r="P11" s="608" t="str">
        <f>EmpDetail!D10</f>
        <v>राउमावि चौगाई</v>
      </c>
      <c r="Q11" s="639">
        <f>EmpDetail!E10</f>
        <v>28652</v>
      </c>
      <c r="R11" s="191">
        <f t="shared" si="0"/>
        <v>50586</v>
      </c>
      <c r="S11" s="658">
        <f>EmpDetail!K10</f>
        <v>52300</v>
      </c>
      <c r="T11" s="658" t="str">
        <f>EmpDetail!J10</f>
        <v>L-11</v>
      </c>
    </row>
    <row r="12" spans="1:20" ht="18">
      <c r="A12" s="2169" t="s">
        <v>2471</v>
      </c>
      <c r="B12" s="2169"/>
      <c r="C12" s="2169"/>
      <c r="D12" s="2169"/>
      <c r="E12" s="2182">
        <f>R4</f>
        <v>56795</v>
      </c>
      <c r="F12" s="2182"/>
      <c r="G12" s="666"/>
      <c r="H12" s="452"/>
      <c r="I12" s="452"/>
      <c r="M12" s="467">
        <v>8</v>
      </c>
      <c r="N12" s="608" t="str">
        <f>EmpDetail!B11</f>
        <v>t;iky flag</v>
      </c>
      <c r="O12" s="608" t="str">
        <f>EmpDetail!C11</f>
        <v>वरिष्ठ अध्यापक</v>
      </c>
      <c r="P12" s="608" t="str">
        <f>EmpDetail!D11</f>
        <v>राउमावि चौगाई</v>
      </c>
      <c r="Q12" s="639">
        <f>EmpDetail!E11</f>
        <v>26331</v>
      </c>
      <c r="R12" s="191">
        <f t="shared" si="0"/>
        <v>48273</v>
      </c>
      <c r="S12" s="658">
        <f>EmpDetail!K11</f>
        <v>63100</v>
      </c>
      <c r="T12" s="658" t="str">
        <f>EmpDetail!J11</f>
        <v>L-12</v>
      </c>
    </row>
    <row r="13" spans="1:20" ht="18">
      <c r="A13" s="2169" t="s">
        <v>2472</v>
      </c>
      <c r="B13" s="2169"/>
      <c r="C13" s="2169"/>
      <c r="D13" s="2169"/>
      <c r="E13" s="663">
        <f>S4</f>
        <v>33800</v>
      </c>
      <c r="F13" s="1881" t="s">
        <v>1434</v>
      </c>
      <c r="G13" s="1881"/>
      <c r="H13" s="664" t="str">
        <f>T4</f>
        <v>L-10</v>
      </c>
      <c r="I13" s="452"/>
      <c r="M13" s="467">
        <v>9</v>
      </c>
      <c r="N13" s="608" t="str">
        <f>EmpDetail!B12</f>
        <v>jkeizlkn jsxj</v>
      </c>
      <c r="O13" s="608" t="str">
        <f>EmpDetail!C12</f>
        <v>वरिष्ठ अध्यापक</v>
      </c>
      <c r="P13" s="608" t="str">
        <f>EmpDetail!D12</f>
        <v>राउमावि चौगाई</v>
      </c>
      <c r="Q13" s="639">
        <f>EmpDetail!E12</f>
        <v>28642</v>
      </c>
      <c r="R13" s="191">
        <f t="shared" si="0"/>
        <v>50556</v>
      </c>
      <c r="S13" s="658">
        <f>EmpDetail!K12</f>
        <v>46500</v>
      </c>
      <c r="T13" s="658" t="str">
        <f>EmpDetail!J12</f>
        <v>L-11</v>
      </c>
    </row>
    <row r="14" spans="1:20" ht="18">
      <c r="A14" s="2169" t="s">
        <v>1435</v>
      </c>
      <c r="B14" s="2169"/>
      <c r="C14" s="2169"/>
      <c r="D14" s="2169"/>
      <c r="E14" s="1875" t="s">
        <v>1436</v>
      </c>
      <c r="F14" s="1875"/>
      <c r="G14" s="1875"/>
      <c r="H14" s="452"/>
      <c r="I14" s="452"/>
      <c r="M14" s="467">
        <v>10</v>
      </c>
      <c r="N14" s="608" t="str">
        <f>EmpDetail!B13</f>
        <v>egsUnz dqekj tkV</v>
      </c>
      <c r="O14" s="608" t="str">
        <f>EmpDetail!C13</f>
        <v>शारीरिक शिक्षक</v>
      </c>
      <c r="P14" s="608" t="str">
        <f>EmpDetail!D13</f>
        <v>राउमावि चौगाई</v>
      </c>
      <c r="Q14" s="639">
        <f>EmpDetail!E13</f>
        <v>27789</v>
      </c>
      <c r="R14" s="191">
        <f t="shared" si="0"/>
        <v>49705</v>
      </c>
      <c r="S14" s="658">
        <f>EmpDetail!K13</f>
        <v>61300</v>
      </c>
      <c r="T14" s="658" t="str">
        <f>EmpDetail!J13</f>
        <v>L-12</v>
      </c>
    </row>
    <row r="15" spans="1:20" ht="18">
      <c r="A15" s="2167" t="s">
        <v>1437</v>
      </c>
      <c r="B15" s="2167"/>
      <c r="C15" s="2169" t="s">
        <v>2473</v>
      </c>
      <c r="D15" s="2169"/>
      <c r="E15" s="1881"/>
      <c r="F15" s="1881"/>
      <c r="G15" s="1881"/>
      <c r="H15" s="1881"/>
      <c r="I15" s="1881"/>
      <c r="M15" s="467">
        <v>11</v>
      </c>
      <c r="N15" s="608" t="str">
        <f>EmpDetail!B14</f>
        <v>NksVw yky jsxj</v>
      </c>
      <c r="O15" s="608" t="str">
        <f>EmpDetail!C14</f>
        <v>अध्यापक ग्रेड III</v>
      </c>
      <c r="P15" s="608" t="str">
        <f>EmpDetail!D14</f>
        <v>राउमावि चौगाई</v>
      </c>
      <c r="Q15" s="639">
        <f>EmpDetail!E14</f>
        <v>24663</v>
      </c>
      <c r="R15" s="191">
        <f t="shared" si="0"/>
        <v>46599</v>
      </c>
      <c r="S15" s="658">
        <f>EmpDetail!K14</f>
        <v>65200</v>
      </c>
      <c r="T15" s="658" t="str">
        <f>EmpDetail!J14</f>
        <v>L-13</v>
      </c>
    </row>
    <row r="16" spans="1:20" ht="18">
      <c r="A16" s="452"/>
      <c r="B16" s="452"/>
      <c r="C16" s="2167" t="s">
        <v>1438</v>
      </c>
      <c r="D16" s="2167"/>
      <c r="E16" s="1881"/>
      <c r="F16" s="1881"/>
      <c r="G16" s="1881"/>
      <c r="H16" s="1881"/>
      <c r="I16" s="1881"/>
      <c r="M16" s="467">
        <v>12</v>
      </c>
      <c r="N16" s="608" t="str">
        <f>EmpDetail!B15</f>
        <v>dUgS;k yky egkoj</v>
      </c>
      <c r="O16" s="608" t="str">
        <f>EmpDetail!C15</f>
        <v>अध्यापक ग्रेड III</v>
      </c>
      <c r="P16" s="608" t="str">
        <f>EmpDetail!D15</f>
        <v>राउमावि चौगाई</v>
      </c>
      <c r="Q16" s="639">
        <f>EmpDetail!E15</f>
        <v>22741</v>
      </c>
      <c r="R16" s="191">
        <f t="shared" si="0"/>
        <v>44681</v>
      </c>
      <c r="S16" s="658">
        <f>EmpDetail!K15</f>
        <v>65200</v>
      </c>
      <c r="T16" s="658" t="str">
        <f>EmpDetail!J15</f>
        <v>L-13</v>
      </c>
    </row>
    <row r="17" spans="1:20" ht="18">
      <c r="A17" s="661" t="s">
        <v>1439</v>
      </c>
      <c r="B17" s="452"/>
      <c r="C17" s="2171" t="s">
        <v>1563</v>
      </c>
      <c r="D17" s="2171"/>
      <c r="E17" s="2171"/>
      <c r="F17" s="2171"/>
      <c r="G17" s="2171"/>
      <c r="H17" s="2171"/>
      <c r="I17" s="2171"/>
      <c r="M17" s="467">
        <v>13</v>
      </c>
      <c r="N17" s="608" t="str">
        <f>EmpDetail!B16</f>
        <v>prqHkqZt tkV</v>
      </c>
      <c r="O17" s="608" t="str">
        <f>EmpDetail!C16</f>
        <v>अध्यापक ग्रेड III</v>
      </c>
      <c r="P17" s="608" t="str">
        <f>EmpDetail!D16</f>
        <v>राउमावि चौगाई</v>
      </c>
      <c r="Q17" s="639">
        <f>EmpDetail!E16</f>
        <v>27854</v>
      </c>
      <c r="R17" s="191">
        <f t="shared" si="0"/>
        <v>49795</v>
      </c>
      <c r="S17" s="658">
        <f>EmpDetail!K16</f>
        <v>52300</v>
      </c>
      <c r="T17" s="658" t="str">
        <f>EmpDetail!J16</f>
        <v>L-11</v>
      </c>
    </row>
    <row r="18" spans="1:20" ht="18">
      <c r="A18" s="2169" t="s">
        <v>1440</v>
      </c>
      <c r="B18" s="2169"/>
      <c r="C18" s="2183">
        <v>8867267282</v>
      </c>
      <c r="D18" s="2183"/>
      <c r="E18" s="2183"/>
      <c r="F18" s="2183"/>
      <c r="G18" s="2183"/>
      <c r="H18" s="2183"/>
      <c r="I18" s="2183"/>
      <c r="M18" s="467">
        <v>14</v>
      </c>
      <c r="N18" s="608" t="str">
        <f>EmpDetail!B17</f>
        <v>vklsQk [kku</v>
      </c>
      <c r="O18" s="608" t="str">
        <f>EmpDetail!C17</f>
        <v>अध्यापक ग्रेड III</v>
      </c>
      <c r="P18" s="608" t="str">
        <f>EmpDetail!D17</f>
        <v>राउमावि चौगाई</v>
      </c>
      <c r="Q18" s="639">
        <f>EmpDetail!E17</f>
        <v>25943</v>
      </c>
      <c r="R18" s="191">
        <f t="shared" si="0"/>
        <v>47879</v>
      </c>
      <c r="S18" s="658">
        <f>EmpDetail!K17</f>
        <v>52300</v>
      </c>
      <c r="T18" s="658" t="str">
        <f>EmpDetail!J17</f>
        <v>L-11</v>
      </c>
    </row>
    <row r="19" spans="1:20" ht="18">
      <c r="A19" s="2169" t="s">
        <v>1441</v>
      </c>
      <c r="B19" s="2169"/>
      <c r="C19" s="2169"/>
      <c r="D19" s="2169"/>
      <c r="E19" s="2169"/>
      <c r="F19" s="2169"/>
      <c r="G19" s="2174" t="s">
        <v>1442</v>
      </c>
      <c r="H19" s="2174"/>
      <c r="I19" s="2174"/>
      <c r="M19" s="467">
        <v>15</v>
      </c>
      <c r="N19" s="608" t="str">
        <f>EmpDetail!B18</f>
        <v>lq'khyk cSjok</v>
      </c>
      <c r="O19" s="608" t="str">
        <f>EmpDetail!C18</f>
        <v>कनिष्ठ सहायक</v>
      </c>
      <c r="P19" s="608" t="str">
        <f>EmpDetail!D18</f>
        <v>राउमावि चौगाई</v>
      </c>
      <c r="Q19" s="639">
        <f>EmpDetail!E18</f>
        <v>34700</v>
      </c>
      <c r="R19" s="191">
        <f t="shared" si="0"/>
        <v>56614</v>
      </c>
      <c r="S19" s="658">
        <f>EmpDetail!K18</f>
        <v>14600</v>
      </c>
      <c r="T19" s="658" t="str">
        <f>EmpDetail!J18</f>
        <v>L-5</v>
      </c>
    </row>
    <row r="20" spans="1:20" ht="18">
      <c r="A20" s="1881" t="s">
        <v>2474</v>
      </c>
      <c r="B20" s="1881"/>
      <c r="C20" s="1881"/>
      <c r="D20" s="1881"/>
      <c r="E20" s="1881"/>
      <c r="F20" s="1881"/>
      <c r="G20" s="452"/>
      <c r="H20" s="452"/>
      <c r="I20" s="452"/>
      <c r="M20" s="467">
        <v>16</v>
      </c>
      <c r="N20" s="608" t="str">
        <f>EmpDetail!B19</f>
        <v>txnh'k izlkn rsyh</v>
      </c>
      <c r="O20" s="608" t="str">
        <f>EmpDetail!C19</f>
        <v>सहायक कर्मचारी</v>
      </c>
      <c r="P20" s="608" t="str">
        <f>EmpDetail!D19</f>
        <v>राउमावि चौगाई</v>
      </c>
      <c r="Q20" s="639">
        <f>EmpDetail!E19</f>
        <v>22801</v>
      </c>
      <c r="R20" s="191">
        <f t="shared" si="0"/>
        <v>44742</v>
      </c>
      <c r="S20" s="658">
        <f>EmpDetail!K19</f>
        <v>34700</v>
      </c>
      <c r="T20" s="658" t="str">
        <f>EmpDetail!J19</f>
        <v>L-5</v>
      </c>
    </row>
    <row r="21" spans="1:20" ht="18">
      <c r="A21" s="2169" t="s">
        <v>1443</v>
      </c>
      <c r="B21" s="2169"/>
      <c r="C21" s="2169"/>
      <c r="D21" s="2185" t="s">
        <v>1455</v>
      </c>
      <c r="E21" s="2185"/>
      <c r="F21" s="2185"/>
      <c r="G21" s="2185"/>
      <c r="H21" s="2185"/>
      <c r="I21" s="665"/>
      <c r="M21" s="467">
        <v>17</v>
      </c>
      <c r="N21" s="608" t="str">
        <f>EmpDetail!B20</f>
        <v>jfoUnz dqekj tSu</v>
      </c>
      <c r="O21" s="608" t="str">
        <f>EmpDetail!C20</f>
        <v>अध्यापक ग्रेड III</v>
      </c>
      <c r="P21" s="608" t="str">
        <f>EmpDetail!D20</f>
        <v>राउप्रावि मोहिनी</v>
      </c>
      <c r="Q21" s="639">
        <f>EmpDetail!E20</f>
        <v>24708</v>
      </c>
      <c r="R21" s="191">
        <f t="shared" si="0"/>
        <v>46630</v>
      </c>
      <c r="S21" s="658">
        <f>EmpDetail!K20</f>
        <v>65200</v>
      </c>
      <c r="T21" s="658" t="str">
        <f>EmpDetail!J20</f>
        <v>L-12</v>
      </c>
    </row>
    <row r="22" spans="1:20" ht="18">
      <c r="A22" s="2169" t="s">
        <v>1444</v>
      </c>
      <c r="B22" s="2169"/>
      <c r="C22" s="2169"/>
      <c r="D22" s="2176">
        <v>612345678890</v>
      </c>
      <c r="E22" s="2176"/>
      <c r="F22" s="2176"/>
      <c r="G22" s="2176"/>
      <c r="H22" s="667"/>
      <c r="I22" s="452"/>
      <c r="M22" s="467">
        <v>18</v>
      </c>
      <c r="N22" s="608" t="str">
        <f>EmpDetail!B21</f>
        <v xml:space="preserve"> ';ke lqUnj ckxkSM</v>
      </c>
      <c r="O22" s="608" t="str">
        <f>EmpDetail!C21</f>
        <v>अध्यापक ग्रेड III</v>
      </c>
      <c r="P22" s="608" t="str">
        <f>EmpDetail!D21</f>
        <v>राउप्रावि मोहिनी</v>
      </c>
      <c r="Q22" s="639">
        <f>EmpDetail!E21</f>
        <v>30538</v>
      </c>
      <c r="R22" s="191">
        <f t="shared" si="0"/>
        <v>52474</v>
      </c>
      <c r="S22" s="658">
        <f>EmpDetail!K21</f>
        <v>40300</v>
      </c>
      <c r="T22" s="658" t="str">
        <f>EmpDetail!J21</f>
        <v>L-10</v>
      </c>
    </row>
    <row r="23" spans="1:20" ht="18">
      <c r="A23" s="2169" t="s">
        <v>1445</v>
      </c>
      <c r="B23" s="2169"/>
      <c r="C23" s="2169"/>
      <c r="D23" s="2185" t="s">
        <v>1454</v>
      </c>
      <c r="E23" s="2185"/>
      <c r="F23" s="2185"/>
      <c r="G23" s="2185"/>
      <c r="H23" s="667"/>
      <c r="I23" s="452"/>
      <c r="M23" s="467">
        <v>19</v>
      </c>
      <c r="N23" s="608" t="str">
        <f>EmpDetail!B22</f>
        <v>d`".kk 'kekZ</v>
      </c>
      <c r="O23" s="608" t="str">
        <f>EmpDetail!C22</f>
        <v>प्रबोधक</v>
      </c>
      <c r="P23" s="608" t="str">
        <f>EmpDetail!D22</f>
        <v>राउप्रावि मोहिनी</v>
      </c>
      <c r="Q23" s="639">
        <f>EmpDetail!E22</f>
        <v>26517</v>
      </c>
      <c r="R23" s="191">
        <f t="shared" si="0"/>
        <v>48457</v>
      </c>
      <c r="S23" s="658">
        <f>EmpDetail!K22</f>
        <v>45100</v>
      </c>
      <c r="T23" s="658" t="str">
        <f>EmpDetail!J22</f>
        <v>L-11</v>
      </c>
    </row>
    <row r="24" spans="1:20" ht="18">
      <c r="A24" s="452"/>
      <c r="B24" s="452"/>
      <c r="C24" s="452"/>
      <c r="D24" s="452"/>
      <c r="E24" s="452"/>
      <c r="F24" s="452"/>
      <c r="G24" s="452"/>
      <c r="H24" s="452"/>
      <c r="I24" s="452"/>
      <c r="M24" s="467">
        <v>20</v>
      </c>
      <c r="N24" s="608" t="str">
        <f>EmpDetail!B23</f>
        <v>/keZsUnz pkS/kjh</v>
      </c>
      <c r="O24" s="608" t="str">
        <f>EmpDetail!C23</f>
        <v>अध्यापक ग्रेड III</v>
      </c>
      <c r="P24" s="608" t="str">
        <f>EmpDetail!D23</f>
        <v>राउप्रावि गोरधनपुरा</v>
      </c>
      <c r="Q24" s="639">
        <f>EmpDetail!E23</f>
        <v>32937</v>
      </c>
      <c r="R24" s="191">
        <f t="shared" si="0"/>
        <v>54878</v>
      </c>
      <c r="S24" s="658">
        <f>EmpDetail!K23</f>
        <v>40300</v>
      </c>
      <c r="T24" s="658" t="str">
        <f>EmpDetail!J23</f>
        <v>L-10</v>
      </c>
    </row>
    <row r="25" spans="1:20" ht="18">
      <c r="A25" s="452"/>
      <c r="B25" s="452"/>
      <c r="C25" s="452"/>
      <c r="D25" s="452"/>
      <c r="E25" s="452"/>
      <c r="F25" s="1881" t="s">
        <v>2466</v>
      </c>
      <c r="G25" s="1881"/>
      <c r="H25" s="452"/>
      <c r="I25" s="452"/>
      <c r="M25" s="467">
        <v>21</v>
      </c>
      <c r="N25" s="608" t="str">
        <f>EmpDetail!B24</f>
        <v>izgykn ekyh</v>
      </c>
      <c r="O25" s="608" t="str">
        <f>EmpDetail!C24</f>
        <v>प्रबोधक</v>
      </c>
      <c r="P25" s="608" t="str">
        <f>EmpDetail!D24</f>
        <v>राउप्रावि गोरधनपुरा</v>
      </c>
      <c r="Q25" s="639">
        <f>EmpDetail!E24</f>
        <v>27248</v>
      </c>
      <c r="R25" s="191">
        <f t="shared" si="0"/>
        <v>49187</v>
      </c>
      <c r="S25" s="658">
        <f>EmpDetail!K24</f>
        <v>46500</v>
      </c>
      <c r="T25" s="658" t="str">
        <f>EmpDetail!J24</f>
        <v>L-11</v>
      </c>
    </row>
    <row r="26" spans="1:20" ht="18">
      <c r="A26" s="452"/>
      <c r="B26" s="452"/>
      <c r="C26" s="452"/>
      <c r="D26" s="452"/>
      <c r="E26" s="452"/>
      <c r="F26" s="452"/>
      <c r="G26" s="452"/>
      <c r="H26" s="452"/>
      <c r="I26" s="452"/>
      <c r="M26" s="467">
        <v>22</v>
      </c>
      <c r="N26" s="608" t="str">
        <f>EmpDetail!B25</f>
        <v>jken;ky xqtZj</v>
      </c>
      <c r="O26" s="608" t="str">
        <f>EmpDetail!C25</f>
        <v>प्रबोधक</v>
      </c>
      <c r="P26" s="608" t="str">
        <f>EmpDetail!D25</f>
        <v>राउप्रावि सोंदीफल</v>
      </c>
      <c r="Q26" s="639">
        <f>EmpDetail!E25</f>
        <v>28355</v>
      </c>
      <c r="R26" s="191">
        <f t="shared" si="0"/>
        <v>50283</v>
      </c>
      <c r="S26" s="658">
        <f>EmpDetail!K25</f>
        <v>45100</v>
      </c>
      <c r="T26" s="658" t="str">
        <f>EmpDetail!J25</f>
        <v>L-11</v>
      </c>
    </row>
    <row r="27" spans="1:20" ht="18">
      <c r="A27" s="452" t="s">
        <v>1446</v>
      </c>
      <c r="B27" s="452"/>
      <c r="C27" s="452"/>
      <c r="D27" s="452"/>
      <c r="E27" s="452"/>
      <c r="F27" s="452"/>
      <c r="G27" s="452"/>
      <c r="H27" s="452"/>
      <c r="I27" s="452"/>
      <c r="M27" s="467">
        <v>23</v>
      </c>
      <c r="N27" s="608" t="str">
        <f>EmpDetail!B26</f>
        <v>vkSeizdk'k tkV</v>
      </c>
      <c r="O27" s="608" t="str">
        <f>EmpDetail!C26</f>
        <v>अध्यापक ग्रेड III</v>
      </c>
      <c r="P27" s="608" t="str">
        <f>EmpDetail!D26</f>
        <v>राउप्रावि सोंदीफल</v>
      </c>
      <c r="Q27" s="639">
        <f>EmpDetail!E26</f>
        <v>30255</v>
      </c>
      <c r="R27" s="191">
        <f t="shared" si="0"/>
        <v>52170</v>
      </c>
      <c r="S27" s="658">
        <f>EmpDetail!K26</f>
        <v>45100</v>
      </c>
      <c r="T27" s="658" t="str">
        <f>EmpDetail!J26</f>
        <v>L-11</v>
      </c>
    </row>
    <row r="28" spans="1:20" ht="25.2">
      <c r="A28" s="2157" t="s">
        <v>2468</v>
      </c>
      <c r="B28" s="2157"/>
      <c r="C28" s="2157"/>
      <c r="D28" s="2157"/>
      <c r="E28" s="2157"/>
      <c r="F28" s="2157"/>
      <c r="G28" s="2157"/>
      <c r="H28" s="2157"/>
      <c r="I28" s="2157"/>
      <c r="M28" s="467">
        <v>24</v>
      </c>
      <c r="N28" s="608" t="str">
        <f>EmpDetail!B27</f>
        <v>vthr flag</v>
      </c>
      <c r="O28" s="608" t="str">
        <f>EmpDetail!C27</f>
        <v>अध्यापक ग्रेड III</v>
      </c>
      <c r="P28" s="608" t="str">
        <f>EmpDetail!D27</f>
        <v>राप्रावि जानकीवल्लभपुरा</v>
      </c>
      <c r="Q28" s="639">
        <f>EmpDetail!E27</f>
        <v>31997</v>
      </c>
      <c r="R28" s="191">
        <f t="shared" si="0"/>
        <v>53935</v>
      </c>
      <c r="S28" s="658">
        <f>EmpDetail!K27</f>
        <v>40300</v>
      </c>
      <c r="T28" s="658" t="str">
        <f>EmpDetail!J27</f>
        <v>L-10</v>
      </c>
    </row>
    <row r="29" spans="1:20" ht="18">
      <c r="A29" s="452"/>
      <c r="B29" s="452" t="s">
        <v>1447</v>
      </c>
      <c r="C29" s="452"/>
      <c r="D29" s="452"/>
      <c r="E29" s="452"/>
      <c r="F29" s="2167" t="str">
        <f>D4</f>
        <v>d`".kk xaxoky</v>
      </c>
      <c r="G29" s="2167"/>
      <c r="H29" s="2167"/>
      <c r="I29" s="452" t="s">
        <v>2467</v>
      </c>
      <c r="M29" s="467">
        <v>25</v>
      </c>
      <c r="N29" s="608" t="str">
        <f>EmpDetail!B28</f>
        <v>eq[rkj eha;k</v>
      </c>
      <c r="O29" s="608" t="str">
        <f>EmpDetail!C28</f>
        <v>प्रबोधक</v>
      </c>
      <c r="P29" s="608" t="str">
        <f>EmpDetail!D28</f>
        <v>राप्रावि जानकीवल्लभपुरा</v>
      </c>
      <c r="Q29" s="639">
        <f>EmpDetail!E28</f>
        <v>27945</v>
      </c>
      <c r="R29" s="191">
        <f t="shared" si="0"/>
        <v>49887</v>
      </c>
      <c r="S29" s="658">
        <f>EmpDetail!K28</f>
        <v>45100</v>
      </c>
      <c r="T29" s="658" t="str">
        <f>EmpDetail!J28</f>
        <v>L-11</v>
      </c>
    </row>
    <row r="30" spans="1:20" ht="18">
      <c r="A30" s="452" t="s">
        <v>1448</v>
      </c>
      <c r="B30" s="452"/>
      <c r="C30" s="2177" t="str">
        <f>D3</f>
        <v>1234567789AA</v>
      </c>
      <c r="D30" s="2177"/>
      <c r="E30" s="1881" t="s">
        <v>1449</v>
      </c>
      <c r="F30" s="1881"/>
      <c r="G30" s="2178">
        <v>44270</v>
      </c>
      <c r="H30" s="2178"/>
      <c r="I30" s="452" t="s">
        <v>1450</v>
      </c>
      <c r="M30" s="467">
        <v>26</v>
      </c>
      <c r="N30" s="608" t="str">
        <f>EmpDetail!B29</f>
        <v xml:space="preserve">eks0 tehy </v>
      </c>
      <c r="O30" s="608" t="str">
        <f>EmpDetail!C29</f>
        <v>प्रबोधक</v>
      </c>
      <c r="P30" s="608" t="str">
        <f>EmpDetail!D29</f>
        <v>राप्रावि रसूलपुरा</v>
      </c>
      <c r="Q30" s="639">
        <f>EmpDetail!E29</f>
        <v>25096</v>
      </c>
      <c r="R30" s="191">
        <f t="shared" si="0"/>
        <v>47026</v>
      </c>
      <c r="S30" s="658">
        <f>EmpDetail!K29</f>
        <v>45100</v>
      </c>
      <c r="T30" s="658" t="str">
        <f>EmpDetail!J29</f>
        <v>L-11</v>
      </c>
    </row>
    <row r="31" spans="1:20" ht="18">
      <c r="A31" s="452" t="s">
        <v>1451</v>
      </c>
      <c r="B31" s="452"/>
      <c r="C31" s="452"/>
      <c r="D31" s="452"/>
      <c r="E31" s="452"/>
      <c r="F31" s="452"/>
      <c r="G31" s="452"/>
      <c r="H31" s="452"/>
      <c r="I31" s="452"/>
      <c r="M31" s="467">
        <v>27</v>
      </c>
      <c r="N31" s="608" t="str">
        <f>EmpDetail!B30</f>
        <v>lkaojey tkV</v>
      </c>
      <c r="O31" s="608" t="str">
        <f>EmpDetail!C30</f>
        <v>अध्यापक ग्रेड III</v>
      </c>
      <c r="P31" s="608" t="str">
        <f>EmpDetail!D30</f>
        <v>राप्रावि रसूलपुरा</v>
      </c>
      <c r="Q31" s="639">
        <f>EmpDetail!E30</f>
        <v>33666</v>
      </c>
      <c r="R31" s="191">
        <f t="shared" si="0"/>
        <v>55609</v>
      </c>
      <c r="S31" s="658">
        <f>EmpDetail!K30</f>
        <v>38000</v>
      </c>
      <c r="T31" s="658" t="str">
        <f>EmpDetail!J30</f>
        <v>L-10</v>
      </c>
    </row>
    <row r="32" spans="1:20" ht="18">
      <c r="A32" s="452" t="s">
        <v>1452</v>
      </c>
      <c r="B32" s="2184">
        <f>G30</f>
        <v>44270</v>
      </c>
      <c r="C32" s="2184"/>
      <c r="D32" s="452"/>
      <c r="E32" s="452"/>
      <c r="F32" s="452"/>
      <c r="G32" s="452"/>
      <c r="H32" s="452"/>
      <c r="I32" s="452"/>
      <c r="M32" s="467">
        <v>28</v>
      </c>
      <c r="N32" s="608" t="str">
        <f>EmpDetail!B31</f>
        <v>pkS/kjh eksuk jkekorkj</v>
      </c>
      <c r="O32" s="608" t="str">
        <f>EmpDetail!C31</f>
        <v>अध्यापक ग्रेड III</v>
      </c>
      <c r="P32" s="608" t="str">
        <f>EmpDetail!D31</f>
        <v>राप्रावि मोहिनी ढाणी बाढ</v>
      </c>
      <c r="Q32" s="639">
        <f>EmpDetail!E31</f>
        <v>32878</v>
      </c>
      <c r="R32" s="191">
        <f t="shared" si="0"/>
        <v>54819</v>
      </c>
      <c r="S32" s="658">
        <f>EmpDetail!K31</f>
        <v>38000</v>
      </c>
      <c r="T32" s="658" t="str">
        <f>EmpDetail!J31</f>
        <v>L-10</v>
      </c>
    </row>
    <row r="33" spans="1:20" ht="18">
      <c r="A33" s="28"/>
      <c r="B33" s="28"/>
      <c r="C33" s="28"/>
      <c r="D33" s="28"/>
      <c r="E33" s="1881" t="s">
        <v>1015</v>
      </c>
      <c r="F33" s="1881"/>
      <c r="G33" s="1881"/>
      <c r="H33" s="1881"/>
      <c r="I33" s="1881"/>
      <c r="M33" s="467">
        <v>29</v>
      </c>
      <c r="N33" s="608" t="str">
        <f>EmpDetail!B32</f>
        <v>rkjkpUn tk;loky</v>
      </c>
      <c r="O33" s="608" t="str">
        <f>EmpDetail!C32</f>
        <v>प्रबोधक</v>
      </c>
      <c r="P33" s="608" t="str">
        <f>EmpDetail!D32</f>
        <v>राप्रावि मोहिनी ढाणी बाढ</v>
      </c>
      <c r="Q33" s="639">
        <f>EmpDetail!E32</f>
        <v>28075</v>
      </c>
      <c r="R33" s="191">
        <f t="shared" si="0"/>
        <v>50009</v>
      </c>
      <c r="S33" s="658">
        <f>EmpDetail!K32</f>
        <v>41300</v>
      </c>
      <c r="T33" s="658" t="str">
        <f>EmpDetail!J32</f>
        <v>L-11</v>
      </c>
    </row>
    <row r="34" spans="1:20" ht="18">
      <c r="A34" s="28"/>
      <c r="B34" s="28"/>
      <c r="C34" s="28"/>
      <c r="D34" s="28"/>
      <c r="E34" s="1881" t="s">
        <v>1453</v>
      </c>
      <c r="F34" s="1881"/>
      <c r="G34" s="1881"/>
      <c r="H34" s="1881"/>
      <c r="I34" s="1881"/>
      <c r="M34" s="467">
        <v>30</v>
      </c>
      <c r="N34" s="608" t="str">
        <f>EmpDetail!B33</f>
        <v>jketl ;kno</v>
      </c>
      <c r="O34" s="608" t="str">
        <f>EmpDetail!C33</f>
        <v>अध्यापक ग्रेड III</v>
      </c>
      <c r="P34" s="608" t="str">
        <f>EmpDetail!D33</f>
        <v>राप्रावि बैरवा ढाणी सोन्दीफल</v>
      </c>
      <c r="Q34" s="639">
        <f>EmpDetail!E33</f>
        <v>25731</v>
      </c>
      <c r="R34" s="191">
        <f t="shared" si="0"/>
        <v>47664</v>
      </c>
      <c r="S34" s="658">
        <f>EmpDetail!K33</f>
        <v>63100</v>
      </c>
      <c r="T34" s="658" t="str">
        <f>EmpDetail!J33</f>
        <v>L-12</v>
      </c>
    </row>
    <row r="35" spans="1:20">
      <c r="M35" s="467">
        <v>31</v>
      </c>
      <c r="N35" s="608" t="str">
        <f>EmpDetail!B34</f>
        <v>dtksMey eh.kk</v>
      </c>
      <c r="O35" s="608" t="str">
        <f>EmpDetail!C34</f>
        <v>अध्यापक ग्रेड III</v>
      </c>
      <c r="P35" s="608" t="str">
        <f>EmpDetail!D34</f>
        <v>राप्रावि बैरवा ढाणी सोन्दीफल</v>
      </c>
      <c r="Q35" s="639">
        <f>EmpDetail!E34</f>
        <v>33055</v>
      </c>
      <c r="R35" s="191">
        <f t="shared" si="0"/>
        <v>54969</v>
      </c>
      <c r="S35" s="658">
        <f>EmpDetail!K34</f>
        <v>38000</v>
      </c>
      <c r="T35" s="658" t="str">
        <f>EmpDetail!J34</f>
        <v>L-10</v>
      </c>
    </row>
    <row r="36" spans="1:20">
      <c r="M36" s="467">
        <v>32</v>
      </c>
      <c r="N36" s="608" t="str">
        <f>EmpDetail!B35</f>
        <v>/kaut; xkSRre</v>
      </c>
      <c r="O36" s="608" t="str">
        <f>EmpDetail!C35</f>
        <v>अध्यापक ग्रेड III</v>
      </c>
      <c r="P36" s="608" t="str">
        <f>EmpDetail!D35</f>
        <v>राउप्रावि गोरधनपुरा</v>
      </c>
      <c r="Q36" s="639">
        <f>EmpDetail!E35</f>
        <v>31649</v>
      </c>
      <c r="R36" s="191">
        <f t="shared" si="0"/>
        <v>53570</v>
      </c>
      <c r="S36" s="658">
        <f>EmpDetail!K35</f>
        <v>34800</v>
      </c>
      <c r="T36" s="658" t="str">
        <f>EmpDetail!J35</f>
        <v>L-10</v>
      </c>
    </row>
    <row r="37" spans="1:20">
      <c r="M37" s="467">
        <v>33</v>
      </c>
      <c r="N37" s="608" t="str">
        <f>EmpDetail!B36</f>
        <v>d`".kk xaxoky</v>
      </c>
      <c r="O37" s="608" t="str">
        <f>EmpDetail!C36</f>
        <v>अध्यापक ग्रेड III</v>
      </c>
      <c r="P37" s="608" t="str">
        <f>EmpDetail!D36</f>
        <v>राउप्रावि गोरधनपुरा</v>
      </c>
      <c r="Q37" s="639">
        <f>EmpDetail!E36</f>
        <v>34870</v>
      </c>
      <c r="R37" s="191">
        <f t="shared" si="0"/>
        <v>56795</v>
      </c>
      <c r="S37" s="658">
        <f>EmpDetail!K36</f>
        <v>33800</v>
      </c>
      <c r="T37" s="658" t="str">
        <f>EmpDetail!J36</f>
        <v>L-10</v>
      </c>
    </row>
    <row r="38" spans="1:20">
      <c r="M38" s="467">
        <v>34</v>
      </c>
      <c r="N38" s="608" t="str">
        <f>EmpDetail!B37</f>
        <v>n'kjFk dqekj ;kno</v>
      </c>
      <c r="O38" s="608" t="str">
        <f>EmpDetail!C37</f>
        <v>अध्यापक ग्रेड III</v>
      </c>
      <c r="P38" s="608" t="str">
        <f>EmpDetail!D37</f>
        <v>राउप्रावि सोंदीफल</v>
      </c>
      <c r="Q38" s="639">
        <f>EmpDetail!E37</f>
        <v>33239</v>
      </c>
      <c r="R38" s="191">
        <f t="shared" si="0"/>
        <v>55153</v>
      </c>
      <c r="S38" s="658">
        <f>EmpDetail!K37</f>
        <v>23700</v>
      </c>
      <c r="T38" s="658" t="str">
        <f>EmpDetail!J37</f>
        <v>L-10</v>
      </c>
    </row>
    <row r="39" spans="1:20">
      <c r="M39" s="467">
        <v>35</v>
      </c>
      <c r="N39" s="608" t="str">
        <f>EmpDetail!B38</f>
        <v>d`".k yky tkV</v>
      </c>
      <c r="O39" s="608" t="str">
        <f>EmpDetail!C38</f>
        <v>अध्यापक ग्रेड III</v>
      </c>
      <c r="P39" s="608" t="str">
        <f>EmpDetail!D38</f>
        <v>राउप्रावि सोंदीफल</v>
      </c>
      <c r="Q39" s="639">
        <f>EmpDetail!E38</f>
        <v>33072</v>
      </c>
      <c r="R39" s="191">
        <f t="shared" si="0"/>
        <v>55000</v>
      </c>
      <c r="S39" s="658">
        <f>EmpDetail!K38</f>
        <v>33800</v>
      </c>
      <c r="T39" s="658" t="str">
        <f>EmpDetail!J38</f>
        <v>L-10</v>
      </c>
    </row>
    <row r="40" spans="1:20">
      <c r="M40" s="467">
        <v>36</v>
      </c>
      <c r="N40" s="608" t="str">
        <f>EmpDetail!B39</f>
        <v>nhisUnz dqekj iztkir</v>
      </c>
      <c r="O40" s="608" t="str">
        <f>EmpDetail!C39</f>
        <v>अध्यापक ग्रेड III</v>
      </c>
      <c r="P40" s="608" t="str">
        <f>EmpDetail!D39</f>
        <v>राउप्रावि सोंदीफल</v>
      </c>
      <c r="Q40" s="639">
        <f>EmpDetail!E39</f>
        <v>34527</v>
      </c>
      <c r="R40" s="191">
        <f t="shared" si="0"/>
        <v>56461</v>
      </c>
      <c r="S40" s="658">
        <f>EmpDetail!K39</f>
        <v>33800</v>
      </c>
      <c r="T40" s="658" t="str">
        <f>EmpDetail!J39</f>
        <v>L-10</v>
      </c>
    </row>
    <row r="41" spans="1:20">
      <c r="M41" s="467">
        <v>37</v>
      </c>
      <c r="N41" s="608" t="str">
        <f>EmpDetail!B40</f>
        <v>uohu dqekj</v>
      </c>
      <c r="O41" s="608" t="str">
        <f>EmpDetail!C40</f>
        <v>अध्यापक ग्रेड III</v>
      </c>
      <c r="P41" s="608" t="str">
        <f>EmpDetail!D40</f>
        <v>राउप्रावि मोहिनी</v>
      </c>
      <c r="Q41" s="639">
        <f>EmpDetail!E40</f>
        <v>34802</v>
      </c>
      <c r="R41" s="191">
        <f t="shared" si="0"/>
        <v>56734</v>
      </c>
      <c r="S41" s="658">
        <f>EmpDetail!K40</f>
        <v>33800</v>
      </c>
      <c r="T41" s="658" t="str">
        <f>EmpDetail!J40</f>
        <v>L-10</v>
      </c>
    </row>
    <row r="42" spans="1:20">
      <c r="M42" s="467">
        <v>38</v>
      </c>
      <c r="N42" s="608" t="str">
        <f>EmpDetail!B41</f>
        <v>ehrs'k dqekj 'kekZ</v>
      </c>
      <c r="O42" s="608" t="str">
        <f>EmpDetail!C41</f>
        <v>अध्यापक ग्रेड III</v>
      </c>
      <c r="P42" s="608" t="str">
        <f>EmpDetail!D41</f>
        <v>राउप्रावि मोहिनी</v>
      </c>
      <c r="Q42" s="639">
        <f>EmpDetail!E41</f>
        <v>32733</v>
      </c>
      <c r="R42" s="191">
        <f t="shared" si="0"/>
        <v>54666</v>
      </c>
      <c r="S42" s="658">
        <f>EmpDetail!K41</f>
        <v>34800</v>
      </c>
      <c r="T42" s="658" t="str">
        <f>EmpDetail!J41</f>
        <v>L-10</v>
      </c>
    </row>
    <row r="43" spans="1:20">
      <c r="M43" s="467">
        <v>39</v>
      </c>
      <c r="N43" s="608" t="str">
        <f>EmpDetail!B42</f>
        <v>eUtw eh.kk</v>
      </c>
      <c r="O43" s="608" t="str">
        <f>EmpDetail!C42</f>
        <v>वरिष्ठ अध्यापक</v>
      </c>
      <c r="P43" s="608" t="str">
        <f>EmpDetail!D42</f>
        <v>राउप्रावि गोरधनपुरा</v>
      </c>
      <c r="Q43" s="639">
        <f>EmpDetail!E42</f>
        <v>33244</v>
      </c>
      <c r="R43" s="191">
        <f t="shared" si="0"/>
        <v>55184</v>
      </c>
      <c r="S43" s="658">
        <f>EmpDetail!K42</f>
        <v>33800</v>
      </c>
      <c r="T43" s="658" t="str">
        <f>EmpDetail!J42</f>
        <v>L-10</v>
      </c>
    </row>
    <row r="44" spans="1:20">
      <c r="M44" s="467">
        <v>40</v>
      </c>
      <c r="N44" s="608" t="str">
        <f>EmpDetail!B43</f>
        <v>eatw pkS/kjh</v>
      </c>
      <c r="O44" s="608" t="str">
        <f>EmpDetail!C43</f>
        <v>वरिष्ठ अध्यापक</v>
      </c>
      <c r="P44" s="608" t="str">
        <f>EmpDetail!D43</f>
        <v>राउप्रावि सोंदीफल</v>
      </c>
      <c r="Q44" s="639">
        <f>EmpDetail!E43</f>
        <v>33454</v>
      </c>
      <c r="R44" s="191">
        <f t="shared" si="0"/>
        <v>55396</v>
      </c>
      <c r="S44" s="658">
        <f>EmpDetail!K43</f>
        <v>26500</v>
      </c>
      <c r="T44" s="658" t="str">
        <f>EmpDetail!J43</f>
        <v>L-11</v>
      </c>
    </row>
    <row r="45" spans="1:20">
      <c r="M45" s="467">
        <v>41</v>
      </c>
      <c r="N45" s="608">
        <f>EmpDetail!B44</f>
        <v>0</v>
      </c>
      <c r="O45" s="608">
        <f>EmpDetail!C44</f>
        <v>0</v>
      </c>
      <c r="P45" s="608">
        <f>EmpDetail!D44</f>
        <v>0</v>
      </c>
      <c r="Q45" s="639">
        <f>EmpDetail!E44</f>
        <v>0</v>
      </c>
      <c r="R45" s="191" t="e">
        <f t="shared" si="0"/>
        <v>#NUM!</v>
      </c>
      <c r="S45" s="658">
        <f>EmpDetail!K44</f>
        <v>0</v>
      </c>
      <c r="T45" s="658">
        <f>EmpDetail!J44</f>
        <v>0</v>
      </c>
    </row>
    <row r="46" spans="1:20">
      <c r="M46" s="467">
        <v>42</v>
      </c>
      <c r="N46" s="608">
        <f>EmpDetail!B45</f>
        <v>0</v>
      </c>
      <c r="O46" s="608">
        <f>EmpDetail!C45</f>
        <v>0</v>
      </c>
      <c r="P46" s="608">
        <f>EmpDetail!D45</f>
        <v>0</v>
      </c>
      <c r="Q46" s="639">
        <f>EmpDetail!E45</f>
        <v>0</v>
      </c>
      <c r="R46" s="191" t="e">
        <f t="shared" si="0"/>
        <v>#NUM!</v>
      </c>
      <c r="S46" s="658">
        <f>EmpDetail!K45</f>
        <v>0</v>
      </c>
      <c r="T46" s="658">
        <f>EmpDetail!J45</f>
        <v>0</v>
      </c>
    </row>
    <row r="47" spans="1:20">
      <c r="M47" s="467">
        <v>43</v>
      </c>
      <c r="N47" s="608">
        <f>EmpDetail!B46</f>
        <v>0</v>
      </c>
      <c r="O47" s="608">
        <f>EmpDetail!C46</f>
        <v>0</v>
      </c>
      <c r="P47" s="608">
        <f>EmpDetail!D46</f>
        <v>0</v>
      </c>
      <c r="Q47" s="639">
        <f>EmpDetail!E46</f>
        <v>0</v>
      </c>
      <c r="R47" s="191" t="e">
        <f t="shared" si="0"/>
        <v>#NUM!</v>
      </c>
      <c r="S47" s="658">
        <f>EmpDetail!K46</f>
        <v>0</v>
      </c>
      <c r="T47" s="658">
        <f>EmpDetail!J46</f>
        <v>0</v>
      </c>
    </row>
    <row r="48" spans="1:20">
      <c r="M48" s="467">
        <v>44</v>
      </c>
      <c r="N48" s="608">
        <f>EmpDetail!B47</f>
        <v>0</v>
      </c>
      <c r="O48" s="608">
        <f>EmpDetail!C47</f>
        <v>0</v>
      </c>
      <c r="P48" s="608">
        <f>EmpDetail!D47</f>
        <v>0</v>
      </c>
      <c r="Q48" s="639">
        <f>EmpDetail!E47</f>
        <v>0</v>
      </c>
      <c r="R48" s="191" t="e">
        <f t="shared" si="0"/>
        <v>#NUM!</v>
      </c>
      <c r="S48" s="658">
        <f>EmpDetail!K47</f>
        <v>0</v>
      </c>
      <c r="T48" s="658">
        <f>EmpDetail!J47</f>
        <v>0</v>
      </c>
    </row>
    <row r="49" spans="13:20">
      <c r="M49" s="467">
        <v>45</v>
      </c>
      <c r="N49" s="608">
        <f>EmpDetail!B48</f>
        <v>0</v>
      </c>
      <c r="O49" s="608">
        <f>EmpDetail!C48</f>
        <v>0</v>
      </c>
      <c r="P49" s="608">
        <f>EmpDetail!D48</f>
        <v>0</v>
      </c>
      <c r="Q49" s="639">
        <f>EmpDetail!E48</f>
        <v>0</v>
      </c>
      <c r="R49" s="191" t="e">
        <f t="shared" si="0"/>
        <v>#NUM!</v>
      </c>
      <c r="S49" s="658">
        <f>EmpDetail!K48</f>
        <v>0</v>
      </c>
      <c r="T49" s="658">
        <f>EmpDetail!J48</f>
        <v>0</v>
      </c>
    </row>
    <row r="50" spans="13:20">
      <c r="M50" s="467">
        <v>46</v>
      </c>
      <c r="N50" s="608">
        <f>EmpDetail!B49</f>
        <v>0</v>
      </c>
      <c r="O50" s="608">
        <f>EmpDetail!C49</f>
        <v>0</v>
      </c>
      <c r="P50" s="608">
        <f>EmpDetail!D49</f>
        <v>0</v>
      </c>
      <c r="Q50" s="639">
        <f>EmpDetail!E49</f>
        <v>0</v>
      </c>
      <c r="R50" s="191" t="e">
        <f t="shared" si="0"/>
        <v>#NUM!</v>
      </c>
      <c r="S50" s="658">
        <f>EmpDetail!K49</f>
        <v>0</v>
      </c>
      <c r="T50" s="658">
        <f>EmpDetail!J49</f>
        <v>0</v>
      </c>
    </row>
    <row r="51" spans="13:20">
      <c r="M51" s="467">
        <v>47</v>
      </c>
      <c r="N51" s="608">
        <f>EmpDetail!B50</f>
        <v>0</v>
      </c>
      <c r="O51" s="608">
        <f>EmpDetail!C50</f>
        <v>0</v>
      </c>
      <c r="P51" s="608">
        <f>EmpDetail!D50</f>
        <v>0</v>
      </c>
      <c r="Q51" s="639">
        <f>EmpDetail!E50</f>
        <v>0</v>
      </c>
      <c r="R51" s="191" t="e">
        <f t="shared" si="0"/>
        <v>#NUM!</v>
      </c>
      <c r="S51" s="658">
        <f>EmpDetail!K50</f>
        <v>0</v>
      </c>
      <c r="T51" s="658">
        <f>EmpDetail!J50</f>
        <v>0</v>
      </c>
    </row>
    <row r="52" spans="13:20">
      <c r="M52" s="467">
        <v>48</v>
      </c>
      <c r="N52" s="608">
        <f>EmpDetail!B51</f>
        <v>0</v>
      </c>
      <c r="O52" s="608">
        <f>EmpDetail!C51</f>
        <v>0</v>
      </c>
      <c r="P52" s="608">
        <f>EmpDetail!D51</f>
        <v>0</v>
      </c>
      <c r="Q52" s="639">
        <f>EmpDetail!E51</f>
        <v>0</v>
      </c>
      <c r="R52" s="191" t="e">
        <f t="shared" si="0"/>
        <v>#NUM!</v>
      </c>
      <c r="S52" s="658">
        <f>EmpDetail!K51</f>
        <v>0</v>
      </c>
      <c r="T52" s="658">
        <f>EmpDetail!J51</f>
        <v>0</v>
      </c>
    </row>
    <row r="53" spans="13:20">
      <c r="M53" s="467">
        <v>49</v>
      </c>
      <c r="N53" s="608">
        <f>EmpDetail!B52</f>
        <v>0</v>
      </c>
      <c r="O53" s="608">
        <f>EmpDetail!C52</f>
        <v>0</v>
      </c>
      <c r="P53" s="608">
        <f>EmpDetail!D52</f>
        <v>0</v>
      </c>
      <c r="Q53" s="639">
        <f>EmpDetail!E52</f>
        <v>0</v>
      </c>
      <c r="R53" s="191" t="e">
        <f t="shared" si="0"/>
        <v>#NUM!</v>
      </c>
      <c r="S53" s="658">
        <f>EmpDetail!K52</f>
        <v>0</v>
      </c>
      <c r="T53" s="658">
        <f>EmpDetail!J52</f>
        <v>0</v>
      </c>
    </row>
    <row r="54" spans="13:20">
      <c r="M54" s="467">
        <v>50</v>
      </c>
      <c r="N54" s="608">
        <f>EmpDetail!B53</f>
        <v>0</v>
      </c>
      <c r="O54" s="608">
        <f>EmpDetail!C53</f>
        <v>0</v>
      </c>
      <c r="P54" s="608">
        <f>EmpDetail!D53</f>
        <v>0</v>
      </c>
      <c r="Q54" s="639">
        <f>EmpDetail!E53</f>
        <v>0</v>
      </c>
      <c r="R54" s="191" t="e">
        <f t="shared" si="0"/>
        <v>#NUM!</v>
      </c>
      <c r="S54" s="658">
        <f>EmpDetail!K53</f>
        <v>0</v>
      </c>
      <c r="T54" s="658">
        <f>EmpDetail!J53</f>
        <v>0</v>
      </c>
    </row>
    <row r="55" spans="13:20">
      <c r="M55" s="467">
        <v>51</v>
      </c>
      <c r="N55" s="608">
        <f>EmpDetail!B54</f>
        <v>0</v>
      </c>
      <c r="O55" s="608">
        <f>EmpDetail!C54</f>
        <v>0</v>
      </c>
      <c r="P55" s="608">
        <f>EmpDetail!D54</f>
        <v>0</v>
      </c>
      <c r="Q55" s="639">
        <f>EmpDetail!E54</f>
        <v>0</v>
      </c>
      <c r="R55" s="191" t="e">
        <f t="shared" si="0"/>
        <v>#NUM!</v>
      </c>
      <c r="S55" s="658">
        <f>EmpDetail!K54</f>
        <v>0</v>
      </c>
      <c r="T55" s="658">
        <f>EmpDetail!J54</f>
        <v>0</v>
      </c>
    </row>
    <row r="56" spans="13:20">
      <c r="M56" s="467">
        <v>52</v>
      </c>
      <c r="N56" s="608">
        <f>EmpDetail!B55</f>
        <v>0</v>
      </c>
      <c r="O56" s="608">
        <f>EmpDetail!C55</f>
        <v>0</v>
      </c>
      <c r="P56" s="608">
        <f>EmpDetail!D55</f>
        <v>0</v>
      </c>
      <c r="Q56" s="639">
        <f>EmpDetail!E55</f>
        <v>0</v>
      </c>
      <c r="R56" s="191" t="e">
        <f t="shared" si="0"/>
        <v>#NUM!</v>
      </c>
      <c r="S56" s="658">
        <f>EmpDetail!K55</f>
        <v>0</v>
      </c>
      <c r="T56" s="658">
        <f>EmpDetail!J55</f>
        <v>0</v>
      </c>
    </row>
    <row r="57" spans="13:20">
      <c r="M57" s="467">
        <v>53</v>
      </c>
      <c r="N57" s="608">
        <f>EmpDetail!B56</f>
        <v>0</v>
      </c>
      <c r="O57" s="608">
        <f>EmpDetail!C56</f>
        <v>0</v>
      </c>
      <c r="P57" s="608">
        <f>EmpDetail!D56</f>
        <v>0</v>
      </c>
      <c r="Q57" s="639">
        <f>EmpDetail!E56</f>
        <v>0</v>
      </c>
      <c r="R57" s="191" t="e">
        <f t="shared" si="0"/>
        <v>#NUM!</v>
      </c>
      <c r="S57" s="658">
        <f>EmpDetail!K56</f>
        <v>0</v>
      </c>
      <c r="T57" s="658">
        <f>EmpDetail!J56</f>
        <v>0</v>
      </c>
    </row>
    <row r="58" spans="13:20">
      <c r="M58" s="467">
        <v>54</v>
      </c>
      <c r="N58" s="608">
        <f>EmpDetail!B57</f>
        <v>0</v>
      </c>
      <c r="O58" s="608">
        <f>EmpDetail!C57</f>
        <v>0</v>
      </c>
      <c r="P58" s="608">
        <f>EmpDetail!D57</f>
        <v>0</v>
      </c>
      <c r="Q58" s="639">
        <f>EmpDetail!E57</f>
        <v>0</v>
      </c>
      <c r="R58" s="191" t="e">
        <f t="shared" si="0"/>
        <v>#NUM!</v>
      </c>
      <c r="S58" s="658">
        <f>EmpDetail!K57</f>
        <v>0</v>
      </c>
      <c r="T58" s="658">
        <f>EmpDetail!J57</f>
        <v>0</v>
      </c>
    </row>
    <row r="59" spans="13:20">
      <c r="M59" s="467">
        <v>55</v>
      </c>
      <c r="N59" s="608">
        <f>EmpDetail!B58</f>
        <v>0</v>
      </c>
      <c r="O59" s="608">
        <f>EmpDetail!C58</f>
        <v>0</v>
      </c>
      <c r="P59" s="608">
        <f>EmpDetail!D58</f>
        <v>0</v>
      </c>
      <c r="Q59" s="639">
        <f>EmpDetail!E58</f>
        <v>0</v>
      </c>
      <c r="R59" s="191" t="e">
        <f t="shared" si="0"/>
        <v>#NUM!</v>
      </c>
      <c r="S59" s="658">
        <f>EmpDetail!K58</f>
        <v>0</v>
      </c>
      <c r="T59" s="658">
        <f>EmpDetail!J58</f>
        <v>0</v>
      </c>
    </row>
    <row r="60" spans="13:20">
      <c r="M60" s="467">
        <v>56</v>
      </c>
      <c r="N60" s="608">
        <f>EmpDetail!B59</f>
        <v>0</v>
      </c>
      <c r="O60" s="608">
        <f>EmpDetail!C59</f>
        <v>0</v>
      </c>
      <c r="P60" s="608">
        <f>EmpDetail!D59</f>
        <v>0</v>
      </c>
      <c r="Q60" s="639">
        <f>EmpDetail!E59</f>
        <v>0</v>
      </c>
      <c r="R60" s="191" t="e">
        <f t="shared" si="0"/>
        <v>#NUM!</v>
      </c>
      <c r="S60" s="658">
        <f>EmpDetail!K59</f>
        <v>0</v>
      </c>
      <c r="T60" s="658">
        <f>EmpDetail!J59</f>
        <v>0</v>
      </c>
    </row>
    <row r="61" spans="13:20">
      <c r="M61" s="467">
        <v>57</v>
      </c>
      <c r="N61" s="608">
        <f>EmpDetail!B60</f>
        <v>0</v>
      </c>
      <c r="O61" s="608">
        <f>EmpDetail!C60</f>
        <v>0</v>
      </c>
      <c r="P61" s="608">
        <f>EmpDetail!D60</f>
        <v>0</v>
      </c>
      <c r="Q61" s="639">
        <f>EmpDetail!E60</f>
        <v>0</v>
      </c>
      <c r="R61" s="191" t="e">
        <f t="shared" si="0"/>
        <v>#NUM!</v>
      </c>
      <c r="S61" s="658">
        <f>EmpDetail!K60</f>
        <v>0</v>
      </c>
      <c r="T61" s="658">
        <f>EmpDetail!J60</f>
        <v>0</v>
      </c>
    </row>
    <row r="62" spans="13:20">
      <c r="M62" s="467">
        <v>58</v>
      </c>
      <c r="N62" s="608">
        <f>EmpDetail!B61</f>
        <v>0</v>
      </c>
      <c r="O62" s="608">
        <f>EmpDetail!C61</f>
        <v>0</v>
      </c>
      <c r="P62" s="608">
        <f>EmpDetail!D61</f>
        <v>0</v>
      </c>
      <c r="Q62" s="639">
        <f>EmpDetail!E61</f>
        <v>0</v>
      </c>
      <c r="R62" s="191" t="e">
        <f t="shared" si="0"/>
        <v>#NUM!</v>
      </c>
      <c r="S62" s="658">
        <f>EmpDetail!K61</f>
        <v>0</v>
      </c>
      <c r="T62" s="658">
        <f>EmpDetail!J61</f>
        <v>0</v>
      </c>
    </row>
    <row r="63" spans="13:20">
      <c r="M63" s="467">
        <v>59</v>
      </c>
      <c r="N63" s="608">
        <f>EmpDetail!B62</f>
        <v>0</v>
      </c>
      <c r="O63" s="608">
        <f>EmpDetail!C62</f>
        <v>0</v>
      </c>
      <c r="P63" s="608">
        <f>EmpDetail!D62</f>
        <v>0</v>
      </c>
      <c r="Q63" s="639">
        <f>EmpDetail!E62</f>
        <v>0</v>
      </c>
      <c r="R63" s="191" t="e">
        <f t="shared" si="0"/>
        <v>#NUM!</v>
      </c>
      <c r="S63" s="658">
        <f>EmpDetail!K62</f>
        <v>0</v>
      </c>
      <c r="T63" s="658">
        <f>EmpDetail!J62</f>
        <v>0</v>
      </c>
    </row>
    <row r="64" spans="13:20">
      <c r="M64" s="467">
        <v>60</v>
      </c>
      <c r="N64" s="608">
        <f>EmpDetail!B63</f>
        <v>0</v>
      </c>
      <c r="O64" s="608">
        <f>EmpDetail!C63</f>
        <v>0</v>
      </c>
      <c r="P64" s="608">
        <f>EmpDetail!D63</f>
        <v>0</v>
      </c>
      <c r="Q64" s="639">
        <f>EmpDetail!E63</f>
        <v>0</v>
      </c>
      <c r="R64" s="191" t="e">
        <f t="shared" si="0"/>
        <v>#NUM!</v>
      </c>
      <c r="S64" s="658">
        <f>EmpDetail!K63</f>
        <v>0</v>
      </c>
      <c r="T64" s="658">
        <f>EmpDetail!J63</f>
        <v>0</v>
      </c>
    </row>
    <row r="65" spans="13:20">
      <c r="M65" s="467">
        <v>61</v>
      </c>
      <c r="N65" s="608">
        <f>EmpDetail!B64</f>
        <v>0</v>
      </c>
      <c r="O65" s="608">
        <f>EmpDetail!C64</f>
        <v>0</v>
      </c>
      <c r="P65" s="608">
        <f>EmpDetail!D64</f>
        <v>0</v>
      </c>
      <c r="Q65" s="639">
        <f>EmpDetail!E64</f>
        <v>0</v>
      </c>
      <c r="R65" s="191" t="e">
        <f t="shared" si="0"/>
        <v>#NUM!</v>
      </c>
      <c r="S65" s="658">
        <f>EmpDetail!K64</f>
        <v>0</v>
      </c>
      <c r="T65" s="658">
        <f>EmpDetail!J64</f>
        <v>0</v>
      </c>
    </row>
    <row r="66" spans="13:20">
      <c r="M66" s="467">
        <v>62</v>
      </c>
      <c r="N66" s="608">
        <f>EmpDetail!B65</f>
        <v>0</v>
      </c>
      <c r="O66" s="608">
        <f>EmpDetail!C65</f>
        <v>0</v>
      </c>
      <c r="P66" s="608">
        <f>EmpDetail!D65</f>
        <v>0</v>
      </c>
      <c r="Q66" s="639">
        <f>EmpDetail!E65</f>
        <v>0</v>
      </c>
      <c r="R66" s="191" t="e">
        <f t="shared" si="0"/>
        <v>#NUM!</v>
      </c>
      <c r="S66" s="658">
        <f>EmpDetail!K65</f>
        <v>0</v>
      </c>
      <c r="T66" s="658">
        <f>EmpDetail!J65</f>
        <v>0</v>
      </c>
    </row>
    <row r="67" spans="13:20">
      <c r="M67" s="467">
        <v>63</v>
      </c>
      <c r="N67" s="608">
        <f>EmpDetail!B66</f>
        <v>0</v>
      </c>
      <c r="O67" s="608">
        <f>EmpDetail!C66</f>
        <v>0</v>
      </c>
      <c r="P67" s="608">
        <f>EmpDetail!D66</f>
        <v>0</v>
      </c>
      <c r="Q67" s="639">
        <f>EmpDetail!E66</f>
        <v>0</v>
      </c>
      <c r="R67" s="191" t="e">
        <f t="shared" si="0"/>
        <v>#NUM!</v>
      </c>
      <c r="S67" s="658">
        <f>EmpDetail!K66</f>
        <v>0</v>
      </c>
      <c r="T67" s="658">
        <f>EmpDetail!J66</f>
        <v>0</v>
      </c>
    </row>
    <row r="68" spans="13:20">
      <c r="M68" s="467">
        <v>64</v>
      </c>
      <c r="N68" s="608">
        <f>EmpDetail!B67</f>
        <v>0</v>
      </c>
      <c r="O68" s="608">
        <f>EmpDetail!C67</f>
        <v>0</v>
      </c>
      <c r="P68" s="608">
        <f>EmpDetail!D67</f>
        <v>0</v>
      </c>
      <c r="Q68" s="639">
        <f>EmpDetail!E67</f>
        <v>0</v>
      </c>
      <c r="R68" s="191" t="e">
        <f t="shared" si="0"/>
        <v>#NUM!</v>
      </c>
      <c r="S68" s="658">
        <f>EmpDetail!K67</f>
        <v>0</v>
      </c>
      <c r="T68" s="658">
        <f>EmpDetail!J67</f>
        <v>0</v>
      </c>
    </row>
    <row r="69" spans="13:20">
      <c r="M69" s="467">
        <v>65</v>
      </c>
      <c r="N69" s="608">
        <f>EmpDetail!B68</f>
        <v>0</v>
      </c>
      <c r="O69" s="608">
        <f>EmpDetail!C68</f>
        <v>0</v>
      </c>
      <c r="P69" s="608">
        <f>EmpDetail!D68</f>
        <v>0</v>
      </c>
      <c r="Q69" s="639">
        <f>EmpDetail!E68</f>
        <v>0</v>
      </c>
      <c r="R69" s="191" t="e">
        <f t="shared" si="0"/>
        <v>#NUM!</v>
      </c>
      <c r="S69" s="658">
        <f>EmpDetail!K68</f>
        <v>0</v>
      </c>
      <c r="T69" s="658">
        <f>EmpDetail!J68</f>
        <v>0</v>
      </c>
    </row>
    <row r="70" spans="13:20">
      <c r="M70" s="467">
        <v>66</v>
      </c>
      <c r="N70" s="608">
        <f>EmpDetail!B69</f>
        <v>0</v>
      </c>
      <c r="O70" s="608">
        <f>EmpDetail!C69</f>
        <v>0</v>
      </c>
      <c r="P70" s="608">
        <f>EmpDetail!D69</f>
        <v>0</v>
      </c>
      <c r="Q70" s="639">
        <f>EmpDetail!E69</f>
        <v>0</v>
      </c>
      <c r="R70" s="191" t="e">
        <f t="shared" ref="R70:R104" si="1">IF(Q70="","",DATE(YEAR(Q70-1)+60,(MONTH(Q70-1))+1,0))</f>
        <v>#NUM!</v>
      </c>
      <c r="S70" s="658">
        <f>EmpDetail!K69</f>
        <v>0</v>
      </c>
      <c r="T70" s="658">
        <f>EmpDetail!J69</f>
        <v>0</v>
      </c>
    </row>
    <row r="71" spans="13:20">
      <c r="M71" s="467">
        <v>67</v>
      </c>
      <c r="N71" s="608">
        <f>EmpDetail!B70</f>
        <v>0</v>
      </c>
      <c r="O71" s="608">
        <f>EmpDetail!C70</f>
        <v>0</v>
      </c>
      <c r="P71" s="608">
        <f>EmpDetail!D70</f>
        <v>0</v>
      </c>
      <c r="Q71" s="639">
        <f>EmpDetail!E70</f>
        <v>0</v>
      </c>
      <c r="R71" s="191" t="e">
        <f t="shared" si="1"/>
        <v>#NUM!</v>
      </c>
      <c r="S71" s="658">
        <f>EmpDetail!K70</f>
        <v>0</v>
      </c>
      <c r="T71" s="658">
        <f>EmpDetail!J70</f>
        <v>0</v>
      </c>
    </row>
    <row r="72" spans="13:20">
      <c r="M72" s="467">
        <v>68</v>
      </c>
      <c r="N72" s="608">
        <f>EmpDetail!B71</f>
        <v>0</v>
      </c>
      <c r="O72" s="608">
        <f>EmpDetail!C71</f>
        <v>0</v>
      </c>
      <c r="P72" s="608">
        <f>EmpDetail!D71</f>
        <v>0</v>
      </c>
      <c r="Q72" s="639">
        <f>EmpDetail!E71</f>
        <v>0</v>
      </c>
      <c r="R72" s="191" t="e">
        <f t="shared" si="1"/>
        <v>#NUM!</v>
      </c>
      <c r="S72" s="658">
        <f>EmpDetail!K71</f>
        <v>0</v>
      </c>
      <c r="T72" s="658">
        <f>EmpDetail!J71</f>
        <v>0</v>
      </c>
    </row>
    <row r="73" spans="13:20">
      <c r="M73" s="467">
        <v>69</v>
      </c>
      <c r="N73" s="608">
        <f>EmpDetail!B72</f>
        <v>0</v>
      </c>
      <c r="O73" s="608">
        <f>EmpDetail!C72</f>
        <v>0</v>
      </c>
      <c r="P73" s="608">
        <f>EmpDetail!D72</f>
        <v>0</v>
      </c>
      <c r="Q73" s="639">
        <f>EmpDetail!E72</f>
        <v>0</v>
      </c>
      <c r="R73" s="191" t="e">
        <f t="shared" si="1"/>
        <v>#NUM!</v>
      </c>
      <c r="S73" s="658">
        <f>EmpDetail!K72</f>
        <v>0</v>
      </c>
      <c r="T73" s="658">
        <f>EmpDetail!J72</f>
        <v>0</v>
      </c>
    </row>
    <row r="74" spans="13:20">
      <c r="M74" s="467">
        <v>70</v>
      </c>
      <c r="N74" s="608">
        <f>EmpDetail!B73</f>
        <v>0</v>
      </c>
      <c r="O74" s="608">
        <f>EmpDetail!C73</f>
        <v>0</v>
      </c>
      <c r="P74" s="608">
        <f>EmpDetail!D73</f>
        <v>0</v>
      </c>
      <c r="Q74" s="639">
        <f>EmpDetail!E73</f>
        <v>0</v>
      </c>
      <c r="R74" s="191" t="e">
        <f t="shared" si="1"/>
        <v>#NUM!</v>
      </c>
      <c r="S74" s="658">
        <f>EmpDetail!K73</f>
        <v>0</v>
      </c>
      <c r="T74" s="658">
        <f>EmpDetail!J73</f>
        <v>0</v>
      </c>
    </row>
    <row r="75" spans="13:20">
      <c r="M75" s="467">
        <v>71</v>
      </c>
      <c r="N75" s="608">
        <f>EmpDetail!B74</f>
        <v>0</v>
      </c>
      <c r="O75" s="608">
        <f>EmpDetail!C74</f>
        <v>0</v>
      </c>
      <c r="P75" s="608">
        <f>EmpDetail!D74</f>
        <v>0</v>
      </c>
      <c r="Q75" s="639">
        <f>EmpDetail!E74</f>
        <v>0</v>
      </c>
      <c r="R75" s="191" t="e">
        <f t="shared" si="1"/>
        <v>#NUM!</v>
      </c>
      <c r="S75" s="658">
        <f>EmpDetail!K74</f>
        <v>0</v>
      </c>
      <c r="T75" s="658">
        <f>EmpDetail!J74</f>
        <v>0</v>
      </c>
    </row>
    <row r="76" spans="13:20">
      <c r="M76" s="467">
        <v>72</v>
      </c>
      <c r="N76" s="608">
        <f>EmpDetail!B75</f>
        <v>0</v>
      </c>
      <c r="O76" s="608">
        <f>EmpDetail!C75</f>
        <v>0</v>
      </c>
      <c r="P76" s="608">
        <f>EmpDetail!D75</f>
        <v>0</v>
      </c>
      <c r="Q76" s="639">
        <f>EmpDetail!E75</f>
        <v>0</v>
      </c>
      <c r="R76" s="191" t="e">
        <f t="shared" si="1"/>
        <v>#NUM!</v>
      </c>
      <c r="S76" s="658">
        <f>EmpDetail!K75</f>
        <v>0</v>
      </c>
      <c r="T76" s="658">
        <f>EmpDetail!J75</f>
        <v>0</v>
      </c>
    </row>
    <row r="77" spans="13:20">
      <c r="M77" s="467">
        <v>73</v>
      </c>
      <c r="N77" s="608">
        <f>EmpDetail!B76</f>
        <v>0</v>
      </c>
      <c r="O77" s="608">
        <f>EmpDetail!C76</f>
        <v>0</v>
      </c>
      <c r="P77" s="608">
        <f>EmpDetail!D76</f>
        <v>0</v>
      </c>
      <c r="Q77" s="639">
        <f>EmpDetail!E76</f>
        <v>0</v>
      </c>
      <c r="R77" s="191" t="e">
        <f t="shared" si="1"/>
        <v>#NUM!</v>
      </c>
      <c r="S77" s="658">
        <f>EmpDetail!K76</f>
        <v>0</v>
      </c>
      <c r="T77" s="658">
        <f>EmpDetail!J76</f>
        <v>0</v>
      </c>
    </row>
    <row r="78" spans="13:20">
      <c r="M78" s="467">
        <v>74</v>
      </c>
      <c r="N78" s="608">
        <f>EmpDetail!B77</f>
        <v>0</v>
      </c>
      <c r="O78" s="608">
        <f>EmpDetail!C77</f>
        <v>0</v>
      </c>
      <c r="P78" s="608">
        <f>EmpDetail!D77</f>
        <v>0</v>
      </c>
      <c r="Q78" s="639">
        <f>EmpDetail!E77</f>
        <v>0</v>
      </c>
      <c r="R78" s="191" t="e">
        <f t="shared" si="1"/>
        <v>#NUM!</v>
      </c>
      <c r="S78" s="658">
        <f>EmpDetail!K77</f>
        <v>0</v>
      </c>
      <c r="T78" s="658">
        <f>EmpDetail!J77</f>
        <v>0</v>
      </c>
    </row>
    <row r="79" spans="13:20">
      <c r="M79" s="467">
        <v>75</v>
      </c>
      <c r="N79" s="608">
        <f>EmpDetail!B78</f>
        <v>0</v>
      </c>
      <c r="O79" s="608">
        <f>EmpDetail!C78</f>
        <v>0</v>
      </c>
      <c r="P79" s="608">
        <f>EmpDetail!D78</f>
        <v>0</v>
      </c>
      <c r="Q79" s="639">
        <f>EmpDetail!E78</f>
        <v>0</v>
      </c>
      <c r="R79" s="191" t="e">
        <f t="shared" si="1"/>
        <v>#NUM!</v>
      </c>
      <c r="S79" s="658">
        <f>EmpDetail!K78</f>
        <v>0</v>
      </c>
      <c r="T79" s="658">
        <f>EmpDetail!J78</f>
        <v>0</v>
      </c>
    </row>
    <row r="80" spans="13:20">
      <c r="M80" s="467">
        <v>76</v>
      </c>
      <c r="N80" s="608">
        <f>EmpDetail!B79</f>
        <v>0</v>
      </c>
      <c r="O80" s="608">
        <f>EmpDetail!C79</f>
        <v>0</v>
      </c>
      <c r="P80" s="608">
        <f>EmpDetail!D79</f>
        <v>0</v>
      </c>
      <c r="Q80" s="639">
        <f>EmpDetail!E79</f>
        <v>0</v>
      </c>
      <c r="R80" s="191" t="e">
        <f t="shared" si="1"/>
        <v>#NUM!</v>
      </c>
      <c r="S80" s="658">
        <f>EmpDetail!K79</f>
        <v>0</v>
      </c>
      <c r="T80" s="658">
        <f>EmpDetail!J79</f>
        <v>0</v>
      </c>
    </row>
    <row r="81" spans="13:20">
      <c r="M81" s="467">
        <v>77</v>
      </c>
      <c r="N81" s="608">
        <f>EmpDetail!B80</f>
        <v>0</v>
      </c>
      <c r="O81" s="608">
        <f>EmpDetail!C80</f>
        <v>0</v>
      </c>
      <c r="P81" s="608">
        <f>EmpDetail!D80</f>
        <v>0</v>
      </c>
      <c r="Q81" s="639">
        <f>EmpDetail!E80</f>
        <v>0</v>
      </c>
      <c r="R81" s="191" t="e">
        <f t="shared" si="1"/>
        <v>#NUM!</v>
      </c>
      <c r="S81" s="658">
        <f>EmpDetail!K80</f>
        <v>0</v>
      </c>
      <c r="T81" s="658">
        <f>EmpDetail!J80</f>
        <v>0</v>
      </c>
    </row>
    <row r="82" spans="13:20">
      <c r="M82" s="467">
        <v>78</v>
      </c>
      <c r="N82" s="608">
        <f>EmpDetail!B81</f>
        <v>0</v>
      </c>
      <c r="O82" s="608">
        <f>EmpDetail!C81</f>
        <v>0</v>
      </c>
      <c r="P82" s="608">
        <f>EmpDetail!D81</f>
        <v>0</v>
      </c>
      <c r="Q82" s="639">
        <f>EmpDetail!E81</f>
        <v>0</v>
      </c>
      <c r="R82" s="191" t="e">
        <f t="shared" si="1"/>
        <v>#NUM!</v>
      </c>
      <c r="S82" s="658">
        <f>EmpDetail!K81</f>
        <v>0</v>
      </c>
      <c r="T82" s="658">
        <f>EmpDetail!J81</f>
        <v>0</v>
      </c>
    </row>
    <row r="83" spans="13:20">
      <c r="M83" s="467">
        <v>79</v>
      </c>
      <c r="N83" s="608">
        <f>EmpDetail!B82</f>
        <v>0</v>
      </c>
      <c r="O83" s="608">
        <f>EmpDetail!C82</f>
        <v>0</v>
      </c>
      <c r="P83" s="608">
        <f>EmpDetail!D82</f>
        <v>0</v>
      </c>
      <c r="Q83" s="639">
        <f>EmpDetail!E82</f>
        <v>0</v>
      </c>
      <c r="R83" s="191" t="e">
        <f t="shared" si="1"/>
        <v>#NUM!</v>
      </c>
      <c r="S83" s="658">
        <f>EmpDetail!K82</f>
        <v>0</v>
      </c>
      <c r="T83" s="658">
        <f>EmpDetail!J82</f>
        <v>0</v>
      </c>
    </row>
    <row r="84" spans="13:20">
      <c r="M84" s="467">
        <v>80</v>
      </c>
      <c r="N84" s="608">
        <f>EmpDetail!B83</f>
        <v>0</v>
      </c>
      <c r="O84" s="608">
        <f>EmpDetail!C83</f>
        <v>0</v>
      </c>
      <c r="P84" s="608">
        <f>EmpDetail!D83</f>
        <v>0</v>
      </c>
      <c r="Q84" s="639">
        <f>EmpDetail!E83</f>
        <v>0</v>
      </c>
      <c r="R84" s="191" t="e">
        <f t="shared" si="1"/>
        <v>#NUM!</v>
      </c>
      <c r="S84" s="658">
        <f>EmpDetail!K83</f>
        <v>0</v>
      </c>
      <c r="T84" s="658">
        <f>EmpDetail!J83</f>
        <v>0</v>
      </c>
    </row>
    <row r="85" spans="13:20">
      <c r="M85" s="467">
        <v>81</v>
      </c>
      <c r="N85" s="608">
        <f>EmpDetail!B84</f>
        <v>0</v>
      </c>
      <c r="O85" s="608">
        <f>EmpDetail!C84</f>
        <v>0</v>
      </c>
      <c r="P85" s="608">
        <f>EmpDetail!D84</f>
        <v>0</v>
      </c>
      <c r="Q85" s="639">
        <f>EmpDetail!E84</f>
        <v>0</v>
      </c>
      <c r="R85" s="191" t="e">
        <f t="shared" si="1"/>
        <v>#NUM!</v>
      </c>
      <c r="S85" s="658">
        <f>EmpDetail!K84</f>
        <v>0</v>
      </c>
      <c r="T85" s="658">
        <f>EmpDetail!J84</f>
        <v>0</v>
      </c>
    </row>
    <row r="86" spans="13:20">
      <c r="M86" s="467">
        <v>82</v>
      </c>
      <c r="N86" s="608">
        <f>EmpDetail!B85</f>
        <v>0</v>
      </c>
      <c r="O86" s="608">
        <f>EmpDetail!C85</f>
        <v>0</v>
      </c>
      <c r="P86" s="608">
        <f>EmpDetail!D85</f>
        <v>0</v>
      </c>
      <c r="Q86" s="639">
        <f>EmpDetail!E85</f>
        <v>0</v>
      </c>
      <c r="R86" s="191" t="e">
        <f t="shared" si="1"/>
        <v>#NUM!</v>
      </c>
      <c r="S86" s="658">
        <f>EmpDetail!K85</f>
        <v>0</v>
      </c>
      <c r="T86" s="658">
        <f>EmpDetail!J85</f>
        <v>0</v>
      </c>
    </row>
    <row r="87" spans="13:20">
      <c r="M87" s="467">
        <v>83</v>
      </c>
      <c r="N87" s="608">
        <f>EmpDetail!B86</f>
        <v>0</v>
      </c>
      <c r="O87" s="608">
        <f>EmpDetail!C86</f>
        <v>0</v>
      </c>
      <c r="P87" s="608">
        <f>EmpDetail!D86</f>
        <v>0</v>
      </c>
      <c r="Q87" s="639">
        <f>EmpDetail!E86</f>
        <v>0</v>
      </c>
      <c r="R87" s="191" t="e">
        <f t="shared" si="1"/>
        <v>#NUM!</v>
      </c>
      <c r="S87" s="658">
        <f>EmpDetail!K86</f>
        <v>0</v>
      </c>
      <c r="T87" s="658">
        <f>EmpDetail!J86</f>
        <v>0</v>
      </c>
    </row>
    <row r="88" spans="13:20">
      <c r="M88" s="467">
        <v>84</v>
      </c>
      <c r="N88" s="608">
        <f>EmpDetail!B87</f>
        <v>0</v>
      </c>
      <c r="O88" s="608">
        <f>EmpDetail!C87</f>
        <v>0</v>
      </c>
      <c r="P88" s="608">
        <f>EmpDetail!D87</f>
        <v>0</v>
      </c>
      <c r="Q88" s="639">
        <f>EmpDetail!E87</f>
        <v>0</v>
      </c>
      <c r="R88" s="191" t="e">
        <f t="shared" si="1"/>
        <v>#NUM!</v>
      </c>
      <c r="S88" s="658">
        <f>EmpDetail!K87</f>
        <v>0</v>
      </c>
      <c r="T88" s="658">
        <f>EmpDetail!J87</f>
        <v>0</v>
      </c>
    </row>
    <row r="89" spans="13:20">
      <c r="M89" s="467">
        <v>85</v>
      </c>
      <c r="N89" s="608">
        <f>EmpDetail!B88</f>
        <v>0</v>
      </c>
      <c r="O89" s="608">
        <f>EmpDetail!C88</f>
        <v>0</v>
      </c>
      <c r="P89" s="608">
        <f>EmpDetail!D88</f>
        <v>0</v>
      </c>
      <c r="Q89" s="639">
        <f>EmpDetail!E88</f>
        <v>0</v>
      </c>
      <c r="R89" s="191" t="e">
        <f t="shared" si="1"/>
        <v>#NUM!</v>
      </c>
      <c r="S89" s="658">
        <f>EmpDetail!K88</f>
        <v>0</v>
      </c>
      <c r="T89" s="658">
        <f>EmpDetail!J88</f>
        <v>0</v>
      </c>
    </row>
    <row r="90" spans="13:20">
      <c r="M90" s="467">
        <v>86</v>
      </c>
      <c r="N90" s="608">
        <f>EmpDetail!B89</f>
        <v>0</v>
      </c>
      <c r="O90" s="608">
        <f>EmpDetail!C89</f>
        <v>0</v>
      </c>
      <c r="P90" s="608">
        <f>EmpDetail!D89</f>
        <v>0</v>
      </c>
      <c r="Q90" s="639">
        <f>EmpDetail!E89</f>
        <v>0</v>
      </c>
      <c r="R90" s="191" t="e">
        <f t="shared" si="1"/>
        <v>#NUM!</v>
      </c>
      <c r="S90" s="658">
        <f>EmpDetail!K89</f>
        <v>0</v>
      </c>
      <c r="T90" s="658">
        <f>EmpDetail!J89</f>
        <v>0</v>
      </c>
    </row>
    <row r="91" spans="13:20">
      <c r="M91" s="467">
        <v>87</v>
      </c>
      <c r="N91" s="608">
        <f>EmpDetail!B90</f>
        <v>0</v>
      </c>
      <c r="O91" s="608">
        <f>EmpDetail!C90</f>
        <v>0</v>
      </c>
      <c r="P91" s="608">
        <f>EmpDetail!D90</f>
        <v>0</v>
      </c>
      <c r="Q91" s="639">
        <f>EmpDetail!E90</f>
        <v>0</v>
      </c>
      <c r="R91" s="191" t="e">
        <f t="shared" si="1"/>
        <v>#NUM!</v>
      </c>
      <c r="S91" s="658">
        <f>EmpDetail!K90</f>
        <v>0</v>
      </c>
      <c r="T91" s="658">
        <f>EmpDetail!J90</f>
        <v>0</v>
      </c>
    </row>
    <row r="92" spans="13:20">
      <c r="M92" s="467">
        <v>88</v>
      </c>
      <c r="N92" s="608">
        <f>EmpDetail!B91</f>
        <v>0</v>
      </c>
      <c r="O92" s="608">
        <f>EmpDetail!C91</f>
        <v>0</v>
      </c>
      <c r="P92" s="608">
        <f>EmpDetail!D91</f>
        <v>0</v>
      </c>
      <c r="Q92" s="639">
        <f>EmpDetail!E91</f>
        <v>0</v>
      </c>
      <c r="R92" s="191" t="e">
        <f t="shared" si="1"/>
        <v>#NUM!</v>
      </c>
      <c r="S92" s="658">
        <f>EmpDetail!K91</f>
        <v>0</v>
      </c>
      <c r="T92" s="658">
        <f>EmpDetail!J91</f>
        <v>0</v>
      </c>
    </row>
    <row r="93" spans="13:20">
      <c r="M93" s="467">
        <v>89</v>
      </c>
      <c r="N93" s="608">
        <f>EmpDetail!B92</f>
        <v>0</v>
      </c>
      <c r="O93" s="608">
        <f>EmpDetail!C92</f>
        <v>0</v>
      </c>
      <c r="P93" s="608">
        <f>EmpDetail!D92</f>
        <v>0</v>
      </c>
      <c r="Q93" s="639">
        <f>EmpDetail!E92</f>
        <v>0</v>
      </c>
      <c r="R93" s="191" t="e">
        <f t="shared" si="1"/>
        <v>#NUM!</v>
      </c>
      <c r="S93" s="658">
        <f>EmpDetail!K92</f>
        <v>0</v>
      </c>
      <c r="T93" s="658">
        <f>EmpDetail!J92</f>
        <v>0</v>
      </c>
    </row>
    <row r="94" spans="13:20">
      <c r="M94" s="467">
        <v>90</v>
      </c>
      <c r="N94" s="608">
        <f>EmpDetail!B93</f>
        <v>0</v>
      </c>
      <c r="O94" s="608">
        <f>EmpDetail!C93</f>
        <v>0</v>
      </c>
      <c r="P94" s="608">
        <f>EmpDetail!D93</f>
        <v>0</v>
      </c>
      <c r="Q94" s="639">
        <f>EmpDetail!E93</f>
        <v>0</v>
      </c>
      <c r="R94" s="191" t="e">
        <f t="shared" si="1"/>
        <v>#NUM!</v>
      </c>
      <c r="S94" s="658">
        <f>EmpDetail!K93</f>
        <v>0</v>
      </c>
      <c r="T94" s="658">
        <f>EmpDetail!J93</f>
        <v>0</v>
      </c>
    </row>
    <row r="95" spans="13:20">
      <c r="M95" s="467">
        <v>91</v>
      </c>
      <c r="N95" s="608">
        <f>EmpDetail!B94</f>
        <v>0</v>
      </c>
      <c r="O95" s="608">
        <f>EmpDetail!C94</f>
        <v>0</v>
      </c>
      <c r="P95" s="608">
        <f>EmpDetail!D94</f>
        <v>0</v>
      </c>
      <c r="Q95" s="639">
        <f>EmpDetail!E94</f>
        <v>0</v>
      </c>
      <c r="R95" s="191" t="e">
        <f t="shared" si="1"/>
        <v>#NUM!</v>
      </c>
      <c r="S95" s="658">
        <f>EmpDetail!K94</f>
        <v>0</v>
      </c>
      <c r="T95" s="658">
        <f>EmpDetail!J94</f>
        <v>0</v>
      </c>
    </row>
    <row r="96" spans="13:20">
      <c r="M96" s="467">
        <v>92</v>
      </c>
      <c r="N96" s="608">
        <f>EmpDetail!B95</f>
        <v>0</v>
      </c>
      <c r="O96" s="608">
        <f>EmpDetail!C95</f>
        <v>0</v>
      </c>
      <c r="P96" s="608">
        <f>EmpDetail!D95</f>
        <v>0</v>
      </c>
      <c r="Q96" s="639">
        <f>EmpDetail!E95</f>
        <v>0</v>
      </c>
      <c r="R96" s="191" t="e">
        <f t="shared" si="1"/>
        <v>#NUM!</v>
      </c>
      <c r="S96" s="658">
        <f>EmpDetail!K95</f>
        <v>0</v>
      </c>
      <c r="T96" s="658">
        <f>EmpDetail!J95</f>
        <v>0</v>
      </c>
    </row>
    <row r="97" spans="13:20">
      <c r="M97" s="467">
        <v>93</v>
      </c>
      <c r="N97" s="608">
        <f>EmpDetail!B96</f>
        <v>0</v>
      </c>
      <c r="O97" s="608">
        <f>EmpDetail!C96</f>
        <v>0</v>
      </c>
      <c r="P97" s="608">
        <f>EmpDetail!D96</f>
        <v>0</v>
      </c>
      <c r="Q97" s="639">
        <f>EmpDetail!E96</f>
        <v>0</v>
      </c>
      <c r="R97" s="191" t="e">
        <f t="shared" si="1"/>
        <v>#NUM!</v>
      </c>
      <c r="S97" s="658">
        <f>EmpDetail!K96</f>
        <v>0</v>
      </c>
      <c r="T97" s="658">
        <f>EmpDetail!J96</f>
        <v>0</v>
      </c>
    </row>
    <row r="98" spans="13:20">
      <c r="M98" s="467">
        <v>94</v>
      </c>
      <c r="N98" s="608">
        <f>EmpDetail!B97</f>
        <v>0</v>
      </c>
      <c r="O98" s="608">
        <f>EmpDetail!C97</f>
        <v>0</v>
      </c>
      <c r="P98" s="608">
        <f>EmpDetail!D97</f>
        <v>0</v>
      </c>
      <c r="Q98" s="639">
        <f>EmpDetail!E97</f>
        <v>0</v>
      </c>
      <c r="R98" s="191" t="e">
        <f t="shared" si="1"/>
        <v>#NUM!</v>
      </c>
      <c r="S98" s="658">
        <f>EmpDetail!K97</f>
        <v>0</v>
      </c>
      <c r="T98" s="658">
        <f>EmpDetail!J97</f>
        <v>0</v>
      </c>
    </row>
    <row r="99" spans="13:20">
      <c r="M99" s="467">
        <v>95</v>
      </c>
      <c r="N99" s="608">
        <f>EmpDetail!B98</f>
        <v>0</v>
      </c>
      <c r="O99" s="608">
        <f>EmpDetail!C98</f>
        <v>0</v>
      </c>
      <c r="P99" s="608">
        <f>EmpDetail!D98</f>
        <v>0</v>
      </c>
      <c r="Q99" s="639">
        <f>EmpDetail!E98</f>
        <v>0</v>
      </c>
      <c r="R99" s="191" t="e">
        <f t="shared" si="1"/>
        <v>#NUM!</v>
      </c>
      <c r="S99" s="658">
        <f>EmpDetail!K98</f>
        <v>0</v>
      </c>
      <c r="T99" s="658">
        <f>EmpDetail!J98</f>
        <v>0</v>
      </c>
    </row>
    <row r="100" spans="13:20">
      <c r="M100" s="467">
        <v>96</v>
      </c>
      <c r="N100" s="608">
        <f>EmpDetail!B99</f>
        <v>0</v>
      </c>
      <c r="O100" s="608">
        <f>EmpDetail!C99</f>
        <v>0</v>
      </c>
      <c r="P100" s="608">
        <f>EmpDetail!D99</f>
        <v>0</v>
      </c>
      <c r="Q100" s="639">
        <f>EmpDetail!E99</f>
        <v>0</v>
      </c>
      <c r="R100" s="191" t="e">
        <f t="shared" si="1"/>
        <v>#NUM!</v>
      </c>
      <c r="S100" s="658">
        <f>EmpDetail!K99</f>
        <v>0</v>
      </c>
      <c r="T100" s="658">
        <f>EmpDetail!J99</f>
        <v>0</v>
      </c>
    </row>
    <row r="101" spans="13:20">
      <c r="M101" s="467">
        <v>97</v>
      </c>
      <c r="N101" s="608">
        <f>EmpDetail!B100</f>
        <v>0</v>
      </c>
      <c r="O101" s="608">
        <f>EmpDetail!C100</f>
        <v>0</v>
      </c>
      <c r="P101" s="608">
        <f>EmpDetail!D100</f>
        <v>0</v>
      </c>
      <c r="Q101" s="639">
        <f>EmpDetail!E100</f>
        <v>0</v>
      </c>
      <c r="R101" s="191" t="e">
        <f t="shared" si="1"/>
        <v>#NUM!</v>
      </c>
      <c r="S101" s="658">
        <f>EmpDetail!K100</f>
        <v>0</v>
      </c>
      <c r="T101" s="658">
        <f>EmpDetail!J100</f>
        <v>0</v>
      </c>
    </row>
    <row r="102" spans="13:20">
      <c r="M102" s="467">
        <v>98</v>
      </c>
      <c r="N102" s="608">
        <f>EmpDetail!B101</f>
        <v>0</v>
      </c>
      <c r="O102" s="608">
        <f>EmpDetail!C101</f>
        <v>0</v>
      </c>
      <c r="P102" s="608">
        <f>EmpDetail!D101</f>
        <v>0</v>
      </c>
      <c r="Q102" s="639">
        <f>EmpDetail!E101</f>
        <v>0</v>
      </c>
      <c r="R102" s="191" t="e">
        <f t="shared" si="1"/>
        <v>#NUM!</v>
      </c>
      <c r="S102" s="658">
        <f>EmpDetail!K101</f>
        <v>0</v>
      </c>
      <c r="T102" s="658">
        <f>EmpDetail!J101</f>
        <v>0</v>
      </c>
    </row>
    <row r="103" spans="13:20">
      <c r="M103" s="467">
        <v>99</v>
      </c>
      <c r="N103" s="608">
        <f>EmpDetail!B102</f>
        <v>0</v>
      </c>
      <c r="O103" s="608">
        <f>EmpDetail!C102</f>
        <v>0</v>
      </c>
      <c r="P103" s="608">
        <f>EmpDetail!D102</f>
        <v>0</v>
      </c>
      <c r="Q103" s="639">
        <f>EmpDetail!E102</f>
        <v>0</v>
      </c>
      <c r="R103" s="191" t="e">
        <f t="shared" si="1"/>
        <v>#NUM!</v>
      </c>
      <c r="S103" s="658">
        <f>EmpDetail!K102</f>
        <v>0</v>
      </c>
      <c r="T103" s="658">
        <f>EmpDetail!J102</f>
        <v>0</v>
      </c>
    </row>
    <row r="104" spans="13:20">
      <c r="M104" s="467">
        <v>100</v>
      </c>
      <c r="N104" s="608">
        <f>EmpDetail!B103</f>
        <v>0</v>
      </c>
      <c r="O104" s="608">
        <f>EmpDetail!C103</f>
        <v>0</v>
      </c>
      <c r="P104" s="608">
        <f>EmpDetail!D103</f>
        <v>0</v>
      </c>
      <c r="Q104" s="639">
        <f>EmpDetail!E103</f>
        <v>0</v>
      </c>
      <c r="R104" s="191" t="e">
        <f t="shared" si="1"/>
        <v>#NUM!</v>
      </c>
      <c r="S104" s="658">
        <f>EmpDetail!K103</f>
        <v>0</v>
      </c>
      <c r="T104" s="658">
        <f>EmpDetail!J103</f>
        <v>0</v>
      </c>
    </row>
  </sheetData>
  <sheetProtection password="87C9" sheet="1" objects="1" scenarios="1"/>
  <protectedRanges>
    <protectedRange sqref="G30:H30" name="Range11"/>
    <protectedRange sqref="G19:I19" name="Range9"/>
    <protectedRange sqref="E14:G14" name="Range7"/>
    <protectedRange sqref="H8:I8" name="Range5"/>
    <protectedRange sqref="K6" name="Range3"/>
    <protectedRange sqref="D3:F3" name="Range1"/>
    <protectedRange sqref="F6:H6" name="Range2"/>
    <protectedRange sqref="C7:D7" name="Range4"/>
    <protectedRange sqref="E11:F12" name="Range6"/>
    <protectedRange sqref="C17:I18" name="Range8"/>
    <protectedRange sqref="D21:H23" name="Range10"/>
  </protectedRanges>
  <mergeCells count="52">
    <mergeCell ref="J5:L5"/>
    <mergeCell ref="E12:F12"/>
    <mergeCell ref="C18:I18"/>
    <mergeCell ref="G19:I19"/>
    <mergeCell ref="B32:C32"/>
    <mergeCell ref="A23:C23"/>
    <mergeCell ref="D23:G23"/>
    <mergeCell ref="C16:D16"/>
    <mergeCell ref="E16:I16"/>
    <mergeCell ref="C17:I17"/>
    <mergeCell ref="A18:B18"/>
    <mergeCell ref="A19:F19"/>
    <mergeCell ref="A20:F20"/>
    <mergeCell ref="A21:C21"/>
    <mergeCell ref="D21:H21"/>
    <mergeCell ref="A22:C22"/>
    <mergeCell ref="E33:I33"/>
    <mergeCell ref="E34:I34"/>
    <mergeCell ref="F25:G25"/>
    <mergeCell ref="A28:I28"/>
    <mergeCell ref="F29:H29"/>
    <mergeCell ref="C30:D30"/>
    <mergeCell ref="E30:F30"/>
    <mergeCell ref="G30:H30"/>
    <mergeCell ref="D22:G22"/>
    <mergeCell ref="A13:D13"/>
    <mergeCell ref="F13:G13"/>
    <mergeCell ref="A14:D14"/>
    <mergeCell ref="E14:G14"/>
    <mergeCell ref="A15:B15"/>
    <mergeCell ref="C15:D15"/>
    <mergeCell ref="E15:I15"/>
    <mergeCell ref="A12:D12"/>
    <mergeCell ref="A6:E6"/>
    <mergeCell ref="F6:H6"/>
    <mergeCell ref="A7:B7"/>
    <mergeCell ref="C7:D7"/>
    <mergeCell ref="A8:G8"/>
    <mergeCell ref="H8:I8"/>
    <mergeCell ref="A10:D10"/>
    <mergeCell ref="E10:G10"/>
    <mergeCell ref="A11:D11"/>
    <mergeCell ref="E11:F11"/>
    <mergeCell ref="G11:I11"/>
    <mergeCell ref="A1:I1"/>
    <mergeCell ref="A3:C3"/>
    <mergeCell ref="D3:F3"/>
    <mergeCell ref="H3:I5"/>
    <mergeCell ref="A4:C4"/>
    <mergeCell ref="D4:F4"/>
    <mergeCell ref="A5:C5"/>
    <mergeCell ref="D5:F5"/>
  </mergeCells>
  <pageMargins left="0.44" right="0.19" top="0.75" bottom="0.75" header="0.3" footer="0.3"/>
  <pageSetup paperSize="9" orientation="portrait" blackAndWhite="1" verticalDpi="0" r:id="rId1"/>
  <drawing r:id="rId2"/>
</worksheet>
</file>

<file path=xl/worksheets/sheet63.xml><?xml version="1.0" encoding="utf-8"?>
<worksheet xmlns="http://schemas.openxmlformats.org/spreadsheetml/2006/main" xmlns:r="http://schemas.openxmlformats.org/officeDocument/2006/relationships">
  <sheetPr codeName="Sheet63"/>
  <dimension ref="A1:W104"/>
  <sheetViews>
    <sheetView showGridLines="0" showRowColHeaders="0" workbookViewId="0">
      <selection activeCell="F7" sqref="F7"/>
    </sheetView>
  </sheetViews>
  <sheetFormatPr defaultRowHeight="14.4"/>
  <cols>
    <col min="1" max="1" width="10.44140625" customWidth="1"/>
    <col min="2" max="2" width="16.33203125" customWidth="1"/>
    <col min="3" max="3" width="10.33203125" customWidth="1"/>
    <col min="4" max="4" width="12.33203125" customWidth="1"/>
    <col min="5" max="5" width="16" customWidth="1"/>
    <col min="6" max="6" width="14.5546875" customWidth="1"/>
    <col min="7" max="7" width="19.88671875" customWidth="1"/>
    <col min="13" max="15" width="0" hidden="1" customWidth="1"/>
    <col min="16" max="18" width="9.109375" hidden="1" customWidth="1"/>
    <col min="19" max="20" width="0" hidden="1" customWidth="1"/>
    <col min="21" max="21" width="9.33203125" hidden="1" customWidth="1"/>
  </cols>
  <sheetData>
    <row r="1" spans="1:23" ht="22.8">
      <c r="A1" s="1944" t="s">
        <v>1456</v>
      </c>
      <c r="B1" s="1944"/>
      <c r="C1" s="1944"/>
      <c r="D1" s="1944"/>
      <c r="E1" s="1944"/>
      <c r="F1" s="1944"/>
      <c r="G1" s="1944"/>
    </row>
    <row r="2" spans="1:23" ht="21">
      <c r="A2" s="2198" t="s">
        <v>1457</v>
      </c>
      <c r="B2" s="2198"/>
      <c r="C2" s="2198"/>
      <c r="D2" s="2198"/>
      <c r="E2" s="2198"/>
      <c r="F2" s="2198"/>
      <c r="G2" s="2198"/>
    </row>
    <row r="3" spans="1:23" ht="18">
      <c r="A3" s="669" t="s">
        <v>1458</v>
      </c>
      <c r="B3" s="669"/>
      <c r="C3" s="2199" t="str">
        <f>P4</f>
        <v>राउप्रावि सोंदीफल</v>
      </c>
      <c r="D3" s="2200"/>
      <c r="E3" s="2201"/>
      <c r="F3" s="669" t="s">
        <v>1459</v>
      </c>
      <c r="G3" s="1118" t="str">
        <f>O4</f>
        <v>प्रबोधक</v>
      </c>
    </row>
    <row r="4" spans="1:23" ht="24.75" customHeight="1">
      <c r="A4" s="669" t="s">
        <v>1460</v>
      </c>
      <c r="B4" s="670"/>
      <c r="C4" s="2202" t="str">
        <f>N4</f>
        <v>jken;ky xqtZj</v>
      </c>
      <c r="D4" s="2203"/>
      <c r="E4" s="2204"/>
      <c r="F4" s="670" t="s">
        <v>1461</v>
      </c>
      <c r="G4" s="698">
        <v>9829456789</v>
      </c>
      <c r="N4" s="609" t="str">
        <f>IF(ISNA(VLOOKUP($K6,$M$5:$R$104,2,FALSE)),"",VLOOKUP($K6,$M$5:$R$104,2,FALSE))</f>
        <v>jken;ky xqtZj</v>
      </c>
      <c r="O4" s="609" t="str">
        <f>IF(ISNA(VLOOKUP($K6,$M$5:$R$104,3,FALSE)),"",VLOOKUP($K6,$M$5:$R$104,3,FALSE))</f>
        <v>प्रबोधक</v>
      </c>
      <c r="P4" s="609" t="str">
        <f>IF(ISNA(VLOOKUP($K6,$M$5:$R$104,4,FALSE)),"",VLOOKUP($K6,$M$5:$R$104,4,FALSE))</f>
        <v>राउप्रावि सोंदीफल</v>
      </c>
      <c r="Q4" s="640">
        <f>IF(ISNA(VLOOKUP($K6,$M$5:$R$104,5,FALSE)),"",VLOOKUP($K6,$M$5:$R$104,5,FALSE))</f>
        <v>28355</v>
      </c>
      <c r="R4" s="640">
        <f>IF(ISNA(VLOOKUP($K6,$M$5:$R$104,6,FALSE)),"",VLOOKUP($K6,$M$5:$R$104,6,FALSE))</f>
        <v>50283</v>
      </c>
      <c r="S4" s="659">
        <f>IF(ISNA(VLOOKUP($K6,$M$5:$T$104,7,FALSE)),"",VLOOKUP($K6,$M$5:$T$104,7,FALSE))</f>
        <v>45100</v>
      </c>
      <c r="T4" s="659" t="str">
        <f>IF(ISNA(VLOOKUP($K6,$M$5:$T$104,8,FALSE)),"",VLOOKUP($K6,$M$5:$T$104,8,FALSE))</f>
        <v>L-11</v>
      </c>
      <c r="U4" s="640">
        <f>IF(ISNA(VLOOKUP($K6,$M$5:$U$104,9,FALSE)),"",VLOOKUP($K6,$M$5:$U$104,9,FALSE))</f>
        <v>0</v>
      </c>
    </row>
    <row r="5" spans="1:23" ht="22.5" customHeight="1">
      <c r="A5" s="2226" t="s">
        <v>1564</v>
      </c>
      <c r="B5" s="2227"/>
      <c r="C5" s="2205" t="s">
        <v>2909</v>
      </c>
      <c r="D5" s="2206"/>
      <c r="E5" s="2207"/>
      <c r="F5" s="670" t="s">
        <v>457</v>
      </c>
      <c r="G5" s="671">
        <f>Q4</f>
        <v>28355</v>
      </c>
      <c r="J5" s="2223" t="s">
        <v>1524</v>
      </c>
      <c r="K5" s="2224"/>
      <c r="L5" s="2225"/>
      <c r="M5">
        <v>1</v>
      </c>
      <c r="N5" s="608" t="str">
        <f>EmpDetail!B4</f>
        <v>fd'ku yky cSjok</v>
      </c>
      <c r="O5" s="608" t="str">
        <f>EmpDetail!C4</f>
        <v>प्रधानाचार्य</v>
      </c>
      <c r="P5" s="608" t="str">
        <f>EmpDetail!D4</f>
        <v>राउमावि चौगाई</v>
      </c>
      <c r="Q5" s="639">
        <f>EmpDetail!E4</f>
        <v>22656</v>
      </c>
      <c r="R5" s="191">
        <f>IF(Q5="","",DATE(YEAR(Q5-1)+60,(MONTH(Q5-1))+1,0))</f>
        <v>44592</v>
      </c>
      <c r="S5" s="658">
        <f>EmpDetail!K4</f>
        <v>95900</v>
      </c>
      <c r="T5" s="658" t="str">
        <f>EmpDetail!J4</f>
        <v>L-16</v>
      </c>
      <c r="U5" s="639">
        <f>EmpDetail!F4</f>
        <v>0</v>
      </c>
    </row>
    <row r="6" spans="1:23" ht="20.25" customHeight="1">
      <c r="A6" s="669" t="s">
        <v>1462</v>
      </c>
      <c r="B6" s="670"/>
      <c r="C6" s="2195" t="s">
        <v>1536</v>
      </c>
      <c r="D6" s="2196"/>
      <c r="E6" s="2197"/>
      <c r="F6" s="670" t="s">
        <v>1463</v>
      </c>
      <c r="G6" s="700">
        <f>R4</f>
        <v>50283</v>
      </c>
      <c r="K6" s="504">
        <v>22</v>
      </c>
      <c r="M6" s="467">
        <v>2</v>
      </c>
      <c r="N6" s="608" t="str">
        <f>EmpDetail!B5</f>
        <v>iwj.k pUn y{kdkj</v>
      </c>
      <c r="O6" s="608" t="str">
        <f>EmpDetail!C5</f>
        <v>व्याख्याता</v>
      </c>
      <c r="P6" s="608" t="str">
        <f>EmpDetail!D5</f>
        <v>राउमावि चौगाई</v>
      </c>
      <c r="Q6" s="639">
        <f>EmpDetail!E5</f>
        <v>26122</v>
      </c>
      <c r="R6" s="191">
        <f t="shared" ref="R6:R69" si="0">IF(Q6="","",DATE(YEAR(Q6-1)+60,(MONTH(Q6-1))+1,0))</f>
        <v>48060</v>
      </c>
      <c r="S6" s="658">
        <f>EmpDetail!K5</f>
        <v>56100</v>
      </c>
      <c r="T6" s="658" t="str">
        <f>EmpDetail!J5</f>
        <v>L-12</v>
      </c>
      <c r="U6" s="639">
        <f>EmpDetail!F5</f>
        <v>0</v>
      </c>
    </row>
    <row r="7" spans="1:23" ht="91.5" customHeight="1">
      <c r="A7" s="2186" t="s">
        <v>1464</v>
      </c>
      <c r="B7" s="2186"/>
      <c r="C7" s="2187" t="s">
        <v>1190</v>
      </c>
      <c r="D7" s="2188"/>
      <c r="E7" s="2189"/>
      <c r="F7" s="672" t="s">
        <v>1465</v>
      </c>
      <c r="G7" s="671">
        <f>U4</f>
        <v>0</v>
      </c>
      <c r="M7" s="467">
        <v>3</v>
      </c>
      <c r="N7" s="608" t="str">
        <f>EmpDetail!B6</f>
        <v>jktsUnz dqekj tSu</v>
      </c>
      <c r="O7" s="608" t="str">
        <f>EmpDetail!C6</f>
        <v>व्याख्याता</v>
      </c>
      <c r="P7" s="608" t="str">
        <f>EmpDetail!D6</f>
        <v>राउमावि चौगाई</v>
      </c>
      <c r="Q7" s="639">
        <f>EmpDetail!E6</f>
        <v>25095</v>
      </c>
      <c r="R7" s="191">
        <f t="shared" si="0"/>
        <v>47026</v>
      </c>
      <c r="S7" s="658">
        <f>EmpDetail!K6</f>
        <v>63100</v>
      </c>
      <c r="T7" s="658" t="str">
        <f>EmpDetail!J6</f>
        <v>L-12</v>
      </c>
      <c r="U7" s="639">
        <f>EmpDetail!F6</f>
        <v>0</v>
      </c>
    </row>
    <row r="8" spans="1:23" ht="41.25" customHeight="1">
      <c r="A8" s="2186" t="s">
        <v>1466</v>
      </c>
      <c r="B8" s="2186"/>
      <c r="C8" s="2190" t="s">
        <v>1190</v>
      </c>
      <c r="D8" s="2191"/>
      <c r="E8" s="2192"/>
      <c r="F8" s="670" t="s">
        <v>1467</v>
      </c>
      <c r="G8" s="407" t="s">
        <v>1468</v>
      </c>
      <c r="M8" s="467">
        <v>4</v>
      </c>
      <c r="N8" s="608" t="str">
        <f>EmpDetail!B7</f>
        <v>fd'ku yky cSjok</v>
      </c>
      <c r="O8" s="608" t="str">
        <f>EmpDetail!C7</f>
        <v>व्याख्याता</v>
      </c>
      <c r="P8" s="608" t="str">
        <f>EmpDetail!D7</f>
        <v>राउमावि चौगाई</v>
      </c>
      <c r="Q8" s="639">
        <f>EmpDetail!E7</f>
        <v>27217</v>
      </c>
      <c r="R8" s="191">
        <f t="shared" si="0"/>
        <v>49156</v>
      </c>
      <c r="S8" s="658">
        <f>EmpDetail!K7</f>
        <v>54500</v>
      </c>
      <c r="T8" s="658" t="str">
        <f>EmpDetail!J7</f>
        <v>L-12</v>
      </c>
      <c r="U8" s="639">
        <f>EmpDetail!F7</f>
        <v>0</v>
      </c>
    </row>
    <row r="9" spans="1:23" ht="54">
      <c r="A9" s="2193" t="s">
        <v>1469</v>
      </c>
      <c r="B9" s="2194"/>
      <c r="C9" s="2187" t="s">
        <v>1190</v>
      </c>
      <c r="D9" s="2188"/>
      <c r="E9" s="2189"/>
      <c r="F9" s="670" t="s">
        <v>1470</v>
      </c>
      <c r="G9" s="397">
        <v>43912</v>
      </c>
      <c r="M9" s="467">
        <v>5</v>
      </c>
      <c r="N9" s="608" t="str">
        <f>EmpDetail!B8</f>
        <v>lR;ukjk;.k 'kekZ</v>
      </c>
      <c r="O9" s="608" t="str">
        <f>EmpDetail!C8</f>
        <v>वरिष्ठ अध्यापक</v>
      </c>
      <c r="P9" s="608" t="str">
        <f>EmpDetail!D8</f>
        <v>राउमावि चौगाई</v>
      </c>
      <c r="Q9" s="639">
        <f>EmpDetail!E8</f>
        <v>22828</v>
      </c>
      <c r="R9" s="191">
        <f t="shared" si="0"/>
        <v>44742</v>
      </c>
      <c r="S9" s="658">
        <f>EmpDetail!K8</f>
        <v>71300</v>
      </c>
      <c r="T9" s="658" t="str">
        <f>EmpDetail!J8</f>
        <v>L-13</v>
      </c>
      <c r="U9" s="639">
        <f>EmpDetail!F8</f>
        <v>0</v>
      </c>
      <c r="W9" s="400"/>
    </row>
    <row r="10" spans="1:23" ht="36">
      <c r="A10" s="2214" t="s">
        <v>1471</v>
      </c>
      <c r="B10" s="2214"/>
      <c r="C10" s="2215" t="s">
        <v>1190</v>
      </c>
      <c r="D10" s="2216"/>
      <c r="E10" s="2217"/>
      <c r="F10" s="670" t="s">
        <v>1472</v>
      </c>
      <c r="G10" s="405" t="s">
        <v>1473</v>
      </c>
      <c r="M10" s="467">
        <v>6</v>
      </c>
      <c r="N10" s="608" t="str">
        <f>EmpDetail!B9</f>
        <v>iq"ik tSu</v>
      </c>
      <c r="O10" s="608" t="str">
        <f>EmpDetail!C9</f>
        <v>वरिष्ठ अध्यापक</v>
      </c>
      <c r="P10" s="608" t="str">
        <f>EmpDetail!D9</f>
        <v>राउमावि चौगाई</v>
      </c>
      <c r="Q10" s="639">
        <f>EmpDetail!E9</f>
        <v>23477</v>
      </c>
      <c r="R10" s="191">
        <f t="shared" si="0"/>
        <v>45412</v>
      </c>
      <c r="S10" s="658">
        <f>EmpDetail!K9</f>
        <v>73400</v>
      </c>
      <c r="T10" s="658" t="str">
        <f>EmpDetail!J9</f>
        <v>L-13</v>
      </c>
      <c r="U10" s="639">
        <f>EmpDetail!F9</f>
        <v>0</v>
      </c>
      <c r="W10" s="400"/>
    </row>
    <row r="11" spans="1:23" ht="36">
      <c r="A11" s="2218" t="s">
        <v>1474</v>
      </c>
      <c r="B11" s="2218"/>
      <c r="C11" s="2187" t="s">
        <v>1190</v>
      </c>
      <c r="D11" s="2188"/>
      <c r="E11" s="2189"/>
      <c r="F11" s="670" t="s">
        <v>1475</v>
      </c>
      <c r="G11" s="404" t="s">
        <v>274</v>
      </c>
      <c r="M11" s="467">
        <v>7</v>
      </c>
      <c r="N11" s="608" t="str">
        <f>EmpDetail!B10</f>
        <v>vk'kkjke eh.kk</v>
      </c>
      <c r="O11" s="608" t="str">
        <f>EmpDetail!C10</f>
        <v>वरिष्ठ अध्यापक</v>
      </c>
      <c r="P11" s="608" t="str">
        <f>EmpDetail!D10</f>
        <v>राउमावि चौगाई</v>
      </c>
      <c r="Q11" s="639">
        <f>EmpDetail!E10</f>
        <v>28652</v>
      </c>
      <c r="R11" s="191">
        <f t="shared" si="0"/>
        <v>50586</v>
      </c>
      <c r="S11" s="658">
        <f>EmpDetail!K10</f>
        <v>52300</v>
      </c>
      <c r="T11" s="658" t="str">
        <f>EmpDetail!J10</f>
        <v>L-11</v>
      </c>
      <c r="U11" s="639">
        <f>EmpDetail!F10</f>
        <v>0</v>
      </c>
      <c r="W11" s="400"/>
    </row>
    <row r="12" spans="1:23" ht="36">
      <c r="A12" s="2219" t="s">
        <v>1476</v>
      </c>
      <c r="B12" s="2220"/>
      <c r="C12" s="673" t="s">
        <v>1477</v>
      </c>
      <c r="D12" s="674" t="s">
        <v>1478</v>
      </c>
      <c r="E12" s="673" t="s">
        <v>397</v>
      </c>
      <c r="F12" s="670" t="s">
        <v>1479</v>
      </c>
      <c r="G12" s="675">
        <f>S4</f>
        <v>45100</v>
      </c>
      <c r="M12" s="467">
        <v>8</v>
      </c>
      <c r="N12" s="608" t="str">
        <f>EmpDetail!B11</f>
        <v>t;iky flag</v>
      </c>
      <c r="O12" s="608" t="str">
        <f>EmpDetail!C11</f>
        <v>वरिष्ठ अध्यापक</v>
      </c>
      <c r="P12" s="608" t="str">
        <f>EmpDetail!D11</f>
        <v>राउमावि चौगाई</v>
      </c>
      <c r="Q12" s="639">
        <f>EmpDetail!E11</f>
        <v>26331</v>
      </c>
      <c r="R12" s="191">
        <f t="shared" si="0"/>
        <v>48273</v>
      </c>
      <c r="S12" s="658">
        <f>EmpDetail!K11</f>
        <v>63100</v>
      </c>
      <c r="T12" s="658" t="str">
        <f>EmpDetail!J11</f>
        <v>L-12</v>
      </c>
      <c r="U12" s="639">
        <f>EmpDetail!F11</f>
        <v>0</v>
      </c>
      <c r="W12" s="401"/>
    </row>
    <row r="13" spans="1:23" ht="20.399999999999999">
      <c r="A13" s="2221"/>
      <c r="B13" s="2222"/>
      <c r="C13" s="699">
        <v>25</v>
      </c>
      <c r="D13" s="699">
        <v>10</v>
      </c>
      <c r="E13" s="699">
        <v>13</v>
      </c>
      <c r="F13" s="670" t="s">
        <v>1434</v>
      </c>
      <c r="G13" s="676" t="str">
        <f>T4</f>
        <v>L-11</v>
      </c>
      <c r="M13" s="467">
        <v>9</v>
      </c>
      <c r="N13" s="608" t="str">
        <f>EmpDetail!B12</f>
        <v>jkeizlkn jsxj</v>
      </c>
      <c r="O13" s="608" t="str">
        <f>EmpDetail!C12</f>
        <v>वरिष्ठ अध्यापक</v>
      </c>
      <c r="P13" s="608" t="str">
        <f>EmpDetail!D12</f>
        <v>राउमावि चौगाई</v>
      </c>
      <c r="Q13" s="639">
        <f>EmpDetail!E12</f>
        <v>28642</v>
      </c>
      <c r="R13" s="191">
        <f t="shared" si="0"/>
        <v>50556</v>
      </c>
      <c r="S13" s="658">
        <f>EmpDetail!K12</f>
        <v>46500</v>
      </c>
      <c r="T13" s="658" t="str">
        <f>EmpDetail!J12</f>
        <v>L-11</v>
      </c>
      <c r="U13" s="639">
        <f>EmpDetail!F12</f>
        <v>0</v>
      </c>
      <c r="W13" s="401"/>
    </row>
    <row r="14" spans="1:23" ht="51.75" customHeight="1">
      <c r="A14" s="2244" t="s">
        <v>1480</v>
      </c>
      <c r="B14" s="2244"/>
      <c r="C14" s="2245" t="s">
        <v>1190</v>
      </c>
      <c r="D14" s="2246"/>
      <c r="E14" s="2247"/>
      <c r="F14" s="677" t="s">
        <v>1481</v>
      </c>
      <c r="G14" s="668" t="s">
        <v>1482</v>
      </c>
      <c r="M14" s="467">
        <v>10</v>
      </c>
      <c r="N14" s="608" t="str">
        <f>EmpDetail!B13</f>
        <v>egsUnz dqekj tkV</v>
      </c>
      <c r="O14" s="608" t="str">
        <f>EmpDetail!C13</f>
        <v>शारीरिक शिक्षक</v>
      </c>
      <c r="P14" s="608" t="str">
        <f>EmpDetail!D13</f>
        <v>राउमावि चौगाई</v>
      </c>
      <c r="Q14" s="639">
        <f>EmpDetail!E13</f>
        <v>27789</v>
      </c>
      <c r="R14" s="191">
        <f t="shared" si="0"/>
        <v>49705</v>
      </c>
      <c r="S14" s="658">
        <f>EmpDetail!K13</f>
        <v>61300</v>
      </c>
      <c r="T14" s="658" t="str">
        <f>EmpDetail!J13</f>
        <v>L-12</v>
      </c>
      <c r="U14" s="639">
        <f>EmpDetail!F13</f>
        <v>0</v>
      </c>
      <c r="W14" s="401"/>
    </row>
    <row r="15" spans="1:23" ht="36">
      <c r="A15" s="2234" t="s">
        <v>1483</v>
      </c>
      <c r="B15" s="2235"/>
      <c r="C15" s="2236">
        <v>44390</v>
      </c>
      <c r="D15" s="2237"/>
      <c r="E15" s="2238"/>
      <c r="F15" s="678" t="s">
        <v>1484</v>
      </c>
      <c r="G15" s="403">
        <v>44439</v>
      </c>
      <c r="M15" s="467">
        <v>11</v>
      </c>
      <c r="N15" s="608" t="str">
        <f>EmpDetail!B14</f>
        <v>NksVw yky jsxj</v>
      </c>
      <c r="O15" s="608" t="str">
        <f>EmpDetail!C14</f>
        <v>अध्यापक ग्रेड III</v>
      </c>
      <c r="P15" s="608" t="str">
        <f>EmpDetail!D14</f>
        <v>राउमावि चौगाई</v>
      </c>
      <c r="Q15" s="639">
        <f>EmpDetail!E14</f>
        <v>24663</v>
      </c>
      <c r="R15" s="191">
        <f t="shared" si="0"/>
        <v>46599</v>
      </c>
      <c r="S15" s="658">
        <f>EmpDetail!K14</f>
        <v>65200</v>
      </c>
      <c r="T15" s="658" t="str">
        <f>EmpDetail!J14</f>
        <v>L-13</v>
      </c>
      <c r="U15" s="639">
        <f>EmpDetail!F14</f>
        <v>0</v>
      </c>
      <c r="W15" s="408"/>
    </row>
    <row r="16" spans="1:23" ht="21">
      <c r="A16" s="2239" t="s">
        <v>794</v>
      </c>
      <c r="B16" s="2231" t="s">
        <v>1194</v>
      </c>
      <c r="C16" s="2239" t="s">
        <v>1485</v>
      </c>
      <c r="D16" s="2241" t="s">
        <v>1486</v>
      </c>
      <c r="E16" s="2242"/>
      <c r="F16" s="2243"/>
      <c r="G16" s="2231" t="s">
        <v>1487</v>
      </c>
      <c r="M16" s="467">
        <v>12</v>
      </c>
      <c r="N16" s="608" t="str">
        <f>EmpDetail!B15</f>
        <v>dUgS;k yky egkoj</v>
      </c>
      <c r="O16" s="608" t="str">
        <f>EmpDetail!C15</f>
        <v>अध्यापक ग्रेड III</v>
      </c>
      <c r="P16" s="608" t="str">
        <f>EmpDetail!D15</f>
        <v>राउमावि चौगाई</v>
      </c>
      <c r="Q16" s="639">
        <f>EmpDetail!E15</f>
        <v>22741</v>
      </c>
      <c r="R16" s="191">
        <f t="shared" si="0"/>
        <v>44681</v>
      </c>
      <c r="S16" s="658">
        <f>EmpDetail!K15</f>
        <v>65200</v>
      </c>
      <c r="T16" s="658" t="str">
        <f>EmpDetail!J15</f>
        <v>L-13</v>
      </c>
      <c r="U16" s="639">
        <f>EmpDetail!F15</f>
        <v>0</v>
      </c>
      <c r="W16" s="408"/>
    </row>
    <row r="17" spans="1:23" ht="21">
      <c r="A17" s="2240"/>
      <c r="B17" s="2232"/>
      <c r="C17" s="2240"/>
      <c r="D17" s="679" t="s">
        <v>1488</v>
      </c>
      <c r="E17" s="680" t="s">
        <v>575</v>
      </c>
      <c r="F17" s="679" t="s">
        <v>1488</v>
      </c>
      <c r="G17" s="2232"/>
      <c r="M17" s="467">
        <v>13</v>
      </c>
      <c r="N17" s="608" t="str">
        <f>EmpDetail!B16</f>
        <v>prqHkqZt tkV</v>
      </c>
      <c r="O17" s="608" t="str">
        <f>EmpDetail!C16</f>
        <v>अध्यापक ग्रेड III</v>
      </c>
      <c r="P17" s="608" t="str">
        <f>EmpDetail!D16</f>
        <v>राउमावि चौगाई</v>
      </c>
      <c r="Q17" s="639">
        <f>EmpDetail!E16</f>
        <v>27854</v>
      </c>
      <c r="R17" s="191">
        <f t="shared" si="0"/>
        <v>49795</v>
      </c>
      <c r="S17" s="658">
        <f>EmpDetail!K16</f>
        <v>52300</v>
      </c>
      <c r="T17" s="658" t="str">
        <f>EmpDetail!J16</f>
        <v>L-11</v>
      </c>
      <c r="U17" s="639">
        <f>EmpDetail!F16</f>
        <v>38455</v>
      </c>
      <c r="W17" s="408"/>
    </row>
    <row r="18" spans="1:23" ht="21">
      <c r="A18" s="394">
        <v>1</v>
      </c>
      <c r="B18" s="395" t="s">
        <v>1489</v>
      </c>
      <c r="C18" s="396" t="s">
        <v>1327</v>
      </c>
      <c r="D18" s="397" t="s">
        <v>1490</v>
      </c>
      <c r="E18" s="394" t="s">
        <v>575</v>
      </c>
      <c r="F18" s="398" t="s">
        <v>1491</v>
      </c>
      <c r="G18" s="399" t="s">
        <v>1190</v>
      </c>
      <c r="M18" s="467">
        <v>14</v>
      </c>
      <c r="N18" s="608" t="str">
        <f>EmpDetail!B17</f>
        <v>vklsQk [kku</v>
      </c>
      <c r="O18" s="608" t="str">
        <f>EmpDetail!C17</f>
        <v>अध्यापक ग्रेड III</v>
      </c>
      <c r="P18" s="608" t="str">
        <f>EmpDetail!D17</f>
        <v>राउमावि चौगाई</v>
      </c>
      <c r="Q18" s="639">
        <f>EmpDetail!E17</f>
        <v>25943</v>
      </c>
      <c r="R18" s="191">
        <f t="shared" si="0"/>
        <v>47879</v>
      </c>
      <c r="S18" s="658">
        <f>EmpDetail!K17</f>
        <v>52300</v>
      </c>
      <c r="T18" s="658" t="str">
        <f>EmpDetail!J17</f>
        <v>L-11</v>
      </c>
      <c r="U18" s="639">
        <f>EmpDetail!F17</f>
        <v>0</v>
      </c>
    </row>
    <row r="19" spans="1:23" ht="21">
      <c r="A19" s="394">
        <v>2</v>
      </c>
      <c r="B19" s="395" t="s">
        <v>1489</v>
      </c>
      <c r="C19" s="396" t="s">
        <v>1327</v>
      </c>
      <c r="D19" s="397" t="s">
        <v>1492</v>
      </c>
      <c r="E19" s="394" t="s">
        <v>575</v>
      </c>
      <c r="F19" s="398" t="s">
        <v>1493</v>
      </c>
      <c r="G19" s="399" t="s">
        <v>1190</v>
      </c>
      <c r="M19" s="467">
        <v>15</v>
      </c>
      <c r="N19" s="608" t="str">
        <f>EmpDetail!B18</f>
        <v>lq'khyk cSjok</v>
      </c>
      <c r="O19" s="608" t="str">
        <f>EmpDetail!C18</f>
        <v>कनिष्ठ सहायक</v>
      </c>
      <c r="P19" s="608" t="str">
        <f>EmpDetail!D18</f>
        <v>राउमावि चौगाई</v>
      </c>
      <c r="Q19" s="639">
        <f>EmpDetail!E18</f>
        <v>34700</v>
      </c>
      <c r="R19" s="191">
        <f t="shared" si="0"/>
        <v>56614</v>
      </c>
      <c r="S19" s="658">
        <f>EmpDetail!K18</f>
        <v>14600</v>
      </c>
      <c r="T19" s="658" t="str">
        <f>EmpDetail!J18</f>
        <v>L-5</v>
      </c>
      <c r="U19" s="639">
        <f>EmpDetail!F18</f>
        <v>0</v>
      </c>
    </row>
    <row r="20" spans="1:23" ht="21">
      <c r="A20" s="681" t="s">
        <v>1494</v>
      </c>
      <c r="B20" s="682"/>
      <c r="C20" s="682"/>
      <c r="D20" s="682"/>
      <c r="E20" s="682"/>
      <c r="F20" s="682"/>
      <c r="G20" s="682"/>
      <c r="M20" s="467">
        <v>16</v>
      </c>
      <c r="N20" s="608" t="str">
        <f>EmpDetail!B19</f>
        <v>txnh'k izlkn rsyh</v>
      </c>
      <c r="O20" s="608" t="str">
        <f>EmpDetail!C19</f>
        <v>सहायक कर्मचारी</v>
      </c>
      <c r="P20" s="608" t="str">
        <f>EmpDetail!D19</f>
        <v>राउमावि चौगाई</v>
      </c>
      <c r="Q20" s="639">
        <f>EmpDetail!E19</f>
        <v>22801</v>
      </c>
      <c r="R20" s="191">
        <f t="shared" si="0"/>
        <v>44742</v>
      </c>
      <c r="S20" s="658">
        <f>EmpDetail!K19</f>
        <v>34700</v>
      </c>
      <c r="T20" s="658" t="str">
        <f>EmpDetail!J19</f>
        <v>L-5</v>
      </c>
      <c r="U20" s="639">
        <f>EmpDetail!F19</f>
        <v>0</v>
      </c>
    </row>
    <row r="21" spans="1:23" ht="21">
      <c r="A21" s="681" t="s">
        <v>1495</v>
      </c>
      <c r="B21" s="682"/>
      <c r="C21" s="682"/>
      <c r="D21" s="682"/>
      <c r="E21" s="682"/>
      <c r="F21" s="682"/>
      <c r="G21" s="682"/>
      <c r="M21" s="467">
        <v>17</v>
      </c>
      <c r="N21" s="608" t="str">
        <f>EmpDetail!B20</f>
        <v>jfoUnz dqekj tSu</v>
      </c>
      <c r="O21" s="608" t="str">
        <f>EmpDetail!C20</f>
        <v>अध्यापक ग्रेड III</v>
      </c>
      <c r="P21" s="608" t="str">
        <f>EmpDetail!D20</f>
        <v>राउप्रावि मोहिनी</v>
      </c>
      <c r="Q21" s="639">
        <f>EmpDetail!E20</f>
        <v>24708</v>
      </c>
      <c r="R21" s="191">
        <f t="shared" si="0"/>
        <v>46630</v>
      </c>
      <c r="S21" s="658">
        <f>EmpDetail!K20</f>
        <v>65200</v>
      </c>
      <c r="T21" s="658" t="str">
        <f>EmpDetail!J20</f>
        <v>L-12</v>
      </c>
      <c r="U21" s="639">
        <f>EmpDetail!F20</f>
        <v>0</v>
      </c>
    </row>
    <row r="22" spans="1:23" ht="21">
      <c r="A22" s="681" t="s">
        <v>1496</v>
      </c>
      <c r="B22" s="681"/>
      <c r="C22" s="681"/>
      <c r="D22" s="681"/>
      <c r="E22" s="681"/>
      <c r="F22" s="681"/>
      <c r="G22" s="681"/>
      <c r="M22" s="467">
        <v>18</v>
      </c>
      <c r="N22" s="608" t="str">
        <f>EmpDetail!B21</f>
        <v xml:space="preserve"> ';ke lqUnj ckxkSM</v>
      </c>
      <c r="O22" s="608" t="str">
        <f>EmpDetail!C21</f>
        <v>अध्यापक ग्रेड III</v>
      </c>
      <c r="P22" s="608" t="str">
        <f>EmpDetail!D21</f>
        <v>राउप्रावि मोहिनी</v>
      </c>
      <c r="Q22" s="639">
        <f>EmpDetail!E21</f>
        <v>30538</v>
      </c>
      <c r="R22" s="191">
        <f t="shared" si="0"/>
        <v>52474</v>
      </c>
      <c r="S22" s="658">
        <f>EmpDetail!K21</f>
        <v>40300</v>
      </c>
      <c r="T22" s="658" t="str">
        <f>EmpDetail!J21</f>
        <v>L-10</v>
      </c>
      <c r="U22" s="639">
        <f>EmpDetail!F21</f>
        <v>0</v>
      </c>
    </row>
    <row r="23" spans="1:23" ht="21">
      <c r="A23" s="681" t="s">
        <v>1497</v>
      </c>
      <c r="B23" s="681"/>
      <c r="C23" s="681"/>
      <c r="D23" s="681"/>
      <c r="E23" s="681"/>
      <c r="F23" s="681"/>
      <c r="G23" s="681"/>
      <c r="M23" s="467">
        <v>19</v>
      </c>
      <c r="N23" s="608" t="str">
        <f>EmpDetail!B22</f>
        <v>d`".kk 'kekZ</v>
      </c>
      <c r="O23" s="608" t="str">
        <f>EmpDetail!C22</f>
        <v>प्रबोधक</v>
      </c>
      <c r="P23" s="608" t="str">
        <f>EmpDetail!D22</f>
        <v>राउप्रावि मोहिनी</v>
      </c>
      <c r="Q23" s="639">
        <f>EmpDetail!E22</f>
        <v>26517</v>
      </c>
      <c r="R23" s="191">
        <f t="shared" si="0"/>
        <v>48457</v>
      </c>
      <c r="S23" s="658">
        <f>EmpDetail!K22</f>
        <v>45100</v>
      </c>
      <c r="T23" s="658" t="str">
        <f>EmpDetail!J22</f>
        <v>L-11</v>
      </c>
      <c r="U23" s="639">
        <f>EmpDetail!F22</f>
        <v>0</v>
      </c>
    </row>
    <row r="24" spans="1:23" ht="21">
      <c r="A24" s="683" t="s">
        <v>1498</v>
      </c>
      <c r="B24" s="681"/>
      <c r="C24" s="681"/>
      <c r="D24" s="681"/>
      <c r="E24" s="681"/>
      <c r="F24" s="681"/>
      <c r="G24" s="681"/>
      <c r="M24" s="467">
        <v>20</v>
      </c>
      <c r="N24" s="608" t="str">
        <f>EmpDetail!B23</f>
        <v>/keZsUnz pkS/kjh</v>
      </c>
      <c r="O24" s="608" t="str">
        <f>EmpDetail!C23</f>
        <v>अध्यापक ग्रेड III</v>
      </c>
      <c r="P24" s="608" t="str">
        <f>EmpDetail!D23</f>
        <v>राउप्रावि गोरधनपुरा</v>
      </c>
      <c r="Q24" s="639">
        <f>EmpDetail!E23</f>
        <v>32937</v>
      </c>
      <c r="R24" s="191">
        <f t="shared" si="0"/>
        <v>54878</v>
      </c>
      <c r="S24" s="658">
        <f>EmpDetail!K23</f>
        <v>40300</v>
      </c>
      <c r="T24" s="658" t="str">
        <f>EmpDetail!J23</f>
        <v>L-10</v>
      </c>
      <c r="U24" s="639">
        <f>EmpDetail!F23</f>
        <v>0</v>
      </c>
    </row>
    <row r="25" spans="1:23" ht="21">
      <c r="A25" s="681"/>
      <c r="B25" s="681"/>
      <c r="C25" s="681"/>
      <c r="D25" s="681"/>
      <c r="E25" s="681"/>
      <c r="F25" s="681"/>
      <c r="G25" s="681"/>
      <c r="M25" s="467">
        <v>21</v>
      </c>
      <c r="N25" s="608" t="str">
        <f>EmpDetail!B24</f>
        <v>izgykn ekyh</v>
      </c>
      <c r="O25" s="608" t="str">
        <f>EmpDetail!C24</f>
        <v>प्रबोधक</v>
      </c>
      <c r="P25" s="608" t="str">
        <f>EmpDetail!D24</f>
        <v>राउप्रावि गोरधनपुरा</v>
      </c>
      <c r="Q25" s="639">
        <f>EmpDetail!E24</f>
        <v>27248</v>
      </c>
      <c r="R25" s="191">
        <f t="shared" si="0"/>
        <v>49187</v>
      </c>
      <c r="S25" s="658">
        <f>EmpDetail!K24</f>
        <v>46500</v>
      </c>
      <c r="T25" s="658" t="str">
        <f>EmpDetail!J24</f>
        <v>L-11</v>
      </c>
      <c r="U25" s="639">
        <f>EmpDetail!F24</f>
        <v>0</v>
      </c>
    </row>
    <row r="26" spans="1:23" ht="21">
      <c r="A26" s="681"/>
      <c r="B26" s="681"/>
      <c r="C26" s="681"/>
      <c r="D26" s="681"/>
      <c r="E26" s="681"/>
      <c r="F26" s="681"/>
      <c r="G26" s="681"/>
      <c r="M26" s="467">
        <v>22</v>
      </c>
      <c r="N26" s="608" t="str">
        <f>EmpDetail!B25</f>
        <v>jken;ky xqtZj</v>
      </c>
      <c r="O26" s="608" t="str">
        <f>EmpDetail!C25</f>
        <v>प्रबोधक</v>
      </c>
      <c r="P26" s="608" t="str">
        <f>EmpDetail!D25</f>
        <v>राउप्रावि सोंदीफल</v>
      </c>
      <c r="Q26" s="639">
        <f>EmpDetail!E25</f>
        <v>28355</v>
      </c>
      <c r="R26" s="191">
        <f t="shared" si="0"/>
        <v>50283</v>
      </c>
      <c r="S26" s="658">
        <f>EmpDetail!K25</f>
        <v>45100</v>
      </c>
      <c r="T26" s="658" t="str">
        <f>EmpDetail!J25</f>
        <v>L-11</v>
      </c>
      <c r="U26" s="639">
        <f>EmpDetail!F25</f>
        <v>0</v>
      </c>
    </row>
    <row r="27" spans="1:23" ht="21">
      <c r="A27" s="681"/>
      <c r="B27" s="681"/>
      <c r="C27" s="681"/>
      <c r="D27" s="681"/>
      <c r="E27" s="681"/>
      <c r="F27" s="684" t="s">
        <v>1499</v>
      </c>
      <c r="G27" s="681"/>
      <c r="M27" s="467">
        <v>23</v>
      </c>
      <c r="N27" s="608" t="str">
        <f>EmpDetail!B26</f>
        <v>vkSeizdk'k tkV</v>
      </c>
      <c r="O27" s="608" t="str">
        <f>EmpDetail!C26</f>
        <v>अध्यापक ग्रेड III</v>
      </c>
      <c r="P27" s="608" t="str">
        <f>EmpDetail!D26</f>
        <v>राउप्रावि सोंदीफल</v>
      </c>
      <c r="Q27" s="639">
        <f>EmpDetail!E26</f>
        <v>30255</v>
      </c>
      <c r="R27" s="191">
        <f t="shared" si="0"/>
        <v>52170</v>
      </c>
      <c r="S27" s="658">
        <f>EmpDetail!K26</f>
        <v>45100</v>
      </c>
      <c r="T27" s="658" t="str">
        <f>EmpDetail!J26</f>
        <v>L-11</v>
      </c>
      <c r="U27" s="639">
        <f>EmpDetail!F26</f>
        <v>0</v>
      </c>
    </row>
    <row r="28" spans="1:23" ht="21">
      <c r="A28" s="681"/>
      <c r="B28" s="681"/>
      <c r="C28" s="681"/>
      <c r="D28" s="681"/>
      <c r="E28" s="1881" t="str">
        <f>C4</f>
        <v>jken;ky xqtZj</v>
      </c>
      <c r="F28" s="1881"/>
      <c r="G28" s="1881"/>
      <c r="M28" s="467">
        <v>24</v>
      </c>
      <c r="N28" s="608" t="str">
        <f>EmpDetail!B27</f>
        <v>vthr flag</v>
      </c>
      <c r="O28" s="608" t="str">
        <f>EmpDetail!C27</f>
        <v>अध्यापक ग्रेड III</v>
      </c>
      <c r="P28" s="608" t="str">
        <f>EmpDetail!D27</f>
        <v>राप्रावि जानकीवल्लभपुरा</v>
      </c>
      <c r="Q28" s="639">
        <f>EmpDetail!E27</f>
        <v>31997</v>
      </c>
      <c r="R28" s="191">
        <f t="shared" si="0"/>
        <v>53935</v>
      </c>
      <c r="S28" s="658">
        <f>EmpDetail!K27</f>
        <v>40300</v>
      </c>
      <c r="T28" s="658" t="str">
        <f>EmpDetail!J27</f>
        <v>L-10</v>
      </c>
      <c r="U28" s="639">
        <f>EmpDetail!F27</f>
        <v>0</v>
      </c>
    </row>
    <row r="29" spans="1:23" ht="21">
      <c r="A29" s="685"/>
      <c r="B29" s="685"/>
      <c r="C29" s="685"/>
      <c r="D29" s="685"/>
      <c r="E29" s="685"/>
      <c r="F29" s="686"/>
      <c r="G29" s="685"/>
      <c r="M29" s="467">
        <v>25</v>
      </c>
      <c r="N29" s="608" t="str">
        <f>EmpDetail!B28</f>
        <v>eq[rkj eha;k</v>
      </c>
      <c r="O29" s="608" t="str">
        <f>EmpDetail!C28</f>
        <v>प्रबोधक</v>
      </c>
      <c r="P29" s="608" t="str">
        <f>EmpDetail!D28</f>
        <v>राप्रावि जानकीवल्लभपुरा</v>
      </c>
      <c r="Q29" s="639">
        <f>EmpDetail!E28</f>
        <v>27945</v>
      </c>
      <c r="R29" s="191">
        <f t="shared" si="0"/>
        <v>49887</v>
      </c>
      <c r="S29" s="658">
        <f>EmpDetail!K28</f>
        <v>45100</v>
      </c>
      <c r="T29" s="658" t="str">
        <f>EmpDetail!J28</f>
        <v>L-11</v>
      </c>
      <c r="U29" s="639">
        <f>EmpDetail!F28</f>
        <v>0</v>
      </c>
    </row>
    <row r="30" spans="1:23" ht="21">
      <c r="A30" s="685"/>
      <c r="B30" s="685"/>
      <c r="C30" s="685"/>
      <c r="D30" s="685"/>
      <c r="E30" s="685"/>
      <c r="F30" s="686"/>
      <c r="G30" s="685"/>
      <c r="M30" s="467">
        <v>26</v>
      </c>
      <c r="N30" s="608" t="str">
        <f>EmpDetail!B29</f>
        <v xml:space="preserve">eks0 tehy </v>
      </c>
      <c r="O30" s="608" t="str">
        <f>EmpDetail!C29</f>
        <v>प्रबोधक</v>
      </c>
      <c r="P30" s="608" t="str">
        <f>EmpDetail!D29</f>
        <v>राप्रावि रसूलपुरा</v>
      </c>
      <c r="Q30" s="639">
        <f>EmpDetail!E29</f>
        <v>25096</v>
      </c>
      <c r="R30" s="191">
        <f t="shared" si="0"/>
        <v>47026</v>
      </c>
      <c r="S30" s="658">
        <f>EmpDetail!K29</f>
        <v>45100</v>
      </c>
      <c r="T30" s="658" t="str">
        <f>EmpDetail!J29</f>
        <v>L-11</v>
      </c>
      <c r="U30" s="639">
        <f>EmpDetail!F29</f>
        <v>0</v>
      </c>
    </row>
    <row r="31" spans="1:23" ht="21">
      <c r="A31" s="685"/>
      <c r="B31" s="685"/>
      <c r="C31" s="685"/>
      <c r="D31" s="685"/>
      <c r="E31" s="685"/>
      <c r="F31" s="686"/>
      <c r="G31" s="685"/>
      <c r="M31" s="467">
        <v>27</v>
      </c>
      <c r="N31" s="608" t="str">
        <f>EmpDetail!B30</f>
        <v>lkaojey tkV</v>
      </c>
      <c r="O31" s="608" t="str">
        <f>EmpDetail!C30</f>
        <v>अध्यापक ग्रेड III</v>
      </c>
      <c r="P31" s="608" t="str">
        <f>EmpDetail!D30</f>
        <v>राप्रावि रसूलपुरा</v>
      </c>
      <c r="Q31" s="639">
        <f>EmpDetail!E30</f>
        <v>33666</v>
      </c>
      <c r="R31" s="191">
        <f t="shared" si="0"/>
        <v>55609</v>
      </c>
      <c r="S31" s="658">
        <f>EmpDetail!K30</f>
        <v>38000</v>
      </c>
      <c r="T31" s="658" t="str">
        <f>EmpDetail!J30</f>
        <v>L-10</v>
      </c>
      <c r="U31" s="639">
        <f>EmpDetail!F30</f>
        <v>0</v>
      </c>
    </row>
    <row r="32" spans="1:23" ht="21">
      <c r="A32" s="685"/>
      <c r="B32" s="685"/>
      <c r="C32" s="685"/>
      <c r="D32" s="685"/>
      <c r="E32" s="685"/>
      <c r="F32" s="686"/>
      <c r="G32" s="685"/>
      <c r="M32" s="467">
        <v>28</v>
      </c>
      <c r="N32" s="608" t="str">
        <f>EmpDetail!B31</f>
        <v>pkS/kjh eksuk jkekorkj</v>
      </c>
      <c r="O32" s="608" t="str">
        <f>EmpDetail!C31</f>
        <v>अध्यापक ग्रेड III</v>
      </c>
      <c r="P32" s="608" t="str">
        <f>EmpDetail!D31</f>
        <v>राप्रावि मोहिनी ढाणी बाढ</v>
      </c>
      <c r="Q32" s="639">
        <f>EmpDetail!E31</f>
        <v>32878</v>
      </c>
      <c r="R32" s="191">
        <f t="shared" si="0"/>
        <v>54819</v>
      </c>
      <c r="S32" s="658">
        <f>EmpDetail!K31</f>
        <v>38000</v>
      </c>
      <c r="T32" s="658" t="str">
        <f>EmpDetail!J31</f>
        <v>L-10</v>
      </c>
      <c r="U32" s="639">
        <f>EmpDetail!F31</f>
        <v>0</v>
      </c>
    </row>
    <row r="33" spans="1:21" ht="21">
      <c r="A33" s="2233" t="str">
        <f>Master!G2&amp;Master!H2</f>
        <v>कार्यालय&amp;राजकीय उच्च माध्यमिक विद्यालय ]चौगाई]टोंक</v>
      </c>
      <c r="B33" s="2233"/>
      <c r="C33" s="2233"/>
      <c r="D33" s="2233"/>
      <c r="E33" s="2233"/>
      <c r="F33" s="2233"/>
      <c r="G33" s="2233"/>
      <c r="M33" s="467">
        <v>29</v>
      </c>
      <c r="N33" s="608" t="str">
        <f>EmpDetail!B32</f>
        <v>rkjkpUn tk;loky</v>
      </c>
      <c r="O33" s="608" t="str">
        <f>EmpDetail!C32</f>
        <v>प्रबोधक</v>
      </c>
      <c r="P33" s="608" t="str">
        <f>EmpDetail!D32</f>
        <v>राप्रावि मोहिनी ढाणी बाढ</v>
      </c>
      <c r="Q33" s="639">
        <f>EmpDetail!E32</f>
        <v>28075</v>
      </c>
      <c r="R33" s="191">
        <f t="shared" si="0"/>
        <v>50009</v>
      </c>
      <c r="S33" s="658">
        <f>EmpDetail!K32</f>
        <v>41300</v>
      </c>
      <c r="T33" s="658" t="str">
        <f>EmpDetail!J32</f>
        <v>L-11</v>
      </c>
      <c r="U33" s="639">
        <f>EmpDetail!F32</f>
        <v>0</v>
      </c>
    </row>
    <row r="34" spans="1:21" ht="21">
      <c r="A34" s="2233" t="s">
        <v>1500</v>
      </c>
      <c r="B34" s="2233"/>
      <c r="C34" s="2233"/>
      <c r="D34" s="2233"/>
      <c r="E34" s="2233"/>
      <c r="F34" s="2233"/>
      <c r="G34" s="2233"/>
      <c r="M34" s="467">
        <v>30</v>
      </c>
      <c r="N34" s="608" t="str">
        <f>EmpDetail!B33</f>
        <v>jketl ;kno</v>
      </c>
      <c r="O34" s="608" t="str">
        <f>EmpDetail!C33</f>
        <v>अध्यापक ग्रेड III</v>
      </c>
      <c r="P34" s="608" t="str">
        <f>EmpDetail!D33</f>
        <v>राप्रावि बैरवा ढाणी सोन्दीफल</v>
      </c>
      <c r="Q34" s="639">
        <f>EmpDetail!E33</f>
        <v>25731</v>
      </c>
      <c r="R34" s="191">
        <f t="shared" si="0"/>
        <v>47664</v>
      </c>
      <c r="S34" s="658">
        <f>EmpDetail!K33</f>
        <v>63100</v>
      </c>
      <c r="T34" s="658" t="str">
        <f>EmpDetail!J33</f>
        <v>L-12</v>
      </c>
      <c r="U34" s="639">
        <f>EmpDetail!F33</f>
        <v>0</v>
      </c>
    </row>
    <row r="35" spans="1:21" ht="21">
      <c r="A35" s="687" t="s">
        <v>283</v>
      </c>
      <c r="B35" s="688" t="str">
        <f>Master!H3&amp;Master!I3&amp;Master!J3&amp;Master!E3&amp;"/"</f>
        <v>राउमावि/चौगाई/संस्था/2021-22/</v>
      </c>
      <c r="C35" s="689"/>
      <c r="D35" s="689"/>
      <c r="E35" s="689"/>
      <c r="F35" s="690" t="s">
        <v>226</v>
      </c>
      <c r="G35" s="406">
        <f ca="1">TODAY()</f>
        <v>44369</v>
      </c>
      <c r="M35" s="467">
        <v>31</v>
      </c>
      <c r="N35" s="608" t="str">
        <f>EmpDetail!B34</f>
        <v>dtksMey eh.kk</v>
      </c>
      <c r="O35" s="608" t="str">
        <f>EmpDetail!C34</f>
        <v>अध्यापक ग्रेड III</v>
      </c>
      <c r="P35" s="608" t="str">
        <f>EmpDetail!D34</f>
        <v>राप्रावि बैरवा ढाणी सोन्दीफल</v>
      </c>
      <c r="Q35" s="639">
        <f>EmpDetail!E34</f>
        <v>33055</v>
      </c>
      <c r="R35" s="191">
        <f t="shared" si="0"/>
        <v>54969</v>
      </c>
      <c r="S35" s="658">
        <f>EmpDetail!K34</f>
        <v>38000</v>
      </c>
      <c r="T35" s="658" t="str">
        <f>EmpDetail!J34</f>
        <v>L-10</v>
      </c>
      <c r="U35" s="639">
        <f>EmpDetail!F34</f>
        <v>0</v>
      </c>
    </row>
    <row r="36" spans="1:21" ht="21">
      <c r="A36" s="681" t="s">
        <v>1501</v>
      </c>
      <c r="B36" s="681"/>
      <c r="C36" s="681"/>
      <c r="D36" s="681"/>
      <c r="E36" s="681"/>
      <c r="F36" s="681"/>
      <c r="G36" s="681"/>
      <c r="M36" s="467">
        <v>32</v>
      </c>
      <c r="N36" s="608" t="str">
        <f>EmpDetail!B35</f>
        <v>/kaut; xkSRre</v>
      </c>
      <c r="O36" s="608" t="str">
        <f>EmpDetail!C35</f>
        <v>अध्यापक ग्रेड III</v>
      </c>
      <c r="P36" s="608" t="str">
        <f>EmpDetail!D35</f>
        <v>राउप्रावि गोरधनपुरा</v>
      </c>
      <c r="Q36" s="639">
        <f>EmpDetail!E35</f>
        <v>31649</v>
      </c>
      <c r="R36" s="191">
        <f t="shared" si="0"/>
        <v>53570</v>
      </c>
      <c r="S36" s="658">
        <f>EmpDetail!K35</f>
        <v>34800</v>
      </c>
      <c r="T36" s="658" t="str">
        <f>EmpDetail!J35</f>
        <v>L-10</v>
      </c>
      <c r="U36" s="639">
        <f>EmpDetail!F35</f>
        <v>43193</v>
      </c>
    </row>
    <row r="37" spans="1:21" ht="21">
      <c r="A37" s="691" t="s">
        <v>1502</v>
      </c>
      <c r="B37" s="681"/>
      <c r="C37" s="681"/>
      <c r="D37" s="681"/>
      <c r="E37" s="681"/>
      <c r="F37" s="681"/>
      <c r="G37" s="681"/>
      <c r="M37" s="467">
        <v>33</v>
      </c>
      <c r="N37" s="608" t="str">
        <f>EmpDetail!B36</f>
        <v>d`".kk xaxoky</v>
      </c>
      <c r="O37" s="608" t="str">
        <f>EmpDetail!C36</f>
        <v>अध्यापक ग्रेड III</v>
      </c>
      <c r="P37" s="608" t="str">
        <f>EmpDetail!D36</f>
        <v>राउप्रावि गोरधनपुरा</v>
      </c>
      <c r="Q37" s="639">
        <f>EmpDetail!E36</f>
        <v>34870</v>
      </c>
      <c r="R37" s="191">
        <f t="shared" si="0"/>
        <v>56795</v>
      </c>
      <c r="S37" s="658">
        <f>EmpDetail!K36</f>
        <v>33800</v>
      </c>
      <c r="T37" s="658" t="str">
        <f>EmpDetail!J36</f>
        <v>L-10</v>
      </c>
      <c r="U37" s="639">
        <f>EmpDetail!F36</f>
        <v>43455</v>
      </c>
    </row>
    <row r="38" spans="1:21" ht="21">
      <c r="A38" s="681" t="s">
        <v>1503</v>
      </c>
      <c r="B38" s="681"/>
      <c r="C38" s="681"/>
      <c r="D38" s="681"/>
      <c r="E38" s="681"/>
      <c r="F38" s="681"/>
      <c r="G38" s="681"/>
      <c r="M38" s="467">
        <v>34</v>
      </c>
      <c r="N38" s="608" t="str">
        <f>EmpDetail!B37</f>
        <v>n'kjFk dqekj ;kno</v>
      </c>
      <c r="O38" s="608" t="str">
        <f>EmpDetail!C37</f>
        <v>अध्यापक ग्रेड III</v>
      </c>
      <c r="P38" s="608" t="str">
        <f>EmpDetail!D37</f>
        <v>राउप्रावि सोंदीफल</v>
      </c>
      <c r="Q38" s="639">
        <f>EmpDetail!E37</f>
        <v>33239</v>
      </c>
      <c r="R38" s="191">
        <f t="shared" si="0"/>
        <v>55153</v>
      </c>
      <c r="S38" s="658">
        <f>EmpDetail!K37</f>
        <v>23700</v>
      </c>
      <c r="T38" s="658" t="str">
        <f>EmpDetail!J37</f>
        <v>L-10</v>
      </c>
      <c r="U38" s="639">
        <f>EmpDetail!F37</f>
        <v>43372</v>
      </c>
    </row>
    <row r="39" spans="1:21" ht="21">
      <c r="A39" s="681"/>
      <c r="B39" s="681"/>
      <c r="C39" s="681"/>
      <c r="D39" s="681"/>
      <c r="E39" s="681"/>
      <c r="F39" s="1880" t="str">
        <f>Master!B2</f>
        <v>प्रधानाचार्य</v>
      </c>
      <c r="G39" s="1880"/>
      <c r="M39" s="467">
        <v>35</v>
      </c>
      <c r="N39" s="608" t="str">
        <f>EmpDetail!B38</f>
        <v>d`".k yky tkV</v>
      </c>
      <c r="O39" s="608" t="str">
        <f>EmpDetail!C38</f>
        <v>अध्यापक ग्रेड III</v>
      </c>
      <c r="P39" s="608" t="str">
        <f>EmpDetail!D38</f>
        <v>राउप्रावि सोंदीफल</v>
      </c>
      <c r="Q39" s="639">
        <f>EmpDetail!E38</f>
        <v>33072</v>
      </c>
      <c r="R39" s="191">
        <f t="shared" si="0"/>
        <v>55000</v>
      </c>
      <c r="S39" s="658">
        <f>EmpDetail!K38</f>
        <v>33800</v>
      </c>
      <c r="T39" s="658" t="str">
        <f>EmpDetail!J38</f>
        <v>L-10</v>
      </c>
      <c r="U39" s="639">
        <f>EmpDetail!F38</f>
        <v>43375</v>
      </c>
    </row>
    <row r="40" spans="1:21" ht="21">
      <c r="A40" s="685"/>
      <c r="B40" s="685"/>
      <c r="C40" s="685"/>
      <c r="D40" s="685"/>
      <c r="E40" s="685"/>
      <c r="F40" s="1880" t="str">
        <f>Master!B3</f>
        <v xml:space="preserve">राजकीय उच्च माध्यमिक विद्यालय </v>
      </c>
      <c r="G40" s="1880"/>
      <c r="M40" s="467">
        <v>36</v>
      </c>
      <c r="N40" s="608" t="str">
        <f>EmpDetail!B39</f>
        <v>nhisUnz dqekj iztkir</v>
      </c>
      <c r="O40" s="608" t="str">
        <f>EmpDetail!C39</f>
        <v>अध्यापक ग्रेड III</v>
      </c>
      <c r="P40" s="608" t="str">
        <f>EmpDetail!D39</f>
        <v>राउप्रावि सोंदीफल</v>
      </c>
      <c r="Q40" s="639">
        <f>EmpDetail!E39</f>
        <v>34527</v>
      </c>
      <c r="R40" s="191">
        <f t="shared" si="0"/>
        <v>56461</v>
      </c>
      <c r="S40" s="658">
        <f>EmpDetail!K39</f>
        <v>33800</v>
      </c>
      <c r="T40" s="658" t="str">
        <f>EmpDetail!J39</f>
        <v>L-10</v>
      </c>
      <c r="U40" s="639">
        <f>EmpDetail!F39</f>
        <v>43462</v>
      </c>
    </row>
    <row r="41" spans="1:21" ht="21">
      <c r="A41" s="685"/>
      <c r="B41" s="685"/>
      <c r="C41" s="685"/>
      <c r="D41" s="685"/>
      <c r="E41" s="685"/>
      <c r="F41" s="1880" t="str">
        <f>Master!B4</f>
        <v>चौगाई]टोंक</v>
      </c>
      <c r="G41" s="1880"/>
      <c r="M41" s="467">
        <v>37</v>
      </c>
      <c r="N41" s="608" t="str">
        <f>EmpDetail!B40</f>
        <v>uohu dqekj</v>
      </c>
      <c r="O41" s="608" t="str">
        <f>EmpDetail!C40</f>
        <v>अध्यापक ग्रेड III</v>
      </c>
      <c r="P41" s="608" t="str">
        <f>EmpDetail!D40</f>
        <v>राउप्रावि मोहिनी</v>
      </c>
      <c r="Q41" s="639">
        <f>EmpDetail!E40</f>
        <v>34802</v>
      </c>
      <c r="R41" s="191">
        <f t="shared" si="0"/>
        <v>56734</v>
      </c>
      <c r="S41" s="658">
        <f>EmpDetail!K40</f>
        <v>33800</v>
      </c>
      <c r="T41" s="658" t="str">
        <f>EmpDetail!J40</f>
        <v>L-10</v>
      </c>
      <c r="U41" s="639">
        <f>EmpDetail!F40</f>
        <v>43455</v>
      </c>
    </row>
    <row r="42" spans="1:21" ht="21">
      <c r="A42" s="685"/>
      <c r="B42" s="692"/>
      <c r="C42" s="692"/>
      <c r="D42" s="692"/>
      <c r="E42" s="693"/>
      <c r="F42" s="693"/>
      <c r="G42" s="681"/>
      <c r="M42" s="467">
        <v>38</v>
      </c>
      <c r="N42" s="608" t="str">
        <f>EmpDetail!B41</f>
        <v>ehrs'k dqekj 'kekZ</v>
      </c>
      <c r="O42" s="608" t="str">
        <f>EmpDetail!C41</f>
        <v>अध्यापक ग्रेड III</v>
      </c>
      <c r="P42" s="608" t="str">
        <f>EmpDetail!D41</f>
        <v>राउप्रावि मोहिनी</v>
      </c>
      <c r="Q42" s="639">
        <f>EmpDetail!E41</f>
        <v>32733</v>
      </c>
      <c r="R42" s="191">
        <f t="shared" si="0"/>
        <v>54666</v>
      </c>
      <c r="S42" s="658">
        <f>EmpDetail!K41</f>
        <v>34800</v>
      </c>
      <c r="T42" s="658" t="str">
        <f>EmpDetail!J41</f>
        <v>L-10</v>
      </c>
      <c r="U42" s="639">
        <f>EmpDetail!F41</f>
        <v>43192</v>
      </c>
    </row>
    <row r="43" spans="1:21" ht="21">
      <c r="A43" s="685"/>
      <c r="B43" s="692"/>
      <c r="C43" s="692"/>
      <c r="D43" s="692"/>
      <c r="E43" s="693"/>
      <c r="F43" s="693"/>
      <c r="G43" s="681"/>
      <c r="M43" s="467">
        <v>39</v>
      </c>
      <c r="N43" s="608" t="str">
        <f>EmpDetail!B42</f>
        <v>eUtw eh.kk</v>
      </c>
      <c r="O43" s="608" t="str">
        <f>EmpDetail!C42</f>
        <v>वरिष्ठ अध्यापक</v>
      </c>
      <c r="P43" s="608" t="str">
        <f>EmpDetail!D42</f>
        <v>राउप्रावि गोरधनपुरा</v>
      </c>
      <c r="Q43" s="639">
        <f>EmpDetail!E42</f>
        <v>33244</v>
      </c>
      <c r="R43" s="191">
        <f t="shared" si="0"/>
        <v>55184</v>
      </c>
      <c r="S43" s="658">
        <f>EmpDetail!K42</f>
        <v>33800</v>
      </c>
      <c r="T43" s="658" t="str">
        <f>EmpDetail!J42</f>
        <v>L-10</v>
      </c>
      <c r="U43" s="639">
        <f>EmpDetail!F42</f>
        <v>43371</v>
      </c>
    </row>
    <row r="44" spans="1:21" ht="21">
      <c r="A44" s="685"/>
      <c r="B44" s="692"/>
      <c r="C44" s="692"/>
      <c r="D44" s="692"/>
      <c r="E44" s="692"/>
      <c r="F44" s="694"/>
      <c r="G44" s="685"/>
      <c r="M44" s="467">
        <v>40</v>
      </c>
      <c r="N44" s="608" t="str">
        <f>EmpDetail!B43</f>
        <v>eatw pkS/kjh</v>
      </c>
      <c r="O44" s="608" t="str">
        <f>EmpDetail!C43</f>
        <v>वरिष्ठ अध्यापक</v>
      </c>
      <c r="P44" s="608" t="str">
        <f>EmpDetail!D43</f>
        <v>राउप्रावि सोंदीफल</v>
      </c>
      <c r="Q44" s="639">
        <f>EmpDetail!E43</f>
        <v>33454</v>
      </c>
      <c r="R44" s="191">
        <f t="shared" si="0"/>
        <v>55396</v>
      </c>
      <c r="S44" s="658">
        <f>EmpDetail!K43</f>
        <v>26500</v>
      </c>
      <c r="T44" s="658" t="str">
        <f>EmpDetail!J43</f>
        <v>L-11</v>
      </c>
      <c r="U44" s="639">
        <f>EmpDetail!F43</f>
        <v>44103</v>
      </c>
    </row>
    <row r="45" spans="1:21" ht="21">
      <c r="A45" s="685"/>
      <c r="B45" s="692"/>
      <c r="C45" s="692"/>
      <c r="D45" s="692"/>
      <c r="E45" s="692"/>
      <c r="F45" s="695"/>
      <c r="G45" s="685"/>
      <c r="M45" s="467">
        <v>41</v>
      </c>
      <c r="N45" s="608">
        <f>EmpDetail!B44</f>
        <v>0</v>
      </c>
      <c r="O45" s="608">
        <f>EmpDetail!C44</f>
        <v>0</v>
      </c>
      <c r="P45" s="608">
        <f>EmpDetail!D44</f>
        <v>0</v>
      </c>
      <c r="Q45" s="639">
        <f>EmpDetail!E44</f>
        <v>0</v>
      </c>
      <c r="R45" s="191" t="e">
        <f t="shared" si="0"/>
        <v>#NUM!</v>
      </c>
      <c r="S45" s="658">
        <f>EmpDetail!K44</f>
        <v>0</v>
      </c>
      <c r="T45" s="658">
        <f>EmpDetail!J44</f>
        <v>0</v>
      </c>
      <c r="U45" s="639">
        <f>EmpDetail!F44</f>
        <v>0</v>
      </c>
    </row>
    <row r="46" spans="1:21" ht="28.2">
      <c r="A46" s="2209" t="s">
        <v>1505</v>
      </c>
      <c r="B46" s="2209"/>
      <c r="C46" s="2209"/>
      <c r="D46" s="2209"/>
      <c r="E46" s="2209"/>
      <c r="F46" s="2209"/>
      <c r="G46" s="402" t="s">
        <v>1249</v>
      </c>
      <c r="M46" s="467">
        <v>42</v>
      </c>
      <c r="N46" s="608">
        <f>EmpDetail!B45</f>
        <v>0</v>
      </c>
      <c r="O46" s="608">
        <f>EmpDetail!C45</f>
        <v>0</v>
      </c>
      <c r="P46" s="608">
        <f>EmpDetail!D45</f>
        <v>0</v>
      </c>
      <c r="Q46" s="639">
        <f>EmpDetail!E45</f>
        <v>0</v>
      </c>
      <c r="R46" s="191" t="e">
        <f t="shared" si="0"/>
        <v>#NUM!</v>
      </c>
      <c r="S46" s="658">
        <f>EmpDetail!K45</f>
        <v>0</v>
      </c>
      <c r="T46" s="658">
        <f>EmpDetail!J45</f>
        <v>0</v>
      </c>
      <c r="U46" s="639">
        <f>EmpDetail!F45</f>
        <v>0</v>
      </c>
    </row>
    <row r="47" spans="1:21" ht="25.2">
      <c r="A47" s="1872" t="s">
        <v>2464</v>
      </c>
      <c r="B47" s="1872"/>
      <c r="C47" s="1872"/>
      <c r="D47" s="1872"/>
      <c r="E47" s="1872"/>
      <c r="F47" s="1872"/>
      <c r="G47" s="1872"/>
      <c r="M47" s="467">
        <v>43</v>
      </c>
      <c r="N47" s="608">
        <f>EmpDetail!B46</f>
        <v>0</v>
      </c>
      <c r="O47" s="608">
        <f>EmpDetail!C46</f>
        <v>0</v>
      </c>
      <c r="P47" s="608">
        <f>EmpDetail!D46</f>
        <v>0</v>
      </c>
      <c r="Q47" s="639">
        <f>EmpDetail!E46</f>
        <v>0</v>
      </c>
      <c r="R47" s="191" t="e">
        <f t="shared" si="0"/>
        <v>#NUM!</v>
      </c>
      <c r="S47" s="658">
        <f>EmpDetail!K46</f>
        <v>0</v>
      </c>
      <c r="T47" s="658">
        <f>EmpDetail!J46</f>
        <v>0</v>
      </c>
      <c r="U47" s="639">
        <f>EmpDetail!F46</f>
        <v>0</v>
      </c>
    </row>
    <row r="48" spans="1:21" ht="21">
      <c r="A48" s="690" t="s">
        <v>283</v>
      </c>
      <c r="B48" s="696" t="s">
        <v>1567</v>
      </c>
      <c r="C48" s="697"/>
      <c r="D48" s="697"/>
      <c r="E48" s="697"/>
      <c r="F48" s="690" t="s">
        <v>226</v>
      </c>
      <c r="G48" s="406"/>
      <c r="M48" s="467">
        <v>44</v>
      </c>
      <c r="N48" s="608">
        <f>EmpDetail!B47</f>
        <v>0</v>
      </c>
      <c r="O48" s="608">
        <f>EmpDetail!C47</f>
        <v>0</v>
      </c>
      <c r="P48" s="608">
        <f>EmpDetail!D47</f>
        <v>0</v>
      </c>
      <c r="Q48" s="639">
        <f>EmpDetail!E47</f>
        <v>0</v>
      </c>
      <c r="R48" s="191" t="e">
        <f t="shared" si="0"/>
        <v>#NUM!</v>
      </c>
      <c r="S48" s="658">
        <f>EmpDetail!K47</f>
        <v>0</v>
      </c>
      <c r="T48" s="658">
        <f>EmpDetail!J47</f>
        <v>0</v>
      </c>
      <c r="U48" s="639">
        <f>EmpDetail!F47</f>
        <v>0</v>
      </c>
    </row>
    <row r="49" spans="1:21" ht="21">
      <c r="A49" s="2228" t="s">
        <v>1565</v>
      </c>
      <c r="B49" s="2228"/>
      <c r="C49" s="2228"/>
      <c r="D49" s="2228"/>
      <c r="E49" s="2228"/>
      <c r="F49" s="2210" t="str">
        <f>C4</f>
        <v>jken;ky xqtZj</v>
      </c>
      <c r="G49" s="2210"/>
      <c r="M49" s="467">
        <v>45</v>
      </c>
      <c r="N49" s="608">
        <f>EmpDetail!B48</f>
        <v>0</v>
      </c>
      <c r="O49" s="608">
        <f>EmpDetail!C48</f>
        <v>0</v>
      </c>
      <c r="P49" s="608">
        <f>EmpDetail!D48</f>
        <v>0</v>
      </c>
      <c r="Q49" s="639">
        <f>EmpDetail!E48</f>
        <v>0</v>
      </c>
      <c r="R49" s="191" t="e">
        <f t="shared" si="0"/>
        <v>#NUM!</v>
      </c>
      <c r="S49" s="658">
        <f>EmpDetail!K48</f>
        <v>0</v>
      </c>
      <c r="T49" s="658">
        <f>EmpDetail!J48</f>
        <v>0</v>
      </c>
      <c r="U49" s="639">
        <f>EmpDetail!F48</f>
        <v>0</v>
      </c>
    </row>
    <row r="50" spans="1:21" ht="21">
      <c r="A50" s="681" t="s">
        <v>24</v>
      </c>
      <c r="B50" s="2211" t="str">
        <f>G3</f>
        <v>प्रबोधक</v>
      </c>
      <c r="C50" s="2212"/>
      <c r="D50" s="681" t="s">
        <v>1506</v>
      </c>
      <c r="E50" s="2213" t="s">
        <v>1566</v>
      </c>
      <c r="F50" s="2213"/>
      <c r="G50" s="681" t="s">
        <v>1507</v>
      </c>
      <c r="M50" s="467">
        <v>46</v>
      </c>
      <c r="N50" s="608">
        <f>EmpDetail!B49</f>
        <v>0</v>
      </c>
      <c r="O50" s="608">
        <f>EmpDetail!C49</f>
        <v>0</v>
      </c>
      <c r="P50" s="608">
        <f>EmpDetail!D49</f>
        <v>0</v>
      </c>
      <c r="Q50" s="639">
        <f>EmpDetail!E49</f>
        <v>0</v>
      </c>
      <c r="R50" s="191" t="e">
        <f t="shared" si="0"/>
        <v>#NUM!</v>
      </c>
      <c r="S50" s="658">
        <f>EmpDetail!K49</f>
        <v>0</v>
      </c>
      <c r="T50" s="658">
        <f>EmpDetail!J49</f>
        <v>0</v>
      </c>
      <c r="U50" s="639">
        <f>EmpDetail!F49</f>
        <v>0</v>
      </c>
    </row>
    <row r="51" spans="1:21" ht="21">
      <c r="A51" s="2229" t="str">
        <f>C3</f>
        <v>राउप्रावि सोंदीफल</v>
      </c>
      <c r="B51" s="2229"/>
      <c r="C51" s="2229"/>
      <c r="D51" s="2229"/>
      <c r="E51" s="2229"/>
      <c r="F51" s="2229"/>
      <c r="G51" s="681" t="s">
        <v>1508</v>
      </c>
      <c r="M51" s="467">
        <v>47</v>
      </c>
      <c r="N51" s="608">
        <f>EmpDetail!B50</f>
        <v>0</v>
      </c>
      <c r="O51" s="608">
        <f>EmpDetail!C50</f>
        <v>0</v>
      </c>
      <c r="P51" s="608">
        <f>EmpDetail!D50</f>
        <v>0</v>
      </c>
      <c r="Q51" s="639">
        <f>EmpDetail!E50</f>
        <v>0</v>
      </c>
      <c r="R51" s="191" t="e">
        <f t="shared" si="0"/>
        <v>#NUM!</v>
      </c>
      <c r="S51" s="658">
        <f>EmpDetail!K50</f>
        <v>0</v>
      </c>
      <c r="T51" s="658">
        <f>EmpDetail!J50</f>
        <v>0</v>
      </c>
      <c r="U51" s="639">
        <f>EmpDetail!F50</f>
        <v>0</v>
      </c>
    </row>
    <row r="52" spans="1:21" ht="21">
      <c r="A52" s="681" t="s">
        <v>1509</v>
      </c>
      <c r="B52" s="681"/>
      <c r="C52" s="681"/>
      <c r="D52" s="681"/>
      <c r="E52" s="681"/>
      <c r="F52" s="681"/>
      <c r="G52" s="681"/>
      <c r="M52" s="467">
        <v>48</v>
      </c>
      <c r="N52" s="608">
        <f>EmpDetail!B51</f>
        <v>0</v>
      </c>
      <c r="O52" s="608">
        <f>EmpDetail!C51</f>
        <v>0</v>
      </c>
      <c r="P52" s="608">
        <f>EmpDetail!D51</f>
        <v>0</v>
      </c>
      <c r="Q52" s="639">
        <f>EmpDetail!E51</f>
        <v>0</v>
      </c>
      <c r="R52" s="191" t="e">
        <f t="shared" si="0"/>
        <v>#NUM!</v>
      </c>
      <c r="S52" s="658">
        <f>EmpDetail!K51</f>
        <v>0</v>
      </c>
      <c r="T52" s="658">
        <f>EmpDetail!J51</f>
        <v>0</v>
      </c>
      <c r="U52" s="639">
        <f>EmpDetail!F51</f>
        <v>0</v>
      </c>
    </row>
    <row r="53" spans="1:21" ht="21">
      <c r="A53" s="681" t="s">
        <v>1510</v>
      </c>
      <c r="B53" s="681"/>
      <c r="C53" s="681"/>
      <c r="D53" s="681"/>
      <c r="E53" s="681"/>
      <c r="F53" s="681"/>
      <c r="G53" s="681"/>
      <c r="M53" s="467">
        <v>49</v>
      </c>
      <c r="N53" s="608">
        <f>EmpDetail!B52</f>
        <v>0</v>
      </c>
      <c r="O53" s="608">
        <f>EmpDetail!C52</f>
        <v>0</v>
      </c>
      <c r="P53" s="608">
        <f>EmpDetail!D52</f>
        <v>0</v>
      </c>
      <c r="Q53" s="639">
        <f>EmpDetail!E52</f>
        <v>0</v>
      </c>
      <c r="R53" s="191" t="e">
        <f t="shared" si="0"/>
        <v>#NUM!</v>
      </c>
      <c r="S53" s="658">
        <f>EmpDetail!K52</f>
        <v>0</v>
      </c>
      <c r="T53" s="658">
        <f>EmpDetail!J52</f>
        <v>0</v>
      </c>
      <c r="U53" s="639">
        <f>EmpDetail!F52</f>
        <v>0</v>
      </c>
    </row>
    <row r="54" spans="1:21" ht="21">
      <c r="A54" s="681" t="s">
        <v>1511</v>
      </c>
      <c r="B54" s="681"/>
      <c r="C54" s="681"/>
      <c r="D54" s="681"/>
      <c r="E54" s="681"/>
      <c r="F54" s="681"/>
      <c r="G54" s="681"/>
      <c r="M54" s="467">
        <v>50</v>
      </c>
      <c r="N54" s="608">
        <f>EmpDetail!B53</f>
        <v>0</v>
      </c>
      <c r="O54" s="608">
        <f>EmpDetail!C53</f>
        <v>0</v>
      </c>
      <c r="P54" s="608">
        <f>EmpDetail!D53</f>
        <v>0</v>
      </c>
      <c r="Q54" s="639">
        <f>EmpDetail!E53</f>
        <v>0</v>
      </c>
      <c r="R54" s="191" t="e">
        <f t="shared" si="0"/>
        <v>#NUM!</v>
      </c>
      <c r="S54" s="658">
        <f>EmpDetail!K53</f>
        <v>0</v>
      </c>
      <c r="T54" s="658">
        <f>EmpDetail!J53</f>
        <v>0</v>
      </c>
      <c r="U54" s="639">
        <f>EmpDetail!F53</f>
        <v>0</v>
      </c>
    </row>
    <row r="55" spans="1:21" ht="21">
      <c r="A55" s="681"/>
      <c r="B55" s="691" t="s">
        <v>1512</v>
      </c>
      <c r="C55" s="681"/>
      <c r="D55" s="681"/>
      <c r="E55" s="681"/>
      <c r="F55" s="681"/>
      <c r="G55" s="681"/>
      <c r="M55" s="467">
        <v>51</v>
      </c>
      <c r="N55" s="608">
        <f>EmpDetail!B54</f>
        <v>0</v>
      </c>
      <c r="O55" s="608">
        <f>EmpDetail!C54</f>
        <v>0</v>
      </c>
      <c r="P55" s="608">
        <f>EmpDetail!D54</f>
        <v>0</v>
      </c>
      <c r="Q55" s="639">
        <f>EmpDetail!E54</f>
        <v>0</v>
      </c>
      <c r="R55" s="191" t="e">
        <f t="shared" si="0"/>
        <v>#NUM!</v>
      </c>
      <c r="S55" s="658">
        <f>EmpDetail!K54</f>
        <v>0</v>
      </c>
      <c r="T55" s="658">
        <f>EmpDetail!J54</f>
        <v>0</v>
      </c>
      <c r="U55" s="639">
        <f>EmpDetail!F54</f>
        <v>0</v>
      </c>
    </row>
    <row r="56" spans="1:21" ht="21">
      <c r="A56" s="681" t="s">
        <v>1513</v>
      </c>
      <c r="B56" s="681"/>
      <c r="C56" s="681"/>
      <c r="D56" s="681"/>
      <c r="E56" s="681"/>
      <c r="F56" s="681"/>
      <c r="G56" s="681"/>
      <c r="M56" s="467">
        <v>52</v>
      </c>
      <c r="N56" s="608">
        <f>EmpDetail!B55</f>
        <v>0</v>
      </c>
      <c r="O56" s="608">
        <f>EmpDetail!C55</f>
        <v>0</v>
      </c>
      <c r="P56" s="608">
        <f>EmpDetail!D55</f>
        <v>0</v>
      </c>
      <c r="Q56" s="639">
        <f>EmpDetail!E55</f>
        <v>0</v>
      </c>
      <c r="R56" s="191" t="e">
        <f t="shared" si="0"/>
        <v>#NUM!</v>
      </c>
      <c r="S56" s="658">
        <f>EmpDetail!K55</f>
        <v>0</v>
      </c>
      <c r="T56" s="658">
        <f>EmpDetail!J55</f>
        <v>0</v>
      </c>
      <c r="U56" s="639">
        <f>EmpDetail!F55</f>
        <v>0</v>
      </c>
    </row>
    <row r="57" spans="1:21" ht="21">
      <c r="A57" s="685"/>
      <c r="B57" s="685"/>
      <c r="C57" s="692"/>
      <c r="D57" s="685"/>
      <c r="E57" s="685"/>
      <c r="F57" s="692"/>
      <c r="G57" s="692"/>
      <c r="M57" s="467">
        <v>53</v>
      </c>
      <c r="N57" s="608">
        <f>EmpDetail!B56</f>
        <v>0</v>
      </c>
      <c r="O57" s="608">
        <f>EmpDetail!C56</f>
        <v>0</v>
      </c>
      <c r="P57" s="608">
        <f>EmpDetail!D56</f>
        <v>0</v>
      </c>
      <c r="Q57" s="639">
        <f>EmpDetail!E56</f>
        <v>0</v>
      </c>
      <c r="R57" s="191" t="e">
        <f t="shared" si="0"/>
        <v>#NUM!</v>
      </c>
      <c r="S57" s="658">
        <f>EmpDetail!K56</f>
        <v>0</v>
      </c>
      <c r="T57" s="658">
        <f>EmpDetail!J56</f>
        <v>0</v>
      </c>
      <c r="U57" s="639">
        <f>EmpDetail!F56</f>
        <v>0</v>
      </c>
    </row>
    <row r="58" spans="1:21" ht="21">
      <c r="A58" s="685"/>
      <c r="B58" s="685"/>
      <c r="C58" s="692"/>
      <c r="D58" s="685"/>
      <c r="E58" s="685"/>
      <c r="F58" s="692"/>
      <c r="G58" s="692"/>
      <c r="M58" s="467">
        <v>54</v>
      </c>
      <c r="N58" s="608">
        <f>EmpDetail!B57</f>
        <v>0</v>
      </c>
      <c r="O58" s="608">
        <f>EmpDetail!C57</f>
        <v>0</v>
      </c>
      <c r="P58" s="608">
        <f>EmpDetail!D57</f>
        <v>0</v>
      </c>
      <c r="Q58" s="639">
        <f>EmpDetail!E57</f>
        <v>0</v>
      </c>
      <c r="R58" s="191" t="e">
        <f t="shared" si="0"/>
        <v>#NUM!</v>
      </c>
      <c r="S58" s="658">
        <f>EmpDetail!K57</f>
        <v>0</v>
      </c>
      <c r="T58" s="658">
        <f>EmpDetail!J57</f>
        <v>0</v>
      </c>
      <c r="U58" s="639">
        <f>EmpDetail!F57</f>
        <v>0</v>
      </c>
    </row>
    <row r="59" spans="1:21" ht="21">
      <c r="A59" s="692"/>
      <c r="B59" s="692"/>
      <c r="C59" s="692"/>
      <c r="D59" s="692"/>
      <c r="E59" s="2230" t="s">
        <v>2465</v>
      </c>
      <c r="F59" s="2230"/>
      <c r="G59" s="692"/>
      <c r="M59" s="467">
        <v>55</v>
      </c>
      <c r="N59" s="608">
        <f>EmpDetail!B58</f>
        <v>0</v>
      </c>
      <c r="O59" s="608">
        <f>EmpDetail!C58</f>
        <v>0</v>
      </c>
      <c r="P59" s="608">
        <f>EmpDetail!D58</f>
        <v>0</v>
      </c>
      <c r="Q59" s="639">
        <f>EmpDetail!E58</f>
        <v>0</v>
      </c>
      <c r="R59" s="191" t="e">
        <f t="shared" si="0"/>
        <v>#NUM!</v>
      </c>
      <c r="S59" s="658">
        <f>EmpDetail!K58</f>
        <v>0</v>
      </c>
      <c r="T59" s="658">
        <f>EmpDetail!J58</f>
        <v>0</v>
      </c>
      <c r="U59" s="639">
        <f>EmpDetail!F58</f>
        <v>0</v>
      </c>
    </row>
    <row r="60" spans="1:21" ht="21">
      <c r="A60" s="3"/>
      <c r="B60" s="3"/>
      <c r="C60" s="3"/>
      <c r="D60" s="3"/>
      <c r="E60" s="2208" t="s">
        <v>1504</v>
      </c>
      <c r="F60" s="2208"/>
      <c r="G60" s="3"/>
      <c r="M60" s="467">
        <v>56</v>
      </c>
      <c r="N60" s="608">
        <f>EmpDetail!B59</f>
        <v>0</v>
      </c>
      <c r="O60" s="608">
        <f>EmpDetail!C59</f>
        <v>0</v>
      </c>
      <c r="P60" s="608">
        <f>EmpDetail!D59</f>
        <v>0</v>
      </c>
      <c r="Q60" s="639">
        <f>EmpDetail!E59</f>
        <v>0</v>
      </c>
      <c r="R60" s="191" t="e">
        <f t="shared" si="0"/>
        <v>#NUM!</v>
      </c>
      <c r="S60" s="658">
        <f>EmpDetail!K59</f>
        <v>0</v>
      </c>
      <c r="T60" s="658">
        <f>EmpDetail!J59</f>
        <v>0</v>
      </c>
      <c r="U60" s="639">
        <f>EmpDetail!F59</f>
        <v>0</v>
      </c>
    </row>
    <row r="61" spans="1:21">
      <c r="M61" s="467">
        <v>57</v>
      </c>
      <c r="N61" s="608">
        <f>EmpDetail!B60</f>
        <v>0</v>
      </c>
      <c r="O61" s="608">
        <f>EmpDetail!C60</f>
        <v>0</v>
      </c>
      <c r="P61" s="608">
        <f>EmpDetail!D60</f>
        <v>0</v>
      </c>
      <c r="Q61" s="639">
        <f>EmpDetail!E60</f>
        <v>0</v>
      </c>
      <c r="R61" s="191" t="e">
        <f t="shared" si="0"/>
        <v>#NUM!</v>
      </c>
      <c r="S61" s="658">
        <f>EmpDetail!K60</f>
        <v>0</v>
      </c>
      <c r="T61" s="658">
        <f>EmpDetail!J60</f>
        <v>0</v>
      </c>
      <c r="U61" s="639">
        <f>EmpDetail!F60</f>
        <v>0</v>
      </c>
    </row>
    <row r="62" spans="1:21">
      <c r="M62" s="467">
        <v>58</v>
      </c>
      <c r="N62" s="608">
        <f>EmpDetail!B61</f>
        <v>0</v>
      </c>
      <c r="O62" s="608">
        <f>EmpDetail!C61</f>
        <v>0</v>
      </c>
      <c r="P62" s="608">
        <f>EmpDetail!D61</f>
        <v>0</v>
      </c>
      <c r="Q62" s="639">
        <f>EmpDetail!E61</f>
        <v>0</v>
      </c>
      <c r="R62" s="191" t="e">
        <f t="shared" si="0"/>
        <v>#NUM!</v>
      </c>
      <c r="S62" s="658">
        <f>EmpDetail!K61</f>
        <v>0</v>
      </c>
      <c r="T62" s="658">
        <f>EmpDetail!J61</f>
        <v>0</v>
      </c>
      <c r="U62" s="639">
        <f>EmpDetail!F61</f>
        <v>0</v>
      </c>
    </row>
    <row r="63" spans="1:21">
      <c r="M63" s="467">
        <v>59</v>
      </c>
      <c r="N63" s="608">
        <f>EmpDetail!B62</f>
        <v>0</v>
      </c>
      <c r="O63" s="608">
        <f>EmpDetail!C62</f>
        <v>0</v>
      </c>
      <c r="P63" s="608">
        <f>EmpDetail!D62</f>
        <v>0</v>
      </c>
      <c r="Q63" s="639">
        <f>EmpDetail!E62</f>
        <v>0</v>
      </c>
      <c r="R63" s="191" t="e">
        <f t="shared" si="0"/>
        <v>#NUM!</v>
      </c>
      <c r="S63" s="658">
        <f>EmpDetail!K62</f>
        <v>0</v>
      </c>
      <c r="T63" s="658">
        <f>EmpDetail!J62</f>
        <v>0</v>
      </c>
      <c r="U63" s="639">
        <f>EmpDetail!F62</f>
        <v>0</v>
      </c>
    </row>
    <row r="64" spans="1:21">
      <c r="M64" s="467">
        <v>60</v>
      </c>
      <c r="N64" s="608">
        <f>EmpDetail!B63</f>
        <v>0</v>
      </c>
      <c r="O64" s="608">
        <f>EmpDetail!C63</f>
        <v>0</v>
      </c>
      <c r="P64" s="608">
        <f>EmpDetail!D63</f>
        <v>0</v>
      </c>
      <c r="Q64" s="639">
        <f>EmpDetail!E63</f>
        <v>0</v>
      </c>
      <c r="R64" s="191" t="e">
        <f t="shared" si="0"/>
        <v>#NUM!</v>
      </c>
      <c r="S64" s="658">
        <f>EmpDetail!K63</f>
        <v>0</v>
      </c>
      <c r="T64" s="658">
        <f>EmpDetail!J63</f>
        <v>0</v>
      </c>
      <c r="U64" s="639">
        <f>EmpDetail!F63</f>
        <v>0</v>
      </c>
    </row>
    <row r="65" spans="13:21">
      <c r="M65" s="467">
        <v>61</v>
      </c>
      <c r="N65" s="608">
        <f>EmpDetail!B64</f>
        <v>0</v>
      </c>
      <c r="O65" s="608">
        <f>EmpDetail!C64</f>
        <v>0</v>
      </c>
      <c r="P65" s="608">
        <f>EmpDetail!D64</f>
        <v>0</v>
      </c>
      <c r="Q65" s="639">
        <f>EmpDetail!E64</f>
        <v>0</v>
      </c>
      <c r="R65" s="191" t="e">
        <f t="shared" si="0"/>
        <v>#NUM!</v>
      </c>
      <c r="S65" s="658">
        <f>EmpDetail!K64</f>
        <v>0</v>
      </c>
      <c r="T65" s="658">
        <f>EmpDetail!J64</f>
        <v>0</v>
      </c>
      <c r="U65" s="639">
        <f>EmpDetail!F64</f>
        <v>0</v>
      </c>
    </row>
    <row r="66" spans="13:21">
      <c r="M66" s="467">
        <v>62</v>
      </c>
      <c r="N66" s="608">
        <f>EmpDetail!B65</f>
        <v>0</v>
      </c>
      <c r="O66" s="608">
        <f>EmpDetail!C65</f>
        <v>0</v>
      </c>
      <c r="P66" s="608">
        <f>EmpDetail!D65</f>
        <v>0</v>
      </c>
      <c r="Q66" s="639">
        <f>EmpDetail!E65</f>
        <v>0</v>
      </c>
      <c r="R66" s="191" t="e">
        <f t="shared" si="0"/>
        <v>#NUM!</v>
      </c>
      <c r="S66" s="658">
        <f>EmpDetail!K65</f>
        <v>0</v>
      </c>
      <c r="T66" s="658">
        <f>EmpDetail!J65</f>
        <v>0</v>
      </c>
      <c r="U66" s="639">
        <f>EmpDetail!F65</f>
        <v>0</v>
      </c>
    </row>
    <row r="67" spans="13:21">
      <c r="M67" s="467">
        <v>63</v>
      </c>
      <c r="N67" s="608">
        <f>EmpDetail!B66</f>
        <v>0</v>
      </c>
      <c r="O67" s="608">
        <f>EmpDetail!C66</f>
        <v>0</v>
      </c>
      <c r="P67" s="608">
        <f>EmpDetail!D66</f>
        <v>0</v>
      </c>
      <c r="Q67" s="639">
        <f>EmpDetail!E66</f>
        <v>0</v>
      </c>
      <c r="R67" s="191" t="e">
        <f t="shared" si="0"/>
        <v>#NUM!</v>
      </c>
      <c r="S67" s="658">
        <f>EmpDetail!K66</f>
        <v>0</v>
      </c>
      <c r="T67" s="658">
        <f>EmpDetail!J66</f>
        <v>0</v>
      </c>
      <c r="U67" s="639">
        <f>EmpDetail!F66</f>
        <v>0</v>
      </c>
    </row>
    <row r="68" spans="13:21">
      <c r="M68" s="467">
        <v>64</v>
      </c>
      <c r="N68" s="608">
        <f>EmpDetail!B67</f>
        <v>0</v>
      </c>
      <c r="O68" s="608">
        <f>EmpDetail!C67</f>
        <v>0</v>
      </c>
      <c r="P68" s="608">
        <f>EmpDetail!D67</f>
        <v>0</v>
      </c>
      <c r="Q68" s="639">
        <f>EmpDetail!E67</f>
        <v>0</v>
      </c>
      <c r="R68" s="191" t="e">
        <f t="shared" si="0"/>
        <v>#NUM!</v>
      </c>
      <c r="S68" s="658">
        <f>EmpDetail!K67</f>
        <v>0</v>
      </c>
      <c r="T68" s="658">
        <f>EmpDetail!J67</f>
        <v>0</v>
      </c>
      <c r="U68" s="639">
        <f>EmpDetail!F67</f>
        <v>0</v>
      </c>
    </row>
    <row r="69" spans="13:21">
      <c r="M69" s="467">
        <v>65</v>
      </c>
      <c r="N69" s="608">
        <f>EmpDetail!B68</f>
        <v>0</v>
      </c>
      <c r="O69" s="608">
        <f>EmpDetail!C68</f>
        <v>0</v>
      </c>
      <c r="P69" s="608">
        <f>EmpDetail!D68</f>
        <v>0</v>
      </c>
      <c r="Q69" s="639">
        <f>EmpDetail!E68</f>
        <v>0</v>
      </c>
      <c r="R69" s="191" t="e">
        <f t="shared" si="0"/>
        <v>#NUM!</v>
      </c>
      <c r="S69" s="658">
        <f>EmpDetail!K68</f>
        <v>0</v>
      </c>
      <c r="T69" s="658">
        <f>EmpDetail!J68</f>
        <v>0</v>
      </c>
      <c r="U69" s="639">
        <f>EmpDetail!F68</f>
        <v>0</v>
      </c>
    </row>
    <row r="70" spans="13:21">
      <c r="M70" s="467">
        <v>66</v>
      </c>
      <c r="N70" s="608">
        <f>EmpDetail!B69</f>
        <v>0</v>
      </c>
      <c r="O70" s="608">
        <f>EmpDetail!C69</f>
        <v>0</v>
      </c>
      <c r="P70" s="608">
        <f>EmpDetail!D69</f>
        <v>0</v>
      </c>
      <c r="Q70" s="639">
        <f>EmpDetail!E69</f>
        <v>0</v>
      </c>
      <c r="R70" s="191" t="e">
        <f t="shared" ref="R70:R104" si="1">IF(Q70="","",DATE(YEAR(Q70-1)+60,(MONTH(Q70-1))+1,0))</f>
        <v>#NUM!</v>
      </c>
      <c r="S70" s="658">
        <f>EmpDetail!K69</f>
        <v>0</v>
      </c>
      <c r="T70" s="658">
        <f>EmpDetail!J69</f>
        <v>0</v>
      </c>
      <c r="U70" s="639">
        <f>EmpDetail!F69</f>
        <v>0</v>
      </c>
    </row>
    <row r="71" spans="13:21">
      <c r="M71" s="467">
        <v>67</v>
      </c>
      <c r="N71" s="608">
        <f>EmpDetail!B70</f>
        <v>0</v>
      </c>
      <c r="O71" s="608">
        <f>EmpDetail!C70</f>
        <v>0</v>
      </c>
      <c r="P71" s="608">
        <f>EmpDetail!D70</f>
        <v>0</v>
      </c>
      <c r="Q71" s="639">
        <f>EmpDetail!E70</f>
        <v>0</v>
      </c>
      <c r="R71" s="191" t="e">
        <f t="shared" si="1"/>
        <v>#NUM!</v>
      </c>
      <c r="S71" s="658">
        <f>EmpDetail!K70</f>
        <v>0</v>
      </c>
      <c r="T71" s="658">
        <f>EmpDetail!J70</f>
        <v>0</v>
      </c>
      <c r="U71" s="639">
        <f>EmpDetail!F70</f>
        <v>0</v>
      </c>
    </row>
    <row r="72" spans="13:21">
      <c r="M72" s="467">
        <v>68</v>
      </c>
      <c r="N72" s="608">
        <f>EmpDetail!B71</f>
        <v>0</v>
      </c>
      <c r="O72" s="608">
        <f>EmpDetail!C71</f>
        <v>0</v>
      </c>
      <c r="P72" s="608">
        <f>EmpDetail!D71</f>
        <v>0</v>
      </c>
      <c r="Q72" s="639">
        <f>EmpDetail!E71</f>
        <v>0</v>
      </c>
      <c r="R72" s="191" t="e">
        <f t="shared" si="1"/>
        <v>#NUM!</v>
      </c>
      <c r="S72" s="658">
        <f>EmpDetail!K71</f>
        <v>0</v>
      </c>
      <c r="T72" s="658">
        <f>EmpDetail!J71</f>
        <v>0</v>
      </c>
      <c r="U72" s="639">
        <f>EmpDetail!F71</f>
        <v>0</v>
      </c>
    </row>
    <row r="73" spans="13:21">
      <c r="M73" s="467">
        <v>69</v>
      </c>
      <c r="N73" s="608">
        <f>EmpDetail!B72</f>
        <v>0</v>
      </c>
      <c r="O73" s="608">
        <f>EmpDetail!C72</f>
        <v>0</v>
      </c>
      <c r="P73" s="608">
        <f>EmpDetail!D72</f>
        <v>0</v>
      </c>
      <c r="Q73" s="639">
        <f>EmpDetail!E72</f>
        <v>0</v>
      </c>
      <c r="R73" s="191" t="e">
        <f t="shared" si="1"/>
        <v>#NUM!</v>
      </c>
      <c r="S73" s="658">
        <f>EmpDetail!K72</f>
        <v>0</v>
      </c>
      <c r="T73" s="658">
        <f>EmpDetail!J72</f>
        <v>0</v>
      </c>
      <c r="U73" s="639">
        <f>EmpDetail!F72</f>
        <v>0</v>
      </c>
    </row>
    <row r="74" spans="13:21">
      <c r="M74" s="467">
        <v>70</v>
      </c>
      <c r="N74" s="608">
        <f>EmpDetail!B73</f>
        <v>0</v>
      </c>
      <c r="O74" s="608">
        <f>EmpDetail!C73</f>
        <v>0</v>
      </c>
      <c r="P74" s="608">
        <f>EmpDetail!D73</f>
        <v>0</v>
      </c>
      <c r="Q74" s="639">
        <f>EmpDetail!E73</f>
        <v>0</v>
      </c>
      <c r="R74" s="191" t="e">
        <f t="shared" si="1"/>
        <v>#NUM!</v>
      </c>
      <c r="S74" s="658">
        <f>EmpDetail!K73</f>
        <v>0</v>
      </c>
      <c r="T74" s="658">
        <f>EmpDetail!J73</f>
        <v>0</v>
      </c>
      <c r="U74" s="639">
        <f>EmpDetail!F73</f>
        <v>0</v>
      </c>
    </row>
    <row r="75" spans="13:21">
      <c r="M75" s="467">
        <v>71</v>
      </c>
      <c r="N75" s="608">
        <f>EmpDetail!B74</f>
        <v>0</v>
      </c>
      <c r="O75" s="608">
        <f>EmpDetail!C74</f>
        <v>0</v>
      </c>
      <c r="P75" s="608">
        <f>EmpDetail!D74</f>
        <v>0</v>
      </c>
      <c r="Q75" s="639">
        <f>EmpDetail!E74</f>
        <v>0</v>
      </c>
      <c r="R75" s="191" t="e">
        <f t="shared" si="1"/>
        <v>#NUM!</v>
      </c>
      <c r="S75" s="658">
        <f>EmpDetail!K74</f>
        <v>0</v>
      </c>
      <c r="T75" s="658">
        <f>EmpDetail!J74</f>
        <v>0</v>
      </c>
      <c r="U75" s="639">
        <f>EmpDetail!F74</f>
        <v>0</v>
      </c>
    </row>
    <row r="76" spans="13:21">
      <c r="M76" s="467">
        <v>72</v>
      </c>
      <c r="N76" s="608">
        <f>EmpDetail!B75</f>
        <v>0</v>
      </c>
      <c r="O76" s="608">
        <f>EmpDetail!C75</f>
        <v>0</v>
      </c>
      <c r="P76" s="608">
        <f>EmpDetail!D75</f>
        <v>0</v>
      </c>
      <c r="Q76" s="639">
        <f>EmpDetail!E75</f>
        <v>0</v>
      </c>
      <c r="R76" s="191" t="e">
        <f t="shared" si="1"/>
        <v>#NUM!</v>
      </c>
      <c r="S76" s="658">
        <f>EmpDetail!K75</f>
        <v>0</v>
      </c>
      <c r="T76" s="658">
        <f>EmpDetail!J75</f>
        <v>0</v>
      </c>
      <c r="U76" s="639">
        <f>EmpDetail!F75</f>
        <v>0</v>
      </c>
    </row>
    <row r="77" spans="13:21">
      <c r="M77" s="467">
        <v>73</v>
      </c>
      <c r="N77" s="608">
        <f>EmpDetail!B76</f>
        <v>0</v>
      </c>
      <c r="O77" s="608">
        <f>EmpDetail!C76</f>
        <v>0</v>
      </c>
      <c r="P77" s="608">
        <f>EmpDetail!D76</f>
        <v>0</v>
      </c>
      <c r="Q77" s="639">
        <f>EmpDetail!E76</f>
        <v>0</v>
      </c>
      <c r="R77" s="191" t="e">
        <f t="shared" si="1"/>
        <v>#NUM!</v>
      </c>
      <c r="S77" s="658">
        <f>EmpDetail!K76</f>
        <v>0</v>
      </c>
      <c r="T77" s="658">
        <f>EmpDetail!J76</f>
        <v>0</v>
      </c>
      <c r="U77" s="639">
        <f>EmpDetail!F76</f>
        <v>0</v>
      </c>
    </row>
    <row r="78" spans="13:21">
      <c r="M78" s="467">
        <v>74</v>
      </c>
      <c r="N78" s="608">
        <f>EmpDetail!B77</f>
        <v>0</v>
      </c>
      <c r="O78" s="608">
        <f>EmpDetail!C77</f>
        <v>0</v>
      </c>
      <c r="P78" s="608">
        <f>EmpDetail!D77</f>
        <v>0</v>
      </c>
      <c r="Q78" s="639">
        <f>EmpDetail!E77</f>
        <v>0</v>
      </c>
      <c r="R78" s="191" t="e">
        <f t="shared" si="1"/>
        <v>#NUM!</v>
      </c>
      <c r="S78" s="658">
        <f>EmpDetail!K77</f>
        <v>0</v>
      </c>
      <c r="T78" s="658">
        <f>EmpDetail!J77</f>
        <v>0</v>
      </c>
      <c r="U78" s="639">
        <f>EmpDetail!F77</f>
        <v>0</v>
      </c>
    </row>
    <row r="79" spans="13:21">
      <c r="M79" s="467">
        <v>75</v>
      </c>
      <c r="N79" s="608">
        <f>EmpDetail!B78</f>
        <v>0</v>
      </c>
      <c r="O79" s="608">
        <f>EmpDetail!C78</f>
        <v>0</v>
      </c>
      <c r="P79" s="608">
        <f>EmpDetail!D78</f>
        <v>0</v>
      </c>
      <c r="Q79" s="639">
        <f>EmpDetail!E78</f>
        <v>0</v>
      </c>
      <c r="R79" s="191" t="e">
        <f t="shared" si="1"/>
        <v>#NUM!</v>
      </c>
      <c r="S79" s="658">
        <f>EmpDetail!K78</f>
        <v>0</v>
      </c>
      <c r="T79" s="658">
        <f>EmpDetail!J78</f>
        <v>0</v>
      </c>
      <c r="U79" s="639">
        <f>EmpDetail!F78</f>
        <v>0</v>
      </c>
    </row>
    <row r="80" spans="13:21">
      <c r="M80" s="467">
        <v>76</v>
      </c>
      <c r="N80" s="608">
        <f>EmpDetail!B79</f>
        <v>0</v>
      </c>
      <c r="O80" s="608">
        <f>EmpDetail!C79</f>
        <v>0</v>
      </c>
      <c r="P80" s="608">
        <f>EmpDetail!D79</f>
        <v>0</v>
      </c>
      <c r="Q80" s="639">
        <f>EmpDetail!E79</f>
        <v>0</v>
      </c>
      <c r="R80" s="191" t="e">
        <f t="shared" si="1"/>
        <v>#NUM!</v>
      </c>
      <c r="S80" s="658">
        <f>EmpDetail!K79</f>
        <v>0</v>
      </c>
      <c r="T80" s="658">
        <f>EmpDetail!J79</f>
        <v>0</v>
      </c>
      <c r="U80" s="639">
        <f>EmpDetail!F79</f>
        <v>0</v>
      </c>
    </row>
    <row r="81" spans="13:21">
      <c r="M81" s="467">
        <v>77</v>
      </c>
      <c r="N81" s="608">
        <f>EmpDetail!B80</f>
        <v>0</v>
      </c>
      <c r="O81" s="608">
        <f>EmpDetail!C80</f>
        <v>0</v>
      </c>
      <c r="P81" s="608">
        <f>EmpDetail!D80</f>
        <v>0</v>
      </c>
      <c r="Q81" s="639">
        <f>EmpDetail!E80</f>
        <v>0</v>
      </c>
      <c r="R81" s="191" t="e">
        <f t="shared" si="1"/>
        <v>#NUM!</v>
      </c>
      <c r="S81" s="658">
        <f>EmpDetail!K80</f>
        <v>0</v>
      </c>
      <c r="T81" s="658">
        <f>EmpDetail!J80</f>
        <v>0</v>
      </c>
      <c r="U81" s="639">
        <f>EmpDetail!F80</f>
        <v>0</v>
      </c>
    </row>
    <row r="82" spans="13:21">
      <c r="M82" s="467">
        <v>78</v>
      </c>
      <c r="N82" s="608">
        <f>EmpDetail!B81</f>
        <v>0</v>
      </c>
      <c r="O82" s="608">
        <f>EmpDetail!C81</f>
        <v>0</v>
      </c>
      <c r="P82" s="608">
        <f>EmpDetail!D81</f>
        <v>0</v>
      </c>
      <c r="Q82" s="639">
        <f>EmpDetail!E81</f>
        <v>0</v>
      </c>
      <c r="R82" s="191" t="e">
        <f t="shared" si="1"/>
        <v>#NUM!</v>
      </c>
      <c r="S82" s="658">
        <f>EmpDetail!K81</f>
        <v>0</v>
      </c>
      <c r="T82" s="658">
        <f>EmpDetail!J81</f>
        <v>0</v>
      </c>
      <c r="U82" s="639">
        <f>EmpDetail!F81</f>
        <v>0</v>
      </c>
    </row>
    <row r="83" spans="13:21">
      <c r="M83" s="467">
        <v>79</v>
      </c>
      <c r="N83" s="608">
        <f>EmpDetail!B82</f>
        <v>0</v>
      </c>
      <c r="O83" s="608">
        <f>EmpDetail!C82</f>
        <v>0</v>
      </c>
      <c r="P83" s="608">
        <f>EmpDetail!D82</f>
        <v>0</v>
      </c>
      <c r="Q83" s="639">
        <f>EmpDetail!E82</f>
        <v>0</v>
      </c>
      <c r="R83" s="191" t="e">
        <f t="shared" si="1"/>
        <v>#NUM!</v>
      </c>
      <c r="S83" s="658">
        <f>EmpDetail!K82</f>
        <v>0</v>
      </c>
      <c r="T83" s="658">
        <f>EmpDetail!J82</f>
        <v>0</v>
      </c>
      <c r="U83" s="639">
        <f>EmpDetail!F82</f>
        <v>0</v>
      </c>
    </row>
    <row r="84" spans="13:21">
      <c r="M84" s="467">
        <v>80</v>
      </c>
      <c r="N84" s="608">
        <f>EmpDetail!B83</f>
        <v>0</v>
      </c>
      <c r="O84" s="608">
        <f>EmpDetail!C83</f>
        <v>0</v>
      </c>
      <c r="P84" s="608">
        <f>EmpDetail!D83</f>
        <v>0</v>
      </c>
      <c r="Q84" s="639">
        <f>EmpDetail!E83</f>
        <v>0</v>
      </c>
      <c r="R84" s="191" t="e">
        <f t="shared" si="1"/>
        <v>#NUM!</v>
      </c>
      <c r="S84" s="658">
        <f>EmpDetail!K83</f>
        <v>0</v>
      </c>
      <c r="T84" s="658">
        <f>EmpDetail!J83</f>
        <v>0</v>
      </c>
      <c r="U84" s="639">
        <f>EmpDetail!F83</f>
        <v>0</v>
      </c>
    </row>
    <row r="85" spans="13:21">
      <c r="M85" s="467">
        <v>81</v>
      </c>
      <c r="N85" s="608">
        <f>EmpDetail!B84</f>
        <v>0</v>
      </c>
      <c r="O85" s="608">
        <f>EmpDetail!C84</f>
        <v>0</v>
      </c>
      <c r="P85" s="608">
        <f>EmpDetail!D84</f>
        <v>0</v>
      </c>
      <c r="Q85" s="639">
        <f>EmpDetail!E84</f>
        <v>0</v>
      </c>
      <c r="R85" s="191" t="e">
        <f t="shared" si="1"/>
        <v>#NUM!</v>
      </c>
      <c r="S85" s="658">
        <f>EmpDetail!K84</f>
        <v>0</v>
      </c>
      <c r="T85" s="658">
        <f>EmpDetail!J84</f>
        <v>0</v>
      </c>
      <c r="U85" s="639">
        <f>EmpDetail!F84</f>
        <v>0</v>
      </c>
    </row>
    <row r="86" spans="13:21">
      <c r="M86" s="467">
        <v>82</v>
      </c>
      <c r="N86" s="608">
        <f>EmpDetail!B85</f>
        <v>0</v>
      </c>
      <c r="O86" s="608">
        <f>EmpDetail!C85</f>
        <v>0</v>
      </c>
      <c r="P86" s="608">
        <f>EmpDetail!D85</f>
        <v>0</v>
      </c>
      <c r="Q86" s="639">
        <f>EmpDetail!E85</f>
        <v>0</v>
      </c>
      <c r="R86" s="191" t="e">
        <f t="shared" si="1"/>
        <v>#NUM!</v>
      </c>
      <c r="S86" s="658">
        <f>EmpDetail!K85</f>
        <v>0</v>
      </c>
      <c r="T86" s="658">
        <f>EmpDetail!J85</f>
        <v>0</v>
      </c>
      <c r="U86" s="639">
        <f>EmpDetail!F85</f>
        <v>0</v>
      </c>
    </row>
    <row r="87" spans="13:21">
      <c r="M87" s="467">
        <v>83</v>
      </c>
      <c r="N87" s="608">
        <f>EmpDetail!B86</f>
        <v>0</v>
      </c>
      <c r="O87" s="608">
        <f>EmpDetail!C86</f>
        <v>0</v>
      </c>
      <c r="P87" s="608">
        <f>EmpDetail!D86</f>
        <v>0</v>
      </c>
      <c r="Q87" s="639">
        <f>EmpDetail!E86</f>
        <v>0</v>
      </c>
      <c r="R87" s="191" t="e">
        <f t="shared" si="1"/>
        <v>#NUM!</v>
      </c>
      <c r="S87" s="658">
        <f>EmpDetail!K86</f>
        <v>0</v>
      </c>
      <c r="T87" s="658">
        <f>EmpDetail!J86</f>
        <v>0</v>
      </c>
      <c r="U87" s="639">
        <f>EmpDetail!F86</f>
        <v>0</v>
      </c>
    </row>
    <row r="88" spans="13:21">
      <c r="M88" s="467">
        <v>84</v>
      </c>
      <c r="N88" s="608">
        <f>EmpDetail!B87</f>
        <v>0</v>
      </c>
      <c r="O88" s="608">
        <f>EmpDetail!C87</f>
        <v>0</v>
      </c>
      <c r="P88" s="608">
        <f>EmpDetail!D87</f>
        <v>0</v>
      </c>
      <c r="Q88" s="639">
        <f>EmpDetail!E87</f>
        <v>0</v>
      </c>
      <c r="R88" s="191" t="e">
        <f t="shared" si="1"/>
        <v>#NUM!</v>
      </c>
      <c r="S88" s="658">
        <f>EmpDetail!K87</f>
        <v>0</v>
      </c>
      <c r="T88" s="658">
        <f>EmpDetail!J87</f>
        <v>0</v>
      </c>
      <c r="U88" s="639">
        <f>EmpDetail!F87</f>
        <v>0</v>
      </c>
    </row>
    <row r="89" spans="13:21">
      <c r="M89" s="467">
        <v>85</v>
      </c>
      <c r="N89" s="608">
        <f>EmpDetail!B88</f>
        <v>0</v>
      </c>
      <c r="O89" s="608">
        <f>EmpDetail!C88</f>
        <v>0</v>
      </c>
      <c r="P89" s="608">
        <f>EmpDetail!D88</f>
        <v>0</v>
      </c>
      <c r="Q89" s="639">
        <f>EmpDetail!E88</f>
        <v>0</v>
      </c>
      <c r="R89" s="191" t="e">
        <f t="shared" si="1"/>
        <v>#NUM!</v>
      </c>
      <c r="S89" s="658">
        <f>EmpDetail!K88</f>
        <v>0</v>
      </c>
      <c r="T89" s="658">
        <f>EmpDetail!J88</f>
        <v>0</v>
      </c>
      <c r="U89" s="639">
        <f>EmpDetail!F88</f>
        <v>0</v>
      </c>
    </row>
    <row r="90" spans="13:21">
      <c r="M90" s="467">
        <v>86</v>
      </c>
      <c r="N90" s="608">
        <f>EmpDetail!B89</f>
        <v>0</v>
      </c>
      <c r="O90" s="608">
        <f>EmpDetail!C89</f>
        <v>0</v>
      </c>
      <c r="P90" s="608">
        <f>EmpDetail!D89</f>
        <v>0</v>
      </c>
      <c r="Q90" s="639">
        <f>EmpDetail!E89</f>
        <v>0</v>
      </c>
      <c r="R90" s="191" t="e">
        <f t="shared" si="1"/>
        <v>#NUM!</v>
      </c>
      <c r="S90" s="658">
        <f>EmpDetail!K89</f>
        <v>0</v>
      </c>
      <c r="T90" s="658">
        <f>EmpDetail!J89</f>
        <v>0</v>
      </c>
      <c r="U90" s="639">
        <f>EmpDetail!F89</f>
        <v>0</v>
      </c>
    </row>
    <row r="91" spans="13:21">
      <c r="M91" s="467">
        <v>87</v>
      </c>
      <c r="N91" s="608">
        <f>EmpDetail!B90</f>
        <v>0</v>
      </c>
      <c r="O91" s="608">
        <f>EmpDetail!C90</f>
        <v>0</v>
      </c>
      <c r="P91" s="608">
        <f>EmpDetail!D90</f>
        <v>0</v>
      </c>
      <c r="Q91" s="639">
        <f>EmpDetail!E90</f>
        <v>0</v>
      </c>
      <c r="R91" s="191" t="e">
        <f t="shared" si="1"/>
        <v>#NUM!</v>
      </c>
      <c r="S91" s="658">
        <f>EmpDetail!K90</f>
        <v>0</v>
      </c>
      <c r="T91" s="658">
        <f>EmpDetail!J90</f>
        <v>0</v>
      </c>
      <c r="U91" s="639">
        <f>EmpDetail!F90</f>
        <v>0</v>
      </c>
    </row>
    <row r="92" spans="13:21">
      <c r="M92" s="467">
        <v>88</v>
      </c>
      <c r="N92" s="608">
        <f>EmpDetail!B91</f>
        <v>0</v>
      </c>
      <c r="O92" s="608">
        <f>EmpDetail!C91</f>
        <v>0</v>
      </c>
      <c r="P92" s="608">
        <f>EmpDetail!D91</f>
        <v>0</v>
      </c>
      <c r="Q92" s="639">
        <f>EmpDetail!E91</f>
        <v>0</v>
      </c>
      <c r="R92" s="191" t="e">
        <f t="shared" si="1"/>
        <v>#NUM!</v>
      </c>
      <c r="S92" s="658">
        <f>EmpDetail!K91</f>
        <v>0</v>
      </c>
      <c r="T92" s="658">
        <f>EmpDetail!J91</f>
        <v>0</v>
      </c>
      <c r="U92" s="639">
        <f>EmpDetail!F91</f>
        <v>0</v>
      </c>
    </row>
    <row r="93" spans="13:21">
      <c r="M93" s="467">
        <v>89</v>
      </c>
      <c r="N93" s="608">
        <f>EmpDetail!B92</f>
        <v>0</v>
      </c>
      <c r="O93" s="608">
        <f>EmpDetail!C92</f>
        <v>0</v>
      </c>
      <c r="P93" s="608">
        <f>EmpDetail!D92</f>
        <v>0</v>
      </c>
      <c r="Q93" s="639">
        <f>EmpDetail!E92</f>
        <v>0</v>
      </c>
      <c r="R93" s="191" t="e">
        <f t="shared" si="1"/>
        <v>#NUM!</v>
      </c>
      <c r="S93" s="658">
        <f>EmpDetail!K92</f>
        <v>0</v>
      </c>
      <c r="T93" s="658">
        <f>EmpDetail!J92</f>
        <v>0</v>
      </c>
      <c r="U93" s="639">
        <f>EmpDetail!F92</f>
        <v>0</v>
      </c>
    </row>
    <row r="94" spans="13:21">
      <c r="M94" s="467">
        <v>90</v>
      </c>
      <c r="N94" s="608">
        <f>EmpDetail!B93</f>
        <v>0</v>
      </c>
      <c r="O94" s="608">
        <f>EmpDetail!C93</f>
        <v>0</v>
      </c>
      <c r="P94" s="608">
        <f>EmpDetail!D93</f>
        <v>0</v>
      </c>
      <c r="Q94" s="639">
        <f>EmpDetail!E93</f>
        <v>0</v>
      </c>
      <c r="R94" s="191" t="e">
        <f t="shared" si="1"/>
        <v>#NUM!</v>
      </c>
      <c r="S94" s="658">
        <f>EmpDetail!K93</f>
        <v>0</v>
      </c>
      <c r="T94" s="658">
        <f>EmpDetail!J93</f>
        <v>0</v>
      </c>
      <c r="U94" s="639">
        <f>EmpDetail!F93</f>
        <v>0</v>
      </c>
    </row>
    <row r="95" spans="13:21">
      <c r="M95" s="467">
        <v>91</v>
      </c>
      <c r="N95" s="608">
        <f>EmpDetail!B94</f>
        <v>0</v>
      </c>
      <c r="O95" s="608">
        <f>EmpDetail!C94</f>
        <v>0</v>
      </c>
      <c r="P95" s="608">
        <f>EmpDetail!D94</f>
        <v>0</v>
      </c>
      <c r="Q95" s="639">
        <f>EmpDetail!E94</f>
        <v>0</v>
      </c>
      <c r="R95" s="191" t="e">
        <f t="shared" si="1"/>
        <v>#NUM!</v>
      </c>
      <c r="S95" s="658">
        <f>EmpDetail!K94</f>
        <v>0</v>
      </c>
      <c r="T95" s="658">
        <f>EmpDetail!J94</f>
        <v>0</v>
      </c>
      <c r="U95" s="639">
        <f>EmpDetail!F94</f>
        <v>0</v>
      </c>
    </row>
    <row r="96" spans="13:21">
      <c r="M96" s="467">
        <v>92</v>
      </c>
      <c r="N96" s="608">
        <f>EmpDetail!B95</f>
        <v>0</v>
      </c>
      <c r="O96" s="608">
        <f>EmpDetail!C95</f>
        <v>0</v>
      </c>
      <c r="P96" s="608">
        <f>EmpDetail!D95</f>
        <v>0</v>
      </c>
      <c r="Q96" s="639">
        <f>EmpDetail!E95</f>
        <v>0</v>
      </c>
      <c r="R96" s="191" t="e">
        <f t="shared" si="1"/>
        <v>#NUM!</v>
      </c>
      <c r="S96" s="658">
        <f>EmpDetail!K95</f>
        <v>0</v>
      </c>
      <c r="T96" s="658">
        <f>EmpDetail!J95</f>
        <v>0</v>
      </c>
      <c r="U96" s="639">
        <f>EmpDetail!F95</f>
        <v>0</v>
      </c>
    </row>
    <row r="97" spans="13:21">
      <c r="M97" s="467">
        <v>93</v>
      </c>
      <c r="N97" s="608">
        <f>EmpDetail!B96</f>
        <v>0</v>
      </c>
      <c r="O97" s="608">
        <f>EmpDetail!C96</f>
        <v>0</v>
      </c>
      <c r="P97" s="608">
        <f>EmpDetail!D96</f>
        <v>0</v>
      </c>
      <c r="Q97" s="639">
        <f>EmpDetail!E96</f>
        <v>0</v>
      </c>
      <c r="R97" s="191" t="e">
        <f t="shared" si="1"/>
        <v>#NUM!</v>
      </c>
      <c r="S97" s="658">
        <f>EmpDetail!K96</f>
        <v>0</v>
      </c>
      <c r="T97" s="658">
        <f>EmpDetail!J96</f>
        <v>0</v>
      </c>
      <c r="U97" s="639">
        <f>EmpDetail!F96</f>
        <v>0</v>
      </c>
    </row>
    <row r="98" spans="13:21">
      <c r="M98" s="467">
        <v>94</v>
      </c>
      <c r="N98" s="608">
        <f>EmpDetail!B97</f>
        <v>0</v>
      </c>
      <c r="O98" s="608">
        <f>EmpDetail!C97</f>
        <v>0</v>
      </c>
      <c r="P98" s="608">
        <f>EmpDetail!D97</f>
        <v>0</v>
      </c>
      <c r="Q98" s="639">
        <f>EmpDetail!E97</f>
        <v>0</v>
      </c>
      <c r="R98" s="191" t="e">
        <f t="shared" si="1"/>
        <v>#NUM!</v>
      </c>
      <c r="S98" s="658">
        <f>EmpDetail!K97</f>
        <v>0</v>
      </c>
      <c r="T98" s="658">
        <f>EmpDetail!J97</f>
        <v>0</v>
      </c>
      <c r="U98" s="639">
        <f>EmpDetail!F97</f>
        <v>0</v>
      </c>
    </row>
    <row r="99" spans="13:21">
      <c r="M99" s="467">
        <v>95</v>
      </c>
      <c r="N99" s="608">
        <f>EmpDetail!B98</f>
        <v>0</v>
      </c>
      <c r="O99" s="608">
        <f>EmpDetail!C98</f>
        <v>0</v>
      </c>
      <c r="P99" s="608">
        <f>EmpDetail!D98</f>
        <v>0</v>
      </c>
      <c r="Q99" s="639">
        <f>EmpDetail!E98</f>
        <v>0</v>
      </c>
      <c r="R99" s="191" t="e">
        <f t="shared" si="1"/>
        <v>#NUM!</v>
      </c>
      <c r="S99" s="658">
        <f>EmpDetail!K98</f>
        <v>0</v>
      </c>
      <c r="T99" s="658">
        <f>EmpDetail!J98</f>
        <v>0</v>
      </c>
      <c r="U99" s="639">
        <f>EmpDetail!F98</f>
        <v>0</v>
      </c>
    </row>
    <row r="100" spans="13:21">
      <c r="M100" s="467">
        <v>96</v>
      </c>
      <c r="N100" s="608">
        <f>EmpDetail!B99</f>
        <v>0</v>
      </c>
      <c r="O100" s="608">
        <f>EmpDetail!C99</f>
        <v>0</v>
      </c>
      <c r="P100" s="608">
        <f>EmpDetail!D99</f>
        <v>0</v>
      </c>
      <c r="Q100" s="639">
        <f>EmpDetail!E99</f>
        <v>0</v>
      </c>
      <c r="R100" s="191" t="e">
        <f t="shared" si="1"/>
        <v>#NUM!</v>
      </c>
      <c r="S100" s="658">
        <f>EmpDetail!K99</f>
        <v>0</v>
      </c>
      <c r="T100" s="658">
        <f>EmpDetail!J99</f>
        <v>0</v>
      </c>
      <c r="U100" s="639">
        <f>EmpDetail!F99</f>
        <v>0</v>
      </c>
    </row>
    <row r="101" spans="13:21">
      <c r="M101" s="467">
        <v>97</v>
      </c>
      <c r="N101" s="608">
        <f>EmpDetail!B100</f>
        <v>0</v>
      </c>
      <c r="O101" s="608">
        <f>EmpDetail!C100</f>
        <v>0</v>
      </c>
      <c r="P101" s="608">
        <f>EmpDetail!D100</f>
        <v>0</v>
      </c>
      <c r="Q101" s="639">
        <f>EmpDetail!E100</f>
        <v>0</v>
      </c>
      <c r="R101" s="191" t="e">
        <f t="shared" si="1"/>
        <v>#NUM!</v>
      </c>
      <c r="S101" s="658">
        <f>EmpDetail!K100</f>
        <v>0</v>
      </c>
      <c r="T101" s="658">
        <f>EmpDetail!J100</f>
        <v>0</v>
      </c>
      <c r="U101" s="639">
        <f>EmpDetail!F100</f>
        <v>0</v>
      </c>
    </row>
    <row r="102" spans="13:21">
      <c r="M102" s="467">
        <v>98</v>
      </c>
      <c r="N102" s="608">
        <f>EmpDetail!B101</f>
        <v>0</v>
      </c>
      <c r="O102" s="608">
        <f>EmpDetail!C101</f>
        <v>0</v>
      </c>
      <c r="P102" s="608">
        <f>EmpDetail!D101</f>
        <v>0</v>
      </c>
      <c r="Q102" s="639">
        <f>EmpDetail!E101</f>
        <v>0</v>
      </c>
      <c r="R102" s="191" t="e">
        <f t="shared" si="1"/>
        <v>#NUM!</v>
      </c>
      <c r="S102" s="658">
        <f>EmpDetail!K101</f>
        <v>0</v>
      </c>
      <c r="T102" s="658">
        <f>EmpDetail!J101</f>
        <v>0</v>
      </c>
      <c r="U102" s="639">
        <f>EmpDetail!F101</f>
        <v>0</v>
      </c>
    </row>
    <row r="103" spans="13:21">
      <c r="M103" s="467">
        <v>99</v>
      </c>
      <c r="N103" s="608">
        <f>EmpDetail!B102</f>
        <v>0</v>
      </c>
      <c r="O103" s="608">
        <f>EmpDetail!C102</f>
        <v>0</v>
      </c>
      <c r="P103" s="608">
        <f>EmpDetail!D102</f>
        <v>0</v>
      </c>
      <c r="Q103" s="639">
        <f>EmpDetail!E102</f>
        <v>0</v>
      </c>
      <c r="R103" s="191" t="e">
        <f t="shared" si="1"/>
        <v>#NUM!</v>
      </c>
      <c r="S103" s="658">
        <f>EmpDetail!K102</f>
        <v>0</v>
      </c>
      <c r="T103" s="658">
        <f>EmpDetail!J102</f>
        <v>0</v>
      </c>
      <c r="U103" s="639">
        <f>EmpDetail!F102</f>
        <v>0</v>
      </c>
    </row>
    <row r="104" spans="13:21">
      <c r="M104" s="467">
        <v>100</v>
      </c>
      <c r="N104" s="608">
        <f>EmpDetail!B103</f>
        <v>0</v>
      </c>
      <c r="O104" s="608">
        <f>EmpDetail!C103</f>
        <v>0</v>
      </c>
      <c r="P104" s="608">
        <f>EmpDetail!D103</f>
        <v>0</v>
      </c>
      <c r="Q104" s="639">
        <f>EmpDetail!E103</f>
        <v>0</v>
      </c>
      <c r="R104" s="191" t="e">
        <f t="shared" si="1"/>
        <v>#NUM!</v>
      </c>
      <c r="S104" s="658">
        <f>EmpDetail!K103</f>
        <v>0</v>
      </c>
      <c r="T104" s="658">
        <f>EmpDetail!J103</f>
        <v>0</v>
      </c>
      <c r="U104" s="639">
        <f>EmpDetail!F103</f>
        <v>0</v>
      </c>
    </row>
  </sheetData>
  <sheetProtection password="87C9" sheet="1" objects="1" scenarios="1"/>
  <protectedRanges>
    <protectedRange sqref="A46:F46" name="Range13"/>
    <protectedRange sqref="G48" name="Range11"/>
    <protectedRange sqref="G35" name="Range9"/>
    <protectedRange sqref="G14:G15" name="Range7"/>
    <protectedRange sqref="G8:G11" name="Range5"/>
    <protectedRange sqref="K6" name="Range3"/>
    <protectedRange sqref="G4" name="Range1"/>
    <protectedRange sqref="C5:E11" name="Range2"/>
    <protectedRange sqref="G6" name="Range4"/>
    <protectedRange sqref="C13:E15" name="Range6"/>
    <protectedRange sqref="A18:G19" name="Range8"/>
    <protectedRange sqref="G46" name="Range10"/>
    <protectedRange sqref="E50:F50" name="Range12"/>
  </protectedRanges>
  <mergeCells count="43">
    <mergeCell ref="J5:L5"/>
    <mergeCell ref="A5:B5"/>
    <mergeCell ref="A49:E49"/>
    <mergeCell ref="A51:F51"/>
    <mergeCell ref="E59:F59"/>
    <mergeCell ref="G16:G17"/>
    <mergeCell ref="A33:G33"/>
    <mergeCell ref="A34:G34"/>
    <mergeCell ref="A15:B15"/>
    <mergeCell ref="C15:E15"/>
    <mergeCell ref="A16:A17"/>
    <mergeCell ref="B16:B17"/>
    <mergeCell ref="C16:C17"/>
    <mergeCell ref="D16:F16"/>
    <mergeCell ref="A14:B14"/>
    <mergeCell ref="C14:E14"/>
    <mergeCell ref="E28:G28"/>
    <mergeCell ref="A10:B10"/>
    <mergeCell ref="C10:E10"/>
    <mergeCell ref="A11:B11"/>
    <mergeCell ref="C11:E11"/>
    <mergeCell ref="A12:B13"/>
    <mergeCell ref="E60:F60"/>
    <mergeCell ref="F39:G39"/>
    <mergeCell ref="F40:G40"/>
    <mergeCell ref="F41:G41"/>
    <mergeCell ref="A46:F46"/>
    <mergeCell ref="A47:G47"/>
    <mergeCell ref="F49:G49"/>
    <mergeCell ref="B50:C50"/>
    <mergeCell ref="E50:F50"/>
    <mergeCell ref="C6:E6"/>
    <mergeCell ref="A1:G1"/>
    <mergeCell ref="A2:G2"/>
    <mergeCell ref="C3:E3"/>
    <mergeCell ref="C4:E4"/>
    <mergeCell ref="C5:E5"/>
    <mergeCell ref="A7:B7"/>
    <mergeCell ref="C7:E7"/>
    <mergeCell ref="A8:B8"/>
    <mergeCell ref="C8:E8"/>
    <mergeCell ref="A9:B9"/>
    <mergeCell ref="C9:E9"/>
  </mergeCells>
  <dataValidations count="2">
    <dataValidation type="list" allowBlank="1" showInputMessage="1" showErrorMessage="1" sqref="G8">
      <formula1>"सीधी भर्ती,अनुकम्पा नियुक्ति,जिला परीषद,पदौन्नति,आरपीएससी,नोन आरपीएससी"</formula1>
    </dataValidation>
    <dataValidation type="list" allowBlank="1" showInputMessage="1" showErrorMessage="1" sqref="G14">
      <formula1>"पारिवारीक कारण से,आवश्यक कारण से,अस्वस्थता के कारण से"</formula1>
    </dataValidation>
  </dataValidations>
  <pageMargins left="0.17" right="0.17" top="0.4" bottom="0.38" header="0.3" footer="0.3"/>
  <pageSetup paperSize="9" orientation="portrait" blackAndWhite="1" verticalDpi="0" r:id="rId1"/>
  <drawing r:id="rId2"/>
</worksheet>
</file>

<file path=xl/worksheets/sheet64.xml><?xml version="1.0" encoding="utf-8"?>
<worksheet xmlns="http://schemas.openxmlformats.org/spreadsheetml/2006/main" xmlns:r="http://schemas.openxmlformats.org/officeDocument/2006/relationships">
  <sheetPr codeName="Sheet64"/>
  <dimension ref="A1:C23"/>
  <sheetViews>
    <sheetView showGridLines="0" showRowColHeaders="0" topLeftCell="A10" workbookViewId="0">
      <selection activeCell="B4" sqref="B4"/>
    </sheetView>
  </sheetViews>
  <sheetFormatPr defaultRowHeight="14.4"/>
  <cols>
    <col min="2" max="2" width="142.5546875" customWidth="1"/>
    <col min="3" max="3" width="31.5546875" customWidth="1"/>
  </cols>
  <sheetData>
    <row r="1" spans="1:3" ht="46.2" thickBot="1">
      <c r="A1" s="1847" t="s">
        <v>1568</v>
      </c>
      <c r="B1" s="1847"/>
      <c r="C1" s="1847"/>
    </row>
    <row r="2" spans="1:3" ht="28.8" thickBot="1">
      <c r="A2" s="1848" t="s">
        <v>878</v>
      </c>
      <c r="B2" s="1848"/>
      <c r="C2" s="1848"/>
    </row>
    <row r="3" spans="1:3" ht="23.4" thickBot="1">
      <c r="A3" s="1155" t="s">
        <v>335</v>
      </c>
      <c r="B3" s="1155" t="s">
        <v>879</v>
      </c>
      <c r="C3" s="1155" t="s">
        <v>1527</v>
      </c>
    </row>
    <row r="4" spans="1:3" ht="31.2" thickBot="1">
      <c r="A4" s="1163">
        <f>IF(B4="","",1)</f>
        <v>1</v>
      </c>
      <c r="B4" s="1157" t="s">
        <v>1046</v>
      </c>
      <c r="C4" s="1164"/>
    </row>
    <row r="5" spans="1:3" ht="31.2" thickBot="1">
      <c r="A5" s="1163">
        <f>IF(B5="","",A4+1)</f>
        <v>2</v>
      </c>
      <c r="B5" s="1157" t="s">
        <v>1569</v>
      </c>
      <c r="C5" s="1164"/>
    </row>
    <row r="6" spans="1:3" ht="31.2" thickBot="1">
      <c r="A6" s="1163">
        <f t="shared" ref="A6:A23" si="0">IF(B6="","",A5+1)</f>
        <v>3</v>
      </c>
      <c r="B6" s="1157" t="s">
        <v>1570</v>
      </c>
      <c r="C6" s="1164"/>
    </row>
    <row r="7" spans="1:3" ht="31.2" thickBot="1">
      <c r="A7" s="1163">
        <f t="shared" si="0"/>
        <v>4</v>
      </c>
      <c r="B7" s="1157" t="s">
        <v>1571</v>
      </c>
      <c r="C7" s="1164"/>
    </row>
    <row r="8" spans="1:3" ht="31.2" thickBot="1">
      <c r="A8" s="1163">
        <f t="shared" si="0"/>
        <v>5</v>
      </c>
      <c r="B8" s="1157" t="s">
        <v>1572</v>
      </c>
      <c r="C8" s="1164"/>
    </row>
    <row r="9" spans="1:3" ht="31.2" thickBot="1">
      <c r="A9" s="1163">
        <f t="shared" si="0"/>
        <v>6</v>
      </c>
      <c r="B9" s="1157" t="s">
        <v>1573</v>
      </c>
      <c r="C9" s="1164"/>
    </row>
    <row r="10" spans="1:3" ht="31.2" thickBot="1">
      <c r="A10" s="1163">
        <f t="shared" si="0"/>
        <v>7</v>
      </c>
      <c r="B10" s="1157" t="s">
        <v>1587</v>
      </c>
      <c r="C10" s="1164"/>
    </row>
    <row r="11" spans="1:3" ht="31.2" thickBot="1">
      <c r="A11" s="1163">
        <f t="shared" si="0"/>
        <v>8</v>
      </c>
      <c r="B11" s="1157" t="s">
        <v>1574</v>
      </c>
      <c r="C11" s="1164"/>
    </row>
    <row r="12" spans="1:3" ht="31.2" thickBot="1">
      <c r="A12" s="1163">
        <f t="shared" si="0"/>
        <v>9</v>
      </c>
      <c r="B12" s="1157" t="s">
        <v>1575</v>
      </c>
      <c r="C12" s="1164"/>
    </row>
    <row r="13" spans="1:3" ht="31.2" thickBot="1">
      <c r="A13" s="1163">
        <f t="shared" si="0"/>
        <v>10</v>
      </c>
      <c r="B13" s="1157" t="s">
        <v>1576</v>
      </c>
      <c r="C13" s="1164"/>
    </row>
    <row r="14" spans="1:3" ht="31.2" thickBot="1">
      <c r="A14" s="1163">
        <f t="shared" si="0"/>
        <v>11</v>
      </c>
      <c r="B14" s="1157" t="s">
        <v>1577</v>
      </c>
      <c r="C14" s="1164"/>
    </row>
    <row r="15" spans="1:3" ht="31.2" thickBot="1">
      <c r="A15" s="1163">
        <f t="shared" si="0"/>
        <v>12</v>
      </c>
      <c r="B15" s="1157" t="s">
        <v>1578</v>
      </c>
      <c r="C15" s="1164"/>
    </row>
    <row r="16" spans="1:3" ht="31.2" thickBot="1">
      <c r="A16" s="1163">
        <f t="shared" si="0"/>
        <v>13</v>
      </c>
      <c r="B16" s="1157" t="s">
        <v>1579</v>
      </c>
      <c r="C16" s="1164"/>
    </row>
    <row r="17" spans="1:3" ht="31.2" thickBot="1">
      <c r="A17" s="1163">
        <f t="shared" si="0"/>
        <v>14</v>
      </c>
      <c r="B17" s="1157" t="s">
        <v>2550</v>
      </c>
      <c r="C17" s="1164"/>
    </row>
    <row r="18" spans="1:3" ht="31.2" thickBot="1">
      <c r="A18" s="1163">
        <f t="shared" si="0"/>
        <v>15</v>
      </c>
      <c r="B18" s="1157" t="s">
        <v>1580</v>
      </c>
      <c r="C18" s="1164"/>
    </row>
    <row r="19" spans="1:3" ht="31.2" thickBot="1">
      <c r="A19" s="1163">
        <f t="shared" si="0"/>
        <v>16</v>
      </c>
      <c r="B19" s="1157" t="s">
        <v>1581</v>
      </c>
      <c r="C19" s="1164"/>
    </row>
    <row r="20" spans="1:3" ht="31.8" thickBot="1">
      <c r="A20" s="1163">
        <f t="shared" si="0"/>
        <v>17</v>
      </c>
      <c r="B20" s="1157" t="s">
        <v>2549</v>
      </c>
      <c r="C20" s="1164"/>
    </row>
    <row r="21" spans="1:3" ht="31.2" thickBot="1">
      <c r="A21" s="1163" t="str">
        <f t="shared" si="0"/>
        <v/>
      </c>
      <c r="B21" s="1157"/>
      <c r="C21" s="1164"/>
    </row>
    <row r="22" spans="1:3" ht="31.2" thickBot="1">
      <c r="A22" s="1163" t="str">
        <f t="shared" si="0"/>
        <v/>
      </c>
      <c r="B22" s="1157"/>
      <c r="C22" s="1164"/>
    </row>
    <row r="23" spans="1:3" ht="31.2" thickBot="1">
      <c r="A23" s="1163" t="str">
        <f t="shared" si="0"/>
        <v/>
      </c>
      <c r="B23" s="1157"/>
      <c r="C23" s="1164"/>
    </row>
  </sheetData>
  <sheetProtection password="87C9" sheet="1" objects="1" scenarios="1" selectLockedCells="1"/>
  <mergeCells count="2">
    <mergeCell ref="A1:C1"/>
    <mergeCell ref="A2:C2"/>
  </mergeCells>
  <pageMargins left="0.7" right="0.7" top="0.75" bottom="0.75" header="0.3" footer="0.3"/>
  <drawing r:id="rId1"/>
</worksheet>
</file>

<file path=xl/worksheets/sheet65.xml><?xml version="1.0" encoding="utf-8"?>
<worksheet xmlns="http://schemas.openxmlformats.org/spreadsheetml/2006/main" xmlns:r="http://schemas.openxmlformats.org/officeDocument/2006/relationships">
  <sheetPr codeName="Sheet65"/>
  <dimension ref="A1:C24"/>
  <sheetViews>
    <sheetView showGridLines="0" showRowColHeaders="0" workbookViewId="0">
      <selection activeCell="B4" sqref="B4"/>
    </sheetView>
  </sheetViews>
  <sheetFormatPr defaultRowHeight="14.4"/>
  <cols>
    <col min="1" max="1" width="11.44140625" customWidth="1"/>
    <col min="2" max="2" width="136.109375" customWidth="1"/>
    <col min="3" max="3" width="36.109375" customWidth="1"/>
  </cols>
  <sheetData>
    <row r="1" spans="1:3" ht="46.2" thickBot="1">
      <c r="A1" s="1847" t="s">
        <v>1813</v>
      </c>
      <c r="B1" s="1847"/>
      <c r="C1" s="1847"/>
    </row>
    <row r="2" spans="1:3" ht="28.8" thickBot="1">
      <c r="A2" s="1848" t="s">
        <v>878</v>
      </c>
      <c r="B2" s="1848"/>
      <c r="C2" s="1848"/>
    </row>
    <row r="3" spans="1:3" ht="23.4" thickBot="1">
      <c r="A3" s="1155" t="s">
        <v>335</v>
      </c>
      <c r="B3" s="1155" t="s">
        <v>879</v>
      </c>
      <c r="C3" s="1155" t="s">
        <v>1527</v>
      </c>
    </row>
    <row r="4" spans="1:3" ht="31.2" thickBot="1">
      <c r="A4" s="1163">
        <f>IF(B4="","",1)</f>
        <v>1</v>
      </c>
      <c r="B4" s="1157" t="s">
        <v>1970</v>
      </c>
      <c r="C4" s="1164"/>
    </row>
    <row r="5" spans="1:3" ht="31.2" thickBot="1">
      <c r="A5" s="1163">
        <f>IF(B5="","",A4+1)</f>
        <v>2</v>
      </c>
      <c r="B5" s="1157" t="s">
        <v>1971</v>
      </c>
      <c r="C5" s="1164"/>
    </row>
    <row r="6" spans="1:3" ht="31.2" thickBot="1">
      <c r="A6" s="1163">
        <f t="shared" ref="A6:A24" si="0">IF(B6="","",A5+1)</f>
        <v>3</v>
      </c>
      <c r="B6" s="1157" t="s">
        <v>1972</v>
      </c>
      <c r="C6" s="1164"/>
    </row>
    <row r="7" spans="1:3" ht="31.2" thickBot="1">
      <c r="A7" s="1163">
        <f t="shared" si="0"/>
        <v>4</v>
      </c>
      <c r="B7" s="1157" t="s">
        <v>1973</v>
      </c>
      <c r="C7" s="1164"/>
    </row>
    <row r="8" spans="1:3" ht="31.2" thickBot="1">
      <c r="A8" s="1163">
        <f t="shared" si="0"/>
        <v>5</v>
      </c>
      <c r="B8" s="1157" t="s">
        <v>1974</v>
      </c>
      <c r="C8" s="1164"/>
    </row>
    <row r="9" spans="1:3" ht="31.2" thickBot="1">
      <c r="A9" s="1163">
        <f t="shared" si="0"/>
        <v>6</v>
      </c>
      <c r="B9" s="1157" t="s">
        <v>2528</v>
      </c>
      <c r="C9" s="1164"/>
    </row>
    <row r="10" spans="1:3" ht="31.2" thickBot="1">
      <c r="A10" s="1163">
        <f t="shared" si="0"/>
        <v>7</v>
      </c>
      <c r="B10" s="1157" t="s">
        <v>2607</v>
      </c>
      <c r="C10" s="1164"/>
    </row>
    <row r="11" spans="1:3" ht="31.2" thickBot="1">
      <c r="A11" s="1163" t="str">
        <f t="shared" si="0"/>
        <v/>
      </c>
      <c r="B11" s="1157"/>
      <c r="C11" s="1164"/>
    </row>
    <row r="12" spans="1:3" ht="31.2" thickBot="1">
      <c r="A12" s="1163" t="str">
        <f t="shared" si="0"/>
        <v/>
      </c>
      <c r="B12" s="1157"/>
      <c r="C12" s="1164"/>
    </row>
    <row r="13" spans="1:3" ht="31.2" thickBot="1">
      <c r="A13" s="1163" t="str">
        <f t="shared" si="0"/>
        <v/>
      </c>
      <c r="B13" s="1157"/>
      <c r="C13" s="1164"/>
    </row>
    <row r="14" spans="1:3" ht="31.2" thickBot="1">
      <c r="A14" s="1163" t="str">
        <f t="shared" si="0"/>
        <v/>
      </c>
      <c r="B14" s="1157"/>
      <c r="C14" s="1164"/>
    </row>
    <row r="15" spans="1:3" ht="31.2" thickBot="1">
      <c r="A15" s="1163" t="str">
        <f t="shared" si="0"/>
        <v/>
      </c>
      <c r="B15" s="1157"/>
      <c r="C15" s="1164"/>
    </row>
    <row r="16" spans="1:3" ht="31.2" thickBot="1">
      <c r="A16" s="1163" t="str">
        <f t="shared" si="0"/>
        <v/>
      </c>
      <c r="B16" s="1157"/>
      <c r="C16" s="1164"/>
    </row>
    <row r="17" spans="1:3" ht="31.2" thickBot="1">
      <c r="A17" s="1163" t="str">
        <f t="shared" si="0"/>
        <v/>
      </c>
      <c r="B17" s="1157"/>
      <c r="C17" s="1164"/>
    </row>
    <row r="18" spans="1:3" ht="31.2" thickBot="1">
      <c r="A18" s="1163" t="str">
        <f t="shared" si="0"/>
        <v/>
      </c>
      <c r="B18" s="1157"/>
      <c r="C18" s="1164"/>
    </row>
    <row r="19" spans="1:3" ht="31.2" thickBot="1">
      <c r="A19" s="1163" t="str">
        <f t="shared" si="0"/>
        <v/>
      </c>
      <c r="B19" s="1157"/>
      <c r="C19" s="1164"/>
    </row>
    <row r="20" spans="1:3" ht="31.2" thickBot="1">
      <c r="A20" s="1163" t="str">
        <f t="shared" si="0"/>
        <v/>
      </c>
      <c r="B20" s="1157"/>
      <c r="C20" s="1164"/>
    </row>
    <row r="21" spans="1:3" ht="31.2" thickBot="1">
      <c r="A21" s="1163" t="str">
        <f t="shared" si="0"/>
        <v/>
      </c>
      <c r="B21" s="1157"/>
      <c r="C21" s="1164"/>
    </row>
    <row r="22" spans="1:3" ht="31.2" thickBot="1">
      <c r="A22" s="1163" t="str">
        <f t="shared" si="0"/>
        <v/>
      </c>
      <c r="B22" s="1157"/>
      <c r="C22" s="1164"/>
    </row>
    <row r="23" spans="1:3" ht="31.2" thickBot="1">
      <c r="A23" s="1163" t="str">
        <f t="shared" si="0"/>
        <v/>
      </c>
      <c r="B23" s="1157"/>
      <c r="C23" s="1164"/>
    </row>
    <row r="24" spans="1:3" ht="31.2" thickBot="1">
      <c r="A24" s="1163" t="str">
        <f t="shared" si="0"/>
        <v/>
      </c>
      <c r="B24" s="1157"/>
      <c r="C24" s="1164"/>
    </row>
  </sheetData>
  <sheetProtection password="87C9" sheet="1" objects="1" scenarios="1" selectLockedCells="1"/>
  <mergeCells count="2">
    <mergeCell ref="A1:C1"/>
    <mergeCell ref="A2:C2"/>
  </mergeCells>
  <pageMargins left="0.7" right="0.7" top="0.75" bottom="0.75" header="0.3" footer="0.3"/>
  <drawing r:id="rId1"/>
</worksheet>
</file>

<file path=xl/worksheets/sheet66.xml><?xml version="1.0" encoding="utf-8"?>
<worksheet xmlns="http://schemas.openxmlformats.org/spreadsheetml/2006/main" xmlns:r="http://schemas.openxmlformats.org/officeDocument/2006/relationships">
  <sheetPr codeName="Sheet66"/>
  <dimension ref="A1:F29"/>
  <sheetViews>
    <sheetView showGridLines="0" showRowColHeaders="0" workbookViewId="0">
      <selection activeCell="A2" sqref="A2:C2"/>
    </sheetView>
  </sheetViews>
  <sheetFormatPr defaultRowHeight="14.4"/>
  <cols>
    <col min="2" max="2" width="131.5546875" customWidth="1"/>
    <col min="3" max="3" width="36.44140625" customWidth="1"/>
  </cols>
  <sheetData>
    <row r="1" spans="1:6" ht="46.2" thickBot="1">
      <c r="A1" s="1847" t="s">
        <v>1812</v>
      </c>
      <c r="B1" s="1847"/>
      <c r="C1" s="1847"/>
    </row>
    <row r="2" spans="1:6" ht="28.8" thickBot="1">
      <c r="A2" s="1848" t="s">
        <v>878</v>
      </c>
      <c r="B2" s="1848"/>
      <c r="C2" s="1848"/>
    </row>
    <row r="3" spans="1:6" ht="23.4" thickBot="1">
      <c r="A3" s="1155" t="s">
        <v>335</v>
      </c>
      <c r="B3" s="1155" t="s">
        <v>879</v>
      </c>
      <c r="C3" s="1155" t="s">
        <v>1527</v>
      </c>
    </row>
    <row r="4" spans="1:6" ht="31.2" thickBot="1">
      <c r="A4" s="1163">
        <f>IF(B4="","",1)</f>
        <v>1</v>
      </c>
      <c r="B4" s="1157" t="s">
        <v>3817</v>
      </c>
      <c r="C4" s="1164"/>
      <c r="F4" s="738"/>
    </row>
    <row r="5" spans="1:6" ht="31.2" thickBot="1">
      <c r="A5" s="1163">
        <f>IF(B5="","",A4+1)</f>
        <v>2</v>
      </c>
      <c r="B5" s="1157" t="s">
        <v>3818</v>
      </c>
      <c r="C5" s="1164"/>
    </row>
    <row r="6" spans="1:6" ht="31.2" thickBot="1">
      <c r="A6" s="1163">
        <f t="shared" ref="A6:A29" si="0">IF(B6="","",A5+1)</f>
        <v>3</v>
      </c>
      <c r="B6" s="1157" t="s">
        <v>1968</v>
      </c>
      <c r="C6" s="1164"/>
    </row>
    <row r="7" spans="1:6" ht="31.2" thickBot="1">
      <c r="A7" s="1163">
        <f t="shared" si="0"/>
        <v>4</v>
      </c>
      <c r="B7" s="1157" t="s">
        <v>1966</v>
      </c>
      <c r="C7" s="1164"/>
    </row>
    <row r="8" spans="1:6" ht="31.2" thickBot="1">
      <c r="A8" s="1163">
        <f t="shared" si="0"/>
        <v>5</v>
      </c>
      <c r="B8" s="1157" t="s">
        <v>1967</v>
      </c>
      <c r="C8" s="1164"/>
    </row>
    <row r="9" spans="1:6" ht="31.2" thickBot="1">
      <c r="A9" s="1163">
        <f t="shared" si="0"/>
        <v>6</v>
      </c>
      <c r="B9" s="1157" t="s">
        <v>1969</v>
      </c>
      <c r="C9" s="1164"/>
    </row>
    <row r="10" spans="1:6" ht="26.4" thickBot="1">
      <c r="A10" s="1163">
        <v>7</v>
      </c>
      <c r="B10" s="1165" t="s">
        <v>2735</v>
      </c>
      <c r="C10" s="1164"/>
    </row>
    <row r="11" spans="1:6" ht="31.2" thickBot="1">
      <c r="A11" s="1163">
        <f t="shared" si="0"/>
        <v>8</v>
      </c>
      <c r="B11" s="1157" t="s">
        <v>2879</v>
      </c>
      <c r="C11" s="1164"/>
    </row>
    <row r="12" spans="1:6" ht="31.2" thickBot="1">
      <c r="A12" s="1163">
        <f t="shared" si="0"/>
        <v>9</v>
      </c>
      <c r="B12" s="1157" t="s">
        <v>3816</v>
      </c>
      <c r="C12" s="1164"/>
    </row>
    <row r="13" spans="1:6" ht="31.2" thickBot="1">
      <c r="A13" s="1163" t="str">
        <f t="shared" si="0"/>
        <v/>
      </c>
      <c r="B13" s="1157"/>
      <c r="C13" s="1164"/>
    </row>
    <row r="14" spans="1:6" ht="31.2" thickBot="1">
      <c r="A14" s="1163" t="str">
        <f t="shared" si="0"/>
        <v/>
      </c>
      <c r="B14" s="1157"/>
      <c r="C14" s="1164"/>
    </row>
    <row r="15" spans="1:6" ht="31.2" thickBot="1">
      <c r="A15" s="1163" t="str">
        <f t="shared" si="0"/>
        <v/>
      </c>
      <c r="B15" s="1157"/>
      <c r="C15" s="1164"/>
    </row>
    <row r="16" spans="1:6" ht="31.2" thickBot="1">
      <c r="A16" s="1163" t="str">
        <f t="shared" si="0"/>
        <v/>
      </c>
      <c r="B16" s="1157"/>
      <c r="C16" s="1164"/>
    </row>
    <row r="17" spans="1:3" ht="31.2" thickBot="1">
      <c r="A17" s="1163" t="str">
        <f t="shared" si="0"/>
        <v/>
      </c>
      <c r="B17" s="1157"/>
      <c r="C17" s="1164"/>
    </row>
    <row r="18" spans="1:3" ht="31.2" thickBot="1">
      <c r="A18" s="1163" t="str">
        <f t="shared" si="0"/>
        <v/>
      </c>
      <c r="B18" s="1157"/>
      <c r="C18" s="1164"/>
    </row>
    <row r="19" spans="1:3" ht="31.2" thickBot="1">
      <c r="A19" s="1163" t="str">
        <f t="shared" si="0"/>
        <v/>
      </c>
      <c r="B19" s="1157"/>
      <c r="C19" s="1164"/>
    </row>
    <row r="20" spans="1:3" ht="31.2" thickBot="1">
      <c r="A20" s="1163" t="str">
        <f t="shared" si="0"/>
        <v/>
      </c>
      <c r="B20" s="1157"/>
      <c r="C20" s="1164"/>
    </row>
    <row r="21" spans="1:3" ht="31.2" thickBot="1">
      <c r="A21" s="1163" t="str">
        <f t="shared" si="0"/>
        <v/>
      </c>
      <c r="B21" s="1157"/>
      <c r="C21" s="1164"/>
    </row>
    <row r="22" spans="1:3" ht="31.2" thickBot="1">
      <c r="A22" s="1163" t="str">
        <f t="shared" si="0"/>
        <v/>
      </c>
      <c r="B22" s="1157"/>
      <c r="C22" s="1164"/>
    </row>
    <row r="23" spans="1:3" ht="31.2" thickBot="1">
      <c r="A23" s="1163" t="str">
        <f t="shared" si="0"/>
        <v/>
      </c>
      <c r="B23" s="1157"/>
      <c r="C23" s="1164"/>
    </row>
    <row r="24" spans="1:3" ht="31.2" thickBot="1">
      <c r="A24" s="1163" t="str">
        <f t="shared" si="0"/>
        <v/>
      </c>
      <c r="B24" s="1157"/>
      <c r="C24" s="1164"/>
    </row>
    <row r="25" spans="1:3" ht="31.2" thickBot="1">
      <c r="A25" s="1163" t="str">
        <f t="shared" si="0"/>
        <v/>
      </c>
      <c r="B25" s="1157"/>
      <c r="C25" s="1164"/>
    </row>
    <row r="26" spans="1:3" ht="31.2" thickBot="1">
      <c r="A26" s="1163" t="str">
        <f t="shared" si="0"/>
        <v/>
      </c>
      <c r="B26" s="1157"/>
      <c r="C26" s="1164"/>
    </row>
    <row r="27" spans="1:3" ht="31.2" thickBot="1">
      <c r="A27" s="1163" t="str">
        <f t="shared" si="0"/>
        <v/>
      </c>
      <c r="B27" s="1157"/>
      <c r="C27" s="1164"/>
    </row>
    <row r="28" spans="1:3" ht="31.2" thickBot="1">
      <c r="A28" s="1163" t="str">
        <f t="shared" si="0"/>
        <v/>
      </c>
      <c r="B28" s="1157"/>
      <c r="C28" s="1164"/>
    </row>
    <row r="29" spans="1:3" ht="31.2" thickBot="1">
      <c r="A29" s="1163" t="str">
        <f t="shared" si="0"/>
        <v/>
      </c>
      <c r="B29" s="1157"/>
      <c r="C29" s="1164"/>
    </row>
  </sheetData>
  <sheetProtection password="87C9" sheet="1" objects="1" scenarios="1" selectLockedCells="1"/>
  <mergeCells count="2">
    <mergeCell ref="A1:C1"/>
    <mergeCell ref="A2:C2"/>
  </mergeCells>
  <pageMargins left="0.7" right="0.7" top="0.75" bottom="0.75" header="0.3" footer="0.3"/>
  <drawing r:id="rId1"/>
</worksheet>
</file>

<file path=xl/worksheets/sheet67.xml><?xml version="1.0" encoding="utf-8"?>
<worksheet xmlns="http://schemas.openxmlformats.org/spreadsheetml/2006/main" xmlns:r="http://schemas.openxmlformats.org/officeDocument/2006/relationships">
  <sheetPr codeName="Sheet67"/>
  <dimension ref="A1:C18"/>
  <sheetViews>
    <sheetView showGridLines="0" showRowColHeaders="0" workbookViewId="0">
      <selection activeCell="B4" sqref="B4"/>
    </sheetView>
  </sheetViews>
  <sheetFormatPr defaultRowHeight="14.4"/>
  <cols>
    <col min="2" max="2" width="126.33203125" customWidth="1"/>
    <col min="3" max="3" width="36" customWidth="1"/>
  </cols>
  <sheetData>
    <row r="1" spans="1:3" ht="46.2" thickBot="1">
      <c r="A1" s="1847" t="s">
        <v>3418</v>
      </c>
      <c r="B1" s="1847"/>
      <c r="C1" s="1847"/>
    </row>
    <row r="2" spans="1:3" ht="28.8" thickBot="1">
      <c r="A2" s="1848" t="s">
        <v>878</v>
      </c>
      <c r="B2" s="1848"/>
      <c r="C2" s="1848"/>
    </row>
    <row r="3" spans="1:3" ht="23.4" thickBot="1">
      <c r="A3" s="1155" t="s">
        <v>335</v>
      </c>
      <c r="B3" s="1155" t="s">
        <v>879</v>
      </c>
      <c r="C3" s="1155" t="s">
        <v>1527</v>
      </c>
    </row>
    <row r="4" spans="1:3" ht="31.2" thickBot="1">
      <c r="A4" s="1163">
        <f>IF(B4="","",1)</f>
        <v>1</v>
      </c>
      <c r="B4" s="1157" t="s">
        <v>1582</v>
      </c>
      <c r="C4" s="1164"/>
    </row>
    <row r="5" spans="1:3" ht="31.2" thickBot="1">
      <c r="A5" s="1163">
        <f>IF(B5="","",A4+1)</f>
        <v>2</v>
      </c>
      <c r="B5" s="1157" t="s">
        <v>1583</v>
      </c>
      <c r="C5" s="1164"/>
    </row>
    <row r="6" spans="1:3" ht="31.2" thickBot="1">
      <c r="A6" s="1163">
        <f t="shared" ref="A6:A18" si="0">IF(B6="","",A5+1)</f>
        <v>3</v>
      </c>
      <c r="B6" s="1157" t="s">
        <v>1584</v>
      </c>
      <c r="C6" s="1164"/>
    </row>
    <row r="7" spans="1:3" ht="31.2" thickBot="1">
      <c r="A7" s="1163">
        <f t="shared" si="0"/>
        <v>4</v>
      </c>
      <c r="B7" s="1157" t="s">
        <v>1585</v>
      </c>
      <c r="C7" s="1164"/>
    </row>
    <row r="8" spans="1:3" ht="31.2" thickBot="1">
      <c r="A8" s="1163">
        <f t="shared" si="0"/>
        <v>5</v>
      </c>
      <c r="B8" s="1157" t="s">
        <v>1586</v>
      </c>
      <c r="C8" s="1164"/>
    </row>
    <row r="9" spans="1:3" ht="31.2" thickBot="1">
      <c r="A9" s="1163">
        <f t="shared" si="0"/>
        <v>6</v>
      </c>
      <c r="B9" s="1157" t="s">
        <v>862</v>
      </c>
      <c r="C9" s="1164"/>
    </row>
    <row r="10" spans="1:3" ht="31.2" thickBot="1">
      <c r="A10" s="1163">
        <f t="shared" si="0"/>
        <v>7</v>
      </c>
      <c r="B10" s="1157" t="s">
        <v>372</v>
      </c>
      <c r="C10" s="1164"/>
    </row>
    <row r="11" spans="1:3" ht="31.2" thickBot="1">
      <c r="A11" s="1163" t="str">
        <f t="shared" si="0"/>
        <v/>
      </c>
      <c r="B11" s="1157"/>
      <c r="C11" s="1164"/>
    </row>
    <row r="12" spans="1:3" ht="31.2" thickBot="1">
      <c r="A12" s="1163" t="str">
        <f t="shared" si="0"/>
        <v/>
      </c>
      <c r="B12" s="1157"/>
      <c r="C12" s="1164"/>
    </row>
    <row r="13" spans="1:3" ht="31.2" thickBot="1">
      <c r="A13" s="1163" t="str">
        <f t="shared" si="0"/>
        <v/>
      </c>
      <c r="B13" s="1157"/>
      <c r="C13" s="1164"/>
    </row>
    <row r="14" spans="1:3" ht="31.2" thickBot="1">
      <c r="A14" s="1163" t="str">
        <f t="shared" si="0"/>
        <v/>
      </c>
      <c r="B14" s="1157"/>
      <c r="C14" s="1164"/>
    </row>
    <row r="15" spans="1:3" ht="31.2" thickBot="1">
      <c r="A15" s="1163" t="str">
        <f t="shared" si="0"/>
        <v/>
      </c>
      <c r="B15" s="1157"/>
      <c r="C15" s="1164"/>
    </row>
    <row r="16" spans="1:3" ht="31.2" thickBot="1">
      <c r="A16" s="1163" t="str">
        <f t="shared" si="0"/>
        <v/>
      </c>
      <c r="B16" s="1157"/>
      <c r="C16" s="1164"/>
    </row>
    <row r="17" spans="1:3" ht="31.2" thickBot="1">
      <c r="A17" s="1163" t="str">
        <f t="shared" si="0"/>
        <v/>
      </c>
      <c r="B17" s="1157"/>
      <c r="C17" s="1164"/>
    </row>
    <row r="18" spans="1:3" ht="31.2" thickBot="1">
      <c r="A18" s="1163" t="str">
        <f t="shared" si="0"/>
        <v/>
      </c>
      <c r="B18" s="1157"/>
      <c r="C18" s="1164"/>
    </row>
  </sheetData>
  <sheetProtection password="87C9" sheet="1" objects="1" scenarios="1" selectLockedCells="1" selectUnlockedCells="1"/>
  <mergeCells count="2">
    <mergeCell ref="A1:C1"/>
    <mergeCell ref="A2:C2"/>
  </mergeCells>
  <pageMargins left="0.7" right="0.7" top="0.75" bottom="0.75" header="0.3" footer="0.3"/>
  <drawing r:id="rId1"/>
</worksheet>
</file>

<file path=xl/worksheets/sheet68.xml><?xml version="1.0" encoding="utf-8"?>
<worksheet xmlns="http://schemas.openxmlformats.org/spreadsheetml/2006/main" xmlns:r="http://schemas.openxmlformats.org/officeDocument/2006/relationships">
  <sheetPr codeName="Sheet68">
    <pageSetUpPr fitToPage="1"/>
  </sheetPr>
  <dimension ref="A1:B45"/>
  <sheetViews>
    <sheetView showGridLines="0" showRowColHeaders="0" zoomScale="90" zoomScaleNormal="90" workbookViewId="0">
      <selection sqref="A1:B1"/>
    </sheetView>
  </sheetViews>
  <sheetFormatPr defaultRowHeight="14.4"/>
  <cols>
    <col min="1" max="1" width="4.5546875" customWidth="1"/>
    <col min="2" max="2" width="170.33203125" customWidth="1"/>
  </cols>
  <sheetData>
    <row r="1" spans="1:2" ht="25.8">
      <c r="A1" s="2248" t="s">
        <v>1588</v>
      </c>
      <c r="B1" s="2248"/>
    </row>
    <row r="2" spans="1:2" ht="42">
      <c r="A2" s="701">
        <v>1</v>
      </c>
      <c r="B2" s="702" t="s">
        <v>1589</v>
      </c>
    </row>
    <row r="3" spans="1:2" ht="21">
      <c r="A3" s="701">
        <v>2</v>
      </c>
      <c r="B3" s="702" t="s">
        <v>1590</v>
      </c>
    </row>
    <row r="4" spans="1:2" ht="48" customHeight="1">
      <c r="A4" s="701">
        <v>3</v>
      </c>
      <c r="B4" s="702" t="s">
        <v>1622</v>
      </c>
    </row>
    <row r="5" spans="1:2" ht="42">
      <c r="A5" s="701">
        <v>4</v>
      </c>
      <c r="B5" s="702" t="s">
        <v>1591</v>
      </c>
    </row>
    <row r="6" spans="1:2" ht="21">
      <c r="A6" s="701">
        <v>5</v>
      </c>
      <c r="B6" s="703" t="s">
        <v>1592</v>
      </c>
    </row>
    <row r="7" spans="1:2" ht="21">
      <c r="A7" s="701">
        <v>6</v>
      </c>
      <c r="B7" s="704" t="s">
        <v>1593</v>
      </c>
    </row>
    <row r="8" spans="1:2" ht="21">
      <c r="A8" s="701">
        <v>7</v>
      </c>
      <c r="B8" s="703" t="s">
        <v>1594</v>
      </c>
    </row>
    <row r="9" spans="1:2" ht="21">
      <c r="A9" s="701"/>
      <c r="B9" s="703" t="s">
        <v>1595</v>
      </c>
    </row>
    <row r="10" spans="1:2" ht="42">
      <c r="A10" s="701">
        <v>5</v>
      </c>
      <c r="B10" s="702" t="s">
        <v>1596</v>
      </c>
    </row>
    <row r="11" spans="1:2" ht="42">
      <c r="A11" s="701">
        <v>6</v>
      </c>
      <c r="B11" s="702" t="s">
        <v>1597</v>
      </c>
    </row>
    <row r="12" spans="1:2" ht="21">
      <c r="A12" s="701">
        <v>7</v>
      </c>
      <c r="B12" s="702" t="s">
        <v>1598</v>
      </c>
    </row>
    <row r="13" spans="1:2" ht="42">
      <c r="A13" s="701">
        <v>8</v>
      </c>
      <c r="B13" s="702" t="s">
        <v>1599</v>
      </c>
    </row>
    <row r="14" spans="1:2" ht="21">
      <c r="A14" s="701">
        <v>9</v>
      </c>
      <c r="B14" s="702" t="s">
        <v>1600</v>
      </c>
    </row>
    <row r="15" spans="1:2" ht="21">
      <c r="A15" s="701">
        <v>10</v>
      </c>
      <c r="B15" s="706" t="s">
        <v>1601</v>
      </c>
    </row>
    <row r="16" spans="1:2" ht="42">
      <c r="A16" s="701">
        <v>11</v>
      </c>
      <c r="B16" s="702" t="s">
        <v>1623</v>
      </c>
    </row>
    <row r="17" spans="1:2" ht="21">
      <c r="A17" s="701">
        <v>12</v>
      </c>
      <c r="B17" s="702" t="s">
        <v>1602</v>
      </c>
    </row>
    <row r="18" spans="1:2" ht="21">
      <c r="A18" s="701"/>
      <c r="B18" s="702" t="s">
        <v>1603</v>
      </c>
    </row>
    <row r="19" spans="1:2" ht="21">
      <c r="A19" s="701"/>
      <c r="B19" s="702" t="s">
        <v>1604</v>
      </c>
    </row>
    <row r="20" spans="1:2" ht="21">
      <c r="A20" s="701"/>
      <c r="B20" s="702" t="s">
        <v>1605</v>
      </c>
    </row>
    <row r="21" spans="1:2" ht="42">
      <c r="A21" s="701">
        <v>13</v>
      </c>
      <c r="B21" s="702" t="s">
        <v>1606</v>
      </c>
    </row>
    <row r="22" spans="1:2" ht="42">
      <c r="A22" s="701"/>
      <c r="B22" s="702" t="s">
        <v>1607</v>
      </c>
    </row>
    <row r="23" spans="1:2" ht="21">
      <c r="A23" s="701"/>
      <c r="B23" s="702" t="s">
        <v>1608</v>
      </c>
    </row>
    <row r="24" spans="1:2" ht="42">
      <c r="A24" s="701">
        <v>14</v>
      </c>
      <c r="B24" s="702" t="s">
        <v>1609</v>
      </c>
    </row>
    <row r="25" spans="1:2" ht="42">
      <c r="A25" s="701">
        <v>15</v>
      </c>
      <c r="B25" s="702" t="s">
        <v>1610</v>
      </c>
    </row>
    <row r="26" spans="1:2" ht="21">
      <c r="A26" s="701">
        <v>16</v>
      </c>
      <c r="B26" s="702" t="s">
        <v>1624</v>
      </c>
    </row>
    <row r="27" spans="1:2" ht="21">
      <c r="A27" s="701">
        <v>17</v>
      </c>
      <c r="B27" s="702" t="s">
        <v>1611</v>
      </c>
    </row>
    <row r="28" spans="1:2" ht="42">
      <c r="A28" s="701">
        <v>18</v>
      </c>
      <c r="B28" s="702" t="s">
        <v>1612</v>
      </c>
    </row>
    <row r="29" spans="1:2" ht="42">
      <c r="A29" s="701">
        <v>19</v>
      </c>
      <c r="B29" s="702" t="s">
        <v>1613</v>
      </c>
    </row>
    <row r="30" spans="1:2" ht="63">
      <c r="A30" s="701">
        <v>20</v>
      </c>
      <c r="B30" s="702" t="s">
        <v>1614</v>
      </c>
    </row>
    <row r="31" spans="1:2" ht="21">
      <c r="A31" s="701">
        <v>21</v>
      </c>
      <c r="B31" s="702" t="s">
        <v>1615</v>
      </c>
    </row>
    <row r="32" spans="1:2" ht="42">
      <c r="A32" s="701">
        <v>22</v>
      </c>
      <c r="B32" s="702" t="s">
        <v>1616</v>
      </c>
    </row>
    <row r="33" spans="1:2" ht="42">
      <c r="A33" s="701"/>
      <c r="B33" s="705" t="s">
        <v>1617</v>
      </c>
    </row>
    <row r="34" spans="1:2" ht="21">
      <c r="A34" s="701"/>
      <c r="B34" s="706" t="s">
        <v>1618</v>
      </c>
    </row>
    <row r="35" spans="1:2" ht="21">
      <c r="A35" s="701">
        <v>23</v>
      </c>
      <c r="B35" s="702" t="s">
        <v>1625</v>
      </c>
    </row>
    <row r="36" spans="1:2" ht="21">
      <c r="A36" s="701">
        <v>24</v>
      </c>
      <c r="B36" s="702" t="s">
        <v>1626</v>
      </c>
    </row>
    <row r="37" spans="1:2" ht="21">
      <c r="A37" s="701">
        <v>25</v>
      </c>
      <c r="B37" s="702" t="s">
        <v>1627</v>
      </c>
    </row>
    <row r="38" spans="1:2" ht="21">
      <c r="A38" s="701">
        <v>26</v>
      </c>
      <c r="B38" s="702" t="s">
        <v>1619</v>
      </c>
    </row>
    <row r="39" spans="1:2" ht="42">
      <c r="A39" s="701">
        <v>27</v>
      </c>
      <c r="B39" s="702" t="s">
        <v>1620</v>
      </c>
    </row>
    <row r="40" spans="1:2" ht="42">
      <c r="A40" s="701">
        <v>28</v>
      </c>
      <c r="B40" s="702" t="s">
        <v>1621</v>
      </c>
    </row>
    <row r="41" spans="1:2" s="1066" customFormat="1" ht="42">
      <c r="A41" s="701">
        <v>29</v>
      </c>
      <c r="B41" s="706" t="s">
        <v>2543</v>
      </c>
    </row>
    <row r="42" spans="1:2" ht="21">
      <c r="A42" s="701">
        <v>30</v>
      </c>
      <c r="B42" s="702" t="s">
        <v>1628</v>
      </c>
    </row>
    <row r="43" spans="1:2" ht="21">
      <c r="A43" s="701">
        <v>31</v>
      </c>
      <c r="B43" s="1069" t="s">
        <v>2530</v>
      </c>
    </row>
    <row r="44" spans="1:2" ht="21">
      <c r="A44" s="701"/>
      <c r="B44" s="1069" t="s">
        <v>2531</v>
      </c>
    </row>
    <row r="45" spans="1:2" ht="21">
      <c r="A45" s="701">
        <v>32</v>
      </c>
      <c r="B45" s="708" t="s">
        <v>2532</v>
      </c>
    </row>
  </sheetData>
  <sheetProtection password="87C9" sheet="1" objects="1" scenarios="1"/>
  <mergeCells count="1">
    <mergeCell ref="A1:B1"/>
  </mergeCells>
  <pageMargins left="0.25" right="0.25" top="0.26" bottom="0.26" header="0.23" footer="0.17"/>
  <pageSetup paperSize="9" scale="79" fitToHeight="2" orientation="landscape" blackAndWhite="1" verticalDpi="0" r:id="rId1"/>
  <drawing r:id="rId2"/>
</worksheet>
</file>

<file path=xl/worksheets/sheet69.xml><?xml version="1.0" encoding="utf-8"?>
<worksheet xmlns="http://schemas.openxmlformats.org/spreadsheetml/2006/main" xmlns:r="http://schemas.openxmlformats.org/officeDocument/2006/relationships">
  <sheetPr codeName="Sheet69">
    <pageSetUpPr fitToPage="1"/>
  </sheetPr>
  <dimension ref="A1:B14"/>
  <sheetViews>
    <sheetView showGridLines="0" showRowColHeaders="0" zoomScale="90" zoomScaleNormal="90" workbookViewId="0">
      <selection activeCell="B2" sqref="B2"/>
    </sheetView>
  </sheetViews>
  <sheetFormatPr defaultRowHeight="14.4"/>
  <cols>
    <col min="1" max="1" width="5.33203125" customWidth="1"/>
    <col min="2" max="2" width="170.33203125" customWidth="1"/>
  </cols>
  <sheetData>
    <row r="1" spans="1:2" ht="23.4">
      <c r="A1" s="2249" t="s">
        <v>1629</v>
      </c>
      <c r="B1" s="2249"/>
    </row>
    <row r="2" spans="1:2" ht="42">
      <c r="A2" s="701">
        <v>1</v>
      </c>
      <c r="B2" s="702" t="s">
        <v>1630</v>
      </c>
    </row>
    <row r="3" spans="1:2" ht="21">
      <c r="A3" s="701">
        <v>2</v>
      </c>
      <c r="B3" s="702" t="s">
        <v>1631</v>
      </c>
    </row>
    <row r="4" spans="1:2" ht="21">
      <c r="A4" s="701">
        <v>3</v>
      </c>
      <c r="B4" s="702" t="s">
        <v>1632</v>
      </c>
    </row>
    <row r="5" spans="1:2" ht="63">
      <c r="A5" s="701">
        <v>4</v>
      </c>
      <c r="B5" s="702" t="s">
        <v>1633</v>
      </c>
    </row>
    <row r="6" spans="1:2" s="1066" customFormat="1" ht="21">
      <c r="A6" s="701">
        <v>5</v>
      </c>
      <c r="B6" s="702" t="s">
        <v>2533</v>
      </c>
    </row>
    <row r="7" spans="1:2" ht="21">
      <c r="A7" s="701">
        <v>6</v>
      </c>
      <c r="B7" s="702" t="s">
        <v>1634</v>
      </c>
    </row>
    <row r="8" spans="1:2" ht="63">
      <c r="A8" s="701">
        <v>7</v>
      </c>
      <c r="B8" s="706" t="s">
        <v>2534</v>
      </c>
    </row>
    <row r="9" spans="1:2" ht="42">
      <c r="A9" s="701">
        <v>8</v>
      </c>
      <c r="B9" s="706" t="s">
        <v>2538</v>
      </c>
    </row>
    <row r="10" spans="1:2" ht="63">
      <c r="A10" s="701">
        <v>9</v>
      </c>
      <c r="B10" s="706" t="s">
        <v>2544</v>
      </c>
    </row>
    <row r="11" spans="1:2" ht="42">
      <c r="A11" s="701"/>
      <c r="B11" s="706" t="s">
        <v>2545</v>
      </c>
    </row>
    <row r="12" spans="1:2" ht="28.8">
      <c r="A12" s="701">
        <v>10</v>
      </c>
      <c r="B12" s="1201" t="s">
        <v>2910</v>
      </c>
    </row>
    <row r="13" spans="1:2" ht="21">
      <c r="A13" s="701">
        <v>11</v>
      </c>
      <c r="B13" s="1201" t="s">
        <v>2911</v>
      </c>
    </row>
    <row r="14" spans="1:2" ht="21">
      <c r="A14" s="701"/>
      <c r="B14" s="1200"/>
    </row>
  </sheetData>
  <sheetProtection password="87C9" sheet="1" objects="1" scenarios="1"/>
  <mergeCells count="1">
    <mergeCell ref="A1:B1"/>
  </mergeCells>
  <pageMargins left="0.25" right="0.25" top="0.75" bottom="0.75" header="0.3" footer="0.3"/>
  <pageSetup paperSize="9" scale="81" orientation="landscape" blackAndWhite="1" verticalDpi="0" r:id="rId1"/>
  <drawing r:id="rId2"/>
</worksheet>
</file>

<file path=xl/worksheets/sheet70.xml><?xml version="1.0" encoding="utf-8"?>
<worksheet xmlns="http://schemas.openxmlformats.org/spreadsheetml/2006/main" xmlns:r="http://schemas.openxmlformats.org/officeDocument/2006/relationships">
  <sheetPr codeName="Sheet70">
    <pageSetUpPr fitToPage="1"/>
  </sheetPr>
  <dimension ref="A1:B23"/>
  <sheetViews>
    <sheetView showGridLines="0" showRowColHeaders="0" zoomScale="90" zoomScaleNormal="90" workbookViewId="0">
      <selection activeCell="B5" sqref="B5"/>
    </sheetView>
  </sheetViews>
  <sheetFormatPr defaultRowHeight="14.4"/>
  <cols>
    <col min="1" max="1" width="4.88671875" customWidth="1"/>
    <col min="2" max="2" width="171.88671875" customWidth="1"/>
  </cols>
  <sheetData>
    <row r="1" spans="1:2" ht="23.4">
      <c r="A1" s="2249" t="s">
        <v>1635</v>
      </c>
      <c r="B1" s="2249"/>
    </row>
    <row r="2" spans="1:2" ht="42">
      <c r="A2" s="701">
        <v>1</v>
      </c>
      <c r="B2" s="702" t="s">
        <v>1636</v>
      </c>
    </row>
    <row r="3" spans="1:2" ht="21">
      <c r="A3" s="701">
        <v>2</v>
      </c>
      <c r="B3" s="702" t="s">
        <v>1637</v>
      </c>
    </row>
    <row r="4" spans="1:2" ht="42">
      <c r="A4" s="701"/>
      <c r="B4" s="702" t="s">
        <v>1638</v>
      </c>
    </row>
    <row r="5" spans="1:2" ht="21">
      <c r="A5" s="701">
        <v>3</v>
      </c>
      <c r="B5" s="702" t="s">
        <v>1639</v>
      </c>
    </row>
    <row r="6" spans="1:2" ht="21">
      <c r="A6" s="701">
        <v>4</v>
      </c>
      <c r="B6" s="709" t="s">
        <v>1640</v>
      </c>
    </row>
    <row r="7" spans="1:2" ht="21">
      <c r="A7" s="701">
        <v>5</v>
      </c>
      <c r="B7" s="707" t="s">
        <v>1641</v>
      </c>
    </row>
    <row r="8" spans="1:2" ht="21">
      <c r="A8" s="701">
        <v>6</v>
      </c>
      <c r="B8" s="707" t="s">
        <v>1642</v>
      </c>
    </row>
    <row r="9" spans="1:2" ht="21">
      <c r="A9" s="701"/>
      <c r="B9" s="707" t="s">
        <v>1643</v>
      </c>
    </row>
    <row r="10" spans="1:2" ht="63">
      <c r="A10" s="701">
        <v>7</v>
      </c>
      <c r="B10" s="706" t="s">
        <v>2535</v>
      </c>
    </row>
    <row r="11" spans="1:2" ht="21">
      <c r="A11" s="701"/>
      <c r="B11" s="707"/>
    </row>
    <row r="12" spans="1:2" ht="21">
      <c r="A12" s="701">
        <v>8</v>
      </c>
      <c r="B12" s="707" t="s">
        <v>1644</v>
      </c>
    </row>
    <row r="13" spans="1:2" ht="21">
      <c r="A13" s="701">
        <v>9</v>
      </c>
      <c r="B13" s="707" t="s">
        <v>1645</v>
      </c>
    </row>
    <row r="14" spans="1:2" ht="21">
      <c r="A14" s="701">
        <v>10</v>
      </c>
      <c r="B14" s="707" t="s">
        <v>1646</v>
      </c>
    </row>
    <row r="15" spans="1:2" ht="21">
      <c r="A15" s="701">
        <v>11</v>
      </c>
      <c r="B15" s="707" t="s">
        <v>1647</v>
      </c>
    </row>
    <row r="16" spans="1:2" ht="42">
      <c r="A16" s="701">
        <v>12</v>
      </c>
      <c r="B16" s="706" t="s">
        <v>2538</v>
      </c>
    </row>
    <row r="17" spans="1:2" ht="63">
      <c r="A17" s="701">
        <v>13</v>
      </c>
      <c r="B17" s="706" t="s">
        <v>2544</v>
      </c>
    </row>
    <row r="18" spans="1:2" ht="42">
      <c r="A18" s="701"/>
      <c r="B18" s="706" t="s">
        <v>2545</v>
      </c>
    </row>
    <row r="19" spans="1:2" ht="21">
      <c r="A19" s="701"/>
      <c r="B19" s="707"/>
    </row>
    <row r="20" spans="1:2" ht="21">
      <c r="A20" s="701"/>
      <c r="B20" s="702"/>
    </row>
    <row r="21" spans="1:2" ht="21">
      <c r="A21" s="701"/>
      <c r="B21" s="702"/>
    </row>
    <row r="22" spans="1:2" ht="21">
      <c r="A22" s="701"/>
      <c r="B22" s="702"/>
    </row>
    <row r="23" spans="1:2" ht="21">
      <c r="A23" s="701"/>
      <c r="B23" s="702"/>
    </row>
  </sheetData>
  <sheetProtection password="87C9" sheet="1" objects="1" scenarios="1"/>
  <mergeCells count="1">
    <mergeCell ref="A1:B1"/>
  </mergeCells>
  <pageMargins left="0.25" right="0.25" top="0.75" bottom="0.75" header="0.3" footer="0.3"/>
  <pageSetup paperSize="9" scale="79" orientation="landscape" blackAndWhite="1" verticalDpi="0" r:id="rId1"/>
  <drawing r:id="rId2"/>
</worksheet>
</file>

<file path=xl/worksheets/sheet71.xml><?xml version="1.0" encoding="utf-8"?>
<worksheet xmlns="http://schemas.openxmlformats.org/spreadsheetml/2006/main" xmlns:r="http://schemas.openxmlformats.org/officeDocument/2006/relationships">
  <sheetPr codeName="Sheet71">
    <pageSetUpPr fitToPage="1"/>
  </sheetPr>
  <dimension ref="A1:B19"/>
  <sheetViews>
    <sheetView showGridLines="0" showRowColHeaders="0" zoomScale="90" zoomScaleNormal="90" workbookViewId="0">
      <selection activeCell="B6" sqref="B6"/>
    </sheetView>
  </sheetViews>
  <sheetFormatPr defaultRowHeight="14.4"/>
  <cols>
    <col min="1" max="1" width="5.5546875" customWidth="1"/>
    <col min="2" max="2" width="171.5546875" customWidth="1"/>
  </cols>
  <sheetData>
    <row r="1" spans="1:2" ht="23.4">
      <c r="A1" s="2249" t="s">
        <v>1648</v>
      </c>
      <c r="B1" s="2249"/>
    </row>
    <row r="2" spans="1:2" ht="21">
      <c r="A2" s="701">
        <v>1</v>
      </c>
      <c r="B2" s="702" t="s">
        <v>1649</v>
      </c>
    </row>
    <row r="3" spans="1:2" ht="21">
      <c r="A3" s="701"/>
      <c r="B3" s="702" t="s">
        <v>1650</v>
      </c>
    </row>
    <row r="4" spans="1:2" ht="21">
      <c r="A4" s="701"/>
      <c r="B4" s="702" t="s">
        <v>1651</v>
      </c>
    </row>
    <row r="5" spans="1:2" ht="21">
      <c r="A5" s="701">
        <v>2</v>
      </c>
      <c r="B5" s="702" t="s">
        <v>1652</v>
      </c>
    </row>
    <row r="6" spans="1:2" ht="42">
      <c r="A6" s="701">
        <v>3</v>
      </c>
      <c r="B6" s="702" t="s">
        <v>1653</v>
      </c>
    </row>
    <row r="7" spans="1:2" ht="21">
      <c r="A7" s="701">
        <v>4</v>
      </c>
      <c r="B7" s="702" t="s">
        <v>1654</v>
      </c>
    </row>
    <row r="8" spans="1:2" ht="21">
      <c r="A8" s="701">
        <v>5</v>
      </c>
      <c r="B8" s="702" t="s">
        <v>1655</v>
      </c>
    </row>
    <row r="9" spans="1:2" ht="21">
      <c r="A9" s="701">
        <v>6</v>
      </c>
      <c r="B9" s="702" t="s">
        <v>1656</v>
      </c>
    </row>
    <row r="10" spans="1:2" ht="21">
      <c r="A10" s="701">
        <v>7</v>
      </c>
      <c r="B10" s="702" t="s">
        <v>1657</v>
      </c>
    </row>
    <row r="11" spans="1:2" ht="21">
      <c r="A11" s="701">
        <v>8</v>
      </c>
      <c r="B11" s="702" t="s">
        <v>1658</v>
      </c>
    </row>
    <row r="12" spans="1:2" ht="42">
      <c r="A12" s="701">
        <v>9</v>
      </c>
      <c r="B12" s="702" t="s">
        <v>2536</v>
      </c>
    </row>
    <row r="13" spans="1:2" ht="42">
      <c r="A13" s="701">
        <v>10</v>
      </c>
      <c r="B13" s="1071" t="s">
        <v>1659</v>
      </c>
    </row>
    <row r="14" spans="1:2" ht="42">
      <c r="A14" s="701">
        <v>11</v>
      </c>
      <c r="B14" s="1070" t="s">
        <v>1660</v>
      </c>
    </row>
    <row r="15" spans="1:2" ht="84">
      <c r="A15" s="701">
        <v>12</v>
      </c>
      <c r="B15" s="702" t="s">
        <v>1661</v>
      </c>
    </row>
    <row r="16" spans="1:2" ht="42">
      <c r="A16" s="701">
        <v>13</v>
      </c>
      <c r="B16" s="1070" t="s">
        <v>1662</v>
      </c>
    </row>
    <row r="17" spans="1:2" ht="42">
      <c r="A17" s="701">
        <v>14</v>
      </c>
      <c r="B17" s="1070" t="s">
        <v>1663</v>
      </c>
    </row>
    <row r="18" spans="1:2" s="1066" customFormat="1" ht="63">
      <c r="A18" s="701">
        <v>15</v>
      </c>
      <c r="B18" s="1071" t="s">
        <v>2542</v>
      </c>
    </row>
    <row r="19" spans="1:2" ht="21">
      <c r="A19" s="701">
        <v>16</v>
      </c>
      <c r="B19" s="1071" t="s">
        <v>2537</v>
      </c>
    </row>
  </sheetData>
  <sheetProtection password="87C9" sheet="1" objects="1" scenarios="1"/>
  <mergeCells count="1">
    <mergeCell ref="A1:B1"/>
  </mergeCells>
  <pageMargins left="0.25" right="0.25" top="0.75" bottom="0.75" header="0.3" footer="0.3"/>
  <pageSetup paperSize="9" scale="80" orientation="landscape" blackAndWhite="1" verticalDpi="0" r:id="rId1"/>
  <drawing r:id="rId2"/>
</worksheet>
</file>

<file path=xl/worksheets/sheet72.xml><?xml version="1.0" encoding="utf-8"?>
<worksheet xmlns="http://schemas.openxmlformats.org/spreadsheetml/2006/main" xmlns:r="http://schemas.openxmlformats.org/officeDocument/2006/relationships">
  <sheetPr codeName="Sheet72">
    <pageSetUpPr fitToPage="1"/>
  </sheetPr>
  <dimension ref="A1:B28"/>
  <sheetViews>
    <sheetView showGridLines="0" showRowColHeaders="0" zoomScale="90" zoomScaleNormal="90" workbookViewId="0">
      <selection activeCell="B4" sqref="B4"/>
    </sheetView>
  </sheetViews>
  <sheetFormatPr defaultRowHeight="14.4"/>
  <cols>
    <col min="1" max="1" width="5.44140625" customWidth="1"/>
    <col min="2" max="2" width="168.5546875" customWidth="1"/>
  </cols>
  <sheetData>
    <row r="1" spans="1:2" ht="23.4">
      <c r="A1" s="2250" t="s">
        <v>1664</v>
      </c>
      <c r="B1" s="2250"/>
    </row>
    <row r="2" spans="1:2" ht="21">
      <c r="A2" s="710" t="s">
        <v>182</v>
      </c>
      <c r="B2" s="711" t="s">
        <v>1665</v>
      </c>
    </row>
    <row r="3" spans="1:2" ht="21">
      <c r="A3" s="701">
        <v>1</v>
      </c>
      <c r="B3" s="702" t="s">
        <v>1666</v>
      </c>
    </row>
    <row r="4" spans="1:2" ht="21">
      <c r="A4" s="701">
        <v>2</v>
      </c>
      <c r="B4" s="702" t="s">
        <v>1667</v>
      </c>
    </row>
    <row r="5" spans="1:2" ht="42">
      <c r="A5" s="701">
        <v>3</v>
      </c>
      <c r="B5" s="702" t="s">
        <v>1668</v>
      </c>
    </row>
    <row r="6" spans="1:2" ht="21">
      <c r="A6" s="701">
        <v>4</v>
      </c>
      <c r="B6" s="702" t="s">
        <v>1669</v>
      </c>
    </row>
    <row r="7" spans="1:2" ht="21">
      <c r="A7" s="701">
        <v>5</v>
      </c>
      <c r="B7" s="702" t="s">
        <v>1670</v>
      </c>
    </row>
    <row r="8" spans="1:2" ht="21">
      <c r="A8" s="701">
        <v>6</v>
      </c>
      <c r="B8" s="702" t="s">
        <v>1671</v>
      </c>
    </row>
    <row r="9" spans="1:2" ht="21">
      <c r="A9" s="701">
        <v>7</v>
      </c>
      <c r="B9" s="702" t="s">
        <v>1672</v>
      </c>
    </row>
    <row r="10" spans="1:2" ht="21">
      <c r="A10" s="701">
        <v>8</v>
      </c>
      <c r="B10" s="702" t="s">
        <v>1673</v>
      </c>
    </row>
    <row r="11" spans="1:2" ht="42">
      <c r="A11" s="701">
        <v>9</v>
      </c>
      <c r="B11" s="712" t="s">
        <v>1674</v>
      </c>
    </row>
    <row r="12" spans="1:2" ht="21">
      <c r="A12" s="701">
        <v>10</v>
      </c>
      <c r="B12" s="702" t="s">
        <v>1675</v>
      </c>
    </row>
    <row r="13" spans="1:2" ht="42">
      <c r="A13" s="701">
        <v>11</v>
      </c>
      <c r="B13" s="702" t="s">
        <v>1676</v>
      </c>
    </row>
    <row r="14" spans="1:2" ht="21">
      <c r="A14" s="701">
        <v>12</v>
      </c>
      <c r="B14" s="702" t="s">
        <v>1677</v>
      </c>
    </row>
    <row r="15" spans="1:2" ht="21">
      <c r="A15" s="701">
        <v>13</v>
      </c>
      <c r="B15" s="702" t="s">
        <v>1678</v>
      </c>
    </row>
    <row r="16" spans="1:2" ht="21">
      <c r="A16" s="701">
        <v>14</v>
      </c>
      <c r="B16" s="702" t="s">
        <v>1679</v>
      </c>
    </row>
    <row r="17" spans="1:2" ht="23.4">
      <c r="A17" s="710" t="s">
        <v>183</v>
      </c>
      <c r="B17" s="713" t="s">
        <v>1680</v>
      </c>
    </row>
    <row r="18" spans="1:2" ht="21">
      <c r="A18" s="701">
        <v>1</v>
      </c>
      <c r="B18" s="702" t="s">
        <v>1666</v>
      </c>
    </row>
    <row r="19" spans="1:2" ht="42">
      <c r="A19" s="701">
        <v>2</v>
      </c>
      <c r="B19" s="702" t="s">
        <v>1681</v>
      </c>
    </row>
    <row r="20" spans="1:2" ht="21">
      <c r="A20" s="701">
        <v>3</v>
      </c>
      <c r="B20" s="702" t="s">
        <v>1682</v>
      </c>
    </row>
    <row r="21" spans="1:2" ht="21">
      <c r="A21" s="701">
        <v>4</v>
      </c>
      <c r="B21" s="702" t="s">
        <v>1683</v>
      </c>
    </row>
    <row r="22" spans="1:2" ht="21">
      <c r="A22" s="701">
        <v>5</v>
      </c>
      <c r="B22" s="702" t="s">
        <v>1684</v>
      </c>
    </row>
    <row r="23" spans="1:2" ht="21">
      <c r="A23" s="701">
        <v>6</v>
      </c>
      <c r="B23" s="702" t="s">
        <v>1678</v>
      </c>
    </row>
    <row r="24" spans="1:2" ht="21">
      <c r="A24" s="701">
        <v>7</v>
      </c>
      <c r="B24" s="702" t="s">
        <v>1685</v>
      </c>
    </row>
    <row r="25" spans="1:2" ht="42">
      <c r="A25" s="701">
        <v>8</v>
      </c>
      <c r="B25" s="702" t="s">
        <v>1686</v>
      </c>
    </row>
    <row r="26" spans="1:2" s="1066" customFormat="1" ht="63">
      <c r="A26" s="701">
        <v>9</v>
      </c>
      <c r="B26" s="706" t="s">
        <v>2539</v>
      </c>
    </row>
    <row r="27" spans="1:2" s="1066" customFormat="1" ht="42">
      <c r="A27" s="701">
        <v>10</v>
      </c>
      <c r="B27" s="706" t="s">
        <v>2538</v>
      </c>
    </row>
    <row r="28" spans="1:2" ht="21">
      <c r="A28" s="701">
        <v>11</v>
      </c>
      <c r="B28" s="702" t="s">
        <v>1687</v>
      </c>
    </row>
  </sheetData>
  <sheetProtection password="87C9" sheet="1" objects="1" scenarios="1"/>
  <mergeCells count="1">
    <mergeCell ref="A1:B1"/>
  </mergeCells>
  <pageMargins left="0.25" right="0.25" top="0.32" bottom="0.3" header="0.3" footer="0.3"/>
  <pageSetup paperSize="9" scale="81" orientation="landscape" blackAndWhite="1" verticalDpi="0" r:id="rId1"/>
  <drawing r:id="rId2"/>
</worksheet>
</file>

<file path=xl/worksheets/sheet73.xml><?xml version="1.0" encoding="utf-8"?>
<worksheet xmlns="http://schemas.openxmlformats.org/spreadsheetml/2006/main" xmlns:r="http://schemas.openxmlformats.org/officeDocument/2006/relationships">
  <sheetPr codeName="Sheet73">
    <pageSetUpPr fitToPage="1"/>
  </sheetPr>
  <dimension ref="A1:B15"/>
  <sheetViews>
    <sheetView showGridLines="0" showRowColHeaders="0" zoomScale="90" zoomScaleNormal="90" workbookViewId="0">
      <selection activeCell="B4" sqref="B4"/>
    </sheetView>
  </sheetViews>
  <sheetFormatPr defaultRowHeight="14.4"/>
  <cols>
    <col min="1" max="1" width="6.109375" customWidth="1"/>
    <col min="2" max="2" width="172" customWidth="1"/>
  </cols>
  <sheetData>
    <row r="1" spans="1:2" ht="23.4">
      <c r="A1" s="2249" t="s">
        <v>1688</v>
      </c>
      <c r="B1" s="2249"/>
    </row>
    <row r="2" spans="1:2" ht="21">
      <c r="A2" s="701">
        <v>1</v>
      </c>
      <c r="B2" s="702" t="s">
        <v>1689</v>
      </c>
    </row>
    <row r="3" spans="1:2" ht="21">
      <c r="A3" s="701">
        <v>2</v>
      </c>
      <c r="B3" s="702" t="s">
        <v>1690</v>
      </c>
    </row>
    <row r="4" spans="1:2" ht="42">
      <c r="A4" s="701">
        <v>3</v>
      </c>
      <c r="B4" s="702" t="s">
        <v>1691</v>
      </c>
    </row>
    <row r="5" spans="1:2" ht="21">
      <c r="A5" s="701">
        <v>4</v>
      </c>
      <c r="B5" s="702" t="s">
        <v>1692</v>
      </c>
    </row>
    <row r="6" spans="1:2" ht="21">
      <c r="A6" s="701"/>
      <c r="B6" s="702" t="s">
        <v>1693</v>
      </c>
    </row>
    <row r="7" spans="1:2" ht="21">
      <c r="A7" s="701"/>
      <c r="B7" s="702" t="s">
        <v>1694</v>
      </c>
    </row>
    <row r="8" spans="1:2" ht="21">
      <c r="A8" s="701"/>
      <c r="B8" s="702" t="s">
        <v>1695</v>
      </c>
    </row>
    <row r="9" spans="1:2" ht="21">
      <c r="A9" s="701"/>
      <c r="B9" s="702" t="s">
        <v>1696</v>
      </c>
    </row>
    <row r="10" spans="1:2" ht="42">
      <c r="A10" s="701">
        <v>5</v>
      </c>
      <c r="B10" s="702" t="s">
        <v>1697</v>
      </c>
    </row>
    <row r="11" spans="1:2" ht="21">
      <c r="A11" s="701">
        <v>6</v>
      </c>
      <c r="B11" s="702" t="s">
        <v>1698</v>
      </c>
    </row>
    <row r="12" spans="1:2" ht="63">
      <c r="A12" s="701">
        <v>7</v>
      </c>
      <c r="B12" s="702" t="s">
        <v>1699</v>
      </c>
    </row>
    <row r="13" spans="1:2" ht="45.6">
      <c r="A13" s="701">
        <v>8</v>
      </c>
      <c r="B13" s="714" t="s">
        <v>1700</v>
      </c>
    </row>
    <row r="14" spans="1:2" ht="22.8">
      <c r="A14" s="701">
        <v>9</v>
      </c>
      <c r="B14" s="715" t="s">
        <v>1701</v>
      </c>
    </row>
    <row r="15" spans="1:2" ht="22.8">
      <c r="A15" s="701">
        <v>10</v>
      </c>
      <c r="B15" s="715" t="s">
        <v>1702</v>
      </c>
    </row>
  </sheetData>
  <sheetProtection password="87C9" sheet="1" objects="1" scenarios="1"/>
  <mergeCells count="1">
    <mergeCell ref="A1:B1"/>
  </mergeCells>
  <pageMargins left="0.25" right="0.25" top="0.75" bottom="0.75" header="0.3" footer="0.3"/>
  <pageSetup paperSize="9" scale="80" orientation="landscape" blackAndWhite="1" verticalDpi="0" r:id="rId1"/>
  <drawing r:id="rId2"/>
</worksheet>
</file>

<file path=xl/worksheets/sheet74.xml><?xml version="1.0" encoding="utf-8"?>
<worksheet xmlns="http://schemas.openxmlformats.org/spreadsheetml/2006/main" xmlns:r="http://schemas.openxmlformats.org/officeDocument/2006/relationships">
  <sheetPr codeName="Sheet74"/>
  <dimension ref="A1:B38"/>
  <sheetViews>
    <sheetView showGridLines="0" showRowColHeaders="0" workbookViewId="0">
      <selection sqref="A1:B1"/>
    </sheetView>
  </sheetViews>
  <sheetFormatPr defaultRowHeight="14.4"/>
  <cols>
    <col min="1" max="1" width="5.33203125" customWidth="1"/>
    <col min="2" max="2" width="161.44140625" customWidth="1"/>
  </cols>
  <sheetData>
    <row r="1" spans="1:2" ht="28.8">
      <c r="A1" s="2251" t="s">
        <v>1703</v>
      </c>
      <c r="B1" s="2251"/>
    </row>
    <row r="2" spans="1:2" ht="69">
      <c r="A2" s="716">
        <v>1</v>
      </c>
      <c r="B2" s="717" t="s">
        <v>2546</v>
      </c>
    </row>
    <row r="3" spans="1:2" ht="45.6">
      <c r="A3" s="716">
        <v>2</v>
      </c>
      <c r="B3" s="718" t="s">
        <v>2477</v>
      </c>
    </row>
    <row r="4" spans="1:2" ht="22.8">
      <c r="A4" s="716">
        <v>3</v>
      </c>
      <c r="B4" s="718" t="s">
        <v>2876</v>
      </c>
    </row>
    <row r="5" spans="1:2" ht="68.400000000000006">
      <c r="A5" s="716">
        <v>4</v>
      </c>
      <c r="B5" s="1040" t="s">
        <v>2877</v>
      </c>
    </row>
    <row r="6" spans="1:2" ht="22.8">
      <c r="A6" s="716">
        <v>5</v>
      </c>
      <c r="B6" s="718" t="s">
        <v>2478</v>
      </c>
    </row>
    <row r="7" spans="1:2" ht="22.8">
      <c r="A7" s="716">
        <v>6</v>
      </c>
      <c r="B7" s="1040" t="s">
        <v>1704</v>
      </c>
    </row>
    <row r="8" spans="1:2" ht="22.8">
      <c r="A8" s="716"/>
      <c r="B8" s="718" t="s">
        <v>1705</v>
      </c>
    </row>
    <row r="9" spans="1:2" ht="22.8">
      <c r="A9" s="716"/>
      <c r="B9" s="718" t="s">
        <v>1706</v>
      </c>
    </row>
    <row r="10" spans="1:2" ht="22.8">
      <c r="A10" s="716"/>
      <c r="B10" s="718" t="s">
        <v>1707</v>
      </c>
    </row>
    <row r="11" spans="1:2" ht="23.4">
      <c r="A11" s="716"/>
      <c r="B11" s="719" t="s">
        <v>1708</v>
      </c>
    </row>
    <row r="12" spans="1:2" ht="22.8">
      <c r="A12" s="716">
        <v>7</v>
      </c>
      <c r="B12" s="1040" t="s">
        <v>1709</v>
      </c>
    </row>
    <row r="13" spans="1:2" ht="22.8">
      <c r="A13" s="716"/>
      <c r="B13" s="718" t="s">
        <v>1710</v>
      </c>
    </row>
    <row r="14" spans="1:2" ht="22.8">
      <c r="A14" s="716"/>
      <c r="B14" s="718" t="s">
        <v>1711</v>
      </c>
    </row>
    <row r="15" spans="1:2" ht="22.8">
      <c r="A15" s="716"/>
      <c r="B15" s="718" t="s">
        <v>1712</v>
      </c>
    </row>
    <row r="16" spans="1:2" ht="23.4">
      <c r="A16" s="716"/>
      <c r="B16" s="719" t="s">
        <v>1713</v>
      </c>
    </row>
    <row r="17" spans="1:2" ht="45.6">
      <c r="A17" s="716">
        <v>8</v>
      </c>
      <c r="B17" s="718" t="s">
        <v>2481</v>
      </c>
    </row>
    <row r="18" spans="1:2" ht="22.8">
      <c r="A18" s="716">
        <v>9</v>
      </c>
      <c r="B18" s="718" t="s">
        <v>2479</v>
      </c>
    </row>
    <row r="19" spans="1:2" ht="45.6">
      <c r="A19" s="716">
        <v>10</v>
      </c>
      <c r="B19" s="718" t="s">
        <v>2480</v>
      </c>
    </row>
    <row r="20" spans="1:2" ht="68.400000000000006">
      <c r="A20" s="716">
        <v>11</v>
      </c>
      <c r="B20" s="718" t="s">
        <v>1714</v>
      </c>
    </row>
    <row r="21" spans="1:2" ht="22.8">
      <c r="A21" s="716">
        <v>12</v>
      </c>
      <c r="B21" s="718" t="s">
        <v>1715</v>
      </c>
    </row>
    <row r="22" spans="1:2" ht="22.8">
      <c r="A22" s="716">
        <v>13</v>
      </c>
      <c r="B22" s="718" t="s">
        <v>2482</v>
      </c>
    </row>
    <row r="23" spans="1:2" ht="22.8">
      <c r="A23" s="716"/>
      <c r="B23" s="718" t="s">
        <v>1716</v>
      </c>
    </row>
    <row r="24" spans="1:2" ht="22.8">
      <c r="A24" s="716"/>
      <c r="B24" s="718" t="s">
        <v>1717</v>
      </c>
    </row>
    <row r="25" spans="1:2" ht="22.8">
      <c r="A25" s="716"/>
      <c r="B25" s="718" t="s">
        <v>1718</v>
      </c>
    </row>
    <row r="26" spans="1:2" ht="22.8">
      <c r="A26" s="716"/>
      <c r="B26" s="718" t="s">
        <v>1719</v>
      </c>
    </row>
    <row r="27" spans="1:2" ht="22.8">
      <c r="A27" s="716"/>
      <c r="B27" s="718" t="s">
        <v>1720</v>
      </c>
    </row>
    <row r="28" spans="1:2" ht="45.6">
      <c r="A28" s="716">
        <v>14</v>
      </c>
      <c r="B28" s="718" t="s">
        <v>2483</v>
      </c>
    </row>
    <row r="29" spans="1:2" ht="22.8">
      <c r="A29" s="716">
        <v>15</v>
      </c>
      <c r="B29" s="718" t="s">
        <v>1721</v>
      </c>
    </row>
    <row r="30" spans="1:2" ht="22.8">
      <c r="A30" s="716">
        <v>16</v>
      </c>
      <c r="B30" s="1041" t="s">
        <v>1722</v>
      </c>
    </row>
    <row r="31" spans="1:2" ht="45.6">
      <c r="A31" s="716">
        <v>17</v>
      </c>
      <c r="B31" s="718" t="s">
        <v>1723</v>
      </c>
    </row>
    <row r="32" spans="1:2" ht="45.6">
      <c r="A32" s="716">
        <v>18</v>
      </c>
      <c r="B32" s="718" t="s">
        <v>1724</v>
      </c>
    </row>
    <row r="33" spans="1:2" ht="45.6">
      <c r="A33" s="716">
        <v>19</v>
      </c>
      <c r="B33" s="718" t="s">
        <v>1725</v>
      </c>
    </row>
    <row r="34" spans="1:2" ht="22.8">
      <c r="A34" s="716">
        <v>20</v>
      </c>
      <c r="B34" s="718" t="s">
        <v>1726</v>
      </c>
    </row>
    <row r="35" spans="1:2" ht="22.8">
      <c r="A35" s="716">
        <v>21</v>
      </c>
      <c r="B35" s="718" t="s">
        <v>1727</v>
      </c>
    </row>
    <row r="36" spans="1:2" ht="22.8">
      <c r="A36" s="716">
        <v>22</v>
      </c>
      <c r="B36" s="718" t="s">
        <v>1728</v>
      </c>
    </row>
    <row r="37" spans="1:2" ht="45.6">
      <c r="A37" s="716">
        <v>23</v>
      </c>
      <c r="B37" s="718" t="s">
        <v>1729</v>
      </c>
    </row>
    <row r="38" spans="1:2" ht="22.8">
      <c r="A38" s="716">
        <v>24</v>
      </c>
      <c r="B38" s="718" t="s">
        <v>1730</v>
      </c>
    </row>
  </sheetData>
  <sheetProtection password="87C9" sheet="1" objects="1" scenarios="1"/>
  <mergeCells count="1">
    <mergeCell ref="A1:B1"/>
  </mergeCells>
  <pageMargins left="0.25" right="0.25" top="0.32" bottom="0.22" header="0.3" footer="0.17"/>
  <pageSetup paperSize="9" scale="80" orientation="landscape" blackAndWhite="1" verticalDpi="0" r:id="rId1"/>
  <drawing r:id="rId2"/>
</worksheet>
</file>

<file path=xl/worksheets/sheet75.xml><?xml version="1.0" encoding="utf-8"?>
<worksheet xmlns="http://schemas.openxmlformats.org/spreadsheetml/2006/main" xmlns:r="http://schemas.openxmlformats.org/officeDocument/2006/relationships">
  <sheetPr codeName="Sheet75">
    <pageSetUpPr fitToPage="1"/>
  </sheetPr>
  <dimension ref="A1:B13"/>
  <sheetViews>
    <sheetView showGridLines="0" showRowColHeaders="0" zoomScale="90" zoomScaleNormal="90" workbookViewId="0">
      <selection activeCell="B8" sqref="B8"/>
    </sheetView>
  </sheetViews>
  <sheetFormatPr defaultRowHeight="14.4"/>
  <cols>
    <col min="1" max="1" width="4.6640625" customWidth="1"/>
    <col min="2" max="2" width="168.44140625" customWidth="1"/>
  </cols>
  <sheetData>
    <row r="1" spans="1:2" ht="25.8">
      <c r="A1" s="2252" t="s">
        <v>1731</v>
      </c>
      <c r="B1" s="2252"/>
    </row>
    <row r="2" spans="1:2" ht="21">
      <c r="A2" s="716">
        <v>1</v>
      </c>
      <c r="B2" s="702" t="s">
        <v>1732</v>
      </c>
    </row>
    <row r="3" spans="1:2" ht="42">
      <c r="A3" s="716">
        <v>2</v>
      </c>
      <c r="B3" s="702" t="s">
        <v>1733</v>
      </c>
    </row>
    <row r="4" spans="1:2" ht="42">
      <c r="A4" s="716">
        <v>3</v>
      </c>
      <c r="B4" s="702" t="s">
        <v>1734</v>
      </c>
    </row>
    <row r="5" spans="1:2" ht="21">
      <c r="A5" s="716">
        <v>4</v>
      </c>
      <c r="B5" s="702" t="s">
        <v>1735</v>
      </c>
    </row>
    <row r="6" spans="1:2" ht="42">
      <c r="A6" s="716">
        <v>5</v>
      </c>
      <c r="B6" s="702" t="s">
        <v>1736</v>
      </c>
    </row>
    <row r="7" spans="1:2" ht="21">
      <c r="A7" s="716">
        <v>6</v>
      </c>
      <c r="B7" s="702" t="s">
        <v>1737</v>
      </c>
    </row>
    <row r="8" spans="1:2" ht="21">
      <c r="A8" s="716">
        <v>7</v>
      </c>
      <c r="B8" s="702" t="s">
        <v>1738</v>
      </c>
    </row>
    <row r="9" spans="1:2" ht="21">
      <c r="A9" s="716">
        <v>8</v>
      </c>
      <c r="B9" s="702" t="s">
        <v>1739</v>
      </c>
    </row>
    <row r="10" spans="1:2" ht="21">
      <c r="A10" s="716">
        <v>9</v>
      </c>
      <c r="B10" s="702" t="s">
        <v>1740</v>
      </c>
    </row>
    <row r="11" spans="1:2" ht="21">
      <c r="A11" s="716">
        <v>10</v>
      </c>
      <c r="B11" s="702" t="s">
        <v>1741</v>
      </c>
    </row>
    <row r="12" spans="1:2" ht="42">
      <c r="A12" s="716">
        <v>11</v>
      </c>
      <c r="B12" s="702" t="s">
        <v>1742</v>
      </c>
    </row>
    <row r="13" spans="1:2" ht="42">
      <c r="A13" s="716">
        <v>12</v>
      </c>
      <c r="B13" s="702" t="s">
        <v>1743</v>
      </c>
    </row>
  </sheetData>
  <sheetProtection password="87C9" sheet="1" objects="1" scenarios="1"/>
  <mergeCells count="1">
    <mergeCell ref="A1:B1"/>
  </mergeCells>
  <pageMargins left="0.25" right="0.25" top="0.62" bottom="0.75" header="0.3" footer="0.3"/>
  <pageSetup paperSize="9" scale="82" orientation="landscape" blackAndWhite="1" verticalDpi="0" r:id="rId1"/>
  <drawing r:id="rId2"/>
</worksheet>
</file>

<file path=xl/worksheets/sheet76.xml><?xml version="1.0" encoding="utf-8"?>
<worksheet xmlns="http://schemas.openxmlformats.org/spreadsheetml/2006/main" xmlns:r="http://schemas.openxmlformats.org/officeDocument/2006/relationships">
  <sheetPr codeName="Sheet76">
    <pageSetUpPr fitToPage="1"/>
  </sheetPr>
  <dimension ref="A1:B52"/>
  <sheetViews>
    <sheetView showGridLines="0" showRowColHeaders="0" workbookViewId="0">
      <selection sqref="A1:B1"/>
    </sheetView>
  </sheetViews>
  <sheetFormatPr defaultRowHeight="14.4"/>
  <cols>
    <col min="2" max="2" width="164.109375" customWidth="1"/>
  </cols>
  <sheetData>
    <row r="1" spans="1:2" ht="23.4">
      <c r="A1" s="2249" t="s">
        <v>2548</v>
      </c>
      <c r="B1" s="2249"/>
    </row>
    <row r="2" spans="1:2" ht="21">
      <c r="A2" s="701">
        <v>1</v>
      </c>
      <c r="B2" s="1072" t="s">
        <v>1744</v>
      </c>
    </row>
    <row r="3" spans="1:2" ht="21">
      <c r="A3" s="701">
        <v>2</v>
      </c>
      <c r="B3" s="1072" t="s">
        <v>1745</v>
      </c>
    </row>
    <row r="4" spans="1:2" ht="21">
      <c r="A4" s="701">
        <v>3</v>
      </c>
      <c r="B4" s="1072" t="s">
        <v>2547</v>
      </c>
    </row>
    <row r="5" spans="1:2" ht="27.6">
      <c r="A5" s="701">
        <v>4</v>
      </c>
      <c r="B5" s="724" t="s">
        <v>1814</v>
      </c>
    </row>
    <row r="6" spans="1:2" ht="21">
      <c r="A6" s="701">
        <v>5</v>
      </c>
      <c r="B6" s="724" t="s">
        <v>1815</v>
      </c>
    </row>
    <row r="7" spans="1:2" ht="41.4">
      <c r="A7" s="701">
        <v>6</v>
      </c>
      <c r="B7" s="724" t="s">
        <v>1816</v>
      </c>
    </row>
    <row r="8" spans="1:2" ht="21">
      <c r="A8" s="701">
        <v>7</v>
      </c>
      <c r="B8" s="724" t="s">
        <v>1817</v>
      </c>
    </row>
    <row r="9" spans="1:2" ht="41.4">
      <c r="A9" s="701"/>
      <c r="B9" s="724" t="s">
        <v>1818</v>
      </c>
    </row>
    <row r="10" spans="1:2" ht="21">
      <c r="A10" s="701">
        <v>8</v>
      </c>
      <c r="B10" s="724" t="s">
        <v>1819</v>
      </c>
    </row>
    <row r="11" spans="1:2" ht="21">
      <c r="A11" s="701">
        <v>9</v>
      </c>
      <c r="B11" s="724" t="s">
        <v>1820</v>
      </c>
    </row>
    <row r="12" spans="1:2" ht="21">
      <c r="A12" s="701">
        <v>10</v>
      </c>
      <c r="B12" s="724" t="s">
        <v>1821</v>
      </c>
    </row>
    <row r="13" spans="1:2" ht="41.4">
      <c r="A13" s="701">
        <v>11</v>
      </c>
      <c r="B13" s="724" t="s">
        <v>1822</v>
      </c>
    </row>
    <row r="14" spans="1:2" ht="27.6">
      <c r="A14" s="701">
        <v>12</v>
      </c>
      <c r="B14" s="724" t="s">
        <v>1823</v>
      </c>
    </row>
    <row r="15" spans="1:2" ht="21">
      <c r="A15" s="701"/>
      <c r="B15" s="724" t="s">
        <v>1824</v>
      </c>
    </row>
    <row r="16" spans="1:2" ht="21">
      <c r="A16" s="701">
        <v>13</v>
      </c>
      <c r="B16" s="1073" t="s">
        <v>1825</v>
      </c>
    </row>
    <row r="17" spans="1:2" ht="21">
      <c r="A17" s="701"/>
      <c r="B17" s="1073" t="s">
        <v>1826</v>
      </c>
    </row>
    <row r="18" spans="1:2" ht="21">
      <c r="A18" s="701"/>
      <c r="B18" s="1073" t="s">
        <v>1827</v>
      </c>
    </row>
    <row r="19" spans="1:2" ht="21">
      <c r="A19" s="701">
        <v>14</v>
      </c>
      <c r="B19" s="1073" t="s">
        <v>1828</v>
      </c>
    </row>
    <row r="20" spans="1:2" ht="27.6">
      <c r="A20" s="701">
        <v>15</v>
      </c>
      <c r="B20" s="1073" t="s">
        <v>1829</v>
      </c>
    </row>
    <row r="21" spans="1:2" ht="21">
      <c r="A21" s="701">
        <v>16</v>
      </c>
      <c r="B21" s="1073" t="s">
        <v>1830</v>
      </c>
    </row>
    <row r="22" spans="1:2" ht="21">
      <c r="A22" s="701">
        <v>17</v>
      </c>
      <c r="B22" s="1073" t="s">
        <v>1831</v>
      </c>
    </row>
    <row r="23" spans="1:2" ht="21">
      <c r="A23" s="701">
        <v>18</v>
      </c>
      <c r="B23" s="724" t="s">
        <v>1832</v>
      </c>
    </row>
    <row r="24" spans="1:2" ht="21">
      <c r="A24" s="701">
        <v>19</v>
      </c>
      <c r="B24" s="724" t="s">
        <v>1833</v>
      </c>
    </row>
    <row r="25" spans="1:2" ht="21">
      <c r="A25" s="701">
        <v>20</v>
      </c>
      <c r="B25" s="724" t="s">
        <v>1834</v>
      </c>
    </row>
    <row r="26" spans="1:2" ht="21">
      <c r="A26" s="701">
        <v>21</v>
      </c>
      <c r="B26" s="724" t="s">
        <v>1835</v>
      </c>
    </row>
    <row r="27" spans="1:2" ht="27.6">
      <c r="A27" s="701">
        <v>22</v>
      </c>
      <c r="B27" s="724" t="s">
        <v>1836</v>
      </c>
    </row>
    <row r="28" spans="1:2" ht="29.25" customHeight="1">
      <c r="A28" s="701"/>
      <c r="B28" s="725" t="s">
        <v>1837</v>
      </c>
    </row>
    <row r="29" spans="1:2" ht="21">
      <c r="A29" s="701"/>
      <c r="B29" s="724"/>
    </row>
    <row r="30" spans="1:2" ht="21">
      <c r="A30" s="701"/>
      <c r="B30" s="724"/>
    </row>
    <row r="31" spans="1:2" ht="21">
      <c r="A31" s="701"/>
      <c r="B31" s="724"/>
    </row>
    <row r="32" spans="1:2" ht="21">
      <c r="A32" s="701"/>
      <c r="B32" s="724"/>
    </row>
    <row r="33" spans="1:2" ht="21">
      <c r="A33" s="701"/>
      <c r="B33" s="724"/>
    </row>
    <row r="34" spans="1:2" ht="21">
      <c r="A34" s="701"/>
      <c r="B34" s="724"/>
    </row>
    <row r="35" spans="1:2" ht="21">
      <c r="A35" s="701"/>
      <c r="B35" s="724"/>
    </row>
    <row r="36" spans="1:2" ht="21">
      <c r="A36" s="701"/>
      <c r="B36" s="724"/>
    </row>
    <row r="37" spans="1:2" ht="21">
      <c r="A37" s="701"/>
      <c r="B37" s="724"/>
    </row>
    <row r="38" spans="1:2" ht="21">
      <c r="A38" s="701"/>
      <c r="B38" s="724"/>
    </row>
    <row r="39" spans="1:2" ht="21">
      <c r="A39" s="701"/>
      <c r="B39" s="724"/>
    </row>
    <row r="40" spans="1:2" ht="21">
      <c r="A40" s="701"/>
      <c r="B40" s="724"/>
    </row>
    <row r="41" spans="1:2" ht="21">
      <c r="A41" s="701"/>
      <c r="B41" s="724"/>
    </row>
    <row r="42" spans="1:2" ht="21">
      <c r="A42" s="701"/>
      <c r="B42" s="724"/>
    </row>
    <row r="43" spans="1:2" ht="21">
      <c r="A43" s="701"/>
      <c r="B43" s="724"/>
    </row>
    <row r="44" spans="1:2" ht="21">
      <c r="A44" s="701"/>
      <c r="B44" s="724"/>
    </row>
    <row r="45" spans="1:2" ht="21">
      <c r="A45" s="701"/>
      <c r="B45" s="724"/>
    </row>
    <row r="46" spans="1:2" ht="21">
      <c r="A46" s="701"/>
      <c r="B46" s="724"/>
    </row>
    <row r="47" spans="1:2" ht="21">
      <c r="A47" s="701"/>
      <c r="B47" s="724"/>
    </row>
    <row r="48" spans="1:2" ht="21">
      <c r="A48" s="701"/>
      <c r="B48" s="724"/>
    </row>
    <row r="49" spans="1:2" ht="21">
      <c r="A49" s="701"/>
      <c r="B49" s="724"/>
    </row>
    <row r="50" spans="1:2" ht="21">
      <c r="A50" s="701"/>
      <c r="B50" s="724"/>
    </row>
    <row r="51" spans="1:2" ht="21">
      <c r="A51" s="701"/>
      <c r="B51" s="724"/>
    </row>
    <row r="52" spans="1:2" ht="21">
      <c r="A52" s="701"/>
      <c r="B52" s="724"/>
    </row>
  </sheetData>
  <sheetProtection password="87C9" sheet="1" objects="1" scenarios="1"/>
  <mergeCells count="1">
    <mergeCell ref="A1:B1"/>
  </mergeCells>
  <pageMargins left="0.25" right="0.25" top="0.75" bottom="0.75" header="0.3" footer="0.3"/>
  <pageSetup paperSize="9" scale="82" orientation="landscape" blackAndWhite="1" verticalDpi="0" r:id="rId1"/>
  <drawing r:id="rId2"/>
</worksheet>
</file>

<file path=xl/worksheets/sheet77.xml><?xml version="1.0" encoding="utf-8"?>
<worksheet xmlns="http://schemas.openxmlformats.org/spreadsheetml/2006/main" xmlns:r="http://schemas.openxmlformats.org/officeDocument/2006/relationships">
  <sheetPr codeName="Sheet77">
    <pageSetUpPr fitToPage="1"/>
  </sheetPr>
  <dimension ref="A1:B7"/>
  <sheetViews>
    <sheetView showGridLines="0" showRowColHeaders="0" zoomScale="90" zoomScaleNormal="90" workbookViewId="0">
      <selection activeCell="B11" sqref="B11"/>
    </sheetView>
  </sheetViews>
  <sheetFormatPr defaultRowHeight="14.4"/>
  <cols>
    <col min="1" max="1" width="5.33203125" customWidth="1"/>
    <col min="2" max="2" width="174.33203125" customWidth="1"/>
  </cols>
  <sheetData>
    <row r="1" spans="1:2" ht="23.4">
      <c r="A1" s="2250" t="s">
        <v>1746</v>
      </c>
      <c r="B1" s="2250"/>
    </row>
    <row r="2" spans="1:2" ht="42">
      <c r="A2" s="701">
        <v>1</v>
      </c>
      <c r="B2" s="702" t="s">
        <v>1747</v>
      </c>
    </row>
    <row r="3" spans="1:2" ht="42">
      <c r="A3" s="701">
        <v>2</v>
      </c>
      <c r="B3" s="702" t="s">
        <v>2484</v>
      </c>
    </row>
    <row r="4" spans="1:2" ht="21">
      <c r="A4" s="701">
        <v>3</v>
      </c>
      <c r="B4" s="702" t="s">
        <v>2485</v>
      </c>
    </row>
    <row r="5" spans="1:2" ht="21">
      <c r="A5" s="701">
        <v>4</v>
      </c>
      <c r="B5" s="702" t="s">
        <v>2486</v>
      </c>
    </row>
    <row r="6" spans="1:2" ht="21">
      <c r="A6" s="701">
        <v>5</v>
      </c>
      <c r="B6" s="702" t="s">
        <v>2487</v>
      </c>
    </row>
    <row r="7" spans="1:2" ht="21">
      <c r="A7" s="701">
        <v>6</v>
      </c>
      <c r="B7" s="702" t="s">
        <v>2488</v>
      </c>
    </row>
  </sheetData>
  <sheetProtection password="87C9" sheet="1" objects="1" scenarios="1"/>
  <mergeCells count="1">
    <mergeCell ref="A1:B1"/>
  </mergeCells>
  <pageMargins left="0.25" right="0.25" top="0.75" bottom="0.75" header="0.3" footer="0.3"/>
  <pageSetup paperSize="9" scale="79" orientation="landscape" blackAndWhite="1" verticalDpi="0" r:id="rId1"/>
  <drawing r:id="rId2"/>
</worksheet>
</file>

<file path=xl/worksheets/sheet78.xml><?xml version="1.0" encoding="utf-8"?>
<worksheet xmlns="http://schemas.openxmlformats.org/spreadsheetml/2006/main" xmlns:r="http://schemas.openxmlformats.org/officeDocument/2006/relationships">
  <sheetPr codeName="Sheet78">
    <pageSetUpPr fitToPage="1"/>
  </sheetPr>
  <dimension ref="A1:B18"/>
  <sheetViews>
    <sheetView showGridLines="0" showRowColHeaders="0" workbookViewId="0">
      <selection activeCell="B4" sqref="B4"/>
    </sheetView>
  </sheetViews>
  <sheetFormatPr defaultRowHeight="14.4"/>
  <cols>
    <col min="1" max="1" width="4.6640625" customWidth="1"/>
    <col min="2" max="2" width="164.6640625" customWidth="1"/>
  </cols>
  <sheetData>
    <row r="1" spans="1:2" ht="23.4">
      <c r="A1" s="2253" t="s">
        <v>1748</v>
      </c>
      <c r="B1" s="2253"/>
    </row>
    <row r="2" spans="1:2" ht="63">
      <c r="A2" s="701">
        <v>1</v>
      </c>
      <c r="B2" s="702" t="s">
        <v>1749</v>
      </c>
    </row>
    <row r="3" spans="1:2" ht="21">
      <c r="A3" s="701">
        <v>2</v>
      </c>
      <c r="B3" s="702" t="s">
        <v>1750</v>
      </c>
    </row>
    <row r="4" spans="1:2" ht="21">
      <c r="A4" s="701">
        <v>3</v>
      </c>
      <c r="B4" s="702" t="s">
        <v>1751</v>
      </c>
    </row>
    <row r="5" spans="1:2">
      <c r="A5" s="720"/>
      <c r="B5" s="720"/>
    </row>
    <row r="6" spans="1:2">
      <c r="A6" s="720"/>
      <c r="B6" s="720"/>
    </row>
    <row r="7" spans="1:2">
      <c r="A7" s="720"/>
      <c r="B7" s="720"/>
    </row>
    <row r="8" spans="1:2">
      <c r="A8" s="720"/>
      <c r="B8" s="720"/>
    </row>
    <row r="9" spans="1:2">
      <c r="A9" s="720"/>
      <c r="B9" s="720"/>
    </row>
    <row r="10" spans="1:2">
      <c r="A10" s="720"/>
      <c r="B10" s="720"/>
    </row>
    <row r="11" spans="1:2">
      <c r="A11" s="720"/>
      <c r="B11" s="720"/>
    </row>
    <row r="12" spans="1:2">
      <c r="A12" s="720"/>
      <c r="B12" s="720"/>
    </row>
    <row r="13" spans="1:2">
      <c r="A13" s="720"/>
      <c r="B13" s="720"/>
    </row>
    <row r="14" spans="1:2">
      <c r="A14" s="720"/>
      <c r="B14" s="720"/>
    </row>
    <row r="15" spans="1:2">
      <c r="A15" s="720"/>
      <c r="B15" s="720"/>
    </row>
    <row r="16" spans="1:2">
      <c r="A16" s="720"/>
      <c r="B16" s="720"/>
    </row>
    <row r="17" spans="1:2">
      <c r="A17" s="720"/>
      <c r="B17" s="720"/>
    </row>
    <row r="18" spans="1:2">
      <c r="A18" s="720"/>
      <c r="B18" s="720"/>
    </row>
  </sheetData>
  <sheetProtection password="87C9" sheet="1" objects="1" scenarios="1"/>
  <mergeCells count="1">
    <mergeCell ref="A1:B1"/>
  </mergeCells>
  <pageMargins left="0.25" right="0.25" top="0.75" bottom="0.75" header="0.3" footer="0.3"/>
  <pageSetup paperSize="9" scale="82" orientation="landscape" blackAndWhite="1" verticalDpi="0" r:id="rId1"/>
  <drawing r:id="rId2"/>
</worksheet>
</file>

<file path=xl/worksheets/sheet79.xml><?xml version="1.0" encoding="utf-8"?>
<worksheet xmlns="http://schemas.openxmlformats.org/spreadsheetml/2006/main" xmlns:r="http://schemas.openxmlformats.org/officeDocument/2006/relationships">
  <sheetPr codeName="Sheet79">
    <pageSetUpPr fitToPage="1"/>
  </sheetPr>
  <dimension ref="A1:B9"/>
  <sheetViews>
    <sheetView showGridLines="0" showRowColHeaders="0" zoomScale="90" zoomScaleNormal="90" workbookViewId="0">
      <selection activeCell="C5" sqref="C5"/>
    </sheetView>
  </sheetViews>
  <sheetFormatPr defaultRowHeight="14.4"/>
  <cols>
    <col min="1" max="1" width="5.33203125" customWidth="1"/>
    <col min="2" max="2" width="167.88671875" customWidth="1"/>
  </cols>
  <sheetData>
    <row r="1" spans="1:2" ht="23.4">
      <c r="A1" s="2250" t="s">
        <v>1752</v>
      </c>
      <c r="B1" s="2250"/>
    </row>
    <row r="2" spans="1:2" ht="42">
      <c r="A2" s="701">
        <v>1</v>
      </c>
      <c r="B2" s="702" t="s">
        <v>1753</v>
      </c>
    </row>
    <row r="3" spans="1:2" ht="42">
      <c r="A3" s="701">
        <v>2</v>
      </c>
      <c r="B3" s="702" t="s">
        <v>1754</v>
      </c>
    </row>
    <row r="4" spans="1:2" ht="21">
      <c r="A4" s="701">
        <v>3</v>
      </c>
      <c r="B4" s="702" t="s">
        <v>1755</v>
      </c>
    </row>
    <row r="5" spans="1:2" ht="21">
      <c r="A5" s="701">
        <v>4</v>
      </c>
      <c r="B5" s="702" t="s">
        <v>1756</v>
      </c>
    </row>
    <row r="6" spans="1:2" ht="21">
      <c r="A6" s="701">
        <v>5</v>
      </c>
      <c r="B6" s="702" t="s">
        <v>1757</v>
      </c>
    </row>
    <row r="7" spans="1:2" ht="21">
      <c r="A7" s="701">
        <v>6</v>
      </c>
      <c r="B7" s="702" t="s">
        <v>1758</v>
      </c>
    </row>
    <row r="8" spans="1:2" ht="42">
      <c r="A8" s="701">
        <v>7</v>
      </c>
      <c r="B8" s="702" t="s">
        <v>1759</v>
      </c>
    </row>
    <row r="9" spans="1:2" ht="21">
      <c r="A9" s="701">
        <v>8</v>
      </c>
      <c r="B9" s="702" t="s">
        <v>1760</v>
      </c>
    </row>
  </sheetData>
  <sheetProtection password="87C9" sheet="1" objects="1" scenarios="1"/>
  <mergeCells count="1">
    <mergeCell ref="A1:B1"/>
  </mergeCells>
  <pageMargins left="0.25" right="0.25" top="0.75" bottom="0.75" header="0.3" footer="0.3"/>
  <pageSetup paperSize="9" scale="82" orientation="landscape" blackAndWhite="1" verticalDpi="0" r:id="rId1"/>
  <drawing r:id="rId2"/>
</worksheet>
</file>

<file path=xl/worksheets/sheet80.xml><?xml version="1.0" encoding="utf-8"?>
<worksheet xmlns="http://schemas.openxmlformats.org/spreadsheetml/2006/main" xmlns:r="http://schemas.openxmlformats.org/officeDocument/2006/relationships">
  <sheetPr codeName="Sheet80">
    <pageSetUpPr fitToPage="1"/>
  </sheetPr>
  <dimension ref="A1:B16"/>
  <sheetViews>
    <sheetView showGridLines="0" showRowColHeaders="0" zoomScale="90" zoomScaleNormal="90" workbookViewId="0">
      <selection activeCell="B9" sqref="B9"/>
    </sheetView>
  </sheetViews>
  <sheetFormatPr defaultRowHeight="14.4"/>
  <cols>
    <col min="1" max="1" width="6.109375" customWidth="1"/>
    <col min="2" max="2" width="164.33203125" customWidth="1"/>
  </cols>
  <sheetData>
    <row r="1" spans="1:2" ht="23.4">
      <c r="A1" s="2254" t="s">
        <v>1761</v>
      </c>
      <c r="B1" s="2254"/>
    </row>
    <row r="2" spans="1:2" ht="42">
      <c r="A2" s="701">
        <v>1</v>
      </c>
      <c r="B2" s="702" t="s">
        <v>1762</v>
      </c>
    </row>
    <row r="3" spans="1:2" ht="21">
      <c r="A3" s="701">
        <v>2</v>
      </c>
      <c r="B3" s="702" t="s">
        <v>2489</v>
      </c>
    </row>
    <row r="4" spans="1:2" ht="21">
      <c r="A4" s="701">
        <v>3</v>
      </c>
      <c r="B4" s="702" t="s">
        <v>1763</v>
      </c>
    </row>
    <row r="5" spans="1:2" ht="42">
      <c r="A5" s="701">
        <v>4</v>
      </c>
      <c r="B5" s="702" t="s">
        <v>2490</v>
      </c>
    </row>
    <row r="6" spans="1:2" ht="21">
      <c r="A6" s="701">
        <v>5</v>
      </c>
      <c r="B6" s="702" t="s">
        <v>1764</v>
      </c>
    </row>
    <row r="7" spans="1:2">
      <c r="A7" s="720"/>
      <c r="B7" s="720"/>
    </row>
    <row r="8" spans="1:2">
      <c r="A8" s="720"/>
      <c r="B8" s="720"/>
    </row>
    <row r="9" spans="1:2">
      <c r="A9" s="720"/>
      <c r="B9" s="720"/>
    </row>
    <row r="10" spans="1:2">
      <c r="A10" s="720"/>
      <c r="B10" s="720"/>
    </row>
    <row r="11" spans="1:2">
      <c r="A11" s="720"/>
      <c r="B11" s="720"/>
    </row>
    <row r="12" spans="1:2">
      <c r="A12" s="720"/>
      <c r="B12" s="720"/>
    </row>
    <row r="13" spans="1:2">
      <c r="A13" s="720"/>
      <c r="B13" s="720"/>
    </row>
    <row r="14" spans="1:2">
      <c r="A14" s="720"/>
      <c r="B14" s="720"/>
    </row>
    <row r="15" spans="1:2">
      <c r="A15" s="720"/>
      <c r="B15" s="720"/>
    </row>
    <row r="16" spans="1:2">
      <c r="A16" s="720"/>
      <c r="B16" s="720"/>
    </row>
  </sheetData>
  <sheetProtection password="87C9" sheet="1" objects="1" scenarios="1"/>
  <mergeCells count="1">
    <mergeCell ref="A1:B1"/>
  </mergeCells>
  <pageMargins left="0.25" right="0.25" top="0.75" bottom="0.75" header="0.3" footer="0.3"/>
  <pageSetup paperSize="9" scale="83" orientation="landscape" blackAndWhite="1" verticalDpi="0" r:id="rId1"/>
  <drawing r:id="rId2"/>
</worksheet>
</file>

<file path=xl/worksheets/sheet81.xml><?xml version="1.0" encoding="utf-8"?>
<worksheet xmlns="http://schemas.openxmlformats.org/spreadsheetml/2006/main" xmlns:r="http://schemas.openxmlformats.org/officeDocument/2006/relationships">
  <sheetPr codeName="Sheet81">
    <pageSetUpPr fitToPage="1"/>
  </sheetPr>
  <dimension ref="A1:B31"/>
  <sheetViews>
    <sheetView showGridLines="0" showRowColHeaders="0" zoomScale="90" zoomScaleNormal="90" workbookViewId="0">
      <selection activeCell="B19" sqref="B19"/>
    </sheetView>
  </sheetViews>
  <sheetFormatPr defaultRowHeight="14.4"/>
  <cols>
    <col min="1" max="1" width="5.88671875" customWidth="1"/>
    <col min="2" max="2" width="164.44140625" customWidth="1"/>
  </cols>
  <sheetData>
    <row r="1" spans="1:2" ht="28.8">
      <c r="A1" s="2255" t="s">
        <v>1765</v>
      </c>
      <c r="B1" s="2255"/>
    </row>
    <row r="2" spans="1:2" ht="22.8">
      <c r="A2" s="721"/>
      <c r="B2" s="722" t="s">
        <v>1766</v>
      </c>
    </row>
    <row r="3" spans="1:2" ht="42">
      <c r="A3" s="701">
        <v>1</v>
      </c>
      <c r="B3" s="702" t="s">
        <v>1767</v>
      </c>
    </row>
    <row r="4" spans="1:2" ht="21">
      <c r="A4" s="701">
        <v>2</v>
      </c>
      <c r="B4" s="702" t="s">
        <v>1768</v>
      </c>
    </row>
    <row r="5" spans="1:2" ht="21">
      <c r="A5" s="701">
        <v>3</v>
      </c>
      <c r="B5" s="702" t="s">
        <v>1769</v>
      </c>
    </row>
    <row r="6" spans="1:2" ht="21">
      <c r="A6" s="701"/>
      <c r="B6" s="702" t="s">
        <v>1770</v>
      </c>
    </row>
    <row r="7" spans="1:2" ht="21">
      <c r="A7" s="701"/>
      <c r="B7" s="702" t="s">
        <v>1771</v>
      </c>
    </row>
    <row r="8" spans="1:2" ht="21">
      <c r="A8" s="701"/>
      <c r="B8" s="702" t="s">
        <v>1772</v>
      </c>
    </row>
    <row r="9" spans="1:2" ht="21">
      <c r="A9" s="701"/>
      <c r="B9" s="702" t="s">
        <v>1773</v>
      </c>
    </row>
    <row r="10" spans="1:2" ht="42">
      <c r="A10" s="701"/>
      <c r="B10" s="702" t="s">
        <v>1774</v>
      </c>
    </row>
    <row r="11" spans="1:2" ht="21">
      <c r="A11" s="701"/>
      <c r="B11" s="702" t="s">
        <v>1775</v>
      </c>
    </row>
    <row r="12" spans="1:2" ht="21">
      <c r="A12" s="701"/>
      <c r="B12" s="702" t="s">
        <v>1776</v>
      </c>
    </row>
    <row r="13" spans="1:2" ht="21">
      <c r="A13" s="701"/>
      <c r="B13" s="702" t="s">
        <v>1777</v>
      </c>
    </row>
    <row r="14" spans="1:2" ht="42">
      <c r="A14" s="701"/>
      <c r="B14" s="702" t="s">
        <v>1778</v>
      </c>
    </row>
    <row r="15" spans="1:2" ht="42">
      <c r="A15" s="701">
        <v>4</v>
      </c>
      <c r="B15" s="702" t="s">
        <v>1779</v>
      </c>
    </row>
    <row r="16" spans="1:2" ht="21">
      <c r="A16" s="701">
        <v>5</v>
      </c>
      <c r="B16" s="702" t="s">
        <v>1780</v>
      </c>
    </row>
    <row r="17" spans="1:2" ht="42">
      <c r="A17" s="701">
        <v>6</v>
      </c>
      <c r="B17" s="706" t="s">
        <v>2541</v>
      </c>
    </row>
    <row r="18" spans="1:2" ht="21">
      <c r="A18" s="701">
        <v>7</v>
      </c>
      <c r="B18" s="702" t="s">
        <v>1781</v>
      </c>
    </row>
    <row r="19" spans="1:2" ht="21">
      <c r="A19" s="701">
        <v>8</v>
      </c>
      <c r="B19" s="702" t="s">
        <v>1782</v>
      </c>
    </row>
    <row r="20" spans="1:2" ht="21">
      <c r="A20" s="701">
        <v>9</v>
      </c>
      <c r="B20" s="702" t="s">
        <v>1783</v>
      </c>
    </row>
    <row r="21" spans="1:2" ht="42">
      <c r="A21" s="701">
        <v>10</v>
      </c>
      <c r="B21" s="702" t="s">
        <v>1784</v>
      </c>
    </row>
    <row r="22" spans="1:2" ht="21">
      <c r="A22" s="701">
        <v>11</v>
      </c>
      <c r="B22" s="702" t="s">
        <v>2540</v>
      </c>
    </row>
    <row r="23" spans="1:2" ht="21">
      <c r="A23" s="701">
        <v>12</v>
      </c>
      <c r="B23" s="702" t="s">
        <v>1785</v>
      </c>
    </row>
    <row r="24" spans="1:2" ht="42">
      <c r="A24" s="701">
        <v>13</v>
      </c>
      <c r="B24" s="702" t="s">
        <v>1786</v>
      </c>
    </row>
    <row r="25" spans="1:2" ht="21">
      <c r="A25" s="701">
        <v>14</v>
      </c>
      <c r="B25" s="702" t="s">
        <v>1787</v>
      </c>
    </row>
    <row r="26" spans="1:2" ht="21">
      <c r="A26" s="701">
        <v>15</v>
      </c>
      <c r="B26" s="702" t="s">
        <v>1788</v>
      </c>
    </row>
    <row r="27" spans="1:2" ht="21">
      <c r="A27" s="701"/>
      <c r="B27" s="723" t="s">
        <v>1789</v>
      </c>
    </row>
    <row r="28" spans="1:2" ht="21">
      <c r="A28" s="701"/>
      <c r="B28" s="702" t="s">
        <v>1790</v>
      </c>
    </row>
    <row r="29" spans="1:2" ht="21">
      <c r="A29" s="701"/>
      <c r="B29" s="702" t="s">
        <v>1791</v>
      </c>
    </row>
    <row r="30" spans="1:2" ht="21">
      <c r="A30" s="701"/>
      <c r="B30" s="702" t="s">
        <v>1792</v>
      </c>
    </row>
    <row r="31" spans="1:2" ht="21">
      <c r="A31" s="701"/>
      <c r="B31" s="702" t="s">
        <v>1793</v>
      </c>
    </row>
  </sheetData>
  <sheetProtection password="87C9" sheet="1" objects="1" scenarios="1"/>
  <mergeCells count="1">
    <mergeCell ref="A1:B1"/>
  </mergeCells>
  <pageMargins left="0.25" right="0.25" top="0.75" bottom="0.75" header="0.3" footer="0.3"/>
  <pageSetup paperSize="9" scale="82" fitToHeight="2" orientation="landscape" blackAndWhite="1" verticalDpi="0" r:id="rId1"/>
  <drawing r:id="rId2"/>
</worksheet>
</file>

<file path=xl/worksheets/sheet82.xml><?xml version="1.0" encoding="utf-8"?>
<worksheet xmlns="http://schemas.openxmlformats.org/spreadsheetml/2006/main" xmlns:r="http://schemas.openxmlformats.org/officeDocument/2006/relationships">
  <sheetPr codeName="Sheet82">
    <pageSetUpPr fitToPage="1"/>
  </sheetPr>
  <dimension ref="A1:B5"/>
  <sheetViews>
    <sheetView showGridLines="0" showRowColHeaders="0" zoomScale="90" zoomScaleNormal="90" workbookViewId="0">
      <selection activeCell="B9" sqref="B9"/>
    </sheetView>
  </sheetViews>
  <sheetFormatPr defaultRowHeight="14.4"/>
  <cols>
    <col min="1" max="1" width="6.44140625" customWidth="1"/>
    <col min="2" max="2" width="164.88671875" customWidth="1"/>
  </cols>
  <sheetData>
    <row r="1" spans="1:2" ht="23.4">
      <c r="A1" s="2249" t="s">
        <v>1794</v>
      </c>
      <c r="B1" s="2249"/>
    </row>
    <row r="2" spans="1:2" ht="63">
      <c r="A2" s="701">
        <v>1</v>
      </c>
      <c r="B2" s="702" t="s">
        <v>1795</v>
      </c>
    </row>
    <row r="3" spans="1:2" ht="21">
      <c r="A3" s="701">
        <v>2</v>
      </c>
      <c r="B3" s="702" t="s">
        <v>1796</v>
      </c>
    </row>
    <row r="4" spans="1:2" ht="21">
      <c r="A4" s="701">
        <v>3</v>
      </c>
      <c r="B4" s="702" t="s">
        <v>1797</v>
      </c>
    </row>
    <row r="5" spans="1:2" ht="21">
      <c r="A5" s="701">
        <v>4</v>
      </c>
      <c r="B5" s="702" t="s">
        <v>1798</v>
      </c>
    </row>
  </sheetData>
  <sheetProtection password="87C9" sheet="1" objects="1" scenarios="1"/>
  <mergeCells count="1">
    <mergeCell ref="A1:B1"/>
  </mergeCells>
  <pageMargins left="0.25" right="0.25" top="0.75" bottom="0.75" header="0.3" footer="0.3"/>
  <pageSetup paperSize="9" scale="81" orientation="landscape" blackAndWhite="1" verticalDpi="0" r:id="rId1"/>
  <drawing r:id="rId2"/>
</worksheet>
</file>

<file path=xl/worksheets/sheet83.xml><?xml version="1.0" encoding="utf-8"?>
<worksheet xmlns="http://schemas.openxmlformats.org/spreadsheetml/2006/main" xmlns:r="http://schemas.openxmlformats.org/officeDocument/2006/relationships">
  <sheetPr codeName="Sheet83">
    <pageSetUpPr fitToPage="1"/>
  </sheetPr>
  <dimension ref="A1:B13"/>
  <sheetViews>
    <sheetView showGridLines="0" showRowColHeaders="0" zoomScale="90" zoomScaleNormal="90" workbookViewId="0">
      <selection activeCell="C5" sqref="C5"/>
    </sheetView>
  </sheetViews>
  <sheetFormatPr defaultRowHeight="14.4"/>
  <cols>
    <col min="1" max="1" width="6.109375" customWidth="1"/>
    <col min="2" max="2" width="164.5546875" customWidth="1"/>
  </cols>
  <sheetData>
    <row r="1" spans="1:2" ht="25.8">
      <c r="A1" s="2248" t="s">
        <v>1799</v>
      </c>
      <c r="B1" s="2248"/>
    </row>
    <row r="2" spans="1:2" ht="42">
      <c r="A2" s="701">
        <v>1</v>
      </c>
      <c r="B2" s="702" t="s">
        <v>1800</v>
      </c>
    </row>
    <row r="3" spans="1:2" ht="42">
      <c r="A3" s="701">
        <v>2</v>
      </c>
      <c r="B3" s="702" t="s">
        <v>1801</v>
      </c>
    </row>
    <row r="4" spans="1:2" ht="21">
      <c r="A4" s="701">
        <v>3</v>
      </c>
      <c r="B4" s="702" t="s">
        <v>1802</v>
      </c>
    </row>
    <row r="5" spans="1:2" ht="42">
      <c r="A5" s="701">
        <v>4</v>
      </c>
      <c r="B5" s="702" t="s">
        <v>1803</v>
      </c>
    </row>
    <row r="6" spans="1:2" ht="63">
      <c r="A6" s="701">
        <v>5</v>
      </c>
      <c r="B6" s="702" t="s">
        <v>1804</v>
      </c>
    </row>
    <row r="7" spans="1:2" ht="42">
      <c r="A7" s="701">
        <v>6</v>
      </c>
      <c r="B7" s="702" t="s">
        <v>1805</v>
      </c>
    </row>
    <row r="8" spans="1:2" ht="21">
      <c r="A8" s="701">
        <v>7</v>
      </c>
      <c r="B8" s="702" t="s">
        <v>1806</v>
      </c>
    </row>
    <row r="9" spans="1:2" ht="21">
      <c r="A9" s="701"/>
      <c r="B9" s="702" t="s">
        <v>1807</v>
      </c>
    </row>
    <row r="10" spans="1:2" ht="21">
      <c r="A10" s="701"/>
      <c r="B10" s="702" t="s">
        <v>1808</v>
      </c>
    </row>
    <row r="11" spans="1:2" ht="21">
      <c r="A11" s="701"/>
      <c r="B11" s="702" t="s">
        <v>1809</v>
      </c>
    </row>
    <row r="12" spans="1:2" ht="21">
      <c r="A12" s="701">
        <v>8</v>
      </c>
      <c r="B12" s="702" t="s">
        <v>1810</v>
      </c>
    </row>
    <row r="13" spans="1:2" ht="63">
      <c r="A13" s="701"/>
      <c r="B13" s="702" t="s">
        <v>1811</v>
      </c>
    </row>
  </sheetData>
  <sheetProtection password="87C9" sheet="1" objects="1" scenarios="1"/>
  <mergeCells count="1">
    <mergeCell ref="A1:B1"/>
  </mergeCells>
  <pageMargins left="0.25" right="0.25" top="0.75" bottom="0.75" header="0.3" footer="0.3"/>
  <pageSetup paperSize="9" scale="82" orientation="landscape" blackAndWhite="1" verticalDpi="0" r:id="rId1"/>
  <drawing r:id="rId2"/>
</worksheet>
</file>

<file path=xl/worksheets/sheet84.xml><?xml version="1.0" encoding="utf-8"?>
<worksheet xmlns="http://schemas.openxmlformats.org/spreadsheetml/2006/main" xmlns:r="http://schemas.openxmlformats.org/officeDocument/2006/relationships">
  <sheetPr codeName="Sheet84"/>
  <dimension ref="A1:C18"/>
  <sheetViews>
    <sheetView showGridLines="0" showRowColHeaders="0" workbookViewId="0">
      <selection activeCell="B5" sqref="B5"/>
    </sheetView>
  </sheetViews>
  <sheetFormatPr defaultRowHeight="14.4"/>
  <cols>
    <col min="2" max="2" width="142.5546875" customWidth="1"/>
    <col min="3" max="3" width="30" customWidth="1"/>
  </cols>
  <sheetData>
    <row r="1" spans="1:3" ht="50.25" customHeight="1" thickBot="1">
      <c r="A1" s="2256" t="s">
        <v>1838</v>
      </c>
      <c r="B1" s="2257"/>
      <c r="C1" s="2258"/>
    </row>
    <row r="2" spans="1:3" ht="21.6" thickBot="1">
      <c r="A2" s="1166" t="s">
        <v>335</v>
      </c>
      <c r="B2" s="1166" t="s">
        <v>1839</v>
      </c>
      <c r="C2" s="1166" t="s">
        <v>1840</v>
      </c>
    </row>
    <row r="3" spans="1:3" ht="29.25" customHeight="1" thickBot="1">
      <c r="A3" s="1169">
        <v>1</v>
      </c>
      <c r="B3" s="1170" t="s">
        <v>2367</v>
      </c>
      <c r="C3" s="1167"/>
    </row>
    <row r="4" spans="1:3" ht="27.75" customHeight="1" thickBot="1">
      <c r="A4" s="1169">
        <v>2</v>
      </c>
      <c r="B4" s="1170" t="s">
        <v>1841</v>
      </c>
      <c r="C4" s="1167"/>
    </row>
    <row r="5" spans="1:3" ht="28.5" customHeight="1" thickBot="1">
      <c r="A5" s="1169">
        <v>3</v>
      </c>
      <c r="B5" s="1170" t="s">
        <v>1842</v>
      </c>
      <c r="C5" s="1167"/>
    </row>
    <row r="6" spans="1:3" ht="31.5" customHeight="1" thickBot="1">
      <c r="A6" s="1169">
        <v>4</v>
      </c>
      <c r="B6" s="1170" t="s">
        <v>1843</v>
      </c>
      <c r="C6" s="1167"/>
    </row>
    <row r="7" spans="1:3" ht="27" customHeight="1" thickBot="1">
      <c r="A7" s="1169">
        <v>5</v>
      </c>
      <c r="B7" s="1170" t="s">
        <v>2398</v>
      </c>
      <c r="C7" s="1168"/>
    </row>
    <row r="8" spans="1:3" ht="26.25" customHeight="1" thickBot="1">
      <c r="A8" s="1169">
        <v>6</v>
      </c>
      <c r="B8" s="1170" t="s">
        <v>2399</v>
      </c>
      <c r="C8" s="1168"/>
    </row>
    <row r="9" spans="1:3" ht="29.25" customHeight="1" thickBot="1">
      <c r="A9" s="1169">
        <v>7</v>
      </c>
      <c r="B9" s="1170" t="s">
        <v>2701</v>
      </c>
      <c r="C9" s="1168"/>
    </row>
    <row r="10" spans="1:3" ht="31.5" customHeight="1" thickBot="1">
      <c r="A10" s="1169">
        <v>8</v>
      </c>
      <c r="B10" s="1170" t="s">
        <v>2702</v>
      </c>
      <c r="C10" s="1168"/>
    </row>
    <row r="11" spans="1:3" ht="28.5" customHeight="1" thickBot="1">
      <c r="A11" s="1169"/>
      <c r="B11" s="1171"/>
      <c r="C11" s="1168"/>
    </row>
    <row r="12" spans="1:3" ht="32.25" customHeight="1" thickBot="1">
      <c r="A12" s="1169"/>
      <c r="B12" s="1171"/>
      <c r="C12" s="1168"/>
    </row>
    <row r="13" spans="1:3" ht="28.8" thickBot="1">
      <c r="A13" s="1169"/>
      <c r="B13" s="1171"/>
      <c r="C13" s="1168"/>
    </row>
    <row r="14" spans="1:3" ht="28.8" thickBot="1">
      <c r="A14" s="1169"/>
      <c r="B14" s="1171"/>
      <c r="C14" s="1168"/>
    </row>
    <row r="15" spans="1:3" ht="28.8" thickBot="1">
      <c r="A15" s="1169"/>
      <c r="B15" s="1171"/>
      <c r="C15" s="1168"/>
    </row>
    <row r="16" spans="1:3" ht="28.8" thickBot="1">
      <c r="A16" s="1169"/>
      <c r="B16" s="1171"/>
      <c r="C16" s="1168"/>
    </row>
    <row r="17" spans="1:3" ht="28.8" thickBot="1">
      <c r="A17" s="1169"/>
      <c r="B17" s="1171"/>
      <c r="C17" s="1168"/>
    </row>
    <row r="18" spans="1:3" ht="28.8" thickBot="1">
      <c r="A18" s="1169"/>
      <c r="B18" s="1171"/>
      <c r="C18" s="1168"/>
    </row>
  </sheetData>
  <sheetProtection password="87C9" sheet="1" objects="1" scenarios="1" selectLockedCells="1"/>
  <mergeCells count="1">
    <mergeCell ref="A1:C1"/>
  </mergeCells>
  <pageMargins left="0.7" right="0.7" top="0.75" bottom="0.75" header="0.3" footer="0.3"/>
  <drawing r:id="rId1"/>
</worksheet>
</file>

<file path=xl/worksheets/sheet85.xml><?xml version="1.0" encoding="utf-8"?>
<worksheet xmlns="http://schemas.openxmlformats.org/spreadsheetml/2006/main" xmlns:r="http://schemas.openxmlformats.org/officeDocument/2006/relationships">
  <sheetPr codeName="Sheet86">
    <pageSetUpPr fitToPage="1"/>
  </sheetPr>
  <dimension ref="A1:B48"/>
  <sheetViews>
    <sheetView showGridLines="0" showRowColHeaders="0" workbookViewId="0">
      <selection activeCell="B4" sqref="B4"/>
    </sheetView>
  </sheetViews>
  <sheetFormatPr defaultRowHeight="14.4"/>
  <cols>
    <col min="2" max="2" width="164.6640625" customWidth="1"/>
  </cols>
  <sheetData>
    <row r="1" spans="1:2" ht="28.2">
      <c r="A1" s="728"/>
      <c r="B1" s="729" t="s">
        <v>2345</v>
      </c>
    </row>
    <row r="2" spans="1:2" ht="27.6">
      <c r="A2" s="726">
        <v>1</v>
      </c>
      <c r="B2" s="727" t="s">
        <v>2381</v>
      </c>
    </row>
    <row r="3" spans="1:2" s="987" customFormat="1" ht="15.6">
      <c r="A3" s="726">
        <v>2</v>
      </c>
      <c r="B3" s="994" t="s">
        <v>2346</v>
      </c>
    </row>
    <row r="4" spans="1:2" s="987" customFormat="1" ht="15.6">
      <c r="A4" s="726"/>
      <c r="B4" s="727" t="s">
        <v>2347</v>
      </c>
    </row>
    <row r="5" spans="1:2" s="987" customFormat="1" ht="15.6">
      <c r="A5" s="726">
        <v>3</v>
      </c>
      <c r="B5" s="994" t="s">
        <v>2348</v>
      </c>
    </row>
    <row r="6" spans="1:2" s="987" customFormat="1" ht="15.6">
      <c r="A6" s="726"/>
      <c r="B6" s="727" t="s">
        <v>2349</v>
      </c>
    </row>
    <row r="7" spans="1:2" s="987" customFormat="1" ht="15.6">
      <c r="A7" s="726">
        <v>4</v>
      </c>
      <c r="B7" s="994" t="s">
        <v>2350</v>
      </c>
    </row>
    <row r="8" spans="1:2" s="987" customFormat="1" ht="15.6">
      <c r="A8" s="726"/>
      <c r="B8" s="727" t="s">
        <v>2351</v>
      </c>
    </row>
    <row r="9" spans="1:2" s="987" customFormat="1" ht="15.6">
      <c r="A9" s="726"/>
      <c r="B9" s="727" t="s">
        <v>2352</v>
      </c>
    </row>
    <row r="10" spans="1:2" s="987" customFormat="1" ht="15.6">
      <c r="A10" s="726"/>
      <c r="B10" s="727" t="s">
        <v>2382</v>
      </c>
    </row>
    <row r="11" spans="1:2" ht="15.6">
      <c r="A11" s="726"/>
      <c r="B11" s="727" t="s">
        <v>2353</v>
      </c>
    </row>
    <row r="12" spans="1:2" s="987" customFormat="1" ht="15.6">
      <c r="A12" s="726"/>
      <c r="B12" s="727" t="s">
        <v>2354</v>
      </c>
    </row>
    <row r="13" spans="1:2" ht="15.6">
      <c r="A13" s="726"/>
      <c r="B13" s="727" t="s">
        <v>2360</v>
      </c>
    </row>
    <row r="14" spans="1:2" s="987" customFormat="1" ht="15.6">
      <c r="A14" s="726"/>
      <c r="B14" s="727" t="s">
        <v>2361</v>
      </c>
    </row>
    <row r="15" spans="1:2" s="990" customFormat="1" ht="15.6">
      <c r="A15" s="726"/>
      <c r="B15" s="727" t="s">
        <v>2371</v>
      </c>
    </row>
    <row r="16" spans="1:2" s="987" customFormat="1" ht="15.6">
      <c r="A16" s="726">
        <v>5</v>
      </c>
      <c r="B16" s="727" t="s">
        <v>2366</v>
      </c>
    </row>
    <row r="17" spans="1:2" s="987" customFormat="1" ht="15.6">
      <c r="A17" s="726">
        <v>6</v>
      </c>
      <c r="B17" s="994" t="s">
        <v>2355</v>
      </c>
    </row>
    <row r="18" spans="1:2" s="987" customFormat="1" ht="15.6">
      <c r="A18" s="726"/>
      <c r="B18" s="727" t="s">
        <v>2356</v>
      </c>
    </row>
    <row r="19" spans="1:2" s="987" customFormat="1" ht="15.6">
      <c r="A19" s="726"/>
      <c r="B19" s="727" t="s">
        <v>2357</v>
      </c>
    </row>
    <row r="20" spans="1:2" s="987" customFormat="1" ht="15.6">
      <c r="A20" s="726"/>
      <c r="B20" s="727" t="s">
        <v>2358</v>
      </c>
    </row>
    <row r="21" spans="1:2" s="987" customFormat="1" ht="15.6">
      <c r="A21" s="726"/>
      <c r="B21" s="727" t="s">
        <v>2359</v>
      </c>
    </row>
    <row r="22" spans="1:2" s="987" customFormat="1" ht="15.6">
      <c r="A22" s="726"/>
      <c r="B22" s="727" t="s">
        <v>2362</v>
      </c>
    </row>
    <row r="23" spans="1:2" s="987" customFormat="1" ht="15.6">
      <c r="A23" s="726"/>
      <c r="B23" s="727" t="s">
        <v>2363</v>
      </c>
    </row>
    <row r="24" spans="1:2" s="987" customFormat="1" ht="15.6">
      <c r="A24" s="726"/>
      <c r="B24" s="727" t="s">
        <v>2364</v>
      </c>
    </row>
    <row r="25" spans="1:2" s="987" customFormat="1" ht="15.6">
      <c r="A25" s="726"/>
      <c r="B25" s="727" t="s">
        <v>2365</v>
      </c>
    </row>
    <row r="26" spans="1:2" s="990" customFormat="1" ht="15.6">
      <c r="A26" s="726"/>
      <c r="B26" s="727" t="s">
        <v>1866</v>
      </c>
    </row>
    <row r="27" spans="1:2" s="990" customFormat="1" ht="15.6">
      <c r="A27" s="726">
        <v>7</v>
      </c>
      <c r="B27" s="727" t="s">
        <v>2370</v>
      </c>
    </row>
    <row r="28" spans="1:2" s="990" customFormat="1" ht="15.6">
      <c r="A28" s="726">
        <v>8</v>
      </c>
      <c r="B28" s="727" t="s">
        <v>2372</v>
      </c>
    </row>
    <row r="29" spans="1:2" s="987" customFormat="1" ht="15.6">
      <c r="A29" s="726">
        <v>9</v>
      </c>
      <c r="B29" s="994" t="s">
        <v>1867</v>
      </c>
    </row>
    <row r="30" spans="1:2" s="987" customFormat="1" ht="15.6">
      <c r="A30" s="726"/>
      <c r="B30" s="727" t="s">
        <v>2344</v>
      </c>
    </row>
    <row r="31" spans="1:2" s="987" customFormat="1" ht="27.6">
      <c r="A31" s="726"/>
      <c r="B31" s="727" t="s">
        <v>2368</v>
      </c>
    </row>
    <row r="32" spans="1:2" s="987" customFormat="1" ht="27.6">
      <c r="A32" s="726"/>
      <c r="B32" s="727" t="s">
        <v>2369</v>
      </c>
    </row>
    <row r="33" spans="1:2" s="987" customFormat="1" ht="15.6">
      <c r="A33" s="726">
        <v>10</v>
      </c>
      <c r="B33" s="994" t="s">
        <v>2373</v>
      </c>
    </row>
    <row r="34" spans="1:2" s="987" customFormat="1" ht="15.6">
      <c r="A34" s="726"/>
      <c r="B34" s="727" t="s">
        <v>2374</v>
      </c>
    </row>
    <row r="35" spans="1:2" s="987" customFormat="1" ht="15.6">
      <c r="A35" s="726">
        <v>11</v>
      </c>
      <c r="B35" s="727" t="s">
        <v>2377</v>
      </c>
    </row>
    <row r="36" spans="1:2" s="987" customFormat="1" ht="15.6">
      <c r="A36" s="726">
        <v>12</v>
      </c>
      <c r="B36" s="727" t="s">
        <v>2744</v>
      </c>
    </row>
    <row r="37" spans="1:2" ht="15.6">
      <c r="A37" s="726">
        <v>13</v>
      </c>
      <c r="B37" s="727" t="s">
        <v>2378</v>
      </c>
    </row>
    <row r="38" spans="1:2" ht="15.6">
      <c r="A38" s="726"/>
      <c r="B38" s="727" t="s">
        <v>1865</v>
      </c>
    </row>
    <row r="39" spans="1:2" ht="15.6">
      <c r="A39" s="726">
        <v>14</v>
      </c>
      <c r="B39" s="727" t="s">
        <v>2379</v>
      </c>
    </row>
    <row r="40" spans="1:2" ht="15.6">
      <c r="A40" s="726">
        <v>15</v>
      </c>
      <c r="B40" s="727" t="s">
        <v>2380</v>
      </c>
    </row>
    <row r="41" spans="1:2" ht="15.6" hidden="1">
      <c r="A41" s="726"/>
      <c r="B41" s="727"/>
    </row>
    <row r="42" spans="1:2" ht="15.6" hidden="1">
      <c r="A42" s="726"/>
      <c r="B42" s="727"/>
    </row>
    <row r="43" spans="1:2" ht="15.6" hidden="1">
      <c r="A43" s="726"/>
      <c r="B43" s="994"/>
    </row>
    <row r="44" spans="1:2" ht="15.6">
      <c r="A44" s="726" t="s">
        <v>2375</v>
      </c>
      <c r="B44" s="727"/>
    </row>
    <row r="45" spans="1:2" ht="15.6">
      <c r="A45" s="726"/>
      <c r="B45" s="996" t="s">
        <v>2376</v>
      </c>
    </row>
    <row r="46" spans="1:2" ht="15.6">
      <c r="A46" s="726"/>
      <c r="B46" s="727"/>
    </row>
    <row r="47" spans="1:2" ht="15.6">
      <c r="A47" s="726"/>
      <c r="B47" s="727"/>
    </row>
    <row r="48" spans="1:2" ht="15.6">
      <c r="A48" s="726"/>
      <c r="B48" s="727"/>
    </row>
  </sheetData>
  <sheetProtection password="87C9" sheet="1" objects="1" scenarios="1"/>
  <pageMargins left="0.25" right="0.25" top="0.75" bottom="0.75" header="0.3" footer="0.3"/>
  <pageSetup paperSize="9" scale="82" orientation="landscape" blackAndWhite="1" verticalDpi="0" r:id="rId1"/>
  <drawing r:id="rId2"/>
</worksheet>
</file>

<file path=xl/worksheets/sheet86.xml><?xml version="1.0" encoding="utf-8"?>
<worksheet xmlns="http://schemas.openxmlformats.org/spreadsheetml/2006/main" xmlns:r="http://schemas.openxmlformats.org/officeDocument/2006/relationships">
  <sheetPr codeName="Sheet87">
    <pageSetUpPr fitToPage="1"/>
  </sheetPr>
  <dimension ref="A1:B27"/>
  <sheetViews>
    <sheetView showGridLines="0" showRowColHeaders="0" workbookViewId="0">
      <selection activeCell="B15" sqref="B15"/>
    </sheetView>
  </sheetViews>
  <sheetFormatPr defaultRowHeight="14.4"/>
  <cols>
    <col min="2" max="2" width="99" customWidth="1"/>
  </cols>
  <sheetData>
    <row r="1" spans="1:2" ht="28.2">
      <c r="A1" s="728"/>
      <c r="B1" s="729" t="s">
        <v>1868</v>
      </c>
    </row>
    <row r="2" spans="1:2" ht="15.6">
      <c r="A2" s="726"/>
      <c r="B2" s="995" t="s">
        <v>1869</v>
      </c>
    </row>
    <row r="3" spans="1:2">
      <c r="A3" s="731">
        <v>1</v>
      </c>
      <c r="B3" s="730" t="s">
        <v>1870</v>
      </c>
    </row>
    <row r="4" spans="1:2">
      <c r="A4" s="731">
        <v>2</v>
      </c>
      <c r="B4" s="730" t="s">
        <v>1871</v>
      </c>
    </row>
    <row r="5" spans="1:2">
      <c r="A5" s="731">
        <v>3</v>
      </c>
      <c r="B5" s="730" t="s">
        <v>1872</v>
      </c>
    </row>
    <row r="6" spans="1:2">
      <c r="A6" s="731">
        <v>4</v>
      </c>
      <c r="B6" s="730" t="s">
        <v>1873</v>
      </c>
    </row>
    <row r="7" spans="1:2">
      <c r="A7" s="731">
        <v>5</v>
      </c>
      <c r="B7" s="730" t="s">
        <v>2337</v>
      </c>
    </row>
    <row r="8" spans="1:2">
      <c r="A8" s="731">
        <v>6</v>
      </c>
      <c r="B8" s="730" t="s">
        <v>1874</v>
      </c>
    </row>
    <row r="9" spans="1:2">
      <c r="A9" s="731">
        <v>7</v>
      </c>
      <c r="B9" s="730" t="s">
        <v>2338</v>
      </c>
    </row>
    <row r="10" spans="1:2">
      <c r="A10" s="731">
        <v>8</v>
      </c>
      <c r="B10" s="730" t="s">
        <v>2339</v>
      </c>
    </row>
    <row r="11" spans="1:2">
      <c r="A11" s="731">
        <v>9</v>
      </c>
      <c r="B11" s="730" t="s">
        <v>1875</v>
      </c>
    </row>
    <row r="12" spans="1:2">
      <c r="A12" s="731">
        <v>10</v>
      </c>
      <c r="B12" s="730" t="s">
        <v>1876</v>
      </c>
    </row>
    <row r="13" spans="1:2">
      <c r="A13" s="731">
        <v>11</v>
      </c>
      <c r="B13" s="730" t="s">
        <v>2341</v>
      </c>
    </row>
    <row r="14" spans="1:2">
      <c r="A14" s="731"/>
      <c r="B14" s="730" t="s">
        <v>2342</v>
      </c>
    </row>
    <row r="15" spans="1:2">
      <c r="A15" s="731"/>
      <c r="B15" s="730" t="s">
        <v>2343</v>
      </c>
    </row>
    <row r="16" spans="1:2">
      <c r="A16" s="731"/>
      <c r="B16" s="730" t="s">
        <v>1883</v>
      </c>
    </row>
    <row r="17" spans="1:2">
      <c r="A17" s="731">
        <v>12</v>
      </c>
      <c r="B17" s="730" t="s">
        <v>1877</v>
      </c>
    </row>
    <row r="18" spans="1:2">
      <c r="A18" s="731">
        <v>13</v>
      </c>
      <c r="B18" s="730" t="s">
        <v>1878</v>
      </c>
    </row>
    <row r="19" spans="1:2">
      <c r="A19" s="731">
        <v>14</v>
      </c>
      <c r="B19" s="730" t="s">
        <v>1879</v>
      </c>
    </row>
    <row r="20" spans="1:2" ht="28.8">
      <c r="A20" s="731">
        <v>15</v>
      </c>
      <c r="B20" s="993" t="s">
        <v>2340</v>
      </c>
    </row>
    <row r="21" spans="1:2">
      <c r="A21" s="731">
        <v>16</v>
      </c>
      <c r="B21" s="730" t="s">
        <v>2663</v>
      </c>
    </row>
    <row r="22" spans="1:2">
      <c r="A22" s="731">
        <v>17</v>
      </c>
      <c r="B22" s="730" t="s">
        <v>2664</v>
      </c>
    </row>
    <row r="23" spans="1:2">
      <c r="A23" s="731">
        <v>18</v>
      </c>
      <c r="B23" s="730" t="s">
        <v>1880</v>
      </c>
    </row>
    <row r="24" spans="1:2">
      <c r="A24" s="731">
        <v>19</v>
      </c>
      <c r="B24" s="730" t="s">
        <v>1881</v>
      </c>
    </row>
    <row r="25" spans="1:2">
      <c r="A25" s="731">
        <v>20</v>
      </c>
      <c r="B25" s="730" t="s">
        <v>1882</v>
      </c>
    </row>
    <row r="26" spans="1:2">
      <c r="A26" s="731"/>
      <c r="B26" s="730"/>
    </row>
    <row r="27" spans="1:2">
      <c r="A27" s="731"/>
      <c r="B27" s="730"/>
    </row>
  </sheetData>
  <sheetProtection password="87C9" sheet="1" objects="1" scenarios="1"/>
  <pageMargins left="0.25" right="0.25" top="0.75" bottom="0.75" header="0.3" footer="0.3"/>
  <pageSetup paperSize="9" scale="91" orientation="portrait" blackAndWhite="1" verticalDpi="0" r:id="rId1"/>
  <drawing r:id="rId2"/>
</worksheet>
</file>

<file path=xl/worksheets/sheet87.xml><?xml version="1.0" encoding="utf-8"?>
<worksheet xmlns="http://schemas.openxmlformats.org/spreadsheetml/2006/main" xmlns:r="http://schemas.openxmlformats.org/officeDocument/2006/relationships">
  <sheetPr codeName="Sheet89"/>
  <dimension ref="A1:I37"/>
  <sheetViews>
    <sheetView showGridLines="0" showRowColHeaders="0" workbookViewId="0">
      <selection activeCell="F18" sqref="F18:I18"/>
    </sheetView>
  </sheetViews>
  <sheetFormatPr defaultRowHeight="14.4"/>
  <cols>
    <col min="1" max="1" width="11.88671875" customWidth="1"/>
    <col min="2" max="2" width="12.5546875" customWidth="1"/>
    <col min="3" max="3" width="9.88671875" customWidth="1"/>
    <col min="4" max="4" width="11.33203125" customWidth="1"/>
    <col min="5" max="5" width="10.6640625" customWidth="1"/>
    <col min="9" max="9" width="11.33203125" customWidth="1"/>
  </cols>
  <sheetData>
    <row r="1" spans="1:9" ht="21">
      <c r="A1" s="2228" t="str">
        <f>Master!G2&amp;Master!H2</f>
        <v>कार्यालय&amp;राजकीय उच्च माध्यमिक विद्यालय ]चौगाई]टोंक</v>
      </c>
      <c r="B1" s="2228"/>
      <c r="C1" s="2228"/>
      <c r="D1" s="2228"/>
      <c r="E1" s="2228"/>
      <c r="F1" s="2228"/>
      <c r="G1" s="2228"/>
      <c r="H1" s="2228"/>
      <c r="I1" s="2228"/>
    </row>
    <row r="2" spans="1:9" ht="21">
      <c r="A2" s="754" t="s">
        <v>283</v>
      </c>
      <c r="B2" s="2271" t="str">
        <f>Master!H3&amp;Master!I3&amp;Master!J3&amp;Master!E3&amp;"/"</f>
        <v>राउमावि/चौगाई/संस्था/2021-22/</v>
      </c>
      <c r="C2" s="2271"/>
      <c r="D2" s="2271"/>
      <c r="E2" s="2271"/>
      <c r="F2" s="2271"/>
      <c r="G2" s="755"/>
      <c r="H2" s="756" t="s">
        <v>226</v>
      </c>
      <c r="I2" s="751">
        <f ca="1">TODAY()</f>
        <v>44369</v>
      </c>
    </row>
    <row r="3" spans="1:9" ht="21">
      <c r="A3" s="757" t="s">
        <v>2088</v>
      </c>
      <c r="B3" s="757"/>
      <c r="C3" s="757"/>
      <c r="D3" s="757"/>
      <c r="E3" s="757"/>
      <c r="F3" s="758"/>
      <c r="G3" s="431"/>
      <c r="H3" s="431"/>
      <c r="I3" s="431"/>
    </row>
    <row r="4" spans="1:9" ht="21">
      <c r="A4" s="2272" t="s">
        <v>1982</v>
      </c>
      <c r="B4" s="2272"/>
      <c r="C4" s="2272"/>
      <c r="D4" s="2272"/>
      <c r="E4" s="2272"/>
      <c r="F4" s="759"/>
      <c r="G4" s="3"/>
      <c r="H4" s="3"/>
      <c r="I4" s="3"/>
    </row>
    <row r="5" spans="1:9" ht="21">
      <c r="A5" s="2273" t="str">
        <f>Master!H4</f>
        <v>पीपलू</v>
      </c>
      <c r="B5" s="2273"/>
      <c r="C5" s="760" t="s">
        <v>17</v>
      </c>
      <c r="D5" s="2274" t="str">
        <f>Master!D4</f>
        <v>टोंक</v>
      </c>
      <c r="E5" s="2274"/>
      <c r="F5" s="759"/>
      <c r="G5" s="3"/>
      <c r="H5" s="3"/>
      <c r="I5" s="3"/>
    </row>
    <row r="6" spans="1:9" ht="21">
      <c r="A6" s="2228"/>
      <c r="B6" s="2228"/>
      <c r="C6" s="2228"/>
      <c r="D6" s="2228"/>
      <c r="E6" s="2228"/>
      <c r="F6" s="2228"/>
      <c r="G6" s="2228"/>
      <c r="H6" s="2228"/>
      <c r="I6" s="2228"/>
    </row>
    <row r="7" spans="1:9" ht="21">
      <c r="A7" s="2275" t="s">
        <v>2089</v>
      </c>
      <c r="B7" s="2275"/>
      <c r="C7" s="2275"/>
      <c r="D7" s="2275"/>
      <c r="E7" s="2275"/>
      <c r="F7" s="2275"/>
      <c r="G7" s="2275"/>
      <c r="H7" s="2275"/>
      <c r="I7" s="3"/>
    </row>
    <row r="8" spans="1:9" ht="21">
      <c r="A8" s="681" t="s">
        <v>645</v>
      </c>
      <c r="B8" s="3"/>
      <c r="C8" s="3"/>
      <c r="D8" s="3"/>
      <c r="E8" s="3"/>
      <c r="F8" s="3"/>
      <c r="G8" s="3"/>
      <c r="H8" s="3"/>
      <c r="I8" s="3"/>
    </row>
    <row r="9" spans="1:9" ht="21">
      <c r="A9" s="681" t="s">
        <v>1983</v>
      </c>
      <c r="B9" s="3"/>
      <c r="C9" s="3"/>
      <c r="D9" s="3"/>
      <c r="E9" s="3"/>
      <c r="F9" s="3"/>
      <c r="G9" s="3"/>
      <c r="H9" s="3"/>
      <c r="I9" s="3"/>
    </row>
    <row r="10" spans="1:9" ht="21">
      <c r="A10" s="681" t="s">
        <v>1984</v>
      </c>
      <c r="B10" s="3"/>
      <c r="C10" s="3"/>
      <c r="D10" s="3"/>
      <c r="E10" s="3"/>
      <c r="F10" s="3"/>
      <c r="G10" s="3"/>
      <c r="H10" s="3"/>
      <c r="I10" s="3"/>
    </row>
    <row r="11" spans="1:9" ht="21">
      <c r="A11" s="681" t="s">
        <v>1985</v>
      </c>
      <c r="B11" s="3"/>
      <c r="C11" s="3"/>
      <c r="D11" s="3"/>
      <c r="E11" s="3"/>
      <c r="F11" s="3"/>
      <c r="G11" s="3"/>
      <c r="H11" s="3"/>
      <c r="I11" s="3"/>
    </row>
    <row r="12" spans="1:9" ht="21">
      <c r="A12" s="681"/>
      <c r="B12" s="3"/>
      <c r="C12" s="3"/>
      <c r="D12" s="3"/>
      <c r="E12" s="3"/>
      <c r="F12" s="3"/>
      <c r="G12" s="3"/>
      <c r="H12" s="3"/>
      <c r="I12" s="3"/>
    </row>
    <row r="13" spans="1:9" ht="21">
      <c r="A13" s="2261" t="s">
        <v>1986</v>
      </c>
      <c r="B13" s="2261"/>
      <c r="C13" s="2261"/>
      <c r="D13" s="2261"/>
      <c r="E13" s="2261"/>
      <c r="F13" s="2276">
        <f>Master!M4</f>
        <v>27306</v>
      </c>
      <c r="G13" s="2277"/>
      <c r="H13" s="2277"/>
      <c r="I13" s="2278"/>
    </row>
    <row r="14" spans="1:9" ht="21">
      <c r="A14" s="2261" t="s">
        <v>1987</v>
      </c>
      <c r="B14" s="2261"/>
      <c r="C14" s="2261"/>
      <c r="D14" s="2261"/>
      <c r="E14" s="2261"/>
      <c r="F14" s="2279">
        <f>Master!M3</f>
        <v>27306</v>
      </c>
      <c r="G14" s="2279"/>
      <c r="H14" s="2279"/>
      <c r="I14" s="2279"/>
    </row>
    <row r="15" spans="1:9" ht="21">
      <c r="A15" s="2261" t="s">
        <v>1988</v>
      </c>
      <c r="B15" s="2261"/>
      <c r="C15" s="2261"/>
      <c r="D15" s="2261"/>
      <c r="E15" s="2261"/>
      <c r="F15" s="2266" t="s">
        <v>1989</v>
      </c>
      <c r="G15" s="2266"/>
      <c r="H15" s="2266"/>
      <c r="I15" s="2266"/>
    </row>
    <row r="16" spans="1:9" ht="21">
      <c r="A16" s="2261" t="s">
        <v>1990</v>
      </c>
      <c r="B16" s="2261"/>
      <c r="C16" s="2261"/>
      <c r="D16" s="2261"/>
      <c r="E16" s="2261"/>
      <c r="F16" s="2266" t="s">
        <v>1991</v>
      </c>
      <c r="G16" s="2266"/>
      <c r="H16" s="2266"/>
      <c r="I16" s="2266"/>
    </row>
    <row r="17" spans="1:9" ht="21">
      <c r="A17" s="2261" t="s">
        <v>1992</v>
      </c>
      <c r="B17" s="2261"/>
      <c r="C17" s="2261"/>
      <c r="D17" s="2261"/>
      <c r="E17" s="2261"/>
      <c r="F17" s="2263">
        <v>44180</v>
      </c>
      <c r="G17" s="2263"/>
      <c r="H17" s="2263"/>
      <c r="I17" s="2263"/>
    </row>
    <row r="18" spans="1:9" ht="21">
      <c r="A18" s="2261" t="s">
        <v>1993</v>
      </c>
      <c r="B18" s="2261"/>
      <c r="C18" s="2261"/>
      <c r="D18" s="2261"/>
      <c r="E18" s="2261"/>
      <c r="F18" s="2263">
        <v>44545</v>
      </c>
      <c r="G18" s="2263"/>
      <c r="H18" s="2263"/>
      <c r="I18" s="2263"/>
    </row>
    <row r="19" spans="1:9" ht="21">
      <c r="A19" s="2264"/>
      <c r="B19" s="2264"/>
      <c r="C19" s="2264"/>
      <c r="D19" s="2264"/>
      <c r="E19" s="2264"/>
      <c r="F19" s="2264"/>
      <c r="G19" s="2264"/>
      <c r="H19" s="2264"/>
      <c r="I19" s="2264"/>
    </row>
    <row r="20" spans="1:9" ht="21">
      <c r="A20" s="2261" t="s">
        <v>1994</v>
      </c>
      <c r="B20" s="2261"/>
      <c r="C20" s="2261"/>
      <c r="D20" s="2261"/>
      <c r="E20" s="2261"/>
      <c r="F20" s="2265" t="s">
        <v>1126</v>
      </c>
      <c r="G20" s="2265"/>
      <c r="H20" s="2265"/>
      <c r="I20" s="2265"/>
    </row>
    <row r="21" spans="1:9" ht="21">
      <c r="A21" s="2261" t="s">
        <v>1995</v>
      </c>
      <c r="B21" s="2261"/>
      <c r="C21" s="2261"/>
      <c r="D21" s="2261"/>
      <c r="E21" s="2261"/>
      <c r="F21" s="2263">
        <v>44180</v>
      </c>
      <c r="G21" s="2263"/>
      <c r="H21" s="2263"/>
      <c r="I21" s="2263"/>
    </row>
    <row r="22" spans="1:9" ht="21">
      <c r="A22" s="2261" t="s">
        <v>1996</v>
      </c>
      <c r="B22" s="2261"/>
      <c r="C22" s="2261"/>
      <c r="D22" s="2261"/>
      <c r="E22" s="2261"/>
      <c r="F22" s="2266" t="s">
        <v>1997</v>
      </c>
      <c r="G22" s="2266"/>
      <c r="H22" s="2266"/>
      <c r="I22" s="2266"/>
    </row>
    <row r="23" spans="1:9" ht="21">
      <c r="A23" s="2264"/>
      <c r="B23" s="2264"/>
      <c r="C23" s="2264"/>
      <c r="D23" s="2264"/>
      <c r="E23" s="2264"/>
      <c r="F23" s="2264"/>
      <c r="G23" s="2264"/>
      <c r="H23" s="2264"/>
      <c r="I23" s="2264"/>
    </row>
    <row r="24" spans="1:9" ht="21">
      <c r="A24" s="2267" t="s">
        <v>1998</v>
      </c>
      <c r="B24" s="2268"/>
      <c r="C24" s="2268"/>
      <c r="D24" s="2268"/>
      <c r="E24" s="2268"/>
      <c r="F24" s="2268"/>
      <c r="G24" s="2268"/>
      <c r="H24" s="2268"/>
      <c r="I24" s="2269"/>
    </row>
    <row r="25" spans="1:9" ht="21">
      <c r="A25" s="2261" t="s">
        <v>1999</v>
      </c>
      <c r="B25" s="2261"/>
      <c r="C25" s="2261"/>
      <c r="D25" s="2261"/>
      <c r="E25" s="2261"/>
      <c r="F25" s="2261"/>
      <c r="G25" s="2261"/>
      <c r="H25" s="2261"/>
      <c r="I25" s="2261"/>
    </row>
    <row r="26" spans="1:9" ht="21">
      <c r="A26" s="2264" t="s">
        <v>2000</v>
      </c>
      <c r="B26" s="2264"/>
      <c r="C26" s="2264"/>
      <c r="D26" s="2264"/>
      <c r="E26" s="2264"/>
      <c r="F26" s="2270" t="s">
        <v>2001</v>
      </c>
      <c r="G26" s="2270"/>
      <c r="H26" s="2270"/>
      <c r="I26" s="2270"/>
    </row>
    <row r="27" spans="1:9" ht="21">
      <c r="A27" s="2261" t="s">
        <v>2002</v>
      </c>
      <c r="B27" s="2261"/>
      <c r="C27" s="2261"/>
      <c r="D27" s="2261"/>
      <c r="E27" s="2261"/>
      <c r="F27" s="2262">
        <v>9829303549</v>
      </c>
      <c r="G27" s="2262"/>
      <c r="H27" s="2262"/>
      <c r="I27" s="2262"/>
    </row>
    <row r="28" spans="1:9" ht="21">
      <c r="A28" s="2261" t="s">
        <v>2003</v>
      </c>
      <c r="B28" s="2261"/>
      <c r="C28" s="2261"/>
      <c r="D28" s="2261"/>
      <c r="E28" s="2261"/>
      <c r="F28" s="2262" t="s">
        <v>2004</v>
      </c>
      <c r="G28" s="2262"/>
      <c r="H28" s="2262"/>
      <c r="I28" s="2262"/>
    </row>
    <row r="29" spans="1:9" ht="21">
      <c r="A29" s="2261" t="s">
        <v>2005</v>
      </c>
      <c r="B29" s="2261"/>
      <c r="C29" s="2261"/>
      <c r="D29" s="2261"/>
      <c r="E29" s="2261"/>
      <c r="F29" s="2263">
        <v>44910</v>
      </c>
      <c r="G29" s="2263"/>
      <c r="H29" s="2263"/>
      <c r="I29" s="2263"/>
    </row>
    <row r="30" spans="1:9" ht="21">
      <c r="A30" s="681"/>
      <c r="B30" s="3"/>
      <c r="C30" s="3"/>
      <c r="D30" s="3"/>
      <c r="E30" s="3"/>
      <c r="F30" s="3"/>
      <c r="G30" s="3"/>
      <c r="H30" s="3"/>
      <c r="I30" s="3"/>
    </row>
    <row r="31" spans="1:9" ht="21">
      <c r="A31" s="681" t="s">
        <v>2006</v>
      </c>
      <c r="B31" s="3"/>
      <c r="C31" s="3"/>
      <c r="D31" s="3"/>
      <c r="E31" s="3"/>
      <c r="F31" s="3"/>
      <c r="G31" s="3"/>
      <c r="H31" s="3"/>
      <c r="I31" s="3"/>
    </row>
    <row r="32" spans="1:9" ht="21">
      <c r="A32" s="681" t="s">
        <v>2007</v>
      </c>
      <c r="B32" s="3"/>
      <c r="C32" s="3"/>
      <c r="D32" s="3"/>
      <c r="E32" s="3"/>
      <c r="F32" s="3"/>
      <c r="G32" s="3"/>
      <c r="H32" s="3"/>
      <c r="I32" s="3"/>
    </row>
    <row r="33" spans="1:9" ht="21">
      <c r="A33" s="681"/>
      <c r="B33" s="3"/>
      <c r="C33" s="3"/>
      <c r="D33" s="3"/>
      <c r="E33" s="3"/>
      <c r="F33" s="3"/>
      <c r="G33" s="3"/>
      <c r="H33" s="3"/>
      <c r="I33" s="3"/>
    </row>
    <row r="34" spans="1:9" ht="21">
      <c r="A34" s="681"/>
      <c r="B34" s="3"/>
      <c r="C34" s="3"/>
      <c r="D34" s="3"/>
      <c r="E34" s="3"/>
      <c r="F34" s="2259" t="str">
        <f>Master!B2</f>
        <v>प्रधानाचार्य</v>
      </c>
      <c r="G34" s="2259"/>
      <c r="H34" s="2259"/>
      <c r="I34" s="2259"/>
    </row>
    <row r="35" spans="1:9" ht="21">
      <c r="A35" s="681"/>
      <c r="B35" s="3"/>
      <c r="C35" s="3"/>
      <c r="D35" s="3"/>
      <c r="E35" s="3"/>
      <c r="F35" s="2259" t="str">
        <f>Master!B3</f>
        <v xml:space="preserve">राजकीय उच्च माध्यमिक विद्यालय </v>
      </c>
      <c r="G35" s="2259"/>
      <c r="H35" s="2259"/>
      <c r="I35" s="2259"/>
    </row>
    <row r="36" spans="1:9">
      <c r="A36" s="3"/>
      <c r="B36" s="3"/>
      <c r="C36" s="3"/>
      <c r="D36" s="3"/>
      <c r="E36" s="3"/>
      <c r="F36" s="2259" t="str">
        <f>Master!B4</f>
        <v>चौगाई]टोंक</v>
      </c>
      <c r="G36" s="2259"/>
      <c r="H36" s="2259"/>
      <c r="I36" s="2259"/>
    </row>
    <row r="37" spans="1:9" ht="18">
      <c r="A37" s="3"/>
      <c r="B37" s="3"/>
      <c r="C37" s="3"/>
      <c r="D37" s="3"/>
      <c r="E37" s="3"/>
      <c r="F37" s="2260" t="s">
        <v>2008</v>
      </c>
      <c r="G37" s="2260"/>
      <c r="H37" s="2177">
        <f>F13</f>
        <v>27306</v>
      </c>
      <c r="I37" s="2177"/>
    </row>
  </sheetData>
  <sheetProtection password="87C9" sheet="1" objects="1" scenarios="1"/>
  <protectedRanges>
    <protectedRange sqref="F26:I29" name="Range4"/>
    <protectedRange sqref="F15:I18" name="Range2"/>
    <protectedRange sqref="I2" name="Range1"/>
    <protectedRange sqref="F20:I22" name="Range3"/>
  </protectedRanges>
  <mergeCells count="42">
    <mergeCell ref="A15:E15"/>
    <mergeCell ref="F15:I15"/>
    <mergeCell ref="A1:I1"/>
    <mergeCell ref="B2:F2"/>
    <mergeCell ref="A4:E4"/>
    <mergeCell ref="A5:B5"/>
    <mergeCell ref="D5:E5"/>
    <mergeCell ref="A6:I6"/>
    <mergeCell ref="A7:H7"/>
    <mergeCell ref="A13:E13"/>
    <mergeCell ref="F13:I13"/>
    <mergeCell ref="A14:E14"/>
    <mergeCell ref="F14:I14"/>
    <mergeCell ref="A16:E16"/>
    <mergeCell ref="F16:I16"/>
    <mergeCell ref="A17:E17"/>
    <mergeCell ref="F17:I17"/>
    <mergeCell ref="A18:E18"/>
    <mergeCell ref="F18:I18"/>
    <mergeCell ref="A27:E27"/>
    <mergeCell ref="F27:I27"/>
    <mergeCell ref="A19:I19"/>
    <mergeCell ref="A20:E20"/>
    <mergeCell ref="F20:I20"/>
    <mergeCell ref="A21:E21"/>
    <mergeCell ref="F21:I21"/>
    <mergeCell ref="A22:E22"/>
    <mergeCell ref="F22:I22"/>
    <mergeCell ref="A23:I23"/>
    <mergeCell ref="A24:I24"/>
    <mergeCell ref="A25:I25"/>
    <mergeCell ref="A26:E26"/>
    <mergeCell ref="F26:I26"/>
    <mergeCell ref="F36:I36"/>
    <mergeCell ref="F37:G37"/>
    <mergeCell ref="H37:I37"/>
    <mergeCell ref="A28:E28"/>
    <mergeCell ref="F28:I28"/>
    <mergeCell ref="A29:E29"/>
    <mergeCell ref="F29:I29"/>
    <mergeCell ref="F34:I34"/>
    <mergeCell ref="F35:I35"/>
  </mergeCells>
  <dataValidations count="2">
    <dataValidation type="list" allowBlank="1" showInputMessage="1" showErrorMessage="1" sqref="F26">
      <formula1>"हाँ,नही,लागू नही"</formula1>
    </dataValidation>
    <dataValidation type="list" allowBlank="1" showInputMessage="1" showErrorMessage="1" sqref="F20:I20">
      <formula1>"हाँ,नही"</formula1>
    </dataValidation>
  </dataValidations>
  <pageMargins left="0.25" right="0.25" top="0.75" bottom="0.75" header="0.3" footer="0.3"/>
  <pageSetup paperSize="9" orientation="portrait" blackAndWhite="1" verticalDpi="0" r:id="rId1"/>
  <drawing r:id="rId2"/>
</worksheet>
</file>

<file path=xl/worksheets/sheet88.xml><?xml version="1.0" encoding="utf-8"?>
<worksheet xmlns="http://schemas.openxmlformats.org/spreadsheetml/2006/main" xmlns:r="http://schemas.openxmlformats.org/officeDocument/2006/relationships">
  <sheetPr codeName="Sheet90"/>
  <dimension ref="A1:M24"/>
  <sheetViews>
    <sheetView showGridLines="0" showRowColHeaders="0" workbookViewId="0">
      <selection activeCell="G17" sqref="G17:I17"/>
    </sheetView>
  </sheetViews>
  <sheetFormatPr defaultRowHeight="14.4"/>
  <cols>
    <col min="10" max="10" width="10.88671875" customWidth="1"/>
  </cols>
  <sheetData>
    <row r="1" spans="1:13" ht="21">
      <c r="A1" s="2289" t="str">
        <f>Master!G2&amp;Master!H2</f>
        <v>कार्यालय&amp;राजकीय उच्च माध्यमिक विद्यालय ]चौगाई]टोंक</v>
      </c>
      <c r="B1" s="2289"/>
      <c r="C1" s="2289"/>
      <c r="D1" s="2289"/>
      <c r="E1" s="2289"/>
      <c r="F1" s="2289"/>
      <c r="G1" s="2289"/>
      <c r="H1" s="2289"/>
      <c r="I1" s="2289"/>
      <c r="J1" s="2289"/>
    </row>
    <row r="2" spans="1:13" ht="15.6">
      <c r="A2" s="762" t="s">
        <v>283</v>
      </c>
      <c r="B2" s="2288" t="str">
        <f>Master!H3&amp;Master!I3&amp;Master!J3&amp;Master!E3&amp;"/"</f>
        <v>राउमावि/चौगाई/संस्था/2021-22/</v>
      </c>
      <c r="C2" s="2288"/>
      <c r="D2" s="2288"/>
      <c r="E2" s="2288"/>
      <c r="F2" s="2288"/>
      <c r="G2" s="763"/>
      <c r="H2" s="763"/>
      <c r="I2" s="762" t="s">
        <v>226</v>
      </c>
      <c r="J2" s="770">
        <f ca="1">TODAY()</f>
        <v>44369</v>
      </c>
    </row>
    <row r="3" spans="1:13" ht="9" customHeight="1">
      <c r="A3" s="764"/>
      <c r="B3" s="765"/>
      <c r="C3" s="765"/>
      <c r="D3" s="765"/>
      <c r="E3" s="765"/>
      <c r="F3" s="765"/>
      <c r="G3" s="765"/>
      <c r="H3" s="765"/>
      <c r="I3" s="765"/>
      <c r="J3" s="431"/>
    </row>
    <row r="4" spans="1:13" ht="21">
      <c r="A4" s="691" t="s">
        <v>1981</v>
      </c>
      <c r="B4" s="691"/>
      <c r="C4" s="691"/>
      <c r="D4" s="691"/>
      <c r="E4" s="691"/>
      <c r="F4" s="691"/>
      <c r="G4" s="759"/>
      <c r="H4" s="759"/>
      <c r="I4" s="759"/>
      <c r="J4" s="3"/>
      <c r="L4" s="738"/>
      <c r="M4" s="738"/>
    </row>
    <row r="5" spans="1:13" ht="21">
      <c r="A5" s="691"/>
      <c r="B5" s="2272" t="s">
        <v>2090</v>
      </c>
      <c r="C5" s="2272"/>
      <c r="D5" s="2272"/>
      <c r="E5" s="2272"/>
      <c r="F5" s="2272"/>
      <c r="G5" s="759"/>
      <c r="H5" s="759"/>
      <c r="I5" s="759"/>
      <c r="J5" s="3"/>
      <c r="L5" s="738"/>
      <c r="M5" s="738"/>
    </row>
    <row r="6" spans="1:13" ht="21">
      <c r="A6" s="759"/>
      <c r="B6" s="766"/>
      <c r="C6" s="767" t="str">
        <f>Master!H4</f>
        <v>पीपलू</v>
      </c>
      <c r="D6" s="760" t="s">
        <v>17</v>
      </c>
      <c r="E6" s="768" t="str">
        <f>Master!D4</f>
        <v>टोंक</v>
      </c>
      <c r="F6" s="759"/>
      <c r="G6" s="759"/>
      <c r="H6" s="759"/>
      <c r="I6" s="759"/>
      <c r="J6" s="3"/>
      <c r="L6" s="738"/>
      <c r="M6" s="738"/>
    </row>
    <row r="7" spans="1:13" ht="21">
      <c r="A7" s="691"/>
      <c r="B7" s="28"/>
      <c r="C7" s="28"/>
      <c r="D7" s="28"/>
      <c r="E7" s="28"/>
      <c r="F7" s="28"/>
      <c r="G7" s="691"/>
      <c r="H7" s="691"/>
      <c r="I7" s="691"/>
      <c r="J7" s="28"/>
      <c r="L7" s="738"/>
      <c r="M7" s="738"/>
    </row>
    <row r="8" spans="1:13" ht="21">
      <c r="A8" s="2281" t="s">
        <v>2098</v>
      </c>
      <c r="B8" s="2281"/>
      <c r="C8" s="2281"/>
      <c r="D8" s="2281"/>
      <c r="E8" s="2281"/>
      <c r="F8" s="2281"/>
      <c r="G8" s="2281"/>
      <c r="H8" s="2281"/>
      <c r="I8" s="2281"/>
      <c r="J8" s="2281"/>
    </row>
    <row r="9" spans="1:13" ht="21">
      <c r="A9" s="691"/>
      <c r="B9" s="691"/>
      <c r="C9" s="691"/>
      <c r="D9" s="691"/>
      <c r="E9" s="691"/>
      <c r="F9" s="691"/>
      <c r="G9" s="691"/>
      <c r="H9" s="691"/>
      <c r="I9" s="691"/>
      <c r="J9" s="28"/>
    </row>
    <row r="10" spans="1:13" ht="21">
      <c r="A10" s="691" t="s">
        <v>2009</v>
      </c>
      <c r="B10" s="691"/>
      <c r="C10" s="691"/>
      <c r="D10" s="691"/>
      <c r="E10" s="691"/>
      <c r="F10" s="691"/>
      <c r="G10" s="691"/>
      <c r="H10" s="691"/>
      <c r="I10" s="691"/>
      <c r="J10" s="28"/>
    </row>
    <row r="11" spans="1:13" ht="21">
      <c r="A11" s="771"/>
      <c r="B11" s="2282" t="s">
        <v>2091</v>
      </c>
      <c r="C11" s="2282"/>
      <c r="D11" s="2282"/>
      <c r="E11" s="2282"/>
      <c r="F11" s="2282" t="s">
        <v>2092</v>
      </c>
      <c r="G11" s="2282"/>
      <c r="H11" s="2282"/>
      <c r="I11" s="2282"/>
      <c r="J11" s="2282"/>
    </row>
    <row r="12" spans="1:13" ht="21">
      <c r="A12" s="2284" t="s">
        <v>2094</v>
      </c>
      <c r="B12" s="2284"/>
      <c r="C12" s="2284"/>
      <c r="D12" s="2284"/>
      <c r="E12" s="2284"/>
      <c r="F12" s="2284"/>
      <c r="G12" s="2284"/>
      <c r="H12" s="2284"/>
      <c r="I12" s="2284"/>
      <c r="J12" s="2284"/>
    </row>
    <row r="13" spans="1:13" ht="21">
      <c r="A13" s="2282" t="s">
        <v>2093</v>
      </c>
      <c r="B13" s="2282"/>
      <c r="C13" s="2282"/>
      <c r="D13" s="2282"/>
      <c r="E13" s="2282"/>
      <c r="F13" s="2282" t="s">
        <v>2010</v>
      </c>
      <c r="G13" s="2282"/>
      <c r="H13" s="2282"/>
      <c r="I13" s="2282"/>
      <c r="J13" s="2282"/>
    </row>
    <row r="14" spans="1:13" ht="21">
      <c r="A14" s="2283" t="s">
        <v>2011</v>
      </c>
      <c r="B14" s="2283"/>
      <c r="C14" s="2283"/>
      <c r="D14" s="2284" t="s">
        <v>2012</v>
      </c>
      <c r="E14" s="2284"/>
      <c r="F14" s="2284"/>
      <c r="G14" s="2282" t="s">
        <v>2013</v>
      </c>
      <c r="H14" s="2282"/>
      <c r="I14" s="2282"/>
      <c r="J14" s="2282"/>
    </row>
    <row r="15" spans="1:13" ht="21">
      <c r="A15" s="2282" t="s">
        <v>2095</v>
      </c>
      <c r="B15" s="2282"/>
      <c r="C15" s="2282"/>
      <c r="D15" s="2282"/>
      <c r="E15" s="2282"/>
      <c r="F15" s="772" t="s">
        <v>2014</v>
      </c>
      <c r="G15" s="772"/>
      <c r="H15" s="772"/>
      <c r="I15" s="772"/>
      <c r="J15" s="773"/>
    </row>
    <row r="16" spans="1:13" ht="21">
      <c r="A16" s="691"/>
      <c r="B16" s="691" t="s">
        <v>2015</v>
      </c>
      <c r="C16" s="691"/>
      <c r="D16" s="691"/>
      <c r="E16" s="691"/>
      <c r="F16" s="691"/>
      <c r="G16" s="691"/>
      <c r="H16" s="691"/>
      <c r="I16" s="691"/>
      <c r="J16" s="28"/>
    </row>
    <row r="17" spans="1:10" ht="21">
      <c r="A17" s="759" t="s">
        <v>2097</v>
      </c>
      <c r="B17" s="759"/>
      <c r="C17" s="759"/>
      <c r="D17" s="759"/>
      <c r="E17" s="2285">
        <f>Master!M3</f>
        <v>27306</v>
      </c>
      <c r="F17" s="2285"/>
      <c r="G17" s="2286" t="s">
        <v>255</v>
      </c>
      <c r="H17" s="2286"/>
      <c r="I17" s="2286"/>
      <c r="J17" s="3"/>
    </row>
    <row r="18" spans="1:10" ht="21">
      <c r="A18" s="769" t="s">
        <v>990</v>
      </c>
      <c r="B18" s="2285" t="s">
        <v>2096</v>
      </c>
      <c r="C18" s="2285"/>
      <c r="D18" s="2285"/>
      <c r="E18" s="2285"/>
      <c r="F18" s="2285"/>
      <c r="G18" s="2285"/>
      <c r="H18" s="691"/>
      <c r="I18" s="691"/>
      <c r="J18" s="28"/>
    </row>
    <row r="19" spans="1:10" ht="21">
      <c r="A19" s="681"/>
      <c r="B19" s="681"/>
      <c r="C19" s="681"/>
      <c r="D19" s="681"/>
      <c r="E19" s="681"/>
      <c r="F19" s="681"/>
      <c r="G19" s="681"/>
      <c r="H19" s="681"/>
      <c r="I19" s="681"/>
      <c r="J19" s="3"/>
    </row>
    <row r="20" spans="1:10" ht="21">
      <c r="A20" s="681"/>
      <c r="B20" s="681"/>
      <c r="C20" s="681"/>
      <c r="D20" s="681"/>
      <c r="E20" s="681"/>
      <c r="F20" s="681"/>
      <c r="G20" s="681"/>
      <c r="H20" s="681"/>
      <c r="I20" s="681"/>
      <c r="J20" s="3"/>
    </row>
    <row r="21" spans="1:10" ht="21">
      <c r="A21" s="681"/>
      <c r="B21" s="681"/>
      <c r="C21" s="681"/>
      <c r="D21" s="681"/>
      <c r="E21" s="681"/>
      <c r="F21" s="2287" t="str">
        <f>Master!B2</f>
        <v>प्रधानाचार्य</v>
      </c>
      <c r="G21" s="2287"/>
      <c r="H21" s="2287"/>
      <c r="I21" s="2287"/>
      <c r="J21" s="3"/>
    </row>
    <row r="22" spans="1:10" ht="21">
      <c r="A22" s="681"/>
      <c r="B22" s="681"/>
      <c r="C22" s="681"/>
      <c r="D22" s="681"/>
      <c r="E22" s="681"/>
      <c r="F22" s="2287" t="str">
        <f>Master!B3</f>
        <v xml:space="preserve">राजकीय उच्च माध्यमिक विद्यालय </v>
      </c>
      <c r="G22" s="2287"/>
      <c r="H22" s="2287"/>
      <c r="I22" s="2287"/>
      <c r="J22" s="3"/>
    </row>
    <row r="23" spans="1:10" ht="21">
      <c r="A23" s="681"/>
      <c r="B23" s="681"/>
      <c r="C23" s="681"/>
      <c r="D23" s="681"/>
      <c r="E23" s="681"/>
      <c r="F23" s="2287" t="str">
        <f>Master!B4</f>
        <v>चौगाई]टोंक</v>
      </c>
      <c r="G23" s="2287"/>
      <c r="H23" s="2287"/>
      <c r="I23" s="2287"/>
      <c r="J23" s="3"/>
    </row>
    <row r="24" spans="1:10" ht="21">
      <c r="A24" s="681"/>
      <c r="B24" s="681"/>
      <c r="C24" s="681"/>
      <c r="D24" s="681"/>
      <c r="E24" s="681"/>
      <c r="F24" s="2260" t="s">
        <v>1233</v>
      </c>
      <c r="G24" s="2260"/>
      <c r="H24" s="2280">
        <f>E17</f>
        <v>27306</v>
      </c>
      <c r="I24" s="2280"/>
      <c r="J24" s="3"/>
    </row>
  </sheetData>
  <sheetProtection password="87C9" sheet="1" objects="1" scenarios="1"/>
  <protectedRanges>
    <protectedRange sqref="G17:I17" name="Range3"/>
    <protectedRange sqref="J2" name="Range1"/>
    <protectedRange sqref="A11:J15" name="Range2"/>
  </protectedRanges>
  <mergeCells count="21">
    <mergeCell ref="B2:F2"/>
    <mergeCell ref="A1:J1"/>
    <mergeCell ref="F13:J13"/>
    <mergeCell ref="F22:I22"/>
    <mergeCell ref="F23:I23"/>
    <mergeCell ref="F24:G24"/>
    <mergeCell ref="H24:I24"/>
    <mergeCell ref="B5:F5"/>
    <mergeCell ref="A8:J8"/>
    <mergeCell ref="B11:E11"/>
    <mergeCell ref="F11:J11"/>
    <mergeCell ref="A14:C14"/>
    <mergeCell ref="D14:F14"/>
    <mergeCell ref="G14:J14"/>
    <mergeCell ref="E17:F17"/>
    <mergeCell ref="G17:I17"/>
    <mergeCell ref="A13:E13"/>
    <mergeCell ref="A12:J12"/>
    <mergeCell ref="A15:E15"/>
    <mergeCell ref="B18:G18"/>
    <mergeCell ref="F21:I21"/>
  </mergeCells>
  <pageMargins left="0.5" right="0.25" top="0.75" bottom="0.75" header="0.3" footer="0.3"/>
  <pageSetup paperSize="9" orientation="portrait" blackAndWhite="1" verticalDpi="0" r:id="rId1"/>
  <drawing r:id="rId2"/>
</worksheet>
</file>

<file path=xl/worksheets/sheet89.xml><?xml version="1.0" encoding="utf-8"?>
<worksheet xmlns="http://schemas.openxmlformats.org/spreadsheetml/2006/main" xmlns:r="http://schemas.openxmlformats.org/officeDocument/2006/relationships">
  <sheetPr codeName="Sheet91"/>
  <dimension ref="A1:S26"/>
  <sheetViews>
    <sheetView showGridLines="0" showRowColHeaders="0" workbookViewId="0">
      <selection activeCell="K13" sqref="K13"/>
    </sheetView>
  </sheetViews>
  <sheetFormatPr defaultRowHeight="14.4"/>
  <cols>
    <col min="2" max="2" width="14" customWidth="1"/>
    <col min="3" max="3" width="10" customWidth="1"/>
    <col min="5" max="5" width="13.109375" customWidth="1"/>
    <col min="6" max="6" width="13.33203125" customWidth="1"/>
    <col min="15" max="15" width="11.88671875" hidden="1" customWidth="1"/>
    <col min="16" max="16" width="13.6640625" hidden="1" customWidth="1"/>
    <col min="17" max="18" width="9.33203125" hidden="1" customWidth="1"/>
  </cols>
  <sheetData>
    <row r="1" spans="1:18" ht="15.6">
      <c r="A1" s="2322" t="s">
        <v>569</v>
      </c>
      <c r="B1" s="2322"/>
      <c r="C1" s="2322"/>
      <c r="D1" s="2322"/>
      <c r="E1" s="2322"/>
      <c r="F1" s="2322"/>
      <c r="G1" s="2322"/>
      <c r="H1" s="2322"/>
      <c r="I1" s="2322"/>
    </row>
    <row r="2" spans="1:18" ht="28.2">
      <c r="A2" s="2290" t="s">
        <v>2016</v>
      </c>
      <c r="B2" s="2290"/>
      <c r="C2" s="2290"/>
      <c r="D2" s="2290"/>
      <c r="E2" s="2290"/>
      <c r="F2" s="2290"/>
      <c r="G2" s="2290"/>
      <c r="H2" s="2290"/>
      <c r="I2" s="2290"/>
      <c r="K2" s="2291" t="s">
        <v>1524</v>
      </c>
      <c r="L2" s="2292"/>
      <c r="M2" s="2293"/>
    </row>
    <row r="3" spans="1:18" ht="18">
      <c r="A3" s="743">
        <v>1</v>
      </c>
      <c r="B3" s="2294" t="s">
        <v>2101</v>
      </c>
      <c r="C3" s="2294"/>
      <c r="D3" s="2294"/>
      <c r="E3" s="2294"/>
      <c r="F3" s="2294"/>
      <c r="G3" s="2323" t="str">
        <f>(INDEX(EmpDetail!$B$4:$B$103,MATCH(YogkalApl!$L$3,EmpDetail!$A$4:$A$103,0)))</f>
        <v>eq[rkj eha;k</v>
      </c>
      <c r="H3" s="2323"/>
      <c r="I3" s="2323"/>
      <c r="L3" s="778">
        <v>25</v>
      </c>
    </row>
    <row r="4" spans="1:18" ht="18">
      <c r="A4" s="743">
        <v>2</v>
      </c>
      <c r="B4" s="2294" t="s">
        <v>572</v>
      </c>
      <c r="C4" s="2294"/>
      <c r="D4" s="2294"/>
      <c r="E4" s="2294"/>
      <c r="F4" s="2294"/>
      <c r="G4" s="2324" t="str">
        <f>(INDEX(EmpDetail!$C$4:$C$103,MATCH(YogkalApl!$L$3,EmpDetail!$A$4:$A$103,0)))</f>
        <v>प्रबोधक</v>
      </c>
      <c r="H4" s="2324"/>
      <c r="I4" s="2324"/>
    </row>
    <row r="5" spans="1:18" ht="29.25" customHeight="1">
      <c r="A5" s="743">
        <v>3</v>
      </c>
      <c r="B5" s="2305" t="s">
        <v>2102</v>
      </c>
      <c r="C5" s="2306"/>
      <c r="D5" s="2306"/>
      <c r="E5" s="2306"/>
      <c r="F5" s="2307"/>
      <c r="G5" s="2319" t="s">
        <v>3651</v>
      </c>
      <c r="H5" s="2320"/>
      <c r="I5" s="2321"/>
      <c r="K5" s="738"/>
      <c r="L5" s="738"/>
    </row>
    <row r="6" spans="1:18" ht="18">
      <c r="A6" s="743">
        <v>4</v>
      </c>
      <c r="B6" s="2305" t="s">
        <v>2103</v>
      </c>
      <c r="C6" s="2306"/>
      <c r="D6" s="2306"/>
      <c r="E6" s="2306"/>
      <c r="F6" s="2307"/>
      <c r="G6" s="2308" t="str">
        <f>(INDEX(EmpDetail!$D$4:$D$103,MATCH(YogkalApl!$L$3,EmpDetail!$A$4:$A$103,0)))</f>
        <v>राप्रावि जानकीवल्लभपुरा</v>
      </c>
      <c r="H6" s="2308"/>
      <c r="I6" s="2308"/>
      <c r="K6" s="738"/>
      <c r="L6" s="738"/>
    </row>
    <row r="7" spans="1:18" ht="32.25" customHeight="1">
      <c r="A7" s="2074">
        <v>5</v>
      </c>
      <c r="B7" s="2309" t="s">
        <v>2099</v>
      </c>
      <c r="C7" s="2310"/>
      <c r="D7" s="2310"/>
      <c r="E7" s="2310"/>
      <c r="F7" s="2311"/>
      <c r="G7" s="2312" t="s">
        <v>3652</v>
      </c>
      <c r="H7" s="2313"/>
      <c r="I7" s="2314"/>
      <c r="K7" s="738"/>
      <c r="L7" s="738"/>
    </row>
    <row r="8" spans="1:18" ht="18">
      <c r="A8" s="2074"/>
      <c r="B8" s="2315" t="s">
        <v>2104</v>
      </c>
      <c r="C8" s="2315"/>
      <c r="D8" s="2315"/>
      <c r="E8" s="2315"/>
      <c r="F8" s="2315"/>
      <c r="G8" s="2316">
        <v>43276</v>
      </c>
      <c r="H8" s="2316"/>
      <c r="I8" s="2316"/>
      <c r="K8" s="738"/>
      <c r="L8" s="738"/>
    </row>
    <row r="9" spans="1:18" ht="18">
      <c r="A9" s="2074">
        <v>6</v>
      </c>
      <c r="B9" s="2294" t="s">
        <v>2105</v>
      </c>
      <c r="C9" s="2294"/>
      <c r="D9" s="2294"/>
      <c r="E9" s="2294"/>
      <c r="F9" s="2294"/>
      <c r="G9" s="2316">
        <v>43280</v>
      </c>
      <c r="H9" s="2316"/>
      <c r="I9" s="2316"/>
    </row>
    <row r="10" spans="1:18" ht="18">
      <c r="A10" s="2074"/>
      <c r="B10" s="2294" t="s">
        <v>2106</v>
      </c>
      <c r="C10" s="2294"/>
      <c r="D10" s="2294"/>
      <c r="E10" s="2294"/>
      <c r="F10" s="2294"/>
      <c r="G10" s="2317" t="s">
        <v>2017</v>
      </c>
      <c r="H10" s="2318"/>
      <c r="I10" s="2318"/>
    </row>
    <row r="11" spans="1:18" ht="18">
      <c r="A11" s="743">
        <v>7</v>
      </c>
      <c r="B11" s="2294" t="s">
        <v>2107</v>
      </c>
      <c r="C11" s="2294"/>
      <c r="D11" s="2294"/>
      <c r="E11" s="2294"/>
      <c r="F11" s="2294"/>
      <c r="G11" s="2298" t="s">
        <v>2018</v>
      </c>
      <c r="H11" s="2298"/>
      <c r="I11" s="2298"/>
    </row>
    <row r="12" spans="1:18" ht="18">
      <c r="A12" s="2074">
        <v>8</v>
      </c>
      <c r="B12" s="2294" t="s">
        <v>2108</v>
      </c>
      <c r="C12" s="2294"/>
      <c r="D12" s="2294"/>
      <c r="E12" s="2294"/>
      <c r="F12" s="2294"/>
      <c r="G12" s="2301">
        <v>43290</v>
      </c>
      <c r="H12" s="2301"/>
      <c r="I12" s="2301"/>
    </row>
    <row r="13" spans="1:18" ht="18">
      <c r="A13" s="2074"/>
      <c r="B13" s="2294" t="s">
        <v>2106</v>
      </c>
      <c r="C13" s="2294"/>
      <c r="D13" s="2294"/>
      <c r="E13" s="2294"/>
      <c r="F13" s="2294"/>
      <c r="G13" s="2302" t="s">
        <v>3653</v>
      </c>
      <c r="H13" s="2303"/>
      <c r="I13" s="2303"/>
    </row>
    <row r="14" spans="1:18" ht="18">
      <c r="A14" s="743">
        <v>9</v>
      </c>
      <c r="B14" s="2294" t="s">
        <v>2109</v>
      </c>
      <c r="C14" s="2294"/>
      <c r="D14" s="2294"/>
      <c r="E14" s="2294"/>
      <c r="F14" s="2294"/>
      <c r="G14" s="2304">
        <v>60</v>
      </c>
      <c r="H14" s="2304"/>
      <c r="I14" s="2304"/>
    </row>
    <row r="15" spans="1:18" ht="18">
      <c r="A15" s="743">
        <v>10</v>
      </c>
      <c r="B15" s="2294" t="s">
        <v>2110</v>
      </c>
      <c r="C15" s="2294"/>
      <c r="D15" s="2294"/>
      <c r="E15" s="2294"/>
      <c r="F15" s="2294"/>
      <c r="G15" s="2295" t="s">
        <v>2019</v>
      </c>
      <c r="H15" s="2296"/>
      <c r="I15" s="2297"/>
    </row>
    <row r="16" spans="1:18" ht="18">
      <c r="A16" s="743">
        <v>11</v>
      </c>
      <c r="B16" s="2294" t="s">
        <v>2111</v>
      </c>
      <c r="C16" s="2294"/>
      <c r="D16" s="2294"/>
      <c r="E16" s="2294"/>
      <c r="F16" s="2294"/>
      <c r="G16" s="2298" t="s">
        <v>2020</v>
      </c>
      <c r="H16" s="2298"/>
      <c r="I16" s="2298"/>
      <c r="O16" s="738" t="s">
        <v>2112</v>
      </c>
      <c r="P16" s="738" t="s">
        <v>2113</v>
      </c>
      <c r="Q16" s="738" t="s">
        <v>2114</v>
      </c>
      <c r="R16" s="738" t="s">
        <v>2115</v>
      </c>
    </row>
    <row r="17" spans="1:19" ht="39.75" customHeight="1">
      <c r="A17" s="743">
        <v>12</v>
      </c>
      <c r="B17" s="2299" t="s">
        <v>2021</v>
      </c>
      <c r="C17" s="2299"/>
      <c r="D17" s="2299"/>
      <c r="E17" s="2299"/>
      <c r="F17" s="2299"/>
      <c r="G17" s="2300" t="str">
        <f>IF(G14=0,0,P17-O17)&amp;"  Days"</f>
        <v>1  Days</v>
      </c>
      <c r="H17" s="2300"/>
      <c r="I17" s="2300"/>
      <c r="O17" s="738">
        <f>IF(G9=G12,0,R17-Q17)</f>
        <v>9</v>
      </c>
      <c r="P17">
        <f>IF(G14="",0,IF(G14&lt;=500,10,IF(G14&lt;=999,12,IF(G14&lt;=10000,15,0))))*IF(G14&gt;2,1,0)</f>
        <v>10</v>
      </c>
      <c r="Q17" s="191">
        <f>IF(G10="अपरान्ह",G9+1,G9)</f>
        <v>43281</v>
      </c>
      <c r="R17" s="191">
        <f>IF(G13="अपरान्ह",G12+1,G12)</f>
        <v>43290</v>
      </c>
      <c r="S17" s="738"/>
    </row>
    <row r="18" spans="1:19" ht="18">
      <c r="A18" s="2128" t="s">
        <v>2022</v>
      </c>
      <c r="B18" s="2128"/>
      <c r="C18" s="616"/>
      <c r="D18" s="616"/>
      <c r="E18" s="616"/>
      <c r="F18" s="616"/>
      <c r="G18" s="616"/>
      <c r="H18" s="616"/>
      <c r="I18" s="616"/>
    </row>
    <row r="19" spans="1:19" ht="18">
      <c r="A19" s="774" t="s">
        <v>2023</v>
      </c>
      <c r="B19" s="665" t="s">
        <v>2024</v>
      </c>
      <c r="C19" s="616"/>
      <c r="D19" s="616"/>
      <c r="E19" s="616"/>
      <c r="F19" s="616"/>
      <c r="G19" s="616"/>
      <c r="H19" s="616"/>
      <c r="I19" s="616"/>
    </row>
    <row r="20" spans="1:19" ht="18">
      <c r="A20" s="774" t="s">
        <v>2025</v>
      </c>
      <c r="B20" s="665" t="s">
        <v>2026</v>
      </c>
      <c r="C20" s="616"/>
      <c r="D20" s="616"/>
      <c r="E20" s="616"/>
      <c r="F20" s="616"/>
      <c r="G20" s="616"/>
      <c r="H20" s="616"/>
      <c r="I20" s="616"/>
    </row>
    <row r="21" spans="1:19" ht="18">
      <c r="A21" s="774" t="s">
        <v>2027</v>
      </c>
      <c r="B21" s="665" t="s">
        <v>2028</v>
      </c>
      <c r="C21" s="616"/>
      <c r="D21" s="616"/>
      <c r="E21" s="616"/>
      <c r="F21" s="616"/>
      <c r="G21" s="616"/>
      <c r="H21" s="616"/>
      <c r="I21" s="616"/>
    </row>
    <row r="22" spans="1:19" ht="18">
      <c r="A22" s="741"/>
      <c r="B22" s="616"/>
      <c r="C22" s="616"/>
      <c r="D22" s="616"/>
      <c r="E22" s="775"/>
      <c r="F22" s="775"/>
      <c r="G22" s="616"/>
      <c r="H22" s="616"/>
      <c r="I22" s="616"/>
    </row>
    <row r="23" spans="1:19" ht="18">
      <c r="A23" s="616"/>
      <c r="B23" s="616"/>
      <c r="C23" s="616"/>
      <c r="D23" s="28"/>
      <c r="E23" s="28"/>
      <c r="F23" s="28"/>
      <c r="G23" s="2110" t="s">
        <v>2029</v>
      </c>
      <c r="H23" s="2110"/>
      <c r="I23" s="2110"/>
    </row>
    <row r="24" spans="1:19" ht="18">
      <c r="A24" s="616"/>
      <c r="B24" s="2110" t="s">
        <v>2100</v>
      </c>
      <c r="C24" s="2110"/>
      <c r="D24" s="2110"/>
      <c r="E24" s="777">
        <f ca="1">TODAY()</f>
        <v>44369</v>
      </c>
      <c r="F24" s="776"/>
      <c r="G24" s="616" t="s">
        <v>848</v>
      </c>
      <c r="H24" s="2104" t="str">
        <f>G3</f>
        <v>eq[rkj eha;k</v>
      </c>
      <c r="I24" s="2104"/>
    </row>
    <row r="25" spans="1:19" ht="18">
      <c r="A25" s="616"/>
      <c r="B25" s="616"/>
      <c r="C25" s="616"/>
      <c r="D25" s="616"/>
      <c r="E25" s="616"/>
      <c r="F25" s="616"/>
      <c r="G25" s="616" t="s">
        <v>572</v>
      </c>
      <c r="H25" s="2065" t="str">
        <f>G4</f>
        <v>प्रबोधक</v>
      </c>
      <c r="I25" s="2065"/>
    </row>
    <row r="26" spans="1:19" ht="18">
      <c r="A26" s="616"/>
      <c r="B26" s="616"/>
      <c r="C26" s="616"/>
      <c r="D26" s="616"/>
      <c r="E26" s="616"/>
      <c r="F26" s="616"/>
      <c r="G26" s="616" t="s">
        <v>573</v>
      </c>
      <c r="H26" s="2065" t="str">
        <f>G6</f>
        <v>राप्रावि जानकीवल्लभपुरा</v>
      </c>
      <c r="I26" s="2065"/>
    </row>
  </sheetData>
  <sheetProtection password="87C9" sheet="1" objects="1" scenarios="1"/>
  <protectedRanges>
    <protectedRange sqref="E24" name="Range5"/>
    <protectedRange sqref="G7:I10" name="Range3"/>
    <protectedRange sqref="L3" name="Range1"/>
    <protectedRange sqref="G5:I5" name="Range2"/>
    <protectedRange sqref="G12:I15" name="Range4"/>
  </protectedRanges>
  <mergeCells count="42">
    <mergeCell ref="B5:F5"/>
    <mergeCell ref="G5:I5"/>
    <mergeCell ref="A1:I1"/>
    <mergeCell ref="B3:F3"/>
    <mergeCell ref="G3:I3"/>
    <mergeCell ref="B4:F4"/>
    <mergeCell ref="G4:I4"/>
    <mergeCell ref="B11:F11"/>
    <mergeCell ref="G11:I11"/>
    <mergeCell ref="B6:F6"/>
    <mergeCell ref="G6:I6"/>
    <mergeCell ref="A7:A8"/>
    <mergeCell ref="B7:F7"/>
    <mergeCell ref="G7:I7"/>
    <mergeCell ref="B8:F8"/>
    <mergeCell ref="G8:I8"/>
    <mergeCell ref="A9:A10"/>
    <mergeCell ref="B9:F9"/>
    <mergeCell ref="G9:I9"/>
    <mergeCell ref="B10:F10"/>
    <mergeCell ref="G10:I10"/>
    <mergeCell ref="G12:I12"/>
    <mergeCell ref="B13:F13"/>
    <mergeCell ref="G13:I13"/>
    <mergeCell ref="B14:F14"/>
    <mergeCell ref="G14:I14"/>
    <mergeCell ref="H26:I26"/>
    <mergeCell ref="A2:I2"/>
    <mergeCell ref="K2:M2"/>
    <mergeCell ref="A18:B18"/>
    <mergeCell ref="G23:I23"/>
    <mergeCell ref="B24:D24"/>
    <mergeCell ref="H24:I24"/>
    <mergeCell ref="H25:I25"/>
    <mergeCell ref="B15:F15"/>
    <mergeCell ref="G15:I15"/>
    <mergeCell ref="B16:F16"/>
    <mergeCell ref="G16:I16"/>
    <mergeCell ref="B17:F17"/>
    <mergeCell ref="G17:I17"/>
    <mergeCell ref="A12:A13"/>
    <mergeCell ref="B12:F12"/>
  </mergeCells>
  <dataValidations count="2">
    <dataValidation type="list" allowBlank="1" showInputMessage="1" showErrorMessage="1" sqref="G15:I15">
      <formula1>"बस,ट्रेन"</formula1>
    </dataValidation>
    <dataValidation type="list" allowBlank="1" showInputMessage="1" showErrorMessage="1" sqref="G10:I10 G13:I13">
      <formula1>"अपरान्ह,पूर्वान्ह"</formula1>
    </dataValidation>
  </dataValidations>
  <pageMargins left="0.25" right="0.25" top="0.75" bottom="0.75" header="0.3" footer="0.3"/>
  <pageSetup paperSize="9" orientation="portrait" blackAndWhite="1" verticalDpi="0" r:id="rId1"/>
  <drawing r:id="rId2"/>
</worksheet>
</file>

<file path=xl/worksheets/sheet90.xml><?xml version="1.0" encoding="utf-8"?>
<worksheet xmlns="http://schemas.openxmlformats.org/spreadsheetml/2006/main" xmlns:r="http://schemas.openxmlformats.org/officeDocument/2006/relationships">
  <sheetPr codeName="Sheet92"/>
  <dimension ref="A1:I35"/>
  <sheetViews>
    <sheetView showGridLines="0" showRowColHeaders="0" workbookViewId="0">
      <selection activeCell="H4" sqref="H4"/>
    </sheetView>
  </sheetViews>
  <sheetFormatPr defaultRowHeight="14.4"/>
  <cols>
    <col min="1" max="1" width="7.44140625" customWidth="1"/>
    <col min="2" max="2" width="55" customWidth="1"/>
    <col min="3" max="3" width="5" customWidth="1"/>
    <col min="4" max="4" width="15.33203125" style="738" customWidth="1"/>
    <col min="5" max="5" width="16.33203125" customWidth="1"/>
  </cols>
  <sheetData>
    <row r="1" spans="1:9" ht="18">
      <c r="A1" s="2334" t="s">
        <v>695</v>
      </c>
      <c r="B1" s="2334"/>
      <c r="C1" s="2334"/>
      <c r="D1" s="2334"/>
      <c r="E1" s="2334"/>
    </row>
    <row r="2" spans="1:9" ht="21">
      <c r="A2" s="2335" t="s">
        <v>2030</v>
      </c>
      <c r="B2" s="2335"/>
      <c r="C2" s="2335"/>
      <c r="D2" s="2335"/>
      <c r="E2" s="2335"/>
      <c r="G2" s="2337" t="s">
        <v>1524</v>
      </c>
      <c r="H2" s="2337"/>
      <c r="I2" s="2337"/>
    </row>
    <row r="3" spans="1:9" ht="21">
      <c r="A3" s="782">
        <v>1</v>
      </c>
      <c r="B3" s="783" t="s">
        <v>2031</v>
      </c>
      <c r="C3" s="784" t="s">
        <v>2032</v>
      </c>
      <c r="D3" s="2338" t="str">
        <f>(INDEX(EmpDetail!$B$4:$B$103,MATCH(CCLApl!$H$3,EmpDetail!$A$4:$A$103,0)))</f>
        <v>vklsQk [kku</v>
      </c>
      <c r="E3" s="2338"/>
      <c r="H3" s="504">
        <v>14</v>
      </c>
    </row>
    <row r="4" spans="1:9" ht="15.6">
      <c r="A4" s="782">
        <v>2</v>
      </c>
      <c r="B4" s="783" t="s">
        <v>2033</v>
      </c>
      <c r="C4" s="784" t="s">
        <v>2032</v>
      </c>
      <c r="D4" s="2339" t="str">
        <f>(INDEX(EmpDetail!$C$4:$C$103,MATCH(CCLApl!$H$3,EmpDetail!$A$4:$A$103,0)))</f>
        <v>अध्यापक ग्रेड III</v>
      </c>
      <c r="E4" s="2339"/>
    </row>
    <row r="5" spans="1:9" ht="15.6">
      <c r="A5" s="782">
        <v>3</v>
      </c>
      <c r="B5" s="783" t="s">
        <v>2034</v>
      </c>
      <c r="C5" s="784" t="s">
        <v>2032</v>
      </c>
      <c r="D5" s="2340" t="str">
        <f>(INDEX(EmpDetail!$D$4:$D$103,MATCH(CCLApl!$H$3,EmpDetail!$A$4:$A$103,0)))</f>
        <v>राउमावि चौगाई</v>
      </c>
      <c r="E5" s="2340"/>
      <c r="G5" s="738"/>
      <c r="H5" s="738"/>
    </row>
    <row r="6" spans="1:9" s="738" customFormat="1" ht="15.6">
      <c r="A6" s="2343">
        <v>4</v>
      </c>
      <c r="B6" s="2343" t="s">
        <v>2035</v>
      </c>
      <c r="C6" s="2332" t="s">
        <v>2032</v>
      </c>
      <c r="D6" s="786" t="s">
        <v>674</v>
      </c>
      <c r="E6" s="786" t="s">
        <v>1097</v>
      </c>
    </row>
    <row r="7" spans="1:9" s="738" customFormat="1" ht="18">
      <c r="A7" s="2343"/>
      <c r="B7" s="2343"/>
      <c r="C7" s="2332"/>
      <c r="D7" s="1142" t="s">
        <v>2121</v>
      </c>
      <c r="E7" s="803">
        <v>43203</v>
      </c>
    </row>
    <row r="8" spans="1:9" s="738" customFormat="1" ht="18">
      <c r="A8" s="2343"/>
      <c r="B8" s="2343"/>
      <c r="C8" s="2332"/>
      <c r="D8" s="1142" t="s">
        <v>2121</v>
      </c>
      <c r="E8" s="803">
        <v>43203</v>
      </c>
    </row>
    <row r="9" spans="1:9" ht="18">
      <c r="A9" s="2343"/>
      <c r="B9" s="2343"/>
      <c r="C9" s="2332"/>
      <c r="D9" s="1142" t="s">
        <v>2121</v>
      </c>
      <c r="E9" s="803">
        <v>43203</v>
      </c>
    </row>
    <row r="10" spans="1:9" ht="18">
      <c r="A10" s="782">
        <v>5</v>
      </c>
      <c r="B10" s="783" t="s">
        <v>2036</v>
      </c>
      <c r="C10" s="784" t="s">
        <v>2032</v>
      </c>
      <c r="D10" s="2341" t="s">
        <v>2736</v>
      </c>
      <c r="E10" s="2341"/>
    </row>
    <row r="11" spans="1:9" ht="27.6">
      <c r="A11" s="782">
        <v>6</v>
      </c>
      <c r="B11" s="787" t="s">
        <v>2037</v>
      </c>
      <c r="C11" s="784" t="s">
        <v>2032</v>
      </c>
      <c r="D11" s="2342" t="s">
        <v>2121</v>
      </c>
      <c r="E11" s="2342"/>
    </row>
    <row r="12" spans="1:9">
      <c r="A12" s="782">
        <v>7</v>
      </c>
      <c r="B12" s="783" t="s">
        <v>2038</v>
      </c>
      <c r="C12" s="784" t="s">
        <v>2032</v>
      </c>
      <c r="D12" s="2345">
        <v>43203</v>
      </c>
      <c r="E12" s="2345"/>
    </row>
    <row r="13" spans="1:9" ht="27.6">
      <c r="A13" s="782">
        <v>8</v>
      </c>
      <c r="B13" s="787" t="s">
        <v>2039</v>
      </c>
      <c r="C13" s="784" t="s">
        <v>2032</v>
      </c>
      <c r="D13" s="2333">
        <v>49778</v>
      </c>
      <c r="E13" s="2333"/>
    </row>
    <row r="14" spans="1:9">
      <c r="A14" s="782">
        <v>9</v>
      </c>
      <c r="B14" s="783" t="s">
        <v>2040</v>
      </c>
      <c r="C14" s="784" t="s">
        <v>2032</v>
      </c>
      <c r="D14" s="2328" t="s">
        <v>844</v>
      </c>
      <c r="E14" s="2328"/>
    </row>
    <row r="15" spans="1:9" ht="17.25" customHeight="1">
      <c r="A15" s="2343">
        <v>10</v>
      </c>
      <c r="B15" s="2344" t="s">
        <v>2041</v>
      </c>
      <c r="C15" s="2332" t="s">
        <v>2032</v>
      </c>
      <c r="D15" s="788" t="s">
        <v>2123</v>
      </c>
      <c r="E15" s="789" t="s">
        <v>2124</v>
      </c>
    </row>
    <row r="16" spans="1:9" s="738" customFormat="1" ht="20.25" customHeight="1">
      <c r="A16" s="2343"/>
      <c r="B16" s="2344"/>
      <c r="C16" s="2332"/>
      <c r="D16" s="804">
        <v>44332</v>
      </c>
      <c r="E16" s="781">
        <v>44332</v>
      </c>
    </row>
    <row r="17" spans="1:5" s="738" customFormat="1">
      <c r="A17" s="2343"/>
      <c r="B17" s="2344"/>
      <c r="C17" s="2332"/>
      <c r="D17" s="790" t="s">
        <v>2122</v>
      </c>
      <c r="E17" s="791">
        <f>(E16-D16)+1</f>
        <v>1</v>
      </c>
    </row>
    <row r="18" spans="1:5">
      <c r="A18" s="782">
        <v>11</v>
      </c>
      <c r="B18" s="783" t="s">
        <v>2042</v>
      </c>
      <c r="C18" s="784" t="s">
        <v>2032</v>
      </c>
      <c r="D18" s="2328" t="s">
        <v>2120</v>
      </c>
      <c r="E18" s="2328"/>
    </row>
    <row r="19" spans="1:5" ht="18.75" customHeight="1">
      <c r="A19" s="782">
        <v>12</v>
      </c>
      <c r="B19" s="783" t="s">
        <v>2043</v>
      </c>
      <c r="C19" s="784" t="s">
        <v>2032</v>
      </c>
      <c r="D19" s="2328">
        <v>720</v>
      </c>
      <c r="E19" s="2328"/>
    </row>
    <row r="20" spans="1:5" ht="27.6">
      <c r="A20" s="782">
        <v>13</v>
      </c>
      <c r="B20" s="787" t="s">
        <v>2044</v>
      </c>
      <c r="C20" s="784" t="s">
        <v>2032</v>
      </c>
      <c r="D20" s="2328" t="s">
        <v>844</v>
      </c>
      <c r="E20" s="2328"/>
    </row>
    <row r="21" spans="1:5" ht="33.75" customHeight="1">
      <c r="A21" s="792"/>
      <c r="B21" s="783" t="s">
        <v>2045</v>
      </c>
      <c r="C21" s="784" t="s">
        <v>2032</v>
      </c>
      <c r="D21" s="2329" t="s">
        <v>2119</v>
      </c>
      <c r="E21" s="2329"/>
    </row>
    <row r="22" spans="1:5" ht="27.6">
      <c r="A22" s="782">
        <v>14</v>
      </c>
      <c r="B22" s="787" t="s">
        <v>2046</v>
      </c>
      <c r="C22" s="784" t="s">
        <v>2032</v>
      </c>
      <c r="D22" s="2329" t="s">
        <v>2118</v>
      </c>
      <c r="E22" s="2329"/>
    </row>
    <row r="23" spans="1:5">
      <c r="A23" s="793"/>
      <c r="B23" s="794"/>
      <c r="C23" s="795"/>
      <c r="D23" s="795"/>
      <c r="E23" s="794"/>
    </row>
    <row r="24" spans="1:5" s="738" customFormat="1">
      <c r="A24" s="793"/>
      <c r="B24" s="794"/>
      <c r="C24" s="795"/>
      <c r="D24" s="795"/>
      <c r="E24" s="794"/>
    </row>
    <row r="25" spans="1:5">
      <c r="A25" s="796" t="s">
        <v>2047</v>
      </c>
      <c r="B25" s="779">
        <f ca="1">TODAY()</f>
        <v>44369</v>
      </c>
      <c r="C25" s="795"/>
      <c r="D25" s="2330" t="s">
        <v>2048</v>
      </c>
      <c r="E25" s="2330"/>
    </row>
    <row r="26" spans="1:5">
      <c r="A26" s="793"/>
      <c r="B26" s="797" t="s">
        <v>2049</v>
      </c>
      <c r="C26" s="798" t="s">
        <v>2117</v>
      </c>
      <c r="D26" s="2331" t="str">
        <f>(INDEX(EmpDetail!$V$4:$V$103,MATCH(CCLApl!$H$3,EmpDetail!$A$4:$A$103,0)))</f>
        <v>RJTO200436002236</v>
      </c>
      <c r="E26" s="2331"/>
    </row>
    <row r="27" spans="1:5" s="738" customFormat="1">
      <c r="A27" s="793"/>
      <c r="B27" s="797"/>
      <c r="C27" s="798"/>
      <c r="D27" s="798"/>
      <c r="E27" s="799"/>
    </row>
    <row r="28" spans="1:5" ht="18">
      <c r="A28" s="2336" t="s">
        <v>2050</v>
      </c>
      <c r="B28" s="2336"/>
      <c r="C28" s="2336"/>
      <c r="D28" s="2336"/>
      <c r="E28" s="2336"/>
    </row>
    <row r="29" spans="1:5">
      <c r="A29" s="793" t="s">
        <v>2051</v>
      </c>
      <c r="B29" s="794"/>
      <c r="C29" s="794"/>
      <c r="D29" s="794"/>
      <c r="E29" s="794"/>
    </row>
    <row r="30" spans="1:5">
      <c r="A30" s="793"/>
      <c r="B30" s="2326" t="s">
        <v>2116</v>
      </c>
      <c r="C30" s="2327"/>
      <c r="D30" s="2327"/>
      <c r="E30" s="2327"/>
    </row>
    <row r="31" spans="1:5" s="738" customFormat="1">
      <c r="A31" s="793"/>
      <c r="B31" s="2326" t="s">
        <v>2116</v>
      </c>
      <c r="C31" s="2327"/>
      <c r="D31" s="2327"/>
      <c r="E31" s="2327"/>
    </row>
    <row r="32" spans="1:5">
      <c r="A32" s="793"/>
      <c r="B32" s="794"/>
      <c r="C32" s="794"/>
      <c r="D32" s="794"/>
      <c r="E32" s="794"/>
    </row>
    <row r="33" spans="1:5">
      <c r="A33" s="796" t="s">
        <v>2047</v>
      </c>
      <c r="B33" s="780">
        <f ca="1">TODAY()</f>
        <v>44369</v>
      </c>
      <c r="C33" s="794"/>
      <c r="D33" s="2325" t="str">
        <f>Master!B2</f>
        <v>प्रधानाचार्य</v>
      </c>
      <c r="E33" s="2325"/>
    </row>
    <row r="34" spans="1:5">
      <c r="A34" s="800" t="s">
        <v>2052</v>
      </c>
      <c r="B34" s="801" t="str">
        <f>D35</f>
        <v>चौगाई]टोंक</v>
      </c>
      <c r="C34" s="794"/>
      <c r="D34" s="2325" t="str">
        <f>Master!B3</f>
        <v xml:space="preserve">राजकीय उच्च माध्यमिक विद्यालय </v>
      </c>
      <c r="E34" s="2325"/>
    </row>
    <row r="35" spans="1:5">
      <c r="A35" s="3"/>
      <c r="B35" s="3"/>
      <c r="C35" s="3"/>
      <c r="D35" s="2325" t="str">
        <f>Master!B4</f>
        <v>चौगाई]टोंक</v>
      </c>
      <c r="E35" s="2325"/>
    </row>
  </sheetData>
  <sheetProtection password="87C9" sheet="1" objects="1" scenarios="1"/>
  <protectedRanges>
    <protectedRange sqref="B33" name="Range6"/>
    <protectedRange sqref="D18:E22" name="Range4"/>
    <protectedRange sqref="D7:E14" name="Range2"/>
    <protectedRange sqref="H3" name="Range1"/>
    <protectedRange sqref="D16:E16" name="Range3"/>
    <protectedRange sqref="B25" name="Range5"/>
  </protectedRanges>
  <mergeCells count="30">
    <mergeCell ref="A1:E1"/>
    <mergeCell ref="A2:E2"/>
    <mergeCell ref="A28:E28"/>
    <mergeCell ref="G2:I2"/>
    <mergeCell ref="B30:E30"/>
    <mergeCell ref="D3:E3"/>
    <mergeCell ref="D4:E4"/>
    <mergeCell ref="D5:E5"/>
    <mergeCell ref="D10:E10"/>
    <mergeCell ref="D11:E11"/>
    <mergeCell ref="A15:A17"/>
    <mergeCell ref="B15:B17"/>
    <mergeCell ref="C15:C17"/>
    <mergeCell ref="D12:E12"/>
    <mergeCell ref="B6:B9"/>
    <mergeCell ref="A6:A9"/>
    <mergeCell ref="C6:C9"/>
    <mergeCell ref="D13:E13"/>
    <mergeCell ref="D14:E14"/>
    <mergeCell ref="D18:E18"/>
    <mergeCell ref="D19:E19"/>
    <mergeCell ref="D33:E33"/>
    <mergeCell ref="D34:E34"/>
    <mergeCell ref="D35:E35"/>
    <mergeCell ref="B31:E31"/>
    <mergeCell ref="D20:E20"/>
    <mergeCell ref="D21:E21"/>
    <mergeCell ref="D22:E22"/>
    <mergeCell ref="D25:E25"/>
    <mergeCell ref="D26:E26"/>
  </mergeCells>
  <dataValidations count="1">
    <dataValidation type="list" allowBlank="1" showInputMessage="1" showErrorMessage="1" sqref="D20 D14">
      <formula1>"Yes,No"</formula1>
    </dataValidation>
  </dataValidations>
  <pageMargins left="0.25" right="0.25" top="0.75" bottom="0.75" header="0.3" footer="0.3"/>
  <pageSetup paperSize="9" orientation="portrait" blackAndWhite="1" verticalDpi="0" r:id="rId1"/>
  <drawing r:id="rId2"/>
</worksheet>
</file>

<file path=xl/worksheets/sheet91.xml><?xml version="1.0" encoding="utf-8"?>
<worksheet xmlns="http://schemas.openxmlformats.org/spreadsheetml/2006/main" xmlns:r="http://schemas.openxmlformats.org/officeDocument/2006/relationships">
  <sheetPr codeName="Sheet93">
    <pageSetUpPr fitToPage="1"/>
  </sheetPr>
  <dimension ref="A1:G35"/>
  <sheetViews>
    <sheetView showGridLines="0" showRowColHeaders="0" workbookViewId="0">
      <selection activeCell="D10" sqref="D10"/>
    </sheetView>
  </sheetViews>
  <sheetFormatPr defaultRowHeight="14.4"/>
  <cols>
    <col min="2" max="2" width="53" customWidth="1"/>
    <col min="3" max="3" width="41" customWidth="1"/>
  </cols>
  <sheetData>
    <row r="1" spans="1:7" ht="15.6">
      <c r="A1" s="2358" t="s">
        <v>569</v>
      </c>
      <c r="B1" s="2358"/>
      <c r="C1" s="2358"/>
    </row>
    <row r="2" spans="1:7" ht="21">
      <c r="A2" s="2359" t="s">
        <v>2053</v>
      </c>
      <c r="B2" s="2359"/>
      <c r="C2" s="2359"/>
      <c r="E2" s="2075" t="s">
        <v>1522</v>
      </c>
      <c r="F2" s="2075"/>
      <c r="G2" s="2075"/>
    </row>
    <row r="3" spans="1:7" ht="21">
      <c r="A3" s="2359" t="s">
        <v>2054</v>
      </c>
      <c r="B3" s="2359"/>
      <c r="C3" s="2359"/>
      <c r="F3" s="742">
        <v>11</v>
      </c>
    </row>
    <row r="4" spans="1:7" ht="18">
      <c r="A4" s="334">
        <v>1</v>
      </c>
      <c r="B4" s="805" t="s">
        <v>1039</v>
      </c>
      <c r="C4" s="806" t="str">
        <f>(INDEX(EmpDetail!$B$4:$B$103,MATCH(HandiAll!$F$3,EmpDetail!$A$4:$A$103,0)))</f>
        <v>NksVw yky jsxj</v>
      </c>
    </row>
    <row r="5" spans="1:7" ht="18">
      <c r="A5" s="334">
        <v>2</v>
      </c>
      <c r="B5" s="805" t="s">
        <v>1103</v>
      </c>
      <c r="C5" s="807" t="str">
        <f>(INDEX(EmpDetail!$C$4:$C$103,MATCH(HandiAll!$F$3,EmpDetail!$A$4:$A$103,0)))</f>
        <v>अध्यापक ग्रेड III</v>
      </c>
      <c r="F5" s="738"/>
      <c r="G5" s="738"/>
    </row>
    <row r="6" spans="1:7" ht="18">
      <c r="A6" s="334">
        <v>3</v>
      </c>
      <c r="B6" s="805" t="s">
        <v>2055</v>
      </c>
      <c r="C6" s="820" t="s">
        <v>2126</v>
      </c>
      <c r="F6" s="738"/>
      <c r="G6" s="738"/>
    </row>
    <row r="7" spans="1:7" ht="18">
      <c r="A7" s="334">
        <v>4</v>
      </c>
      <c r="B7" s="805" t="s">
        <v>1507</v>
      </c>
      <c r="C7" s="807" t="str">
        <f>(INDEX(EmpDetail!$D$4:$D$103,MATCH(HandiAll!$F$3,EmpDetail!$A$4:$A$103,0)))</f>
        <v>राउमावि चौगाई</v>
      </c>
      <c r="F7" s="738"/>
      <c r="G7" s="738"/>
    </row>
    <row r="8" spans="1:7" ht="18">
      <c r="A8" s="334">
        <v>5</v>
      </c>
      <c r="B8" s="805" t="s">
        <v>2056</v>
      </c>
      <c r="C8" s="808">
        <f>(INDEX(EmpDetail!$E$4:$E$103,MATCH(HandiAll!$F$3,EmpDetail!$A$4:$A$103,0)))</f>
        <v>24663</v>
      </c>
      <c r="F8" s="738"/>
      <c r="G8" s="738"/>
    </row>
    <row r="9" spans="1:7" ht="18">
      <c r="A9" s="334">
        <v>6</v>
      </c>
      <c r="B9" s="805" t="s">
        <v>2057</v>
      </c>
      <c r="C9" s="808">
        <f>(INDEX(EmpDetail!$F$4:$F$103,MATCH(HandiAll!$F$3,EmpDetail!$A$4:$A$103,0)))</f>
        <v>0</v>
      </c>
    </row>
    <row r="10" spans="1:7" ht="18">
      <c r="A10" s="334">
        <v>7</v>
      </c>
      <c r="B10" s="805" t="s">
        <v>2058</v>
      </c>
      <c r="C10" s="821" t="s">
        <v>1919</v>
      </c>
    </row>
    <row r="11" spans="1:7" ht="18">
      <c r="A11" s="2360">
        <v>8</v>
      </c>
      <c r="B11" s="805" t="s">
        <v>2059</v>
      </c>
      <c r="C11" s="807">
        <f>(INDEX(EmpDetail!$K$4:$K$103,MATCH(HandiAll!$F$3,EmpDetail!$A$4:$A$103,0)))</f>
        <v>65200</v>
      </c>
    </row>
    <row r="12" spans="1:7" ht="18">
      <c r="A12" s="2360"/>
      <c r="B12" s="805" t="s">
        <v>2060</v>
      </c>
      <c r="C12" s="809" t="str">
        <f>(INDEX(EmpDetail!$J$4:$J$103,MATCH(HandiAll!$F$3,EmpDetail!$A$4:$A$103,0)))</f>
        <v>L-13</v>
      </c>
    </row>
    <row r="13" spans="1:7" ht="18">
      <c r="A13" s="2360">
        <v>9</v>
      </c>
      <c r="B13" s="2323" t="s">
        <v>2061</v>
      </c>
      <c r="C13" s="822" t="s">
        <v>2127</v>
      </c>
    </row>
    <row r="14" spans="1:7" ht="18">
      <c r="A14" s="2360"/>
      <c r="B14" s="2323"/>
      <c r="C14" s="822" t="s">
        <v>2128</v>
      </c>
    </row>
    <row r="15" spans="1:7" ht="18">
      <c r="A15" s="810">
        <v>10</v>
      </c>
      <c r="B15" s="805" t="s">
        <v>2062</v>
      </c>
      <c r="C15" s="811"/>
    </row>
    <row r="16" spans="1:7" ht="18">
      <c r="A16" s="810"/>
      <c r="B16" s="805" t="s">
        <v>2063</v>
      </c>
      <c r="C16" s="822" t="s">
        <v>2129</v>
      </c>
    </row>
    <row r="17" spans="1:3" ht="18">
      <c r="A17" s="810"/>
      <c r="B17" s="805" t="s">
        <v>2064</v>
      </c>
      <c r="C17" s="822" t="s">
        <v>2130</v>
      </c>
    </row>
    <row r="18" spans="1:3" ht="18">
      <c r="A18" s="812">
        <v>11</v>
      </c>
      <c r="B18" s="2352" t="s">
        <v>2065</v>
      </c>
      <c r="C18" s="2353"/>
    </row>
    <row r="19" spans="1:3" ht="18">
      <c r="A19" s="2354"/>
      <c r="B19" s="2355" t="s">
        <v>2066</v>
      </c>
      <c r="C19" s="2355"/>
    </row>
    <row r="20" spans="1:3" ht="18">
      <c r="A20" s="1571"/>
      <c r="B20" s="2356" t="s">
        <v>2067</v>
      </c>
      <c r="C20" s="2356"/>
    </row>
    <row r="21" spans="1:3" ht="18">
      <c r="A21" s="1571"/>
      <c r="B21" s="1571"/>
      <c r="C21" s="813"/>
    </row>
    <row r="22" spans="1:3" ht="18">
      <c r="A22" s="1571"/>
      <c r="B22" s="1571"/>
      <c r="C22" s="732" t="s">
        <v>2068</v>
      </c>
    </row>
    <row r="23" spans="1:3" ht="18">
      <c r="A23" s="1571"/>
      <c r="B23" s="734" t="s">
        <v>848</v>
      </c>
      <c r="C23" s="733" t="str">
        <f>C4</f>
        <v>NksVw yky jsxj</v>
      </c>
    </row>
    <row r="24" spans="1:3" ht="18">
      <c r="A24" s="1571"/>
      <c r="B24" s="734" t="s">
        <v>1103</v>
      </c>
      <c r="C24" s="814" t="str">
        <f>C5</f>
        <v>अध्यापक ग्रेड III</v>
      </c>
    </row>
    <row r="25" spans="1:3" ht="18">
      <c r="A25" s="1571"/>
      <c r="B25" s="734" t="s">
        <v>573</v>
      </c>
      <c r="C25" s="814" t="str">
        <f>C7</f>
        <v>राउमावि चौगाई</v>
      </c>
    </row>
    <row r="26" spans="1:3" ht="18">
      <c r="A26" s="815">
        <v>12</v>
      </c>
      <c r="B26" s="816" t="s">
        <v>2069</v>
      </c>
      <c r="C26" s="472"/>
    </row>
    <row r="27" spans="1:3" ht="21">
      <c r="A27" s="2357" t="str">
        <f>Master!G2&amp;Master!H2</f>
        <v>कार्यालय&amp;राजकीय उच्च माध्यमिक विद्यालय ]चौगाई]टोंक</v>
      </c>
      <c r="B27" s="2357"/>
      <c r="C27" s="2357"/>
    </row>
    <row r="28" spans="1:3">
      <c r="A28" s="817" t="s">
        <v>283</v>
      </c>
      <c r="B28" s="818" t="str">
        <f>Master!H3&amp;Master!I3&amp;Master!J3&amp;Master!E3&amp;"/"</f>
        <v>राउमावि/चौगाई/संस्था/2021-22/</v>
      </c>
      <c r="C28" s="823" t="s">
        <v>2070</v>
      </c>
    </row>
    <row r="29" spans="1:3" ht="18">
      <c r="A29" s="2346"/>
      <c r="B29" s="2348" t="s">
        <v>2071</v>
      </c>
      <c r="C29" s="2349"/>
    </row>
    <row r="30" spans="1:3" ht="18">
      <c r="A30" s="2347"/>
      <c r="B30" s="2350" t="s">
        <v>2071</v>
      </c>
      <c r="C30" s="2351"/>
    </row>
    <row r="31" spans="1:3" ht="18">
      <c r="A31" s="2347"/>
      <c r="B31" s="1571"/>
      <c r="C31" s="736"/>
    </row>
    <row r="32" spans="1:3">
      <c r="A32" s="2347"/>
      <c r="B32" s="1571"/>
      <c r="C32" s="819" t="str">
        <f>Master!B2</f>
        <v>प्रधानाचार्य</v>
      </c>
    </row>
    <row r="33" spans="1:3" ht="15.6">
      <c r="A33" s="735" t="s">
        <v>226</v>
      </c>
      <c r="B33" s="824">
        <f ca="1">TODAY()</f>
        <v>44369</v>
      </c>
      <c r="C33" s="819" t="str">
        <f>Master!B3</f>
        <v xml:space="preserve">राजकीय उच्च माध्यमिक विद्यालय </v>
      </c>
    </row>
    <row r="34" spans="1:3">
      <c r="A34" s="3"/>
      <c r="B34" s="3"/>
      <c r="C34" s="819" t="str">
        <f>Master!B4</f>
        <v>चौगाई]टोंक</v>
      </c>
    </row>
    <row r="35" spans="1:3" ht="15.6">
      <c r="C35" s="753"/>
    </row>
  </sheetData>
  <sheetProtection password="87C9" sheet="1" objects="1" scenarios="1"/>
  <protectedRanges>
    <protectedRange sqref="B33" name="Range8"/>
    <protectedRange sqref="C28" name="Range6"/>
    <protectedRange sqref="C13:C14" name="Range4"/>
    <protectedRange sqref="C6" name="Range2"/>
    <protectedRange sqref="F3" name="Range1"/>
    <protectedRange sqref="C10" name="Range3"/>
    <protectedRange sqref="C16:C17" name="Range5"/>
    <protectedRange sqref="B29:C30" name="Range7"/>
  </protectedRanges>
  <mergeCells count="17">
    <mergeCell ref="A1:C1"/>
    <mergeCell ref="A2:C2"/>
    <mergeCell ref="A3:C3"/>
    <mergeCell ref="A11:A12"/>
    <mergeCell ref="A13:A14"/>
    <mergeCell ref="B13:B14"/>
    <mergeCell ref="A29:A32"/>
    <mergeCell ref="B29:C29"/>
    <mergeCell ref="B30:C30"/>
    <mergeCell ref="B31:B32"/>
    <mergeCell ref="E2:G2"/>
    <mergeCell ref="B18:C18"/>
    <mergeCell ref="A19:A25"/>
    <mergeCell ref="B19:C19"/>
    <mergeCell ref="B20:C20"/>
    <mergeCell ref="B21:B22"/>
    <mergeCell ref="A27:C27"/>
  </mergeCells>
  <dataValidations count="1">
    <dataValidation type="list" allowBlank="1" showInputMessage="1" showErrorMessage="1" sqref="C10">
      <formula1>"स्थाई,अस्थाई"</formula1>
    </dataValidation>
  </dataValidations>
  <pageMargins left="0.25" right="0.25" top="0.75" bottom="0.75" header="0.3" footer="0.3"/>
  <pageSetup paperSize="9" scale="95" orientation="portrait" blackAndWhite="1" verticalDpi="0" r:id="rId1"/>
  <drawing r:id="rId2"/>
</worksheet>
</file>

<file path=xl/worksheets/sheet92.xml><?xml version="1.0" encoding="utf-8"?>
<worksheet xmlns="http://schemas.openxmlformats.org/spreadsheetml/2006/main" xmlns:r="http://schemas.openxmlformats.org/officeDocument/2006/relationships">
  <sheetPr codeName="Sheet94"/>
  <dimension ref="A1:H33"/>
  <sheetViews>
    <sheetView showGridLines="0" showRowColHeaders="0" workbookViewId="0">
      <selection activeCell="G9" sqref="G9"/>
    </sheetView>
  </sheetViews>
  <sheetFormatPr defaultRowHeight="14.4"/>
  <cols>
    <col min="1" max="1" width="9.5546875" customWidth="1"/>
    <col min="2" max="2" width="22.109375" customWidth="1"/>
    <col min="3" max="3" width="19.44140625" customWidth="1"/>
    <col min="4" max="4" width="24.109375" customWidth="1"/>
    <col min="5" max="5" width="21.44140625" customWidth="1"/>
  </cols>
  <sheetData>
    <row r="1" spans="1:8" ht="21">
      <c r="A1" s="1895" t="str">
        <f>Master!G2&amp;Master!H2</f>
        <v>कार्यालय&amp;राजकीय उच्च माध्यमिक विद्यालय ]चौगाई]टोंक</v>
      </c>
      <c r="B1" s="1895"/>
      <c r="C1" s="1895"/>
      <c r="D1" s="1895"/>
      <c r="E1" s="1895"/>
    </row>
    <row r="2" spans="1:8" ht="18">
      <c r="A2" s="835" t="s">
        <v>283</v>
      </c>
      <c r="B2" s="827" t="str">
        <f>Master!H3&amp;Master!I3&amp;Master!J3&amp;Master!E3&amp;"/"</f>
        <v>राउमावि/चौगाई/संस्था/2021-22/</v>
      </c>
      <c r="C2" s="828"/>
      <c r="D2" s="829" t="s">
        <v>226</v>
      </c>
      <c r="E2" s="825">
        <f ca="1">TODAY()</f>
        <v>44369</v>
      </c>
      <c r="G2" s="738"/>
      <c r="H2" s="738"/>
    </row>
    <row r="3" spans="1:8" ht="18">
      <c r="A3" s="472" t="s">
        <v>642</v>
      </c>
      <c r="B3" s="472"/>
      <c r="C3" s="472"/>
      <c r="D3" s="472"/>
      <c r="E3" s="472"/>
      <c r="G3" s="738"/>
      <c r="H3" s="738"/>
    </row>
    <row r="4" spans="1:8" ht="18">
      <c r="A4" s="228"/>
      <c r="B4" s="2362" t="s">
        <v>2086</v>
      </c>
      <c r="C4" s="2362"/>
      <c r="D4" s="228"/>
      <c r="E4" s="228"/>
      <c r="G4" s="738"/>
      <c r="H4" s="738"/>
    </row>
    <row r="5" spans="1:8" ht="18">
      <c r="A5" s="228"/>
      <c r="B5" s="1902" t="s">
        <v>2072</v>
      </c>
      <c r="C5" s="1902"/>
      <c r="D5" s="228"/>
      <c r="E5" s="228"/>
      <c r="G5" s="738"/>
      <c r="H5" s="738"/>
    </row>
    <row r="6" spans="1:8" ht="18">
      <c r="A6" s="228"/>
      <c r="B6" s="1902" t="s">
        <v>2073</v>
      </c>
      <c r="C6" s="1902"/>
      <c r="D6" s="228"/>
      <c r="E6" s="228"/>
    </row>
    <row r="7" spans="1:8" ht="18">
      <c r="A7" s="228"/>
      <c r="B7" s="1902"/>
      <c r="C7" s="1902"/>
      <c r="D7" s="228"/>
      <c r="E7" s="228"/>
    </row>
    <row r="8" spans="1:8" ht="18">
      <c r="A8" s="228" t="s">
        <v>2087</v>
      </c>
      <c r="B8" s="1899" t="s">
        <v>2131</v>
      </c>
      <c r="C8" s="1899"/>
      <c r="D8" s="1899"/>
      <c r="E8" s="1899"/>
    </row>
    <row r="9" spans="1:8" ht="18">
      <c r="A9" s="228"/>
      <c r="B9" s="228" t="s">
        <v>2074</v>
      </c>
      <c r="C9" s="228"/>
      <c r="D9" s="228"/>
      <c r="E9" s="228"/>
    </row>
    <row r="10" spans="1:8" ht="18">
      <c r="A10" s="228"/>
      <c r="B10" s="2361" t="s">
        <v>2075</v>
      </c>
      <c r="C10" s="2361"/>
      <c r="D10" s="2361"/>
      <c r="E10" s="2361"/>
    </row>
    <row r="11" spans="1:8" ht="18">
      <c r="A11" s="228" t="s">
        <v>2076</v>
      </c>
      <c r="B11" s="228"/>
      <c r="C11" s="228"/>
      <c r="D11" s="228"/>
      <c r="E11" s="228"/>
    </row>
    <row r="12" spans="1:8" ht="18">
      <c r="A12" s="228"/>
      <c r="B12" s="1632" t="s">
        <v>2077</v>
      </c>
      <c r="C12" s="1632"/>
      <c r="D12" s="1632"/>
      <c r="E12" s="1632"/>
    </row>
    <row r="13" spans="1:8" ht="18">
      <c r="A13" s="1632" t="s">
        <v>2136</v>
      </c>
      <c r="B13" s="1632"/>
      <c r="C13" s="315" t="str">
        <f>Master!E3</f>
        <v>2021-22</v>
      </c>
      <c r="D13" s="1751" t="s">
        <v>2137</v>
      </c>
      <c r="E13" s="1751"/>
    </row>
    <row r="14" spans="1:8" ht="18">
      <c r="A14" s="1751" t="s">
        <v>2138</v>
      </c>
      <c r="B14" s="1751"/>
      <c r="C14" s="1751"/>
      <c r="D14" s="1751"/>
      <c r="E14" s="1751"/>
    </row>
    <row r="15" spans="1:8" ht="18">
      <c r="A15" s="1751" t="s">
        <v>2139</v>
      </c>
      <c r="B15" s="1751"/>
      <c r="C15" s="1751"/>
      <c r="D15" s="1751"/>
      <c r="E15" s="228"/>
    </row>
    <row r="16" spans="1:8" ht="18">
      <c r="A16" s="228"/>
      <c r="B16" s="228"/>
      <c r="C16" s="228"/>
      <c r="D16" s="228"/>
      <c r="E16" s="228"/>
    </row>
    <row r="17" spans="1:5" ht="36">
      <c r="A17" s="830" t="s">
        <v>2140</v>
      </c>
      <c r="B17" s="830" t="s">
        <v>2078</v>
      </c>
      <c r="C17" s="830" t="s">
        <v>2079</v>
      </c>
      <c r="D17" s="830" t="s">
        <v>2080</v>
      </c>
      <c r="E17" s="830" t="s">
        <v>2081</v>
      </c>
    </row>
    <row r="18" spans="1:5" ht="15.6">
      <c r="A18" s="831">
        <v>1</v>
      </c>
      <c r="B18" s="831">
        <v>2</v>
      </c>
      <c r="C18" s="831">
        <v>3</v>
      </c>
      <c r="D18" s="831">
        <v>4</v>
      </c>
      <c r="E18" s="831">
        <v>5</v>
      </c>
    </row>
    <row r="19" spans="1:5" ht="18" customHeight="1">
      <c r="A19" s="832">
        <f>IF(B19="","",1)</f>
        <v>1</v>
      </c>
      <c r="B19" s="826" t="s">
        <v>2082</v>
      </c>
      <c r="C19" s="826">
        <v>97375</v>
      </c>
      <c r="D19" s="826" t="s">
        <v>2083</v>
      </c>
      <c r="E19" s="826">
        <v>500</v>
      </c>
    </row>
    <row r="20" spans="1:5" ht="15.6">
      <c r="A20" s="832">
        <f>IF(B20="","",A19+1)</f>
        <v>2</v>
      </c>
      <c r="B20" s="826" t="s">
        <v>2082</v>
      </c>
      <c r="C20" s="826"/>
      <c r="D20" s="826"/>
      <c r="E20" s="826"/>
    </row>
    <row r="21" spans="1:5" ht="15.6">
      <c r="A21" s="832" t="str">
        <f t="shared" ref="A21:A27" si="0">IF(B21="","",A20+1)</f>
        <v/>
      </c>
      <c r="B21" s="826"/>
      <c r="C21" s="826"/>
      <c r="D21" s="826"/>
      <c r="E21" s="826"/>
    </row>
    <row r="22" spans="1:5" ht="15.6">
      <c r="A22" s="832" t="str">
        <f t="shared" si="0"/>
        <v/>
      </c>
      <c r="B22" s="826"/>
      <c r="C22" s="826"/>
      <c r="D22" s="826"/>
      <c r="E22" s="826"/>
    </row>
    <row r="23" spans="1:5" ht="15.6">
      <c r="A23" s="832" t="str">
        <f t="shared" si="0"/>
        <v/>
      </c>
      <c r="B23" s="826"/>
      <c r="C23" s="826"/>
      <c r="D23" s="826"/>
      <c r="E23" s="826"/>
    </row>
    <row r="24" spans="1:5" ht="15.6">
      <c r="A24" s="832" t="str">
        <f t="shared" si="0"/>
        <v/>
      </c>
      <c r="B24" s="826"/>
      <c r="C24" s="826"/>
      <c r="D24" s="826"/>
      <c r="E24" s="826"/>
    </row>
    <row r="25" spans="1:5" ht="15.6">
      <c r="A25" s="832" t="str">
        <f t="shared" si="0"/>
        <v/>
      </c>
      <c r="B25" s="826"/>
      <c r="C25" s="826"/>
      <c r="D25" s="826"/>
      <c r="E25" s="826"/>
    </row>
    <row r="26" spans="1:5" ht="15.6">
      <c r="A26" s="832" t="str">
        <f t="shared" si="0"/>
        <v/>
      </c>
      <c r="B26" s="826"/>
      <c r="C26" s="826"/>
      <c r="D26" s="826"/>
      <c r="E26" s="826"/>
    </row>
    <row r="27" spans="1:5" ht="15.6">
      <c r="A27" s="832" t="str">
        <f t="shared" si="0"/>
        <v/>
      </c>
      <c r="B27" s="826"/>
      <c r="C27" s="826"/>
      <c r="D27" s="826"/>
      <c r="E27" s="826"/>
    </row>
    <row r="28" spans="1:5" ht="18">
      <c r="A28" s="744" t="s">
        <v>2084</v>
      </c>
      <c r="B28" s="833"/>
      <c r="C28" s="739">
        <v>4</v>
      </c>
      <c r="D28" s="833"/>
      <c r="E28" s="833"/>
    </row>
    <row r="29" spans="1:5" ht="18">
      <c r="A29" s="744" t="s">
        <v>2085</v>
      </c>
      <c r="B29" s="833"/>
      <c r="C29" s="739">
        <v>4</v>
      </c>
      <c r="D29" s="833"/>
      <c r="E29" s="833"/>
    </row>
    <row r="30" spans="1:5" ht="18">
      <c r="A30" s="744"/>
      <c r="B30" s="833"/>
      <c r="C30" s="833"/>
      <c r="D30" s="833"/>
      <c r="E30" s="833"/>
    </row>
    <row r="31" spans="1:5">
      <c r="A31" s="833"/>
      <c r="B31" s="28"/>
      <c r="C31" s="28"/>
      <c r="D31" s="1754" t="str">
        <f>Master!B2</f>
        <v>प्रधानाचार्य</v>
      </c>
      <c r="E31" s="1754"/>
    </row>
    <row r="32" spans="1:5">
      <c r="A32" s="833"/>
      <c r="B32" s="28"/>
      <c r="C32" s="28"/>
      <c r="D32" s="1754" t="str">
        <f>Master!B3</f>
        <v xml:space="preserve">राजकीय उच्च माध्यमिक विद्यालय </v>
      </c>
      <c r="E32" s="1754"/>
    </row>
    <row r="33" spans="1:5">
      <c r="A33" s="28"/>
      <c r="B33" s="28"/>
      <c r="C33" s="28"/>
      <c r="D33" s="1754" t="str">
        <f>Master!B4</f>
        <v>चौगाई]टोंक</v>
      </c>
      <c r="E33" s="1754"/>
    </row>
  </sheetData>
  <sheetProtection password="87C9" sheet="1" objects="1" scenarios="1"/>
  <protectedRanges>
    <protectedRange sqref="C28:C29" name="Range4"/>
    <protectedRange sqref="B10:E10" name="Range2"/>
    <protectedRange sqref="E2" name="Range1"/>
    <protectedRange sqref="B19:E27" name="Range3"/>
  </protectedRanges>
  <mergeCells count="15">
    <mergeCell ref="A1:E1"/>
    <mergeCell ref="B4:C4"/>
    <mergeCell ref="B5:C5"/>
    <mergeCell ref="B6:C6"/>
    <mergeCell ref="B7:C7"/>
    <mergeCell ref="D33:E33"/>
    <mergeCell ref="B8:E8"/>
    <mergeCell ref="B12:E12"/>
    <mergeCell ref="A14:E14"/>
    <mergeCell ref="A15:D15"/>
    <mergeCell ref="A13:B13"/>
    <mergeCell ref="D13:E13"/>
    <mergeCell ref="B10:E10"/>
    <mergeCell ref="D31:E31"/>
    <mergeCell ref="D32:E32"/>
  </mergeCells>
  <pageMargins left="0.25" right="0.25" top="0.75" bottom="0.75" header="0.3" footer="0.3"/>
  <pageSetup paperSize="9" orientation="portrait" blackAndWhite="1" verticalDpi="0" r:id="rId1"/>
  <drawing r:id="rId2"/>
</worksheet>
</file>

<file path=xl/worksheets/sheet93.xml><?xml version="1.0" encoding="utf-8"?>
<worksheet xmlns="http://schemas.openxmlformats.org/spreadsheetml/2006/main" xmlns:r="http://schemas.openxmlformats.org/officeDocument/2006/relationships">
  <sheetPr codeName="Sheet95"/>
  <dimension ref="A1:O15"/>
  <sheetViews>
    <sheetView showGridLines="0" showRowColHeaders="0" workbookViewId="0">
      <selection activeCell="G13" sqref="G13:K13"/>
    </sheetView>
  </sheetViews>
  <sheetFormatPr defaultRowHeight="14.4"/>
  <cols>
    <col min="1" max="1" width="3.109375" customWidth="1"/>
    <col min="3" max="3" width="12.5546875" customWidth="1"/>
    <col min="11" max="11" width="11.44140625" customWidth="1"/>
  </cols>
  <sheetData>
    <row r="1" spans="1:15" ht="18">
      <c r="A1" s="738"/>
      <c r="B1" s="2372" t="str">
        <f>Master!G2&amp;Master!H2</f>
        <v>कार्यालय&amp;राजकीय उच्च माध्यमिक विद्यालय ]चौगाई]टोंक</v>
      </c>
      <c r="C1" s="2372"/>
      <c r="D1" s="2372"/>
      <c r="E1" s="2372"/>
      <c r="F1" s="2372"/>
      <c r="G1" s="2372"/>
      <c r="H1" s="2372"/>
      <c r="I1" s="2372"/>
      <c r="J1" s="2372"/>
      <c r="K1" s="2372"/>
      <c r="M1" s="2363" t="s">
        <v>1524</v>
      </c>
      <c r="N1" s="2364"/>
      <c r="O1" s="2365"/>
    </row>
    <row r="2" spans="1:15">
      <c r="A2" s="738"/>
      <c r="B2" s="836" t="s">
        <v>283</v>
      </c>
      <c r="C2" s="2373" t="str">
        <f>Master!H3&amp;Master!I3&amp;Master!J3&amp;Master!E3&amp;"/"</f>
        <v>राउमावि/चौगाई/संस्था/2021-22/</v>
      </c>
      <c r="D2" s="2373"/>
      <c r="E2" s="2373"/>
      <c r="F2" s="2373"/>
      <c r="G2" s="2373"/>
      <c r="H2" s="836"/>
      <c r="I2" s="836"/>
      <c r="J2" s="837" t="s">
        <v>226</v>
      </c>
      <c r="K2" s="845">
        <f ca="1">TODAY()</f>
        <v>44369</v>
      </c>
      <c r="M2" s="2366"/>
      <c r="N2" s="2367"/>
      <c r="O2" s="2368"/>
    </row>
    <row r="3" spans="1:15" ht="28.2">
      <c r="A3" s="738"/>
      <c r="B3" s="2376" t="s">
        <v>2678</v>
      </c>
      <c r="C3" s="2377"/>
      <c r="D3" s="2377"/>
      <c r="E3" s="2377"/>
      <c r="F3" s="2377"/>
      <c r="G3" s="2377"/>
      <c r="H3" s="2377"/>
      <c r="I3" s="2377"/>
      <c r="J3" s="2377"/>
      <c r="K3" s="2377"/>
      <c r="N3" s="846">
        <v>11</v>
      </c>
    </row>
    <row r="4" spans="1:15" ht="15.75" customHeight="1">
      <c r="A4" s="738"/>
      <c r="B4" s="612"/>
      <c r="C4" s="612"/>
      <c r="D4" s="612"/>
      <c r="E4" s="612"/>
      <c r="F4" s="612"/>
      <c r="G4" s="612"/>
      <c r="H4" s="612"/>
      <c r="I4" s="612"/>
      <c r="J4" s="612"/>
      <c r="K4" s="28"/>
    </row>
    <row r="5" spans="1:15" ht="21">
      <c r="A5" s="738"/>
      <c r="B5" s="838" t="s">
        <v>2674</v>
      </c>
      <c r="C5" s="838"/>
      <c r="D5" s="838"/>
      <c r="E5" s="838"/>
      <c r="F5" s="838"/>
      <c r="G5" s="838"/>
      <c r="H5" s="838"/>
      <c r="I5" s="838"/>
      <c r="J5" s="838"/>
      <c r="K5" s="28"/>
    </row>
    <row r="6" spans="1:15" ht="21">
      <c r="A6" s="738"/>
      <c r="B6" s="839" t="s">
        <v>2132</v>
      </c>
      <c r="C6" s="838"/>
      <c r="D6" s="838"/>
      <c r="E6" s="838"/>
      <c r="F6" s="838"/>
      <c r="G6" s="2378" t="str">
        <f>(INDEX(EmpDetail!$B$4:$B$103,MATCH(NonPaymentCert!$N$3,EmpDetail!$A$4:$A$103,0)))</f>
        <v>NksVw yky jsxj</v>
      </c>
      <c r="H6" s="2378"/>
      <c r="I6" s="2378"/>
      <c r="J6" s="2378"/>
      <c r="K6" s="693" t="s">
        <v>24</v>
      </c>
    </row>
    <row r="7" spans="1:15" ht="21">
      <c r="A7" s="738"/>
      <c r="B7" s="2177" t="str">
        <f>(INDEX(EmpDetail!$C$4:$C$103,MATCH(NonPaymentCert!$N$3,EmpDetail!$A$4:$A$103,0)))</f>
        <v>अध्यापक ग्रेड III</v>
      </c>
      <c r="C7" s="2177"/>
      <c r="D7" s="2177"/>
      <c r="E7" s="2374" t="s">
        <v>2675</v>
      </c>
      <c r="F7" s="2374"/>
      <c r="G7" s="2379" t="str">
        <f>(INDEX(EmpDetail!$D$4:$D$103,MATCH(NonPaymentCert!$N$3,EmpDetail!$A$4:$A$103,0)))</f>
        <v>राउमावि चौगाई</v>
      </c>
      <c r="H7" s="2379"/>
      <c r="I7" s="2379"/>
      <c r="J7" s="2379"/>
      <c r="K7" s="2379"/>
    </row>
    <row r="8" spans="1:15" ht="21">
      <c r="A8" s="738"/>
      <c r="B8" s="840" t="s">
        <v>1485</v>
      </c>
      <c r="C8" s="2380" t="str">
        <f>Master!D4</f>
        <v>टोंक</v>
      </c>
      <c r="D8" s="2380"/>
      <c r="E8" s="745" t="s">
        <v>2135</v>
      </c>
      <c r="F8" s="2369" t="s">
        <v>2133</v>
      </c>
      <c r="G8" s="2369"/>
      <c r="H8" s="2369"/>
      <c r="I8" s="2124" t="s">
        <v>2676</v>
      </c>
      <c r="J8" s="2124"/>
      <c r="K8" s="2124"/>
    </row>
    <row r="9" spans="1:15" ht="21">
      <c r="A9" s="738"/>
      <c r="B9" s="2370" t="s">
        <v>2737</v>
      </c>
      <c r="C9" s="2370"/>
      <c r="D9" s="2370"/>
      <c r="E9" s="2370"/>
      <c r="F9" s="2370"/>
      <c r="G9" s="2370"/>
      <c r="H9" s="2370"/>
      <c r="I9" s="2370"/>
      <c r="J9" s="2124" t="s">
        <v>2134</v>
      </c>
      <c r="K9" s="2124"/>
    </row>
    <row r="10" spans="1:15" ht="21">
      <c r="A10" s="738"/>
      <c r="B10" s="2375" t="s">
        <v>2677</v>
      </c>
      <c r="C10" s="2375"/>
      <c r="D10" s="2375"/>
      <c r="E10" s="2375"/>
      <c r="F10" s="2375"/>
      <c r="G10" s="2375"/>
      <c r="H10" s="2375"/>
      <c r="I10" s="838"/>
      <c r="J10" s="838"/>
      <c r="K10" s="28"/>
    </row>
    <row r="11" spans="1:15" ht="21">
      <c r="A11" s="738"/>
      <c r="B11" s="841"/>
      <c r="C11" s="841"/>
      <c r="D11" s="776"/>
      <c r="E11" s="776"/>
      <c r="F11" s="838"/>
      <c r="G11" s="838"/>
      <c r="H11" s="838"/>
      <c r="I11" s="838"/>
      <c r="J11" s="838"/>
      <c r="K11" s="28"/>
    </row>
    <row r="12" spans="1:15" ht="21">
      <c r="A12" s="738"/>
      <c r="B12" s="838"/>
      <c r="C12" s="838"/>
      <c r="D12" s="838"/>
      <c r="E12" s="838"/>
      <c r="F12" s="838"/>
      <c r="G12" s="838"/>
      <c r="H12" s="838"/>
      <c r="I12" s="838"/>
      <c r="J12" s="838"/>
      <c r="K12" s="28"/>
    </row>
    <row r="13" spans="1:15" ht="21">
      <c r="A13" s="738"/>
      <c r="B13" s="838"/>
      <c r="C13" s="838"/>
      <c r="D13" s="838"/>
      <c r="E13" s="838"/>
      <c r="F13" s="838"/>
      <c r="G13" s="2371" t="str">
        <f>Master!B2</f>
        <v>प्रधानाचार्य</v>
      </c>
      <c r="H13" s="2371"/>
      <c r="I13" s="2371"/>
      <c r="J13" s="2371"/>
      <c r="K13" s="2371"/>
    </row>
    <row r="14" spans="1:15" ht="21">
      <c r="A14" s="738"/>
      <c r="B14" s="842" t="s">
        <v>226</v>
      </c>
      <c r="C14" s="843">
        <f ca="1">K2</f>
        <v>44369</v>
      </c>
      <c r="D14" s="838"/>
      <c r="E14" s="838"/>
      <c r="F14" s="838"/>
      <c r="G14" s="2371" t="str">
        <f>Master!B3</f>
        <v xml:space="preserve">राजकीय उच्च माध्यमिक विद्यालय </v>
      </c>
      <c r="H14" s="2371"/>
      <c r="I14" s="2371"/>
      <c r="J14" s="2371"/>
      <c r="K14" s="2371"/>
    </row>
    <row r="15" spans="1:15" ht="21">
      <c r="A15" s="738"/>
      <c r="B15" s="842" t="s">
        <v>1391</v>
      </c>
      <c r="C15" s="844" t="str">
        <f>G15</f>
        <v>चौगाई]टोंक</v>
      </c>
      <c r="D15" s="838"/>
      <c r="E15" s="838"/>
      <c r="F15" s="838"/>
      <c r="G15" s="2371" t="str">
        <f>Master!B4</f>
        <v>चौगाई]टोंक</v>
      </c>
      <c r="H15" s="2371"/>
      <c r="I15" s="2371"/>
      <c r="J15" s="2371"/>
      <c r="K15" s="2371"/>
    </row>
  </sheetData>
  <sheetProtection password="87C9" sheet="1" objects="1" scenarios="1"/>
  <protectedRanges>
    <protectedRange sqref="B9:I9" name="Range4"/>
    <protectedRange sqref="N3" name="Range2"/>
    <protectedRange sqref="K2" name="Range1"/>
    <protectedRange sqref="F8:H8" name="Range3"/>
  </protectedRanges>
  <mergeCells count="17">
    <mergeCell ref="G15:K15"/>
    <mergeCell ref="C2:G2"/>
    <mergeCell ref="E7:F7"/>
    <mergeCell ref="I8:K8"/>
    <mergeCell ref="J9:K9"/>
    <mergeCell ref="B10:H10"/>
    <mergeCell ref="B3:K3"/>
    <mergeCell ref="G6:J6"/>
    <mergeCell ref="B7:D7"/>
    <mergeCell ref="G7:K7"/>
    <mergeCell ref="C8:D8"/>
    <mergeCell ref="M1:O2"/>
    <mergeCell ref="F8:H8"/>
    <mergeCell ref="B9:I9"/>
    <mergeCell ref="G13:K13"/>
    <mergeCell ref="G14:K14"/>
    <mergeCell ref="B1:K1"/>
  </mergeCells>
  <pageMargins left="0.25" right="0.25" top="0.75" bottom="0.75" header="0.3" footer="0.3"/>
  <pageSetup paperSize="9" orientation="portrait" blackAndWhite="1" verticalDpi="0" r:id="rId1"/>
  <drawing r:id="rId2"/>
</worksheet>
</file>

<file path=xl/worksheets/sheet94.xml><?xml version="1.0" encoding="utf-8"?>
<worksheet xmlns="http://schemas.openxmlformats.org/spreadsheetml/2006/main" xmlns:r="http://schemas.openxmlformats.org/officeDocument/2006/relationships">
  <sheetPr codeName="Sheet96">
    <pageSetUpPr fitToPage="1"/>
  </sheetPr>
  <dimension ref="A1:M70"/>
  <sheetViews>
    <sheetView showGridLines="0" showRowColHeaders="0" workbookViewId="0">
      <selection activeCell="G43" sqref="G43"/>
    </sheetView>
  </sheetViews>
  <sheetFormatPr defaultRowHeight="14.4"/>
  <cols>
    <col min="1" max="1" width="19.33203125" customWidth="1"/>
    <col min="2" max="2" width="12.88671875" customWidth="1"/>
    <col min="3" max="3" width="37.5546875" customWidth="1"/>
    <col min="4" max="4" width="11" customWidth="1"/>
    <col min="5" max="5" width="7.5546875" customWidth="1"/>
    <col min="6" max="6" width="8.88671875" customWidth="1"/>
    <col min="7" max="7" width="9.33203125" customWidth="1"/>
  </cols>
  <sheetData>
    <row r="1" spans="1:13" ht="21">
      <c r="A1" s="2470" t="s">
        <v>2141</v>
      </c>
      <c r="B1" s="2471"/>
      <c r="C1" s="2471"/>
      <c r="D1" s="2471"/>
      <c r="E1" s="2471"/>
      <c r="F1" s="2471"/>
      <c r="G1" s="2472"/>
    </row>
    <row r="2" spans="1:13" ht="22.8">
      <c r="A2" s="2473" t="s">
        <v>2142</v>
      </c>
      <c r="B2" s="2474"/>
      <c r="C2" s="2474"/>
      <c r="D2" s="2474"/>
      <c r="E2" s="2474"/>
      <c r="F2" s="2474"/>
      <c r="G2" s="2475"/>
    </row>
    <row r="3" spans="1:13" ht="28.2">
      <c r="A3" s="2476" t="s">
        <v>2143</v>
      </c>
      <c r="B3" s="2477"/>
      <c r="C3" s="2477"/>
      <c r="D3" s="2477"/>
      <c r="E3" s="2477"/>
      <c r="F3" s="2477"/>
      <c r="G3" s="2478"/>
    </row>
    <row r="4" spans="1:13" ht="18">
      <c r="A4" s="2479" t="s">
        <v>2144</v>
      </c>
      <c r="B4" s="2479"/>
      <c r="C4" s="851" t="s">
        <v>2214</v>
      </c>
      <c r="D4" s="2480" t="s">
        <v>2145</v>
      </c>
      <c r="E4" s="2480"/>
      <c r="F4" s="2481" t="s">
        <v>2146</v>
      </c>
      <c r="G4" s="2481"/>
    </row>
    <row r="5" spans="1:13" ht="90.75" customHeight="1">
      <c r="A5" s="2461" t="s">
        <v>2147</v>
      </c>
      <c r="B5" s="2461"/>
      <c r="C5" s="2462" t="str">
        <f>"Detailed Bill of Contingent Charges of "&amp;Master!B3&amp;Master!B4&amp;" का विस्तृत अन्य व्यय बिल "&amp;K6&amp;"  (37) वर्दीया तथा अन्य सुविधाए for the Month of "&amp;F6</f>
        <v>Detailed Bill of Contingent Charges of राजकीय उच्च माध्यमिक विद्यालय चौगाई]टोंक का विस्तृत अन्य व्यय बिल 2202-02-109-00  (37) वर्दीया तथा अन्य सुविधाए for the Month of February</v>
      </c>
      <c r="D5" s="2462"/>
      <c r="E5" s="2344" t="s">
        <v>2148</v>
      </c>
      <c r="F5" s="2344"/>
      <c r="G5" s="2344"/>
      <c r="K5" s="2390" t="s">
        <v>2221</v>
      </c>
      <c r="L5" s="2391"/>
      <c r="M5" s="2392"/>
    </row>
    <row r="6" spans="1:13" ht="18">
      <c r="A6" s="2463" t="str">
        <f>Master!D4</f>
        <v>टोंक</v>
      </c>
      <c r="B6" s="2463"/>
      <c r="C6" s="2464" t="s">
        <v>2149</v>
      </c>
      <c r="D6" s="2464"/>
      <c r="E6" s="937" t="s">
        <v>2215</v>
      </c>
      <c r="F6" s="2465" t="s">
        <v>2220</v>
      </c>
      <c r="G6" s="2465"/>
      <c r="K6" s="2387" t="s">
        <v>2222</v>
      </c>
      <c r="L6" s="2388"/>
      <c r="M6" s="2389"/>
    </row>
    <row r="7" spans="1:13" ht="66" customHeight="1">
      <c r="A7" s="867" t="s">
        <v>2151</v>
      </c>
      <c r="B7" s="938" t="s">
        <v>2152</v>
      </c>
      <c r="C7" s="2466" t="s">
        <v>2153</v>
      </c>
      <c r="D7" s="2466"/>
      <c r="E7" s="2466"/>
      <c r="F7" s="2467" t="s">
        <v>2154</v>
      </c>
      <c r="G7" s="2340"/>
    </row>
    <row r="8" spans="1:13" ht="18">
      <c r="A8" s="869"/>
      <c r="B8" s="870"/>
      <c r="C8" s="871"/>
      <c r="D8" s="872" t="s">
        <v>2155</v>
      </c>
      <c r="E8" s="872"/>
      <c r="F8" s="872" t="s">
        <v>2156</v>
      </c>
      <c r="G8" s="872"/>
    </row>
    <row r="9" spans="1:13" ht="18">
      <c r="A9" s="939">
        <v>1</v>
      </c>
      <c r="B9" s="940"/>
      <c r="C9" s="941" t="s">
        <v>3419</v>
      </c>
      <c r="D9" s="942"/>
      <c r="E9" s="942"/>
      <c r="F9" s="942"/>
      <c r="G9" s="942"/>
    </row>
    <row r="10" spans="1:13" ht="114.75" customHeight="1">
      <c r="A10" s="943"/>
      <c r="B10" s="879"/>
      <c r="C10" s="941" t="str">
        <f>"jkT; ljdkj ds foRr foHkkx ds vkns'k dzekad &amp; i-6¼2½@lkiz@3@81 fnukad 16-06-2015 ds vuqlkj LFkkuh; dk;kZy; esa dk;Zjr fuEu dkfeZdksa ds l=&amp;"&amp;Master!E3&amp;"  esa ofnZ;ksa dh udn jkf'k buds cSad [kkrs esa tek djus gsrq&amp;"</f>
        <v>jkT; ljdkj ds foRr foHkkx ds vkns'k dzekad &amp; i-6¼2½@lkiz@3@81 fnukad 16-06-2015 ds vuqlkj LFkkuh; dk;kZy; esa dk;Zjr fuEu dkfeZdksa ds l=&amp;2021-22  esa ofnZ;ksa dh udn jkf'k buds cSad [kkrs esa tek djus gsrq&amp;</v>
      </c>
      <c r="D10" s="877"/>
      <c r="E10" s="877"/>
      <c r="F10" s="877"/>
      <c r="G10" s="877"/>
    </row>
    <row r="11" spans="1:13" ht="18">
      <c r="A11" s="880" t="s">
        <v>23</v>
      </c>
      <c r="B11" s="944" t="s">
        <v>294</v>
      </c>
      <c r="C11" s="880" t="s">
        <v>2157</v>
      </c>
      <c r="D11" s="945" t="s">
        <v>1241</v>
      </c>
      <c r="E11" s="881"/>
      <c r="F11" s="946" t="s">
        <v>269</v>
      </c>
      <c r="G11" s="947"/>
    </row>
    <row r="12" spans="1:13" ht="18">
      <c r="A12" s="854" t="s">
        <v>2217</v>
      </c>
      <c r="B12" s="853" t="s">
        <v>2158</v>
      </c>
      <c r="C12" s="855">
        <v>51060340367</v>
      </c>
      <c r="D12" s="855">
        <v>1650</v>
      </c>
      <c r="E12" s="856"/>
      <c r="F12" s="948">
        <f>D12</f>
        <v>1650</v>
      </c>
      <c r="G12" s="877"/>
    </row>
    <row r="13" spans="1:13" ht="18">
      <c r="A13" s="854" t="s">
        <v>2218</v>
      </c>
      <c r="B13" s="853" t="s">
        <v>2159</v>
      </c>
      <c r="C13" s="855">
        <v>51060340243</v>
      </c>
      <c r="D13" s="855">
        <v>1650</v>
      </c>
      <c r="E13" s="857"/>
      <c r="F13" s="948">
        <f>D13</f>
        <v>1650</v>
      </c>
      <c r="G13" s="881"/>
    </row>
    <row r="14" spans="1:13" ht="18">
      <c r="A14" s="854" t="s">
        <v>999</v>
      </c>
      <c r="B14" s="853" t="s">
        <v>2159</v>
      </c>
      <c r="C14" s="855"/>
      <c r="D14" s="855">
        <v>0</v>
      </c>
      <c r="E14" s="857"/>
      <c r="F14" s="948">
        <f t="shared" ref="F14:F16" si="0">D14</f>
        <v>0</v>
      </c>
      <c r="G14" s="881"/>
    </row>
    <row r="15" spans="1:13" ht="18">
      <c r="A15" s="854" t="s">
        <v>1000</v>
      </c>
      <c r="B15" s="853" t="s">
        <v>2159</v>
      </c>
      <c r="C15" s="855"/>
      <c r="D15" s="855">
        <v>0</v>
      </c>
      <c r="E15" s="857"/>
      <c r="F15" s="948">
        <f t="shared" si="0"/>
        <v>0</v>
      </c>
      <c r="G15" s="881"/>
    </row>
    <row r="16" spans="1:13" ht="18">
      <c r="A16" s="854" t="s">
        <v>1312</v>
      </c>
      <c r="B16" s="853" t="s">
        <v>2159</v>
      </c>
      <c r="C16" s="855"/>
      <c r="D16" s="855">
        <v>0</v>
      </c>
      <c r="E16" s="857"/>
      <c r="F16" s="948">
        <f t="shared" si="0"/>
        <v>0</v>
      </c>
      <c r="G16" s="881"/>
    </row>
    <row r="17" spans="1:7" ht="18">
      <c r="A17" s="878"/>
      <c r="B17" s="879"/>
      <c r="C17" s="946" t="s">
        <v>2160</v>
      </c>
      <c r="D17" s="881">
        <f>SUM(D12:D16)</f>
        <v>3300</v>
      </c>
      <c r="E17" s="881"/>
      <c r="F17" s="881">
        <f>SUM(F12:F16)</f>
        <v>3300</v>
      </c>
      <c r="G17" s="881"/>
    </row>
    <row r="18" spans="1:7" ht="21">
      <c r="A18" s="892"/>
      <c r="B18" s="949" t="s">
        <v>592</v>
      </c>
      <c r="C18" s="2468" t="s">
        <v>2219</v>
      </c>
      <c r="D18" s="2468"/>
      <c r="E18" s="2468"/>
      <c r="F18" s="2468"/>
      <c r="G18" s="2469"/>
    </row>
    <row r="19" spans="1:7">
      <c r="A19" s="950"/>
      <c r="B19" s="885"/>
      <c r="C19" s="885"/>
      <c r="D19" s="885"/>
      <c r="E19" s="885"/>
      <c r="F19" s="885"/>
      <c r="G19" s="889"/>
    </row>
    <row r="20" spans="1:7">
      <c r="A20" s="950"/>
      <c r="B20" s="885"/>
      <c r="C20" s="885"/>
      <c r="D20" s="885"/>
      <c r="E20" s="885"/>
      <c r="F20" s="885"/>
      <c r="G20" s="889"/>
    </row>
    <row r="21" spans="1:7">
      <c r="A21" s="950"/>
      <c r="B21" s="885"/>
      <c r="C21" s="885"/>
      <c r="D21" s="2460" t="str">
        <f>Master!B2</f>
        <v>प्रधानाचार्य</v>
      </c>
      <c r="E21" s="2460"/>
      <c r="F21" s="2460"/>
      <c r="G21" s="889"/>
    </row>
    <row r="22" spans="1:7">
      <c r="A22" s="950"/>
      <c r="B22" s="885"/>
      <c r="C22" s="885"/>
      <c r="D22" s="2460" t="str">
        <f>Master!B3</f>
        <v xml:space="preserve">राजकीय उच्च माध्यमिक विद्यालय </v>
      </c>
      <c r="E22" s="2460"/>
      <c r="F22" s="2460"/>
      <c r="G22" s="889"/>
    </row>
    <row r="23" spans="1:7">
      <c r="A23" s="950"/>
      <c r="B23" s="885"/>
      <c r="C23" s="885"/>
      <c r="D23" s="2460" t="str">
        <f>Master!B4</f>
        <v>चौगाई]टोंक</v>
      </c>
      <c r="E23" s="2460"/>
      <c r="F23" s="2460"/>
      <c r="G23" s="889"/>
    </row>
    <row r="24" spans="1:7" ht="15.6">
      <c r="A24" s="2444" t="s">
        <v>2161</v>
      </c>
      <c r="B24" s="2445"/>
      <c r="C24" s="2445"/>
      <c r="D24" s="2445"/>
      <c r="E24" s="2445"/>
      <c r="F24" s="2445"/>
      <c r="G24" s="2446"/>
    </row>
    <row r="25" spans="1:7">
      <c r="A25" s="2447" t="s">
        <v>2162</v>
      </c>
      <c r="B25" s="2448"/>
      <c r="C25" s="2448"/>
      <c r="D25" s="2448"/>
      <c r="E25" s="2448"/>
      <c r="F25" s="2448"/>
      <c r="G25" s="2449"/>
    </row>
    <row r="26" spans="1:7">
      <c r="A26" s="2447" t="s">
        <v>2163</v>
      </c>
      <c r="B26" s="2448"/>
      <c r="C26" s="2448"/>
      <c r="D26" s="2448"/>
      <c r="E26" s="2448"/>
      <c r="F26" s="2448"/>
      <c r="G26" s="2449"/>
    </row>
    <row r="27" spans="1:7">
      <c r="A27" s="2385" t="s">
        <v>2216</v>
      </c>
      <c r="B27" s="2386"/>
      <c r="C27" s="951" t="str">
        <f>Master!E3</f>
        <v>2021-22</v>
      </c>
      <c r="D27" s="952" t="s">
        <v>2164</v>
      </c>
      <c r="E27" s="952"/>
      <c r="F27" s="952"/>
      <c r="G27" s="953"/>
    </row>
    <row r="28" spans="1:7">
      <c r="A28" s="954"/>
      <c r="B28" s="885"/>
      <c r="C28" s="885"/>
      <c r="D28" s="885"/>
      <c r="E28" s="885"/>
      <c r="F28" s="885"/>
      <c r="G28" s="889"/>
    </row>
    <row r="29" spans="1:7">
      <c r="A29" s="954"/>
      <c r="B29" s="885"/>
      <c r="C29" s="885"/>
      <c r="D29" s="885"/>
      <c r="E29" s="885"/>
      <c r="F29" s="885"/>
      <c r="G29" s="889"/>
    </row>
    <row r="30" spans="1:7" ht="18">
      <c r="A30" s="955"/>
      <c r="B30" s="956"/>
      <c r="C30" s="957"/>
      <c r="D30" s="2450" t="str">
        <f>Master!B2</f>
        <v>प्रधानाचार्य</v>
      </c>
      <c r="E30" s="2450"/>
      <c r="F30" s="2450"/>
      <c r="G30" s="958"/>
    </row>
    <row r="31" spans="1:7" ht="18">
      <c r="A31" s="955"/>
      <c r="B31" s="956"/>
      <c r="C31" s="957"/>
      <c r="D31" s="2450" t="str">
        <f>Master!B3</f>
        <v xml:space="preserve">राजकीय उच्च माध्यमिक विद्यालय </v>
      </c>
      <c r="E31" s="2450"/>
      <c r="F31" s="2450"/>
      <c r="G31" s="958"/>
    </row>
    <row r="32" spans="1:7" ht="18">
      <c r="A32" s="955"/>
      <c r="B32" s="956"/>
      <c r="C32" s="957"/>
      <c r="D32" s="2450" t="str">
        <f>Master!B4</f>
        <v>चौगाई]टोंक</v>
      </c>
      <c r="E32" s="2450"/>
      <c r="F32" s="2450"/>
      <c r="G32" s="958"/>
    </row>
    <row r="33" spans="1:7" ht="18">
      <c r="A33" s="959"/>
      <c r="B33" s="960"/>
      <c r="C33" s="961"/>
      <c r="D33" s="962"/>
      <c r="E33" s="962"/>
      <c r="F33" s="962"/>
      <c r="G33" s="963"/>
    </row>
    <row r="34" spans="1:7" ht="17.399999999999999">
      <c r="A34" s="2451" t="s">
        <v>2165</v>
      </c>
      <c r="B34" s="2452"/>
      <c r="C34" s="2452"/>
      <c r="D34" s="2452"/>
      <c r="E34" s="2452"/>
      <c r="F34" s="2452"/>
      <c r="G34" s="2453"/>
    </row>
    <row r="35" spans="1:7">
      <c r="A35" s="2454" t="s">
        <v>2166</v>
      </c>
      <c r="B35" s="2455"/>
      <c r="C35" s="2455"/>
      <c r="D35" s="2455"/>
      <c r="E35" s="2455"/>
      <c r="F35" s="2455"/>
      <c r="G35" s="2456"/>
    </row>
    <row r="36" spans="1:7">
      <c r="A36" s="2457" t="s">
        <v>2167</v>
      </c>
      <c r="B36" s="2458"/>
      <c r="C36" s="2458"/>
      <c r="D36" s="2458"/>
      <c r="E36" s="2458"/>
      <c r="F36" s="2458"/>
      <c r="G36" s="2459"/>
    </row>
    <row r="37" spans="1:7">
      <c r="A37" s="2425" t="s">
        <v>2168</v>
      </c>
      <c r="B37" s="2426"/>
      <c r="C37" s="2426"/>
      <c r="D37" s="2426"/>
      <c r="E37" s="2426"/>
      <c r="F37" s="2426"/>
      <c r="G37" s="2427"/>
    </row>
    <row r="38" spans="1:7">
      <c r="A38" s="2425" t="s">
        <v>2169</v>
      </c>
      <c r="B38" s="2426"/>
      <c r="C38" s="2426"/>
      <c r="D38" s="2426"/>
      <c r="E38" s="2426"/>
      <c r="F38" s="2426"/>
      <c r="G38" s="2427"/>
    </row>
    <row r="39" spans="1:7">
      <c r="A39" s="2425" t="s">
        <v>2170</v>
      </c>
      <c r="B39" s="2426"/>
      <c r="C39" s="2426"/>
      <c r="D39" s="2426"/>
      <c r="E39" s="2426"/>
      <c r="F39" s="2426"/>
      <c r="G39" s="2427"/>
    </row>
    <row r="40" spans="1:7">
      <c r="A40" s="2425" t="s">
        <v>2171</v>
      </c>
      <c r="B40" s="2426"/>
      <c r="C40" s="2426"/>
      <c r="D40" s="2426"/>
      <c r="E40" s="2426"/>
      <c r="F40" s="2426"/>
      <c r="G40" s="2427"/>
    </row>
    <row r="41" spans="1:7">
      <c r="A41" s="2428" t="s">
        <v>2172</v>
      </c>
      <c r="B41" s="2429"/>
      <c r="C41" s="2429"/>
      <c r="D41" s="2429"/>
      <c r="E41" s="2429"/>
      <c r="F41" s="2429"/>
      <c r="G41" s="2430"/>
    </row>
    <row r="42" spans="1:7">
      <c r="A42" s="2431" t="s">
        <v>2173</v>
      </c>
      <c r="B42" s="2432"/>
      <c r="C42" s="2433"/>
      <c r="D42" s="2434" t="s">
        <v>2174</v>
      </c>
      <c r="E42" s="2434"/>
      <c r="F42" s="2434"/>
      <c r="G42" s="900">
        <v>4500</v>
      </c>
    </row>
    <row r="43" spans="1:7">
      <c r="A43" s="2435">
        <f>F17</f>
        <v>3300</v>
      </c>
      <c r="B43" s="2436"/>
      <c r="C43" s="2437"/>
      <c r="D43" s="2434" t="s">
        <v>2175</v>
      </c>
      <c r="E43" s="2434"/>
      <c r="F43" s="2434"/>
      <c r="G43" s="900">
        <f>F17</f>
        <v>3300</v>
      </c>
    </row>
    <row r="44" spans="1:7">
      <c r="A44" s="2438"/>
      <c r="B44" s="2439"/>
      <c r="C44" s="2440"/>
      <c r="D44" s="2434" t="s">
        <v>2176</v>
      </c>
      <c r="E44" s="2434"/>
      <c r="F44" s="2434"/>
      <c r="G44" s="900">
        <v>0</v>
      </c>
    </row>
    <row r="45" spans="1:7">
      <c r="A45" s="2441"/>
      <c r="B45" s="2442"/>
      <c r="C45" s="2443"/>
      <c r="D45" s="2434" t="s">
        <v>2177</v>
      </c>
      <c r="E45" s="2434"/>
      <c r="F45" s="2434"/>
      <c r="G45" s="964">
        <f>G42-G43</f>
        <v>1200</v>
      </c>
    </row>
    <row r="46" spans="1:7">
      <c r="A46" s="2413" t="s">
        <v>2178</v>
      </c>
      <c r="B46" s="2414"/>
      <c r="C46" s="2415"/>
      <c r="D46" s="2416" t="s">
        <v>2179</v>
      </c>
      <c r="E46" s="2416"/>
      <c r="F46" s="2416"/>
      <c r="G46" s="2417"/>
    </row>
    <row r="47" spans="1:7">
      <c r="A47" s="2418" t="s">
        <v>2180</v>
      </c>
      <c r="B47" s="2419"/>
      <c r="C47" s="2419"/>
      <c r="D47" s="2419" t="s">
        <v>2181</v>
      </c>
      <c r="E47" s="2419"/>
      <c r="F47" s="2419"/>
      <c r="G47" s="2420"/>
    </row>
    <row r="48" spans="1:7">
      <c r="A48" s="883"/>
      <c r="B48" s="884"/>
      <c r="C48" s="885"/>
      <c r="D48" s="2403" t="s">
        <v>2182</v>
      </c>
      <c r="E48" s="2403"/>
      <c r="F48" s="2403"/>
      <c r="G48" s="2412"/>
    </row>
    <row r="49" spans="1:7">
      <c r="A49" s="2404" t="s">
        <v>2183</v>
      </c>
      <c r="B49" s="2381"/>
      <c r="C49" s="2381"/>
      <c r="D49" s="2381" t="s">
        <v>2184</v>
      </c>
      <c r="E49" s="2381"/>
      <c r="F49" s="2381"/>
      <c r="G49" s="2382"/>
    </row>
    <row r="50" spans="1:7">
      <c r="A50" s="886"/>
      <c r="B50" s="887"/>
      <c r="C50" s="888"/>
      <c r="D50" s="2421" t="s">
        <v>2185</v>
      </c>
      <c r="E50" s="2421"/>
      <c r="F50" s="2421"/>
      <c r="G50" s="2422"/>
    </row>
    <row r="51" spans="1:7">
      <c r="A51" s="2399" t="s">
        <v>2186</v>
      </c>
      <c r="B51" s="2400"/>
      <c r="C51" s="2400"/>
      <c r="D51" s="2400"/>
      <c r="E51" s="2400"/>
      <c r="F51" s="2400"/>
      <c r="G51" s="2401"/>
    </row>
    <row r="52" spans="1:7">
      <c r="A52" s="2404" t="s">
        <v>2187</v>
      </c>
      <c r="B52" s="2381"/>
      <c r="C52" s="2381"/>
      <c r="D52" s="885"/>
      <c r="E52" s="885"/>
      <c r="F52" s="885"/>
      <c r="G52" s="889"/>
    </row>
    <row r="53" spans="1:7">
      <c r="A53" s="2423" t="s">
        <v>2188</v>
      </c>
      <c r="B53" s="2424"/>
      <c r="C53" s="2424"/>
      <c r="D53" s="885"/>
      <c r="E53" s="885"/>
      <c r="F53" s="885"/>
      <c r="G53" s="889"/>
    </row>
    <row r="54" spans="1:7">
      <c r="A54" s="2423" t="s">
        <v>2189</v>
      </c>
      <c r="B54" s="2424"/>
      <c r="C54" s="2424"/>
      <c r="D54" s="885"/>
      <c r="E54" s="885"/>
      <c r="F54" s="885"/>
      <c r="G54" s="889"/>
    </row>
    <row r="55" spans="1:7">
      <c r="A55" s="890"/>
      <c r="B55" s="891"/>
      <c r="C55" s="891"/>
      <c r="D55" s="885"/>
      <c r="E55" s="2403" t="s">
        <v>819</v>
      </c>
      <c r="F55" s="2403"/>
      <c r="G55" s="2412"/>
    </row>
    <row r="56" spans="1:7">
      <c r="A56" s="883"/>
      <c r="B56" s="884"/>
      <c r="C56" s="884"/>
      <c r="D56" s="885"/>
      <c r="E56" s="2381" t="s">
        <v>2190</v>
      </c>
      <c r="F56" s="2381"/>
      <c r="G56" s="2382"/>
    </row>
    <row r="57" spans="1:7">
      <c r="A57" s="2407" t="s">
        <v>2191</v>
      </c>
      <c r="B57" s="2383"/>
      <c r="C57" s="888"/>
      <c r="D57" s="888"/>
      <c r="E57" s="2408" t="s">
        <v>2192</v>
      </c>
      <c r="F57" s="2408"/>
      <c r="G57" s="2409"/>
    </row>
    <row r="58" spans="1:7">
      <c r="A58" s="892"/>
      <c r="B58" s="893"/>
      <c r="C58" s="892"/>
      <c r="D58" s="893"/>
      <c r="E58" s="892"/>
      <c r="F58" s="431"/>
      <c r="G58" s="893"/>
    </row>
    <row r="59" spans="1:7">
      <c r="A59" s="2410" t="s">
        <v>2193</v>
      </c>
      <c r="B59" s="2411"/>
      <c r="C59" s="2393" t="s">
        <v>2194</v>
      </c>
      <c r="D59" s="2395"/>
      <c r="E59" s="2393" t="s">
        <v>2195</v>
      </c>
      <c r="F59" s="2394"/>
      <c r="G59" s="2395"/>
    </row>
    <row r="60" spans="1:7">
      <c r="A60" s="2404" t="s">
        <v>2196</v>
      </c>
      <c r="B60" s="2382"/>
      <c r="C60" s="2404" t="s">
        <v>2197</v>
      </c>
      <c r="D60" s="2382"/>
      <c r="E60" s="2404" t="s">
        <v>2198</v>
      </c>
      <c r="F60" s="2381"/>
      <c r="G60" s="2382"/>
    </row>
    <row r="61" spans="1:7">
      <c r="A61" s="2405" t="s">
        <v>2199</v>
      </c>
      <c r="B61" s="2406"/>
      <c r="C61" s="2404" t="s">
        <v>2200</v>
      </c>
      <c r="D61" s="2382"/>
      <c r="E61" s="2404" t="s">
        <v>2201</v>
      </c>
      <c r="F61" s="2381"/>
      <c r="G61" s="2382"/>
    </row>
    <row r="62" spans="1:7">
      <c r="A62" s="883"/>
      <c r="B62" s="889"/>
      <c r="C62" s="883"/>
      <c r="D62" s="889"/>
      <c r="E62" s="883"/>
      <c r="F62" s="885"/>
      <c r="G62" s="889"/>
    </row>
    <row r="63" spans="1:7">
      <c r="A63" s="883"/>
      <c r="B63" s="889"/>
      <c r="C63" s="883"/>
      <c r="D63" s="889"/>
      <c r="E63" s="2393" t="s">
        <v>2202</v>
      </c>
      <c r="F63" s="2394"/>
      <c r="G63" s="2395"/>
    </row>
    <row r="64" spans="1:7">
      <c r="A64" s="2396" t="s">
        <v>2203</v>
      </c>
      <c r="B64" s="2397"/>
      <c r="C64" s="894" t="s">
        <v>2204</v>
      </c>
      <c r="D64" s="895"/>
      <c r="E64" s="2396" t="s">
        <v>2205</v>
      </c>
      <c r="F64" s="2398"/>
      <c r="G64" s="2397"/>
    </row>
    <row r="65" spans="1:7">
      <c r="A65" s="2399" t="s">
        <v>2206</v>
      </c>
      <c r="B65" s="2400"/>
      <c r="C65" s="2400"/>
      <c r="D65" s="2400"/>
      <c r="E65" s="2400"/>
      <c r="F65" s="2400"/>
      <c r="G65" s="2401"/>
    </row>
    <row r="66" spans="1:7">
      <c r="A66" s="883"/>
      <c r="B66" s="885"/>
      <c r="C66" s="885"/>
      <c r="D66" s="2381" t="s">
        <v>2207</v>
      </c>
      <c r="E66" s="2381"/>
      <c r="F66" s="2381"/>
      <c r="G66" s="2382"/>
    </row>
    <row r="67" spans="1:7">
      <c r="A67" s="2402" t="s">
        <v>2208</v>
      </c>
      <c r="B67" s="2403"/>
      <c r="C67" s="885"/>
      <c r="D67" s="2381" t="s">
        <v>2209</v>
      </c>
      <c r="E67" s="2381"/>
      <c r="F67" s="2381"/>
      <c r="G67" s="2382"/>
    </row>
    <row r="68" spans="1:7">
      <c r="A68" s="896"/>
      <c r="B68" s="885"/>
      <c r="C68" s="885"/>
      <c r="D68" s="2381" t="s">
        <v>2210</v>
      </c>
      <c r="E68" s="2381"/>
      <c r="F68" s="2381"/>
      <c r="G68" s="2382"/>
    </row>
    <row r="69" spans="1:7" ht="17.399999999999999">
      <c r="A69" s="896"/>
      <c r="B69" s="897"/>
      <c r="C69" s="897"/>
      <c r="D69" s="885"/>
      <c r="E69" s="885"/>
      <c r="F69" s="885"/>
      <c r="G69" s="889"/>
    </row>
    <row r="70" spans="1:7">
      <c r="A70" s="898"/>
      <c r="B70" s="899"/>
      <c r="C70" s="899"/>
      <c r="D70" s="899" t="s">
        <v>2211</v>
      </c>
      <c r="E70" s="899" t="s">
        <v>2212</v>
      </c>
      <c r="F70" s="2383" t="s">
        <v>2213</v>
      </c>
      <c r="G70" s="2384"/>
    </row>
  </sheetData>
  <sheetProtection password="87C9" sheet="1" objects="1" scenarios="1" selectLockedCells="1"/>
  <protectedRanges>
    <protectedRange sqref="G42:G45" name="Range7"/>
    <protectedRange sqref="C18:G18" name="Range5"/>
    <protectedRange sqref="K6:M6" name="Range3"/>
    <protectedRange sqref="C4" name="Range1"/>
    <protectedRange sqref="F6:G6" name="Range2"/>
    <protectedRange sqref="A12:E16" name="Range4"/>
    <protectedRange sqref="A43:C45" name="Range6"/>
  </protectedRanges>
  <mergeCells count="75">
    <mergeCell ref="A1:G1"/>
    <mergeCell ref="A2:G2"/>
    <mergeCell ref="A3:G3"/>
    <mergeCell ref="A4:B4"/>
    <mergeCell ref="D4:E4"/>
    <mergeCell ref="F4:G4"/>
    <mergeCell ref="D23:F23"/>
    <mergeCell ref="A5:B5"/>
    <mergeCell ref="C5:D5"/>
    <mergeCell ref="E5:G5"/>
    <mergeCell ref="A6:B6"/>
    <mergeCell ref="C6:D6"/>
    <mergeCell ref="F6:G6"/>
    <mergeCell ref="C7:E7"/>
    <mergeCell ref="F7:G7"/>
    <mergeCell ref="C18:G18"/>
    <mergeCell ref="D21:F21"/>
    <mergeCell ref="D22:F22"/>
    <mergeCell ref="A39:G39"/>
    <mergeCell ref="A24:G24"/>
    <mergeCell ref="A25:G25"/>
    <mergeCell ref="A26:G26"/>
    <mergeCell ref="D30:F30"/>
    <mergeCell ref="D31:F31"/>
    <mergeCell ref="D32:F32"/>
    <mergeCell ref="A34:G34"/>
    <mergeCell ref="A35:G35"/>
    <mergeCell ref="A36:G36"/>
    <mergeCell ref="A37:G37"/>
    <mergeCell ref="A38:G38"/>
    <mergeCell ref="A40:G40"/>
    <mergeCell ref="A41:G41"/>
    <mergeCell ref="A42:C42"/>
    <mergeCell ref="D42:F42"/>
    <mergeCell ref="A43:C45"/>
    <mergeCell ref="D43:F43"/>
    <mergeCell ref="D44:F44"/>
    <mergeCell ref="D45:F45"/>
    <mergeCell ref="E55:G55"/>
    <mergeCell ref="A46:C46"/>
    <mergeCell ref="D46:G46"/>
    <mergeCell ref="A47:C47"/>
    <mergeCell ref="D47:G47"/>
    <mergeCell ref="D48:G48"/>
    <mergeCell ref="A49:C49"/>
    <mergeCell ref="D49:G49"/>
    <mergeCell ref="D50:G50"/>
    <mergeCell ref="A51:G51"/>
    <mergeCell ref="A52:C52"/>
    <mergeCell ref="A53:C53"/>
    <mergeCell ref="A54:C54"/>
    <mergeCell ref="C61:D61"/>
    <mergeCell ref="E61:G61"/>
    <mergeCell ref="E56:G56"/>
    <mergeCell ref="A57:B57"/>
    <mergeCell ref="E57:G57"/>
    <mergeCell ref="A59:B59"/>
    <mergeCell ref="C59:D59"/>
    <mergeCell ref="E59:G59"/>
    <mergeCell ref="D68:G68"/>
    <mergeCell ref="F70:G70"/>
    <mergeCell ref="A27:B27"/>
    <mergeCell ref="K6:M6"/>
    <mergeCell ref="K5:M5"/>
    <mergeCell ref="E63:G63"/>
    <mergeCell ref="A64:B64"/>
    <mergeCell ref="E64:G64"/>
    <mergeCell ref="A65:G65"/>
    <mergeCell ref="D66:G66"/>
    <mergeCell ref="A67:B67"/>
    <mergeCell ref="D67:G67"/>
    <mergeCell ref="A60:B60"/>
    <mergeCell ref="C60:D60"/>
    <mergeCell ref="E60:G60"/>
    <mergeCell ref="A61:B61"/>
  </mergeCells>
  <pageMargins left="0.21" right="0.17" top="0.63" bottom="0.95" header="0.54" footer="0.95"/>
  <pageSetup paperSize="9" scale="94" fitToHeight="2" orientation="portrait" blackAndWhite="1" verticalDpi="0" r:id="rId1"/>
  <drawing r:id="rId2"/>
  <legacyDrawing r:id="rId3"/>
</worksheet>
</file>

<file path=xl/worksheets/sheet95.xml><?xml version="1.0" encoding="utf-8"?>
<worksheet xmlns="http://schemas.openxmlformats.org/spreadsheetml/2006/main" xmlns:r="http://schemas.openxmlformats.org/officeDocument/2006/relationships">
  <sheetPr codeName="Sheet97">
    <pageSetUpPr fitToPage="1"/>
  </sheetPr>
  <dimension ref="A1:N66"/>
  <sheetViews>
    <sheetView showGridLines="0" showRowColHeaders="0" workbookViewId="0">
      <selection activeCell="C4" sqref="C4"/>
    </sheetView>
  </sheetViews>
  <sheetFormatPr defaultRowHeight="14.4"/>
  <cols>
    <col min="3" max="3" width="41" customWidth="1"/>
    <col min="4" max="4" width="12.88671875" customWidth="1"/>
    <col min="5" max="5" width="13.44140625" customWidth="1"/>
    <col min="6" max="7" width="11" customWidth="1"/>
  </cols>
  <sheetData>
    <row r="1" spans="1:14" ht="21">
      <c r="A1" s="2470" t="s">
        <v>2141</v>
      </c>
      <c r="B1" s="2471"/>
      <c r="C1" s="2471"/>
      <c r="D1" s="2471"/>
      <c r="E1" s="2471"/>
      <c r="F1" s="2471"/>
      <c r="G1" s="2472"/>
    </row>
    <row r="2" spans="1:14" ht="22.8">
      <c r="A2" s="2500" t="s">
        <v>2142</v>
      </c>
      <c r="B2" s="2501"/>
      <c r="C2" s="2501"/>
      <c r="D2" s="2501"/>
      <c r="E2" s="2501"/>
      <c r="F2" s="2501"/>
      <c r="G2" s="2502"/>
    </row>
    <row r="3" spans="1:14" ht="28.2">
      <c r="A3" s="2503" t="s">
        <v>2143</v>
      </c>
      <c r="B3" s="2504"/>
      <c r="C3" s="2504"/>
      <c r="D3" s="2504"/>
      <c r="E3" s="2504"/>
      <c r="F3" s="2504"/>
      <c r="G3" s="2505"/>
    </row>
    <row r="4" spans="1:14" ht="18">
      <c r="A4" s="2479" t="s">
        <v>2144</v>
      </c>
      <c r="B4" s="2479"/>
      <c r="C4" s="851" t="s">
        <v>2223</v>
      </c>
      <c r="D4" s="2480" t="s">
        <v>2145</v>
      </c>
      <c r="E4" s="2480"/>
      <c r="F4" s="2481" t="s">
        <v>2146</v>
      </c>
      <c r="G4" s="2481"/>
    </row>
    <row r="5" spans="1:14" ht="82.5" customHeight="1">
      <c r="A5" s="2461" t="s">
        <v>2147</v>
      </c>
      <c r="B5" s="2461"/>
      <c r="C5" s="2498" t="str">
        <f>"Detailed Bill of Contingent Charges of "&amp;Master!B3&amp;Master!B4&amp;" का विस्तृत अन्य व्यय बिल "&amp;J6&amp;"  for the Month of  "&amp;F6&amp;" Financial Year-"&amp;Master!E3</f>
        <v>Detailed Bill of Contingent Charges of राजकीय उच्च माध्यमिक विद्यालय चौगाई]टोंक का विस्तृत अन्य व्यय बिल 2202-02-109-01-00(05) Office Expenses  for the Month of  February Financial Year-2021-22</v>
      </c>
      <c r="D5" s="2498"/>
      <c r="E5" s="2461" t="s">
        <v>2224</v>
      </c>
      <c r="F5" s="2461"/>
      <c r="G5" s="2461"/>
      <c r="K5" s="2482" t="s">
        <v>2237</v>
      </c>
      <c r="L5" s="2483"/>
      <c r="M5" s="2484"/>
    </row>
    <row r="6" spans="1:14" ht="18">
      <c r="A6" s="2463" t="str">
        <f>Master!D4</f>
        <v>टोंक</v>
      </c>
      <c r="B6" s="2463"/>
      <c r="C6" s="2464" t="s">
        <v>2149</v>
      </c>
      <c r="D6" s="2464"/>
      <c r="E6" s="866" t="s">
        <v>2150</v>
      </c>
      <c r="F6" s="2499" t="s">
        <v>2220</v>
      </c>
      <c r="G6" s="2499"/>
      <c r="J6" s="2485" t="s">
        <v>2236</v>
      </c>
      <c r="K6" s="2485"/>
      <c r="L6" s="2485"/>
      <c r="M6" s="2485"/>
      <c r="N6" s="2485"/>
    </row>
    <row r="7" spans="1:14" ht="109.2">
      <c r="A7" s="867" t="s">
        <v>2151</v>
      </c>
      <c r="B7" s="868" t="s">
        <v>2225</v>
      </c>
      <c r="C7" s="2494" t="s">
        <v>2226</v>
      </c>
      <c r="D7" s="2494"/>
      <c r="E7" s="2494"/>
      <c r="F7" s="2467" t="s">
        <v>2154</v>
      </c>
      <c r="G7" s="2340"/>
    </row>
    <row r="8" spans="1:14" ht="18">
      <c r="A8" s="869"/>
      <c r="B8" s="870"/>
      <c r="C8" s="871"/>
      <c r="D8" s="872" t="s">
        <v>2155</v>
      </c>
      <c r="E8" s="872" t="s">
        <v>2227</v>
      </c>
      <c r="F8" s="872" t="s">
        <v>2156</v>
      </c>
      <c r="G8" s="872" t="s">
        <v>2228</v>
      </c>
    </row>
    <row r="9" spans="1:14" ht="75" customHeight="1">
      <c r="A9" s="858">
        <v>1</v>
      </c>
      <c r="B9" s="859"/>
      <c r="C9" s="847" t="s">
        <v>2239</v>
      </c>
      <c r="D9" s="864">
        <v>2500</v>
      </c>
      <c r="E9" s="864">
        <v>0</v>
      </c>
      <c r="F9" s="873">
        <f>D9</f>
        <v>2500</v>
      </c>
      <c r="G9" s="873">
        <f>E9</f>
        <v>0</v>
      </c>
    </row>
    <row r="10" spans="1:14" ht="18">
      <c r="A10" s="860"/>
      <c r="B10" s="861"/>
      <c r="C10" s="862" t="s">
        <v>2240</v>
      </c>
      <c r="D10" s="863"/>
      <c r="E10" s="863"/>
      <c r="F10" s="874"/>
      <c r="G10" s="875"/>
    </row>
    <row r="11" spans="1:14" ht="18">
      <c r="A11" s="852"/>
      <c r="B11" s="849"/>
      <c r="C11" s="848"/>
      <c r="D11" s="865"/>
      <c r="E11" s="865"/>
      <c r="F11" s="876"/>
      <c r="G11" s="876"/>
    </row>
    <row r="12" spans="1:14" ht="18">
      <c r="A12" s="802"/>
      <c r="B12" s="849"/>
      <c r="C12" s="848"/>
      <c r="D12" s="850"/>
      <c r="E12" s="850"/>
      <c r="F12" s="877"/>
      <c r="G12" s="877"/>
    </row>
    <row r="13" spans="1:14" ht="18">
      <c r="A13" s="852"/>
      <c r="B13" s="849"/>
      <c r="C13" s="848"/>
      <c r="D13" s="865"/>
      <c r="E13" s="865"/>
      <c r="F13" s="876"/>
      <c r="G13" s="876"/>
    </row>
    <row r="14" spans="1:14" ht="18">
      <c r="A14" s="878"/>
      <c r="B14" s="879"/>
      <c r="C14" s="880" t="s">
        <v>2160</v>
      </c>
      <c r="D14" s="881">
        <f>SUM(D9:D13)</f>
        <v>2500</v>
      </c>
      <c r="E14" s="881">
        <f t="shared" ref="E14:G14" si="0">SUM(E9:E13)</f>
        <v>0</v>
      </c>
      <c r="F14" s="881">
        <f t="shared" si="0"/>
        <v>2500</v>
      </c>
      <c r="G14" s="881">
        <f t="shared" si="0"/>
        <v>0</v>
      </c>
    </row>
    <row r="15" spans="1:14" ht="18">
      <c r="A15" s="3"/>
      <c r="B15" s="741" t="s">
        <v>2229</v>
      </c>
      <c r="C15" s="2495" t="s">
        <v>2230</v>
      </c>
      <c r="D15" s="2495"/>
      <c r="E15" s="2495"/>
      <c r="F15" s="2495"/>
      <c r="G15" s="2495"/>
    </row>
    <row r="16" spans="1:14">
      <c r="A16" s="3"/>
      <c r="B16" s="3"/>
      <c r="C16" s="3"/>
      <c r="D16" s="3"/>
      <c r="E16" s="3"/>
      <c r="F16" s="3"/>
      <c r="G16" s="3"/>
    </row>
    <row r="17" spans="1:7">
      <c r="A17" s="3"/>
      <c r="B17" s="3"/>
      <c r="C17" s="3"/>
      <c r="D17" s="1880" t="str">
        <f>Master!B2</f>
        <v>प्रधानाचार्य</v>
      </c>
      <c r="E17" s="1880"/>
      <c r="F17" s="1880"/>
      <c r="G17" s="3"/>
    </row>
    <row r="18" spans="1:7">
      <c r="A18" s="3"/>
      <c r="B18" s="3"/>
      <c r="C18" s="3"/>
      <c r="D18" s="1880" t="str">
        <f>Master!B3</f>
        <v xml:space="preserve">राजकीय उच्च माध्यमिक विद्यालय </v>
      </c>
      <c r="E18" s="1880"/>
      <c r="F18" s="1880"/>
      <c r="G18" s="3"/>
    </row>
    <row r="19" spans="1:7">
      <c r="A19" s="3"/>
      <c r="B19" s="3"/>
      <c r="C19" s="3"/>
      <c r="D19" s="1880" t="str">
        <f>Master!B4</f>
        <v>चौगाई]टोंक</v>
      </c>
      <c r="E19" s="1880"/>
      <c r="F19" s="1880"/>
      <c r="G19" s="3"/>
    </row>
    <row r="20" spans="1:7" ht="18">
      <c r="A20" s="2496" t="s">
        <v>2238</v>
      </c>
      <c r="B20" s="2496"/>
      <c r="C20" s="2496"/>
      <c r="D20" s="2496"/>
      <c r="E20" s="2496"/>
      <c r="F20" s="2496"/>
      <c r="G20" s="2496"/>
    </row>
    <row r="21" spans="1:7">
      <c r="A21" s="2448" t="s">
        <v>2162</v>
      </c>
      <c r="B21" s="2448"/>
      <c r="C21" s="2448"/>
      <c r="D21" s="2448"/>
      <c r="E21" s="2448"/>
      <c r="F21" s="2448"/>
      <c r="G21" s="2448"/>
    </row>
    <row r="22" spans="1:7">
      <c r="A22" s="2448" t="s">
        <v>2231</v>
      </c>
      <c r="B22" s="2448"/>
      <c r="C22" s="2448"/>
      <c r="D22" s="2448"/>
      <c r="E22" s="2448"/>
      <c r="F22" s="2448"/>
      <c r="G22" s="2448"/>
    </row>
    <row r="23" spans="1:7" ht="15.6">
      <c r="A23" s="2497" t="s">
        <v>2232</v>
      </c>
      <c r="B23" s="2497"/>
      <c r="C23" s="2497"/>
      <c r="D23" s="2497"/>
      <c r="E23" s="2497"/>
      <c r="F23" s="2497"/>
      <c r="G23" s="2497"/>
    </row>
    <row r="24" spans="1:7" ht="15.6">
      <c r="A24" s="2497" t="s">
        <v>2233</v>
      </c>
      <c r="B24" s="2497"/>
      <c r="C24" s="2497"/>
      <c r="D24" s="2497"/>
      <c r="E24" s="2497"/>
      <c r="F24" s="2497"/>
      <c r="G24" s="2497"/>
    </row>
    <row r="25" spans="1:7">
      <c r="A25" s="2493" t="s">
        <v>2234</v>
      </c>
      <c r="B25" s="2493"/>
      <c r="C25" s="2493"/>
      <c r="D25" s="2493"/>
      <c r="E25" s="2493"/>
      <c r="F25" s="2493"/>
      <c r="G25" s="2493"/>
    </row>
    <row r="26" spans="1:7" ht="18">
      <c r="A26" s="740"/>
      <c r="B26" s="882"/>
      <c r="C26" s="452"/>
      <c r="D26" s="452"/>
      <c r="E26" s="452"/>
      <c r="F26" s="740"/>
      <c r="G26" s="452"/>
    </row>
    <row r="27" spans="1:7" ht="18">
      <c r="A27" s="740"/>
      <c r="B27" s="882"/>
      <c r="C27" s="452"/>
      <c r="D27" s="1880" t="str">
        <f>D17</f>
        <v>प्रधानाचार्य</v>
      </c>
      <c r="E27" s="1880"/>
      <c r="F27" s="1880"/>
      <c r="G27" s="452"/>
    </row>
    <row r="28" spans="1:7" ht="18">
      <c r="A28" s="740"/>
      <c r="B28" s="882"/>
      <c r="C28" s="452"/>
      <c r="D28" s="1880" t="str">
        <f t="shared" ref="D28:D29" si="1">D18</f>
        <v xml:space="preserve">राजकीय उच्च माध्यमिक विद्यालय </v>
      </c>
      <c r="E28" s="1880"/>
      <c r="F28" s="1880"/>
      <c r="G28" s="452"/>
    </row>
    <row r="29" spans="1:7" ht="18">
      <c r="A29" s="740"/>
      <c r="B29" s="882"/>
      <c r="C29" s="452"/>
      <c r="D29" s="1880" t="str">
        <f t="shared" si="1"/>
        <v>चौगाई]टोंक</v>
      </c>
      <c r="E29" s="1880"/>
      <c r="F29" s="1880"/>
      <c r="G29" s="452"/>
    </row>
    <row r="30" spans="1:7" ht="17.399999999999999">
      <c r="A30" s="2489" t="s">
        <v>2165</v>
      </c>
      <c r="B30" s="2489"/>
      <c r="C30" s="2489"/>
      <c r="D30" s="2489"/>
      <c r="E30" s="2489"/>
      <c r="F30" s="2489"/>
      <c r="G30" s="2489"/>
    </row>
    <row r="31" spans="1:7">
      <c r="A31" s="2490" t="s">
        <v>2166</v>
      </c>
      <c r="B31" s="2490"/>
      <c r="C31" s="2490"/>
      <c r="D31" s="2490"/>
      <c r="E31" s="2490"/>
      <c r="F31" s="2490"/>
      <c r="G31" s="2490"/>
    </row>
    <row r="32" spans="1:7">
      <c r="A32" s="2491" t="s">
        <v>2167</v>
      </c>
      <c r="B32" s="2491"/>
      <c r="C32" s="2491"/>
      <c r="D32" s="2491"/>
      <c r="E32" s="2491"/>
      <c r="F32" s="2491"/>
      <c r="G32" s="2491"/>
    </row>
    <row r="33" spans="1:7">
      <c r="A33" s="2492" t="s">
        <v>2168</v>
      </c>
      <c r="B33" s="2492"/>
      <c r="C33" s="2492"/>
      <c r="D33" s="2492"/>
      <c r="E33" s="2492"/>
      <c r="F33" s="2492"/>
      <c r="G33" s="2492"/>
    </row>
    <row r="34" spans="1:7">
      <c r="A34" s="2492" t="s">
        <v>2169</v>
      </c>
      <c r="B34" s="2492"/>
      <c r="C34" s="2492"/>
      <c r="D34" s="2492"/>
      <c r="E34" s="2492"/>
      <c r="F34" s="2492"/>
      <c r="G34" s="2492"/>
    </row>
    <row r="35" spans="1:7">
      <c r="A35" s="2492" t="s">
        <v>2170</v>
      </c>
      <c r="B35" s="2492"/>
      <c r="C35" s="2492"/>
      <c r="D35" s="2492"/>
      <c r="E35" s="2492"/>
      <c r="F35" s="2492"/>
      <c r="G35" s="2492"/>
    </row>
    <row r="36" spans="1:7">
      <c r="A36" s="2492" t="s">
        <v>2171</v>
      </c>
      <c r="B36" s="2492"/>
      <c r="C36" s="2492"/>
      <c r="D36" s="2492"/>
      <c r="E36" s="2492"/>
      <c r="F36" s="2492"/>
      <c r="G36" s="2492"/>
    </row>
    <row r="37" spans="1:7">
      <c r="A37" s="2426" t="s">
        <v>2172</v>
      </c>
      <c r="B37" s="2426"/>
      <c r="C37" s="2426"/>
      <c r="D37" s="2426"/>
      <c r="E37" s="2426"/>
      <c r="F37" s="2426"/>
      <c r="G37" s="2426"/>
    </row>
    <row r="38" spans="1:7">
      <c r="A38" s="2434" t="s">
        <v>2173</v>
      </c>
      <c r="B38" s="2434"/>
      <c r="C38" s="2434"/>
      <c r="D38" s="2434" t="s">
        <v>2174</v>
      </c>
      <c r="E38" s="2434"/>
      <c r="F38" s="2434"/>
      <c r="G38" s="900">
        <v>4500</v>
      </c>
    </row>
    <row r="39" spans="1:7">
      <c r="A39" s="2486">
        <f>F14</f>
        <v>2500</v>
      </c>
      <c r="B39" s="2486"/>
      <c r="C39" s="2486"/>
      <c r="D39" s="2434" t="s">
        <v>2175</v>
      </c>
      <c r="E39" s="2434"/>
      <c r="F39" s="2434"/>
      <c r="G39" s="900">
        <f>F14</f>
        <v>2500</v>
      </c>
    </row>
    <row r="40" spans="1:7">
      <c r="A40" s="2486"/>
      <c r="B40" s="2486"/>
      <c r="C40" s="2486"/>
      <c r="D40" s="2434" t="s">
        <v>2176</v>
      </c>
      <c r="E40" s="2434"/>
      <c r="F40" s="2434"/>
      <c r="G40" s="900">
        <v>0</v>
      </c>
    </row>
    <row r="41" spans="1:7">
      <c r="A41" s="2486"/>
      <c r="B41" s="2486"/>
      <c r="C41" s="2486"/>
      <c r="D41" s="2434" t="s">
        <v>2177</v>
      </c>
      <c r="E41" s="2434"/>
      <c r="F41" s="2434"/>
      <c r="G41" s="900">
        <f>G38-G39</f>
        <v>2000</v>
      </c>
    </row>
    <row r="42" spans="1:7">
      <c r="A42" s="2487" t="s">
        <v>2235</v>
      </c>
      <c r="B42" s="2487"/>
      <c r="C42" s="2487"/>
      <c r="D42" s="2488" t="s">
        <v>2179</v>
      </c>
      <c r="E42" s="2488"/>
      <c r="F42" s="2488"/>
      <c r="G42" s="2488"/>
    </row>
    <row r="43" spans="1:7">
      <c r="A43" s="2418" t="s">
        <v>2180</v>
      </c>
      <c r="B43" s="2419"/>
      <c r="C43" s="2419"/>
      <c r="D43" s="2419" t="s">
        <v>2181</v>
      </c>
      <c r="E43" s="2419"/>
      <c r="F43" s="2419"/>
      <c r="G43" s="2420"/>
    </row>
    <row r="44" spans="1:7">
      <c r="A44" s="883"/>
      <c r="B44" s="884"/>
      <c r="C44" s="885"/>
      <c r="D44" s="2403" t="s">
        <v>2182</v>
      </c>
      <c r="E44" s="2403"/>
      <c r="F44" s="2403"/>
      <c r="G44" s="2412"/>
    </row>
    <row r="45" spans="1:7">
      <c r="A45" s="2404" t="s">
        <v>2183</v>
      </c>
      <c r="B45" s="2381"/>
      <c r="C45" s="2381"/>
      <c r="D45" s="2381" t="s">
        <v>2184</v>
      </c>
      <c r="E45" s="2381"/>
      <c r="F45" s="2381"/>
      <c r="G45" s="2382"/>
    </row>
    <row r="46" spans="1:7">
      <c r="A46" s="886"/>
      <c r="B46" s="887"/>
      <c r="C46" s="888"/>
      <c r="D46" s="2421" t="s">
        <v>2185</v>
      </c>
      <c r="E46" s="2421"/>
      <c r="F46" s="2421"/>
      <c r="G46" s="2422"/>
    </row>
    <row r="47" spans="1:7">
      <c r="A47" s="2399" t="s">
        <v>2186</v>
      </c>
      <c r="B47" s="2400"/>
      <c r="C47" s="2400"/>
      <c r="D47" s="2400"/>
      <c r="E47" s="2400"/>
      <c r="F47" s="2400"/>
      <c r="G47" s="2401"/>
    </row>
    <row r="48" spans="1:7">
      <c r="A48" s="2404" t="s">
        <v>2187</v>
      </c>
      <c r="B48" s="2381"/>
      <c r="C48" s="2381"/>
      <c r="D48" s="885"/>
      <c r="E48" s="885"/>
      <c r="F48" s="885"/>
      <c r="G48" s="889"/>
    </row>
    <row r="49" spans="1:7">
      <c r="A49" s="2423" t="s">
        <v>2188</v>
      </c>
      <c r="B49" s="2424"/>
      <c r="C49" s="2424"/>
      <c r="D49" s="885"/>
      <c r="E49" s="885"/>
      <c r="F49" s="885"/>
      <c r="G49" s="889"/>
    </row>
    <row r="50" spans="1:7">
      <c r="A50" s="2423" t="s">
        <v>2189</v>
      </c>
      <c r="B50" s="2424"/>
      <c r="C50" s="2424"/>
      <c r="D50" s="885"/>
      <c r="E50" s="885"/>
      <c r="F50" s="885"/>
      <c r="G50" s="889"/>
    </row>
    <row r="51" spans="1:7">
      <c r="A51" s="890"/>
      <c r="B51" s="891"/>
      <c r="C51" s="891"/>
      <c r="D51" s="885"/>
      <c r="E51" s="2403" t="s">
        <v>819</v>
      </c>
      <c r="F51" s="2403"/>
      <c r="G51" s="2412"/>
    </row>
    <row r="52" spans="1:7">
      <c r="A52" s="883"/>
      <c r="B52" s="884"/>
      <c r="C52" s="884"/>
      <c r="D52" s="885"/>
      <c r="E52" s="2381" t="s">
        <v>2190</v>
      </c>
      <c r="F52" s="2381"/>
      <c r="G52" s="2382"/>
    </row>
    <row r="53" spans="1:7">
      <c r="A53" s="2407" t="s">
        <v>2191</v>
      </c>
      <c r="B53" s="2383"/>
      <c r="C53" s="888"/>
      <c r="D53" s="888"/>
      <c r="E53" s="2408" t="s">
        <v>2192</v>
      </c>
      <c r="F53" s="2408"/>
      <c r="G53" s="2409"/>
    </row>
    <row r="54" spans="1:7">
      <c r="A54" s="892"/>
      <c r="B54" s="893"/>
      <c r="C54" s="892"/>
      <c r="D54" s="893"/>
      <c r="E54" s="892"/>
      <c r="F54" s="431"/>
      <c r="G54" s="893"/>
    </row>
    <row r="55" spans="1:7">
      <c r="A55" s="2410" t="s">
        <v>2193</v>
      </c>
      <c r="B55" s="2411"/>
      <c r="C55" s="2393" t="s">
        <v>2194</v>
      </c>
      <c r="D55" s="2395"/>
      <c r="E55" s="2393" t="s">
        <v>2195</v>
      </c>
      <c r="F55" s="2394"/>
      <c r="G55" s="2395"/>
    </row>
    <row r="56" spans="1:7">
      <c r="A56" s="2404" t="s">
        <v>2196</v>
      </c>
      <c r="B56" s="2382"/>
      <c r="C56" s="2404" t="s">
        <v>2197</v>
      </c>
      <c r="D56" s="2382"/>
      <c r="E56" s="2404" t="s">
        <v>2198</v>
      </c>
      <c r="F56" s="2381"/>
      <c r="G56" s="2382"/>
    </row>
    <row r="57" spans="1:7">
      <c r="A57" s="2405" t="s">
        <v>2199</v>
      </c>
      <c r="B57" s="2406"/>
      <c r="C57" s="2404" t="s">
        <v>2200</v>
      </c>
      <c r="D57" s="2382"/>
      <c r="E57" s="2404" t="s">
        <v>2201</v>
      </c>
      <c r="F57" s="2381"/>
      <c r="G57" s="2382"/>
    </row>
    <row r="58" spans="1:7">
      <c r="A58" s="883"/>
      <c r="B58" s="889"/>
      <c r="C58" s="883"/>
      <c r="D58" s="889"/>
      <c r="E58" s="883"/>
      <c r="F58" s="885"/>
      <c r="G58" s="889"/>
    </row>
    <row r="59" spans="1:7">
      <c r="A59" s="883"/>
      <c r="B59" s="889"/>
      <c r="C59" s="883"/>
      <c r="D59" s="889"/>
      <c r="E59" s="2393" t="s">
        <v>2202</v>
      </c>
      <c r="F59" s="2394"/>
      <c r="G59" s="2395"/>
    </row>
    <row r="60" spans="1:7">
      <c r="A60" s="2396" t="s">
        <v>2203</v>
      </c>
      <c r="B60" s="2397"/>
      <c r="C60" s="894" t="s">
        <v>2204</v>
      </c>
      <c r="D60" s="895"/>
      <c r="E60" s="2396" t="s">
        <v>2205</v>
      </c>
      <c r="F60" s="2398"/>
      <c r="G60" s="2397"/>
    </row>
    <row r="61" spans="1:7">
      <c r="A61" s="2399" t="s">
        <v>2206</v>
      </c>
      <c r="B61" s="2400"/>
      <c r="C61" s="2400"/>
      <c r="D61" s="2400"/>
      <c r="E61" s="2400"/>
      <c r="F61" s="2400"/>
      <c r="G61" s="2401"/>
    </row>
    <row r="62" spans="1:7">
      <c r="A62" s="883"/>
      <c r="B62" s="885"/>
      <c r="C62" s="885"/>
      <c r="D62" s="2381" t="s">
        <v>2207</v>
      </c>
      <c r="E62" s="2381"/>
      <c r="F62" s="2381"/>
      <c r="G62" s="2382"/>
    </row>
    <row r="63" spans="1:7">
      <c r="A63" s="2402" t="s">
        <v>2208</v>
      </c>
      <c r="B63" s="2403"/>
      <c r="C63" s="885"/>
      <c r="D63" s="2381" t="s">
        <v>2209</v>
      </c>
      <c r="E63" s="2381"/>
      <c r="F63" s="2381"/>
      <c r="G63" s="2382"/>
    </row>
    <row r="64" spans="1:7">
      <c r="A64" s="896"/>
      <c r="B64" s="885"/>
      <c r="C64" s="885"/>
      <c r="D64" s="2381" t="s">
        <v>2210</v>
      </c>
      <c r="E64" s="2381"/>
      <c r="F64" s="2381"/>
      <c r="G64" s="2382"/>
    </row>
    <row r="65" spans="1:7" ht="17.399999999999999">
      <c r="A65" s="896"/>
      <c r="B65" s="897"/>
      <c r="C65" s="897"/>
      <c r="D65" s="885"/>
      <c r="E65" s="885"/>
      <c r="F65" s="885"/>
      <c r="G65" s="889"/>
    </row>
    <row r="66" spans="1:7">
      <c r="A66" s="898"/>
      <c r="B66" s="899"/>
      <c r="C66" s="899"/>
      <c r="D66" s="899" t="s">
        <v>2211</v>
      </c>
      <c r="E66" s="899" t="s">
        <v>2212</v>
      </c>
      <c r="F66" s="2383" t="s">
        <v>2213</v>
      </c>
      <c r="G66" s="2384"/>
    </row>
  </sheetData>
  <sheetProtection password="87C9" sheet="1" objects="1" scenarios="1" selectLockedCells="1"/>
  <protectedRanges>
    <protectedRange sqref="G38:G41" name="Range7"/>
    <protectedRange sqref="C15:G15" name="Range5"/>
    <protectedRange sqref="J6:N6" name="Range3"/>
    <protectedRange sqref="C4" name="Range1"/>
    <protectedRange sqref="F6:G6" name="Range2"/>
    <protectedRange sqref="A9:E13" name="Range4"/>
    <protectedRange sqref="A39:C41" name="Range6"/>
  </protectedRanges>
  <mergeCells count="77">
    <mergeCell ref="A1:G1"/>
    <mergeCell ref="A2:G2"/>
    <mergeCell ref="A3:G3"/>
    <mergeCell ref="A4:B4"/>
    <mergeCell ref="D4:E4"/>
    <mergeCell ref="F4:G4"/>
    <mergeCell ref="A5:B5"/>
    <mergeCell ref="C5:D5"/>
    <mergeCell ref="E5:G5"/>
    <mergeCell ref="A6:B6"/>
    <mergeCell ref="C6:D6"/>
    <mergeCell ref="F6:G6"/>
    <mergeCell ref="A25:G25"/>
    <mergeCell ref="C7:E7"/>
    <mergeCell ref="F7:G7"/>
    <mergeCell ref="C15:G15"/>
    <mergeCell ref="D17:F17"/>
    <mergeCell ref="D18:F18"/>
    <mergeCell ref="D19:F19"/>
    <mergeCell ref="A20:G20"/>
    <mergeCell ref="A21:G21"/>
    <mergeCell ref="A22:G22"/>
    <mergeCell ref="A23:G23"/>
    <mergeCell ref="A24:G24"/>
    <mergeCell ref="A38:C38"/>
    <mergeCell ref="D38:F38"/>
    <mergeCell ref="D27:F27"/>
    <mergeCell ref="D28:F28"/>
    <mergeCell ref="D29:F29"/>
    <mergeCell ref="A30:G30"/>
    <mergeCell ref="A31:G31"/>
    <mergeCell ref="A32:G32"/>
    <mergeCell ref="A33:G33"/>
    <mergeCell ref="A34:G34"/>
    <mergeCell ref="A35:G35"/>
    <mergeCell ref="A36:G36"/>
    <mergeCell ref="A37:G37"/>
    <mergeCell ref="A39:C41"/>
    <mergeCell ref="D39:F39"/>
    <mergeCell ref="D40:F40"/>
    <mergeCell ref="D41:F41"/>
    <mergeCell ref="A42:C42"/>
    <mergeCell ref="D42:G42"/>
    <mergeCell ref="A49:C49"/>
    <mergeCell ref="A50:C50"/>
    <mergeCell ref="E51:G51"/>
    <mergeCell ref="E52:G52"/>
    <mergeCell ref="A43:C43"/>
    <mergeCell ref="D43:G43"/>
    <mergeCell ref="D44:G44"/>
    <mergeCell ref="A45:C45"/>
    <mergeCell ref="D45:G45"/>
    <mergeCell ref="D46:G46"/>
    <mergeCell ref="D64:G64"/>
    <mergeCell ref="F66:G66"/>
    <mergeCell ref="A57:B57"/>
    <mergeCell ref="C57:D57"/>
    <mergeCell ref="E57:G57"/>
    <mergeCell ref="E59:G59"/>
    <mergeCell ref="A60:B60"/>
    <mergeCell ref="E60:G60"/>
    <mergeCell ref="K5:M5"/>
    <mergeCell ref="J6:N6"/>
    <mergeCell ref="A61:G61"/>
    <mergeCell ref="D62:G62"/>
    <mergeCell ref="A63:B63"/>
    <mergeCell ref="D63:G63"/>
    <mergeCell ref="A53:B53"/>
    <mergeCell ref="E53:G53"/>
    <mergeCell ref="A55:B55"/>
    <mergeCell ref="C55:D55"/>
    <mergeCell ref="E55:G55"/>
    <mergeCell ref="A56:B56"/>
    <mergeCell ref="C56:D56"/>
    <mergeCell ref="E56:G56"/>
    <mergeCell ref="A47:G47"/>
    <mergeCell ref="A48:C48"/>
  </mergeCells>
  <pageMargins left="0.25" right="0.25" top="0.92" bottom="1.6" header="0.3" footer="0.3"/>
  <pageSetup paperSize="9" scale="91" fitToHeight="2" orientation="portrait" blackAndWhite="1" verticalDpi="0" r:id="rId1"/>
  <drawing r:id="rId2"/>
  <legacyDrawing r:id="rId3"/>
</worksheet>
</file>

<file path=xl/worksheets/sheet96.xml><?xml version="1.0" encoding="utf-8"?>
<worksheet xmlns="http://schemas.openxmlformats.org/spreadsheetml/2006/main" xmlns:r="http://schemas.openxmlformats.org/officeDocument/2006/relationships">
  <sheetPr codeName="Sheet98"/>
  <dimension ref="A1:O44"/>
  <sheetViews>
    <sheetView showGridLines="0" showRowColHeaders="0" workbookViewId="0">
      <selection activeCell="G6" sqref="G6"/>
    </sheetView>
  </sheetViews>
  <sheetFormatPr defaultRowHeight="14.4"/>
  <cols>
    <col min="1" max="1" width="10.33203125" customWidth="1"/>
    <col min="9" max="9" width="12.109375" customWidth="1"/>
  </cols>
  <sheetData>
    <row r="1" spans="1:9">
      <c r="A1" s="3"/>
      <c r="B1" s="3"/>
      <c r="C1" s="3"/>
      <c r="D1" s="3"/>
      <c r="E1" s="3"/>
      <c r="F1" s="3"/>
      <c r="G1" s="3"/>
      <c r="H1" s="3"/>
      <c r="I1" s="3"/>
    </row>
    <row r="2" spans="1:9">
      <c r="A2" s="3"/>
      <c r="B2" s="3"/>
      <c r="C2" s="3"/>
      <c r="D2" s="3"/>
      <c r="E2" s="3"/>
      <c r="F2" s="3"/>
      <c r="G2" s="3"/>
      <c r="H2" s="3"/>
      <c r="I2" s="3"/>
    </row>
    <row r="3" spans="1:9">
      <c r="A3" s="3"/>
      <c r="B3" s="3"/>
      <c r="C3" s="3"/>
      <c r="D3" s="3"/>
      <c r="E3" s="3"/>
      <c r="F3" s="3"/>
      <c r="G3" s="3"/>
      <c r="H3" s="3"/>
      <c r="I3" s="3"/>
    </row>
    <row r="4" spans="1:9">
      <c r="A4" s="3"/>
      <c r="B4" s="3"/>
      <c r="C4" s="3"/>
      <c r="D4" s="3"/>
      <c r="E4" s="3"/>
      <c r="F4" s="3"/>
      <c r="G4" s="3"/>
      <c r="H4" s="3"/>
      <c r="I4" s="3"/>
    </row>
    <row r="5" spans="1:9">
      <c r="A5" s="3"/>
      <c r="B5" s="3"/>
      <c r="C5" s="3"/>
      <c r="D5" s="3"/>
      <c r="E5" s="3"/>
      <c r="F5" s="3"/>
      <c r="G5" s="3"/>
      <c r="H5" s="3"/>
      <c r="I5" s="3"/>
    </row>
    <row r="6" spans="1:9">
      <c r="A6" s="3"/>
      <c r="B6" s="3"/>
      <c r="C6" s="3"/>
      <c r="D6" s="3"/>
      <c r="E6" s="3"/>
      <c r="F6" s="3"/>
      <c r="G6" s="3"/>
      <c r="H6" s="3"/>
      <c r="I6" s="3"/>
    </row>
    <row r="7" spans="1:9">
      <c r="A7" s="3"/>
      <c r="B7" s="3"/>
      <c r="C7" s="3"/>
      <c r="D7" s="3"/>
      <c r="E7" s="3"/>
      <c r="F7" s="3"/>
      <c r="G7" s="3"/>
      <c r="H7" s="3"/>
      <c r="I7" s="3"/>
    </row>
    <row r="8" spans="1:9">
      <c r="A8" s="3"/>
      <c r="B8" s="3"/>
      <c r="C8" s="3"/>
      <c r="D8" s="3"/>
      <c r="E8" s="3"/>
      <c r="F8" s="3"/>
      <c r="G8" s="3"/>
      <c r="H8" s="3"/>
      <c r="I8" s="3"/>
    </row>
    <row r="9" spans="1:9">
      <c r="A9" s="3"/>
      <c r="B9" s="3"/>
      <c r="C9" s="3"/>
      <c r="D9" s="3"/>
      <c r="E9" s="3"/>
      <c r="F9" s="3"/>
      <c r="G9" s="3"/>
      <c r="H9" s="3"/>
      <c r="I9" s="3"/>
    </row>
    <row r="10" spans="1:9">
      <c r="A10" s="3"/>
      <c r="B10" s="3"/>
      <c r="C10" s="3"/>
      <c r="D10" s="3"/>
      <c r="E10" s="3"/>
      <c r="F10" s="3"/>
      <c r="G10" s="3"/>
      <c r="H10" s="3"/>
      <c r="I10" s="3"/>
    </row>
    <row r="11" spans="1:9">
      <c r="A11" s="3"/>
      <c r="B11" s="3"/>
      <c r="C11" s="3"/>
      <c r="D11" s="3"/>
      <c r="E11" s="3"/>
      <c r="F11" s="3"/>
      <c r="G11" s="3"/>
      <c r="H11" s="3"/>
      <c r="I11" s="3"/>
    </row>
    <row r="12" spans="1:9">
      <c r="A12" s="3"/>
      <c r="B12" s="3"/>
      <c r="C12" s="3"/>
      <c r="D12" s="3"/>
      <c r="E12" s="3"/>
      <c r="F12" s="3"/>
      <c r="G12" s="3"/>
      <c r="H12" s="3"/>
      <c r="I12" s="3"/>
    </row>
    <row r="13" spans="1:9">
      <c r="A13" s="3"/>
      <c r="B13" s="3"/>
      <c r="C13" s="3"/>
      <c r="D13" s="3"/>
      <c r="E13" s="3"/>
      <c r="F13" s="3"/>
      <c r="G13" s="3"/>
      <c r="H13" s="3"/>
      <c r="I13" s="3"/>
    </row>
    <row r="14" spans="1:9">
      <c r="A14" s="3"/>
      <c r="B14" s="3"/>
      <c r="C14" s="3"/>
      <c r="D14" s="3"/>
      <c r="E14" s="3"/>
      <c r="F14" s="3"/>
      <c r="G14" s="3"/>
      <c r="H14" s="3"/>
      <c r="I14" s="3"/>
    </row>
    <row r="15" spans="1:9">
      <c r="A15" s="3"/>
      <c r="B15" s="3"/>
      <c r="C15" s="3"/>
      <c r="D15" s="3"/>
      <c r="E15" s="3"/>
      <c r="F15" s="3"/>
      <c r="G15" s="3"/>
      <c r="H15" s="3"/>
      <c r="I15" s="3"/>
    </row>
    <row r="16" spans="1:9">
      <c r="A16" s="3"/>
      <c r="B16" s="3"/>
      <c r="C16" s="3"/>
      <c r="D16" s="3"/>
      <c r="E16" s="3"/>
      <c r="F16" s="3"/>
      <c r="G16" s="3"/>
      <c r="H16" s="3"/>
      <c r="I16" s="3"/>
    </row>
    <row r="17" spans="1:15">
      <c r="A17" s="3"/>
      <c r="B17" s="3"/>
      <c r="C17" s="3"/>
      <c r="D17" s="3"/>
      <c r="E17" s="3"/>
      <c r="F17" s="3"/>
      <c r="G17" s="3"/>
      <c r="H17" s="3"/>
      <c r="I17" s="3"/>
    </row>
    <row r="18" spans="1:15">
      <c r="A18" s="3"/>
      <c r="B18" s="3"/>
      <c r="C18" s="3"/>
      <c r="D18" s="3"/>
      <c r="E18" s="3"/>
      <c r="F18" s="3"/>
      <c r="G18" s="3"/>
      <c r="H18" s="3"/>
      <c r="I18" s="3"/>
    </row>
    <row r="19" spans="1:15">
      <c r="A19" s="3"/>
      <c r="B19" s="3"/>
      <c r="C19" s="3"/>
      <c r="D19" s="3"/>
      <c r="E19" s="3"/>
      <c r="F19" s="3"/>
      <c r="G19" s="3"/>
      <c r="H19" s="3"/>
      <c r="I19" s="3"/>
    </row>
    <row r="20" spans="1:15">
      <c r="A20" s="3"/>
      <c r="B20" s="3"/>
      <c r="C20" s="3"/>
      <c r="D20" s="3"/>
      <c r="E20" s="3"/>
      <c r="F20" s="3"/>
      <c r="G20" s="3"/>
      <c r="H20" s="3"/>
      <c r="I20" s="3"/>
    </row>
    <row r="21" spans="1:15" ht="21">
      <c r="A21" s="3"/>
      <c r="B21" s="3"/>
      <c r="C21" s="3"/>
      <c r="D21" s="1734" t="s">
        <v>2255</v>
      </c>
      <c r="E21" s="1734"/>
      <c r="F21" s="1734"/>
      <c r="G21" s="3"/>
      <c r="H21" s="3"/>
      <c r="I21" s="3"/>
    </row>
    <row r="22" spans="1:15" ht="62.25" customHeight="1">
      <c r="A22" s="2510" t="s">
        <v>2673</v>
      </c>
      <c r="B22" s="2510"/>
      <c r="C22" s="2510"/>
      <c r="D22" s="2510"/>
      <c r="E22" s="2510"/>
      <c r="F22" s="2510"/>
      <c r="G22" s="2510"/>
      <c r="H22" s="2510"/>
      <c r="I22" s="2510"/>
      <c r="M22" s="2506" t="s">
        <v>1524</v>
      </c>
      <c r="N22" s="2507"/>
      <c r="O22" s="2508"/>
    </row>
    <row r="23" spans="1:15" ht="21">
      <c r="A23" s="3"/>
      <c r="B23" s="904" t="s">
        <v>2249</v>
      </c>
      <c r="C23" s="1951" t="str">
        <f>(INDEX(EmpDetail!$B$4:$B$103,MATCH(ChildDeclr!$N$23,EmpDetail!$A$4:$A$103,0)))</f>
        <v>egsUnz dqekj tkV</v>
      </c>
      <c r="D23" s="1951"/>
      <c r="E23" s="1951"/>
      <c r="F23" s="519" t="s">
        <v>2250</v>
      </c>
      <c r="G23" s="2518" t="str">
        <f>(INDEX(EmpDetail!$C$4:$C$103,MATCH(ChildDeclr!$N$23,EmpDetail!$A$4:$A$103,0)))</f>
        <v>शारीरिक शिक्षक</v>
      </c>
      <c r="H23" s="2518"/>
      <c r="I23" s="2518"/>
      <c r="N23" s="834">
        <v>10</v>
      </c>
    </row>
    <row r="24" spans="1:15" ht="18">
      <c r="A24" s="2519" t="s">
        <v>2248</v>
      </c>
      <c r="B24" s="2519"/>
      <c r="C24" s="2519"/>
      <c r="D24" s="2511" t="str">
        <f>(INDEX(EmpDetail!$D$4:$D$103,MATCH(ChildDeclr!$N$23,EmpDetail!$A$4:$A$103,0)))</f>
        <v>राउमावि चौगाई</v>
      </c>
      <c r="E24" s="2511"/>
      <c r="F24" s="2511"/>
      <c r="G24" s="2511"/>
      <c r="H24" s="2511"/>
      <c r="I24" s="2511"/>
    </row>
    <row r="25" spans="1:15" ht="18">
      <c r="A25" s="1951" t="s">
        <v>2672</v>
      </c>
      <c r="B25" s="1951"/>
      <c r="C25" s="1951"/>
      <c r="D25" s="1951"/>
      <c r="E25" s="519"/>
      <c r="F25" s="3"/>
      <c r="G25" s="519"/>
      <c r="H25" s="519"/>
      <c r="I25" s="519"/>
    </row>
    <row r="26" spans="1:15" ht="18">
      <c r="A26" s="2520" t="s">
        <v>2251</v>
      </c>
      <c r="B26" s="2520"/>
      <c r="C26" s="2520"/>
      <c r="D26" s="2520"/>
      <c r="E26" s="2520"/>
      <c r="F26" s="2520"/>
      <c r="G26" s="2520"/>
      <c r="H26" s="901">
        <v>3</v>
      </c>
      <c r="I26" s="519" t="s">
        <v>2252</v>
      </c>
    </row>
    <row r="27" spans="1:15" ht="18">
      <c r="A27" s="905" t="s">
        <v>2241</v>
      </c>
      <c r="B27" s="2509" t="s">
        <v>2242</v>
      </c>
      <c r="C27" s="2509"/>
      <c r="D27" s="2509"/>
      <c r="E27" s="2509"/>
      <c r="F27" s="2509"/>
      <c r="G27" s="2509" t="s">
        <v>2243</v>
      </c>
      <c r="H27" s="2509"/>
      <c r="I27" s="2509"/>
    </row>
    <row r="28" spans="1:15" ht="18">
      <c r="A28" s="902">
        <v>1</v>
      </c>
      <c r="B28" s="2512" t="s">
        <v>2244</v>
      </c>
      <c r="C28" s="2512"/>
      <c r="D28" s="2512"/>
      <c r="E28" s="2512"/>
      <c r="F28" s="2512"/>
      <c r="G28" s="2513">
        <v>31678</v>
      </c>
      <c r="H28" s="2513"/>
      <c r="I28" s="2513"/>
    </row>
    <row r="29" spans="1:15" ht="18">
      <c r="A29" s="902">
        <v>2</v>
      </c>
      <c r="B29" s="2512" t="s">
        <v>2244</v>
      </c>
      <c r="C29" s="2512"/>
      <c r="D29" s="2512"/>
      <c r="E29" s="2512"/>
      <c r="F29" s="2512"/>
      <c r="G29" s="2513">
        <v>31679</v>
      </c>
      <c r="H29" s="2513"/>
      <c r="I29" s="2513"/>
    </row>
    <row r="30" spans="1:15" ht="18">
      <c r="A30" s="902">
        <v>3</v>
      </c>
      <c r="B30" s="2512" t="s">
        <v>2244</v>
      </c>
      <c r="C30" s="2512"/>
      <c r="D30" s="2512"/>
      <c r="E30" s="2512"/>
      <c r="F30" s="2512"/>
      <c r="G30" s="2513">
        <v>31679</v>
      </c>
      <c r="H30" s="2513"/>
      <c r="I30" s="2513"/>
    </row>
    <row r="31" spans="1:15" ht="19.2">
      <c r="A31" s="906" t="s">
        <v>2245</v>
      </c>
      <c r="B31" s="906"/>
      <c r="C31" s="906"/>
      <c r="D31" s="906"/>
      <c r="E31" s="906"/>
      <c r="F31" s="906"/>
      <c r="G31" s="906"/>
      <c r="H31" s="906"/>
      <c r="I31" s="906"/>
    </row>
    <row r="32" spans="1:15" ht="18">
      <c r="A32" s="2520" t="s">
        <v>2253</v>
      </c>
      <c r="B32" s="2520"/>
      <c r="C32" s="2520"/>
      <c r="D32" s="2520"/>
      <c r="E32" s="2520"/>
      <c r="F32" s="2520"/>
      <c r="G32" s="2520"/>
      <c r="H32" s="903">
        <v>3</v>
      </c>
      <c r="I32" s="519" t="s">
        <v>951</v>
      </c>
    </row>
    <row r="33" spans="1:9" ht="18">
      <c r="A33" s="905" t="s">
        <v>2241</v>
      </c>
      <c r="B33" s="2509" t="s">
        <v>2242</v>
      </c>
      <c r="C33" s="2509"/>
      <c r="D33" s="2509"/>
      <c r="E33" s="2509"/>
      <c r="F33" s="2509"/>
      <c r="G33" s="2509" t="s">
        <v>2243</v>
      </c>
      <c r="H33" s="2509"/>
      <c r="I33" s="2509"/>
    </row>
    <row r="34" spans="1:9" ht="18">
      <c r="A34" s="902">
        <v>1</v>
      </c>
      <c r="B34" s="2512" t="s">
        <v>2244</v>
      </c>
      <c r="C34" s="2512"/>
      <c r="D34" s="2512"/>
      <c r="E34" s="2512"/>
      <c r="F34" s="2512"/>
      <c r="G34" s="2513">
        <v>31678</v>
      </c>
      <c r="H34" s="2513"/>
      <c r="I34" s="2513"/>
    </row>
    <row r="35" spans="1:9" ht="18">
      <c r="A35" s="902">
        <v>2</v>
      </c>
      <c r="B35" s="2512" t="s">
        <v>2244</v>
      </c>
      <c r="C35" s="2512"/>
      <c r="D35" s="2512"/>
      <c r="E35" s="2512"/>
      <c r="F35" s="2512"/>
      <c r="G35" s="2513">
        <v>31679</v>
      </c>
      <c r="H35" s="2513"/>
      <c r="I35" s="2513"/>
    </row>
    <row r="36" spans="1:9" ht="18">
      <c r="A36" s="902">
        <v>3</v>
      </c>
      <c r="B36" s="2512" t="s">
        <v>2244</v>
      </c>
      <c r="C36" s="2512"/>
      <c r="D36" s="2512"/>
      <c r="E36" s="2512"/>
      <c r="F36" s="2512"/>
      <c r="G36" s="2513">
        <v>31679</v>
      </c>
      <c r="H36" s="2513"/>
      <c r="I36" s="2513"/>
    </row>
    <row r="37" spans="1:9" ht="18">
      <c r="A37" s="519" t="s">
        <v>2246</v>
      </c>
      <c r="B37" s="2516">
        <v>44105</v>
      </c>
      <c r="C37" s="2516"/>
      <c r="D37" s="519"/>
      <c r="E37" s="519"/>
      <c r="F37" s="519"/>
      <c r="G37" s="519"/>
      <c r="H37" s="519"/>
      <c r="I37" s="519"/>
    </row>
    <row r="38" spans="1:9" ht="21">
      <c r="A38" s="655"/>
      <c r="B38" s="3"/>
      <c r="C38" s="3"/>
      <c r="D38" s="3"/>
      <c r="E38" s="3"/>
      <c r="F38" s="2233" t="s">
        <v>1392</v>
      </c>
      <c r="G38" s="2233"/>
      <c r="H38" s="2233"/>
      <c r="I38" s="3"/>
    </row>
    <row r="39" spans="1:9" ht="8.25" customHeight="1">
      <c r="A39" s="655"/>
      <c r="B39" s="3"/>
      <c r="C39" s="3"/>
      <c r="D39" s="3"/>
      <c r="E39" s="3"/>
      <c r="F39" s="746"/>
      <c r="G39" s="746"/>
      <c r="H39" s="746"/>
      <c r="I39" s="3"/>
    </row>
    <row r="40" spans="1:9" ht="18">
      <c r="A40" s="3"/>
      <c r="B40" s="519"/>
      <c r="C40" s="3"/>
      <c r="D40" s="519"/>
      <c r="E40" s="519" t="s">
        <v>2254</v>
      </c>
      <c r="F40" s="2169" t="str">
        <f>C23</f>
        <v>egsUnz dqekj tkV</v>
      </c>
      <c r="G40" s="2169"/>
      <c r="H40" s="2169"/>
      <c r="I40" s="519"/>
    </row>
    <row r="41" spans="1:9" ht="18">
      <c r="A41" s="3"/>
      <c r="B41" s="519"/>
      <c r="C41" s="3"/>
      <c r="D41" s="3"/>
      <c r="E41" s="519" t="s">
        <v>2250</v>
      </c>
      <c r="F41" s="1953" t="str">
        <f>G23</f>
        <v>शारीरिक शिक्षक</v>
      </c>
      <c r="G41" s="1953"/>
      <c r="H41" s="1953"/>
      <c r="I41" s="519"/>
    </row>
    <row r="42" spans="1:9" ht="16.5" customHeight="1">
      <c r="A42" s="2517"/>
      <c r="B42" s="2517"/>
      <c r="C42" s="2517"/>
      <c r="D42" s="2515" t="s">
        <v>2256</v>
      </c>
      <c r="E42" s="2515"/>
      <c r="F42" s="2514" t="str">
        <f>D24</f>
        <v>राउमावि चौगाई</v>
      </c>
      <c r="G42" s="2514"/>
      <c r="H42" s="2514"/>
      <c r="I42" s="2514"/>
    </row>
    <row r="43" spans="1:9" ht="18">
      <c r="A43" s="3"/>
      <c r="B43" s="519"/>
      <c r="C43" s="519"/>
      <c r="D43" s="519"/>
      <c r="E43" s="519"/>
      <c r="F43" s="519"/>
      <c r="G43" s="519"/>
      <c r="H43" s="519"/>
      <c r="I43" s="519"/>
    </row>
    <row r="44" spans="1:9" ht="18">
      <c r="A44" s="1951" t="s">
        <v>2247</v>
      </c>
      <c r="B44" s="1951"/>
      <c r="C44" s="1951"/>
      <c r="D44" s="3"/>
      <c r="E44" s="3"/>
      <c r="F44" s="3"/>
      <c r="G44" s="3"/>
      <c r="H44" s="3"/>
      <c r="I44" s="3"/>
    </row>
  </sheetData>
  <sheetProtection password="87C9" sheet="1" objects="1" scenarios="1"/>
  <protectedRanges>
    <protectedRange sqref="B37:C37" name="Range6"/>
    <protectedRange sqref="H32" name="Range4"/>
    <protectedRange sqref="H26" name="Range2"/>
    <protectedRange sqref="N23" name="Range1"/>
    <protectedRange sqref="A28:I30" name="Range3"/>
    <protectedRange sqref="A34:I36" name="Range5"/>
  </protectedRanges>
  <mergeCells count="34">
    <mergeCell ref="A44:C44"/>
    <mergeCell ref="C23:E23"/>
    <mergeCell ref="G23:I23"/>
    <mergeCell ref="A24:C24"/>
    <mergeCell ref="A26:G26"/>
    <mergeCell ref="A32:G32"/>
    <mergeCell ref="B34:F34"/>
    <mergeCell ref="G34:I34"/>
    <mergeCell ref="B35:F35"/>
    <mergeCell ref="G35:I35"/>
    <mergeCell ref="B36:F36"/>
    <mergeCell ref="G36:I36"/>
    <mergeCell ref="B29:F29"/>
    <mergeCell ref="G29:I29"/>
    <mergeCell ref="B30:F30"/>
    <mergeCell ref="G30:I30"/>
    <mergeCell ref="F42:I42"/>
    <mergeCell ref="D42:E42"/>
    <mergeCell ref="B37:C37"/>
    <mergeCell ref="F38:H38"/>
    <mergeCell ref="A42:C42"/>
    <mergeCell ref="M22:O22"/>
    <mergeCell ref="F40:H40"/>
    <mergeCell ref="F41:H41"/>
    <mergeCell ref="D21:F21"/>
    <mergeCell ref="A25:D25"/>
    <mergeCell ref="B33:F33"/>
    <mergeCell ref="G33:I33"/>
    <mergeCell ref="A22:I22"/>
    <mergeCell ref="D24:I24"/>
    <mergeCell ref="B27:F27"/>
    <mergeCell ref="G27:I27"/>
    <mergeCell ref="B28:F28"/>
    <mergeCell ref="G28:I28"/>
  </mergeCells>
  <pageMargins left="0.9" right="0.25" top="0.34" bottom="0.38" header="0.3" footer="0.3"/>
  <pageSetup paperSize="9" orientation="portrait" blackAndWhite="1" verticalDpi="0" r:id="rId1"/>
  <drawing r:id="rId2"/>
</worksheet>
</file>

<file path=xl/worksheets/sheet97.xml><?xml version="1.0" encoding="utf-8"?>
<worksheet xmlns="http://schemas.openxmlformats.org/spreadsheetml/2006/main" xmlns:r="http://schemas.openxmlformats.org/officeDocument/2006/relationships">
  <sheetPr codeName="Sheet99">
    <pageSetUpPr fitToPage="1"/>
  </sheetPr>
  <dimension ref="A1:M52"/>
  <sheetViews>
    <sheetView showGridLines="0" showRowColHeaders="0" workbookViewId="0">
      <selection activeCell="B9" sqref="B9"/>
    </sheetView>
  </sheetViews>
  <sheetFormatPr defaultRowHeight="14.4"/>
  <cols>
    <col min="1" max="1" width="5.5546875" customWidth="1"/>
    <col min="2" max="2" width="15.33203125" customWidth="1"/>
    <col min="3" max="3" width="12.33203125" customWidth="1"/>
    <col min="5" max="5" width="14.44140625" customWidth="1"/>
    <col min="6" max="6" width="12.88671875" customWidth="1"/>
    <col min="8" max="8" width="14" customWidth="1"/>
    <col min="9" max="9" width="12.88671875" customWidth="1"/>
    <col min="10" max="10" width="6.88671875" customWidth="1"/>
    <col min="11" max="11" width="10.44140625" customWidth="1"/>
    <col min="12" max="12" width="12.33203125" customWidth="1"/>
    <col min="13" max="13" width="12.6640625" customWidth="1"/>
  </cols>
  <sheetData>
    <row r="1" spans="1:13" ht="22.8">
      <c r="A1" s="2536" t="str">
        <f>Master!G2&amp;Master!H2</f>
        <v>कार्यालय&amp;राजकीय उच्च माध्यमिक विद्यालय ]चौगाई]टोंक</v>
      </c>
      <c r="B1" s="2537"/>
      <c r="C1" s="2537"/>
      <c r="D1" s="2537"/>
      <c r="E1" s="2537"/>
      <c r="F1" s="2537"/>
      <c r="G1" s="2537"/>
      <c r="H1" s="2537"/>
      <c r="I1" s="2537"/>
      <c r="J1" s="2537"/>
      <c r="K1" s="2537"/>
      <c r="L1" s="2537"/>
      <c r="M1" s="2538"/>
    </row>
    <row r="2" spans="1:13" s="738" customFormat="1" ht="15.6">
      <c r="A2" s="2531" t="s">
        <v>283</v>
      </c>
      <c r="B2" s="2532"/>
      <c r="C2" s="2535" t="str">
        <f>Master!H3&amp;Master!I3&amp;Master!J3&amp;Master!E3&amp;"/"</f>
        <v>राउमावि/चौगाई/संस्था/2021-22/</v>
      </c>
      <c r="D2" s="2535"/>
      <c r="E2" s="2535"/>
      <c r="F2" s="2535"/>
      <c r="G2" s="2535"/>
      <c r="H2" s="246"/>
      <c r="I2" s="246"/>
      <c r="J2" s="246"/>
      <c r="K2" s="246" t="s">
        <v>2281</v>
      </c>
      <c r="L2" s="2533">
        <f ca="1">TODAY()</f>
        <v>44369</v>
      </c>
      <c r="M2" s="2534"/>
    </row>
    <row r="3" spans="1:13" ht="22.8">
      <c r="A3" s="2539" t="s">
        <v>2282</v>
      </c>
      <c r="B3" s="2539"/>
      <c r="C3" s="2539"/>
      <c r="D3" s="2539"/>
      <c r="E3" s="2539"/>
      <c r="F3" s="2539"/>
      <c r="G3" s="2539"/>
      <c r="H3" s="2539"/>
      <c r="I3" s="2539"/>
      <c r="J3" s="2539"/>
      <c r="K3" s="2539"/>
      <c r="L3" s="2539"/>
      <c r="M3" s="2539"/>
    </row>
    <row r="4" spans="1:13" ht="18">
      <c r="A4" s="2529" t="s">
        <v>2215</v>
      </c>
      <c r="B4" s="2530"/>
      <c r="C4" s="2521" t="s">
        <v>2283</v>
      </c>
      <c r="D4" s="2521"/>
      <c r="E4" s="907" t="s">
        <v>2280</v>
      </c>
      <c r="F4" s="2540" t="s">
        <v>2257</v>
      </c>
      <c r="G4" s="2540"/>
      <c r="H4" s="2524"/>
      <c r="I4" s="2524"/>
      <c r="J4" s="2524"/>
      <c r="K4" s="908"/>
      <c r="L4" s="2522"/>
      <c r="M4" s="2523"/>
    </row>
    <row r="5" spans="1:13" ht="29.25" customHeight="1">
      <c r="A5" s="2525" t="s">
        <v>0</v>
      </c>
      <c r="B5" s="2073" t="s">
        <v>2258</v>
      </c>
      <c r="C5" s="2073"/>
      <c r="D5" s="2073"/>
      <c r="E5" s="2073" t="s">
        <v>2259</v>
      </c>
      <c r="F5" s="2073"/>
      <c r="G5" s="2073"/>
      <c r="H5" s="2073" t="s">
        <v>2260</v>
      </c>
      <c r="I5" s="2073"/>
      <c r="J5" s="2073"/>
      <c r="K5" s="2525" t="s">
        <v>2261</v>
      </c>
      <c r="L5" s="2525" t="s">
        <v>2262</v>
      </c>
      <c r="M5" s="2527" t="s">
        <v>2263</v>
      </c>
    </row>
    <row r="6" spans="1:13" ht="18">
      <c r="A6" s="2526"/>
      <c r="B6" s="743" t="s">
        <v>2264</v>
      </c>
      <c r="C6" s="743" t="s">
        <v>64</v>
      </c>
      <c r="D6" s="743" t="s">
        <v>2265</v>
      </c>
      <c r="E6" s="743" t="s">
        <v>2264</v>
      </c>
      <c r="F6" s="743" t="s">
        <v>64</v>
      </c>
      <c r="G6" s="743" t="s">
        <v>2266</v>
      </c>
      <c r="H6" s="737" t="s">
        <v>2264</v>
      </c>
      <c r="I6" s="743" t="s">
        <v>64</v>
      </c>
      <c r="J6" s="743" t="s">
        <v>2267</v>
      </c>
      <c r="K6" s="2526"/>
      <c r="L6" s="2526"/>
      <c r="M6" s="2528"/>
    </row>
    <row r="7" spans="1:13" ht="27.6">
      <c r="A7" s="909">
        <f>IF(B7="","",1)</f>
        <v>1</v>
      </c>
      <c r="B7" s="821" t="s">
        <v>20</v>
      </c>
      <c r="C7" s="821"/>
      <c r="D7" s="570">
        <v>1</v>
      </c>
      <c r="E7" s="919" t="str">
        <f>IF(B7="","",B7)</f>
        <v>प्रधानाचार्य</v>
      </c>
      <c r="F7" s="919" t="str">
        <f>IF(C7="","",C7)</f>
        <v/>
      </c>
      <c r="G7" s="570">
        <v>1</v>
      </c>
      <c r="H7" s="919" t="str">
        <f>IF(E7="","",E7)</f>
        <v>प्रधानाचार्य</v>
      </c>
      <c r="I7" s="919" t="str">
        <f>IF(F7="","",F7)</f>
        <v/>
      </c>
      <c r="J7" s="920">
        <f>D7-G7</f>
        <v>0</v>
      </c>
      <c r="K7" s="917" t="s">
        <v>2284</v>
      </c>
      <c r="L7" s="918">
        <v>0</v>
      </c>
      <c r="M7" s="918">
        <v>0</v>
      </c>
    </row>
    <row r="8" spans="1:13" ht="27.6">
      <c r="A8" s="910">
        <f>IF(B8="","",A7+1)</f>
        <v>2</v>
      </c>
      <c r="B8" s="821" t="s">
        <v>20</v>
      </c>
      <c r="C8" s="821" t="s">
        <v>346</v>
      </c>
      <c r="D8" s="570">
        <v>1</v>
      </c>
      <c r="E8" s="919" t="str">
        <f>IF(B8="","",B8)</f>
        <v>प्रधानाचार्य</v>
      </c>
      <c r="F8" s="919" t="str">
        <f t="shared" ref="F8:F47" si="0">IF(C8="","",C8)</f>
        <v>अंग्रेजी</v>
      </c>
      <c r="G8" s="570">
        <v>1</v>
      </c>
      <c r="H8" s="919" t="str">
        <f t="shared" ref="H8:H47" si="1">IF(E8="","",E8)</f>
        <v>प्रधानाचार्य</v>
      </c>
      <c r="I8" s="919" t="str">
        <f t="shared" ref="I8:I47" si="2">IF(F8="","",F8)</f>
        <v>अंग्रेजी</v>
      </c>
      <c r="J8" s="920">
        <f t="shared" ref="J8:J47" si="3">D8-G8</f>
        <v>0</v>
      </c>
      <c r="K8" s="917" t="s">
        <v>2284</v>
      </c>
      <c r="L8" s="918">
        <v>0</v>
      </c>
      <c r="M8" s="918">
        <v>0</v>
      </c>
    </row>
    <row r="9" spans="1:13" ht="27.6">
      <c r="A9" s="910">
        <f t="shared" ref="A9:A47" si="4">IF(B9="","",A8+1)</f>
        <v>3</v>
      </c>
      <c r="B9" s="821" t="s">
        <v>20</v>
      </c>
      <c r="C9" s="821" t="s">
        <v>346</v>
      </c>
      <c r="D9" s="570">
        <v>1</v>
      </c>
      <c r="E9" s="919" t="str">
        <f t="shared" ref="E9:E47" si="5">IF(B9="","",B9)</f>
        <v>प्रधानाचार्य</v>
      </c>
      <c r="F9" s="919" t="str">
        <f t="shared" si="0"/>
        <v>अंग्रेजी</v>
      </c>
      <c r="G9" s="570">
        <v>1</v>
      </c>
      <c r="H9" s="919" t="str">
        <f t="shared" si="1"/>
        <v>प्रधानाचार्य</v>
      </c>
      <c r="I9" s="919" t="str">
        <f t="shared" si="2"/>
        <v>अंग्रेजी</v>
      </c>
      <c r="J9" s="920">
        <f t="shared" si="3"/>
        <v>0</v>
      </c>
      <c r="K9" s="917" t="s">
        <v>2284</v>
      </c>
      <c r="L9" s="918">
        <v>0</v>
      </c>
      <c r="M9" s="918">
        <v>0</v>
      </c>
    </row>
    <row r="10" spans="1:13" ht="27.6">
      <c r="A10" s="910">
        <f t="shared" si="4"/>
        <v>4</v>
      </c>
      <c r="B10" s="821" t="s">
        <v>20</v>
      </c>
      <c r="C10" s="821" t="s">
        <v>346</v>
      </c>
      <c r="D10" s="570">
        <v>1</v>
      </c>
      <c r="E10" s="919" t="str">
        <f t="shared" si="5"/>
        <v>प्रधानाचार्य</v>
      </c>
      <c r="F10" s="919" t="str">
        <f t="shared" si="0"/>
        <v>अंग्रेजी</v>
      </c>
      <c r="G10" s="570">
        <v>1</v>
      </c>
      <c r="H10" s="919" t="str">
        <f t="shared" si="1"/>
        <v>प्रधानाचार्य</v>
      </c>
      <c r="I10" s="919" t="str">
        <f t="shared" si="2"/>
        <v>अंग्रेजी</v>
      </c>
      <c r="J10" s="920">
        <f t="shared" si="3"/>
        <v>0</v>
      </c>
      <c r="K10" s="917" t="s">
        <v>2284</v>
      </c>
      <c r="L10" s="918">
        <v>0</v>
      </c>
      <c r="M10" s="918">
        <v>0</v>
      </c>
    </row>
    <row r="11" spans="1:13" ht="27.6">
      <c r="A11" s="910">
        <f t="shared" si="4"/>
        <v>5</v>
      </c>
      <c r="B11" s="821" t="s">
        <v>20</v>
      </c>
      <c r="C11" s="821" t="s">
        <v>346</v>
      </c>
      <c r="D11" s="570">
        <v>1</v>
      </c>
      <c r="E11" s="919" t="str">
        <f t="shared" si="5"/>
        <v>प्रधानाचार्य</v>
      </c>
      <c r="F11" s="919" t="str">
        <f t="shared" si="0"/>
        <v>अंग्रेजी</v>
      </c>
      <c r="G11" s="570">
        <v>1</v>
      </c>
      <c r="H11" s="919" t="str">
        <f t="shared" si="1"/>
        <v>प्रधानाचार्य</v>
      </c>
      <c r="I11" s="919" t="str">
        <f t="shared" si="2"/>
        <v>अंग्रेजी</v>
      </c>
      <c r="J11" s="920">
        <f t="shared" si="3"/>
        <v>0</v>
      </c>
      <c r="K11" s="917" t="s">
        <v>2284</v>
      </c>
      <c r="L11" s="918">
        <v>0</v>
      </c>
      <c r="M11" s="918">
        <v>0</v>
      </c>
    </row>
    <row r="12" spans="1:13" ht="27.6">
      <c r="A12" s="910">
        <f t="shared" si="4"/>
        <v>6</v>
      </c>
      <c r="B12" s="821" t="s">
        <v>20</v>
      </c>
      <c r="C12" s="821" t="s">
        <v>346</v>
      </c>
      <c r="D12" s="570">
        <v>1</v>
      </c>
      <c r="E12" s="919" t="str">
        <f t="shared" si="5"/>
        <v>प्रधानाचार्य</v>
      </c>
      <c r="F12" s="919" t="str">
        <f t="shared" si="0"/>
        <v>अंग्रेजी</v>
      </c>
      <c r="G12" s="570">
        <v>1</v>
      </c>
      <c r="H12" s="919" t="str">
        <f t="shared" si="1"/>
        <v>प्रधानाचार्य</v>
      </c>
      <c r="I12" s="919" t="str">
        <f t="shared" si="2"/>
        <v>अंग्रेजी</v>
      </c>
      <c r="J12" s="920">
        <f t="shared" si="3"/>
        <v>0</v>
      </c>
      <c r="K12" s="917" t="s">
        <v>2284</v>
      </c>
      <c r="L12" s="918">
        <v>0</v>
      </c>
      <c r="M12" s="918">
        <v>0</v>
      </c>
    </row>
    <row r="13" spans="1:13" ht="27.6">
      <c r="A13" s="910">
        <f t="shared" si="4"/>
        <v>7</v>
      </c>
      <c r="B13" s="821" t="s">
        <v>20</v>
      </c>
      <c r="C13" s="821" t="s">
        <v>346</v>
      </c>
      <c r="D13" s="570">
        <v>1</v>
      </c>
      <c r="E13" s="919" t="str">
        <f t="shared" si="5"/>
        <v>प्रधानाचार्य</v>
      </c>
      <c r="F13" s="919" t="str">
        <f t="shared" si="0"/>
        <v>अंग्रेजी</v>
      </c>
      <c r="G13" s="570">
        <v>1</v>
      </c>
      <c r="H13" s="919" t="str">
        <f t="shared" si="1"/>
        <v>प्रधानाचार्य</v>
      </c>
      <c r="I13" s="919" t="str">
        <f t="shared" si="2"/>
        <v>अंग्रेजी</v>
      </c>
      <c r="J13" s="920">
        <f t="shared" si="3"/>
        <v>0</v>
      </c>
      <c r="K13" s="917" t="s">
        <v>2284</v>
      </c>
      <c r="L13" s="918">
        <v>0</v>
      </c>
      <c r="M13" s="918">
        <v>0</v>
      </c>
    </row>
    <row r="14" spans="1:13" ht="27.6">
      <c r="A14" s="910">
        <f t="shared" si="4"/>
        <v>8</v>
      </c>
      <c r="B14" s="821" t="s">
        <v>20</v>
      </c>
      <c r="C14" s="821" t="s">
        <v>346</v>
      </c>
      <c r="D14" s="570">
        <v>1</v>
      </c>
      <c r="E14" s="919" t="str">
        <f t="shared" si="5"/>
        <v>प्रधानाचार्य</v>
      </c>
      <c r="F14" s="919" t="str">
        <f t="shared" si="0"/>
        <v>अंग्रेजी</v>
      </c>
      <c r="G14" s="570">
        <v>1</v>
      </c>
      <c r="H14" s="919" t="str">
        <f t="shared" si="1"/>
        <v>प्रधानाचार्य</v>
      </c>
      <c r="I14" s="919" t="str">
        <f t="shared" si="2"/>
        <v>अंग्रेजी</v>
      </c>
      <c r="J14" s="920">
        <f t="shared" si="3"/>
        <v>0</v>
      </c>
      <c r="K14" s="917" t="s">
        <v>2284</v>
      </c>
      <c r="L14" s="918">
        <v>0</v>
      </c>
      <c r="M14" s="918">
        <v>0</v>
      </c>
    </row>
    <row r="15" spans="1:13" ht="27.6">
      <c r="A15" s="910">
        <f t="shared" si="4"/>
        <v>9</v>
      </c>
      <c r="B15" s="821" t="s">
        <v>20</v>
      </c>
      <c r="C15" s="821" t="s">
        <v>346</v>
      </c>
      <c r="D15" s="570">
        <v>1</v>
      </c>
      <c r="E15" s="919" t="str">
        <f t="shared" si="5"/>
        <v>प्रधानाचार्य</v>
      </c>
      <c r="F15" s="919" t="str">
        <f t="shared" si="0"/>
        <v>अंग्रेजी</v>
      </c>
      <c r="G15" s="570">
        <v>1</v>
      </c>
      <c r="H15" s="919" t="str">
        <f t="shared" si="1"/>
        <v>प्रधानाचार्य</v>
      </c>
      <c r="I15" s="919" t="str">
        <f t="shared" si="2"/>
        <v>अंग्रेजी</v>
      </c>
      <c r="J15" s="920">
        <f t="shared" si="3"/>
        <v>0</v>
      </c>
      <c r="K15" s="917" t="s">
        <v>2284</v>
      </c>
      <c r="L15" s="918">
        <v>0</v>
      </c>
      <c r="M15" s="918">
        <v>0</v>
      </c>
    </row>
    <row r="16" spans="1:13" ht="27.6">
      <c r="A16" s="910">
        <f t="shared" si="4"/>
        <v>10</v>
      </c>
      <c r="B16" s="821" t="s">
        <v>20</v>
      </c>
      <c r="C16" s="821" t="s">
        <v>346</v>
      </c>
      <c r="D16" s="570">
        <v>1</v>
      </c>
      <c r="E16" s="919" t="str">
        <f t="shared" si="5"/>
        <v>प्रधानाचार्य</v>
      </c>
      <c r="F16" s="919" t="str">
        <f t="shared" si="0"/>
        <v>अंग्रेजी</v>
      </c>
      <c r="G16" s="570">
        <v>1</v>
      </c>
      <c r="H16" s="919" t="str">
        <f t="shared" si="1"/>
        <v>प्रधानाचार्य</v>
      </c>
      <c r="I16" s="919" t="str">
        <f t="shared" si="2"/>
        <v>अंग्रेजी</v>
      </c>
      <c r="J16" s="920">
        <f t="shared" si="3"/>
        <v>0</v>
      </c>
      <c r="K16" s="917" t="s">
        <v>2284</v>
      </c>
      <c r="L16" s="918">
        <v>0</v>
      </c>
      <c r="M16" s="918">
        <v>0</v>
      </c>
    </row>
    <row r="17" spans="1:13" ht="27.6">
      <c r="A17" s="910">
        <f t="shared" si="4"/>
        <v>11</v>
      </c>
      <c r="B17" s="821" t="s">
        <v>20</v>
      </c>
      <c r="C17" s="821" t="s">
        <v>346</v>
      </c>
      <c r="D17" s="570">
        <v>1</v>
      </c>
      <c r="E17" s="919" t="str">
        <f t="shared" si="5"/>
        <v>प्रधानाचार्य</v>
      </c>
      <c r="F17" s="919" t="str">
        <f t="shared" si="0"/>
        <v>अंग्रेजी</v>
      </c>
      <c r="G17" s="570">
        <v>1</v>
      </c>
      <c r="H17" s="919" t="str">
        <f t="shared" si="1"/>
        <v>प्रधानाचार्य</v>
      </c>
      <c r="I17" s="919" t="str">
        <f t="shared" si="2"/>
        <v>अंग्रेजी</v>
      </c>
      <c r="J17" s="920">
        <f t="shared" si="3"/>
        <v>0</v>
      </c>
      <c r="K17" s="917" t="s">
        <v>2284</v>
      </c>
      <c r="L17" s="918">
        <v>0</v>
      </c>
      <c r="M17" s="918">
        <v>0</v>
      </c>
    </row>
    <row r="18" spans="1:13" ht="18">
      <c r="A18" s="910">
        <f t="shared" si="4"/>
        <v>12</v>
      </c>
      <c r="B18" s="821" t="s">
        <v>20</v>
      </c>
      <c r="C18" s="821" t="s">
        <v>346</v>
      </c>
      <c r="D18" s="570">
        <v>1</v>
      </c>
      <c r="E18" s="919" t="str">
        <f t="shared" si="5"/>
        <v>प्रधानाचार्य</v>
      </c>
      <c r="F18" s="919" t="str">
        <f t="shared" si="0"/>
        <v>अंग्रेजी</v>
      </c>
      <c r="G18" s="570">
        <v>1</v>
      </c>
      <c r="H18" s="919" t="str">
        <f t="shared" si="1"/>
        <v>प्रधानाचार्य</v>
      </c>
      <c r="I18" s="919" t="str">
        <f t="shared" si="2"/>
        <v>अंग्रेजी</v>
      </c>
      <c r="J18" s="920">
        <f t="shared" si="3"/>
        <v>0</v>
      </c>
      <c r="K18" s="917">
        <v>0</v>
      </c>
      <c r="L18" s="918">
        <v>0</v>
      </c>
      <c r="M18" s="918">
        <v>0</v>
      </c>
    </row>
    <row r="19" spans="1:13" ht="18">
      <c r="A19" s="910">
        <f t="shared" si="4"/>
        <v>13</v>
      </c>
      <c r="B19" s="821" t="s">
        <v>20</v>
      </c>
      <c r="C19" s="821" t="s">
        <v>346</v>
      </c>
      <c r="D19" s="570">
        <v>1</v>
      </c>
      <c r="E19" s="919" t="str">
        <f t="shared" si="5"/>
        <v>प्रधानाचार्य</v>
      </c>
      <c r="F19" s="919" t="str">
        <f t="shared" si="0"/>
        <v>अंग्रेजी</v>
      </c>
      <c r="G19" s="570">
        <v>1</v>
      </c>
      <c r="H19" s="919" t="str">
        <f t="shared" si="1"/>
        <v>प्रधानाचार्य</v>
      </c>
      <c r="I19" s="919" t="str">
        <f t="shared" si="2"/>
        <v>अंग्रेजी</v>
      </c>
      <c r="J19" s="920">
        <f t="shared" si="3"/>
        <v>0</v>
      </c>
      <c r="K19" s="917">
        <v>0</v>
      </c>
      <c r="L19" s="918">
        <v>0</v>
      </c>
      <c r="M19" s="918">
        <v>0</v>
      </c>
    </row>
    <row r="20" spans="1:13" ht="18">
      <c r="A20" s="910">
        <f t="shared" si="4"/>
        <v>14</v>
      </c>
      <c r="B20" s="821" t="s">
        <v>20</v>
      </c>
      <c r="C20" s="821" t="s">
        <v>346</v>
      </c>
      <c r="D20" s="570">
        <v>1</v>
      </c>
      <c r="E20" s="919" t="str">
        <f t="shared" si="5"/>
        <v>प्रधानाचार्य</v>
      </c>
      <c r="F20" s="919" t="str">
        <f t="shared" si="0"/>
        <v>अंग्रेजी</v>
      </c>
      <c r="G20" s="570">
        <v>1</v>
      </c>
      <c r="H20" s="919" t="str">
        <f t="shared" si="1"/>
        <v>प्रधानाचार्य</v>
      </c>
      <c r="I20" s="919" t="str">
        <f t="shared" si="2"/>
        <v>अंग्रेजी</v>
      </c>
      <c r="J20" s="920">
        <f t="shared" si="3"/>
        <v>0</v>
      </c>
      <c r="K20" s="917">
        <v>0</v>
      </c>
      <c r="L20" s="918">
        <v>0</v>
      </c>
      <c r="M20" s="918">
        <v>0</v>
      </c>
    </row>
    <row r="21" spans="1:13" ht="26.4">
      <c r="A21" s="910">
        <f t="shared" si="4"/>
        <v>15</v>
      </c>
      <c r="B21" s="821" t="s">
        <v>20</v>
      </c>
      <c r="C21" s="821" t="s">
        <v>346</v>
      </c>
      <c r="D21" s="570">
        <v>1</v>
      </c>
      <c r="E21" s="919" t="str">
        <f t="shared" si="5"/>
        <v>प्रधानाचार्य</v>
      </c>
      <c r="F21" s="919" t="str">
        <f t="shared" si="0"/>
        <v>अंग्रेजी</v>
      </c>
      <c r="G21" s="570">
        <v>0</v>
      </c>
      <c r="H21" s="919" t="str">
        <f t="shared" si="1"/>
        <v>प्रधानाचार्य</v>
      </c>
      <c r="I21" s="919" t="str">
        <f t="shared" si="2"/>
        <v>अंग्रेजी</v>
      </c>
      <c r="J21" s="920">
        <f t="shared" si="3"/>
        <v>1</v>
      </c>
      <c r="K21" s="917">
        <v>42506</v>
      </c>
      <c r="L21" s="918" t="s">
        <v>2268</v>
      </c>
      <c r="M21" s="918" t="s">
        <v>2269</v>
      </c>
    </row>
    <row r="22" spans="1:13" ht="26.4">
      <c r="A22" s="910">
        <f t="shared" si="4"/>
        <v>16</v>
      </c>
      <c r="B22" s="821" t="s">
        <v>20</v>
      </c>
      <c r="C22" s="821" t="s">
        <v>346</v>
      </c>
      <c r="D22" s="570">
        <v>1</v>
      </c>
      <c r="E22" s="919" t="str">
        <f t="shared" si="5"/>
        <v>प्रधानाचार्य</v>
      </c>
      <c r="F22" s="919" t="str">
        <f t="shared" si="0"/>
        <v>अंग्रेजी</v>
      </c>
      <c r="G22" s="570">
        <v>0</v>
      </c>
      <c r="H22" s="919" t="str">
        <f t="shared" si="1"/>
        <v>प्रधानाचार्य</v>
      </c>
      <c r="I22" s="919" t="str">
        <f t="shared" si="2"/>
        <v>अंग्रेजी</v>
      </c>
      <c r="J22" s="920">
        <f t="shared" si="3"/>
        <v>1</v>
      </c>
      <c r="K22" s="917">
        <v>42214</v>
      </c>
      <c r="L22" s="918" t="s">
        <v>2268</v>
      </c>
      <c r="M22" s="918" t="s">
        <v>2270</v>
      </c>
    </row>
    <row r="23" spans="1:13" ht="26.4">
      <c r="A23" s="910">
        <f t="shared" si="4"/>
        <v>17</v>
      </c>
      <c r="B23" s="821" t="s">
        <v>20</v>
      </c>
      <c r="C23" s="821" t="s">
        <v>346</v>
      </c>
      <c r="D23" s="570">
        <v>1</v>
      </c>
      <c r="E23" s="919" t="str">
        <f t="shared" si="5"/>
        <v>प्रधानाचार्य</v>
      </c>
      <c r="F23" s="919" t="str">
        <f t="shared" si="0"/>
        <v>अंग्रेजी</v>
      </c>
      <c r="G23" s="570">
        <v>0</v>
      </c>
      <c r="H23" s="919" t="str">
        <f t="shared" si="1"/>
        <v>प्रधानाचार्य</v>
      </c>
      <c r="I23" s="919" t="str">
        <f t="shared" si="2"/>
        <v>अंग्रेजी</v>
      </c>
      <c r="J23" s="920">
        <f t="shared" si="3"/>
        <v>1</v>
      </c>
      <c r="K23" s="917">
        <v>41441</v>
      </c>
      <c r="L23" s="918" t="s">
        <v>2268</v>
      </c>
      <c r="M23" s="918" t="s">
        <v>2271</v>
      </c>
    </row>
    <row r="24" spans="1:13" ht="26.4">
      <c r="A24" s="910">
        <f t="shared" si="4"/>
        <v>18</v>
      </c>
      <c r="B24" s="821" t="s">
        <v>20</v>
      </c>
      <c r="C24" s="821" t="s">
        <v>346</v>
      </c>
      <c r="D24" s="570">
        <v>1</v>
      </c>
      <c r="E24" s="919" t="str">
        <f t="shared" si="5"/>
        <v>प्रधानाचार्य</v>
      </c>
      <c r="F24" s="919" t="str">
        <f t="shared" si="0"/>
        <v>अंग्रेजी</v>
      </c>
      <c r="G24" s="570">
        <v>0</v>
      </c>
      <c r="H24" s="919" t="str">
        <f t="shared" si="1"/>
        <v>प्रधानाचार्य</v>
      </c>
      <c r="I24" s="919" t="str">
        <f t="shared" si="2"/>
        <v>अंग्रेजी</v>
      </c>
      <c r="J24" s="920">
        <f t="shared" si="3"/>
        <v>1</v>
      </c>
      <c r="K24" s="917">
        <v>42130</v>
      </c>
      <c r="L24" s="918" t="s">
        <v>2268</v>
      </c>
      <c r="M24" s="918" t="s">
        <v>2272</v>
      </c>
    </row>
    <row r="25" spans="1:13" ht="26.4">
      <c r="A25" s="910">
        <f t="shared" si="4"/>
        <v>19</v>
      </c>
      <c r="B25" s="821" t="s">
        <v>20</v>
      </c>
      <c r="C25" s="821" t="s">
        <v>346</v>
      </c>
      <c r="D25" s="570">
        <v>1</v>
      </c>
      <c r="E25" s="919" t="str">
        <f t="shared" si="5"/>
        <v>प्रधानाचार्य</v>
      </c>
      <c r="F25" s="919" t="str">
        <f t="shared" si="0"/>
        <v>अंग्रेजी</v>
      </c>
      <c r="G25" s="570">
        <v>0</v>
      </c>
      <c r="H25" s="919" t="str">
        <f t="shared" si="1"/>
        <v>प्रधानाचार्य</v>
      </c>
      <c r="I25" s="919" t="str">
        <f t="shared" si="2"/>
        <v>अंग्रेजी</v>
      </c>
      <c r="J25" s="920">
        <f t="shared" si="3"/>
        <v>1</v>
      </c>
      <c r="K25" s="917" t="s">
        <v>2117</v>
      </c>
      <c r="L25" s="918" t="s">
        <v>2273</v>
      </c>
      <c r="M25" s="918" t="s">
        <v>2274</v>
      </c>
    </row>
    <row r="26" spans="1:13" ht="18">
      <c r="A26" s="910">
        <f t="shared" si="4"/>
        <v>20</v>
      </c>
      <c r="B26" s="821" t="s">
        <v>20</v>
      </c>
      <c r="C26" s="821" t="s">
        <v>346</v>
      </c>
      <c r="D26" s="570">
        <v>1</v>
      </c>
      <c r="E26" s="919" t="str">
        <f t="shared" si="5"/>
        <v>प्रधानाचार्य</v>
      </c>
      <c r="F26" s="919" t="str">
        <f t="shared" si="0"/>
        <v>अंग्रेजी</v>
      </c>
      <c r="G26" s="570">
        <v>1</v>
      </c>
      <c r="H26" s="919" t="str">
        <f t="shared" si="1"/>
        <v>प्रधानाचार्य</v>
      </c>
      <c r="I26" s="919" t="str">
        <f t="shared" si="2"/>
        <v>अंग्रेजी</v>
      </c>
      <c r="J26" s="920">
        <f t="shared" si="3"/>
        <v>0</v>
      </c>
      <c r="K26" s="917">
        <v>0</v>
      </c>
      <c r="L26" s="918">
        <v>0</v>
      </c>
      <c r="M26" s="918">
        <v>0</v>
      </c>
    </row>
    <row r="27" spans="1:13" ht="18">
      <c r="A27" s="910">
        <f t="shared" si="4"/>
        <v>21</v>
      </c>
      <c r="B27" s="821" t="s">
        <v>20</v>
      </c>
      <c r="C27" s="821" t="s">
        <v>346</v>
      </c>
      <c r="D27" s="570">
        <v>1</v>
      </c>
      <c r="E27" s="919" t="str">
        <f t="shared" si="5"/>
        <v>प्रधानाचार्य</v>
      </c>
      <c r="F27" s="919" t="str">
        <f t="shared" si="0"/>
        <v>अंग्रेजी</v>
      </c>
      <c r="G27" s="570">
        <v>1</v>
      </c>
      <c r="H27" s="919" t="str">
        <f t="shared" si="1"/>
        <v>प्रधानाचार्य</v>
      </c>
      <c r="I27" s="919" t="str">
        <f t="shared" si="2"/>
        <v>अंग्रेजी</v>
      </c>
      <c r="J27" s="920">
        <f t="shared" si="3"/>
        <v>0</v>
      </c>
      <c r="K27" s="917">
        <v>0</v>
      </c>
      <c r="L27" s="918">
        <v>0</v>
      </c>
      <c r="M27" s="918">
        <v>0</v>
      </c>
    </row>
    <row r="28" spans="1:13" ht="18">
      <c r="A28" s="910">
        <f t="shared" si="4"/>
        <v>22</v>
      </c>
      <c r="B28" s="821" t="s">
        <v>20</v>
      </c>
      <c r="C28" s="821" t="s">
        <v>346</v>
      </c>
      <c r="D28" s="570">
        <v>1</v>
      </c>
      <c r="E28" s="919" t="str">
        <f t="shared" si="5"/>
        <v>प्रधानाचार्य</v>
      </c>
      <c r="F28" s="919" t="str">
        <f t="shared" si="0"/>
        <v>अंग्रेजी</v>
      </c>
      <c r="G28" s="570">
        <v>1</v>
      </c>
      <c r="H28" s="919" t="str">
        <f t="shared" si="1"/>
        <v>प्रधानाचार्य</v>
      </c>
      <c r="I28" s="919" t="str">
        <f t="shared" si="2"/>
        <v>अंग्रेजी</v>
      </c>
      <c r="J28" s="920">
        <f t="shared" si="3"/>
        <v>0</v>
      </c>
      <c r="K28" s="917">
        <v>0</v>
      </c>
      <c r="L28" s="918">
        <v>0</v>
      </c>
      <c r="M28" s="918">
        <v>0</v>
      </c>
    </row>
    <row r="29" spans="1:13" ht="18">
      <c r="A29" s="910">
        <f t="shared" si="4"/>
        <v>23</v>
      </c>
      <c r="B29" s="821" t="s">
        <v>20</v>
      </c>
      <c r="C29" s="821" t="s">
        <v>346</v>
      </c>
      <c r="D29" s="570">
        <v>1</v>
      </c>
      <c r="E29" s="919" t="str">
        <f t="shared" si="5"/>
        <v>प्रधानाचार्य</v>
      </c>
      <c r="F29" s="919" t="str">
        <f t="shared" si="0"/>
        <v>अंग्रेजी</v>
      </c>
      <c r="G29" s="570">
        <v>1</v>
      </c>
      <c r="H29" s="919" t="str">
        <f t="shared" si="1"/>
        <v>प्रधानाचार्य</v>
      </c>
      <c r="I29" s="919" t="str">
        <f t="shared" si="2"/>
        <v>अंग्रेजी</v>
      </c>
      <c r="J29" s="920">
        <f t="shared" si="3"/>
        <v>0</v>
      </c>
      <c r="K29" s="917">
        <v>0</v>
      </c>
      <c r="L29" s="918">
        <v>0</v>
      </c>
      <c r="M29" s="918">
        <v>0</v>
      </c>
    </row>
    <row r="30" spans="1:13" ht="26.4">
      <c r="A30" s="910">
        <f t="shared" si="4"/>
        <v>24</v>
      </c>
      <c r="B30" s="821" t="s">
        <v>20</v>
      </c>
      <c r="C30" s="821" t="s">
        <v>346</v>
      </c>
      <c r="D30" s="570">
        <v>1</v>
      </c>
      <c r="E30" s="919" t="str">
        <f t="shared" si="5"/>
        <v>प्रधानाचार्य</v>
      </c>
      <c r="F30" s="919" t="str">
        <f t="shared" si="0"/>
        <v>अंग्रेजी</v>
      </c>
      <c r="G30" s="570">
        <v>0</v>
      </c>
      <c r="H30" s="919" t="str">
        <f t="shared" si="1"/>
        <v>प्रधानाचार्य</v>
      </c>
      <c r="I30" s="919" t="str">
        <f t="shared" si="2"/>
        <v>अंग्रेजी</v>
      </c>
      <c r="J30" s="920">
        <f t="shared" si="3"/>
        <v>1</v>
      </c>
      <c r="K30" s="917">
        <v>42577</v>
      </c>
      <c r="L30" s="918" t="s">
        <v>2268</v>
      </c>
      <c r="M30" s="918" t="s">
        <v>2275</v>
      </c>
    </row>
    <row r="31" spans="1:13" ht="26.4">
      <c r="A31" s="910">
        <f t="shared" si="4"/>
        <v>25</v>
      </c>
      <c r="B31" s="821" t="s">
        <v>20</v>
      </c>
      <c r="C31" s="821" t="s">
        <v>346</v>
      </c>
      <c r="D31" s="570">
        <v>1</v>
      </c>
      <c r="E31" s="919" t="str">
        <f t="shared" si="5"/>
        <v>प्रधानाचार्य</v>
      </c>
      <c r="F31" s="919" t="str">
        <f t="shared" si="0"/>
        <v>अंग्रेजी</v>
      </c>
      <c r="G31" s="570">
        <v>0</v>
      </c>
      <c r="H31" s="919" t="str">
        <f t="shared" si="1"/>
        <v>प्रधानाचार्य</v>
      </c>
      <c r="I31" s="919" t="str">
        <f t="shared" si="2"/>
        <v>अंग्रेजी</v>
      </c>
      <c r="J31" s="920">
        <f t="shared" si="3"/>
        <v>1</v>
      </c>
      <c r="K31" s="917">
        <v>42480</v>
      </c>
      <c r="L31" s="918" t="s">
        <v>2268</v>
      </c>
      <c r="M31" s="918" t="s">
        <v>2276</v>
      </c>
    </row>
    <row r="32" spans="1:13" ht="18">
      <c r="A32" s="910">
        <f t="shared" si="4"/>
        <v>26</v>
      </c>
      <c r="B32" s="821" t="s">
        <v>20</v>
      </c>
      <c r="C32" s="821" t="s">
        <v>346</v>
      </c>
      <c r="D32" s="570">
        <v>1</v>
      </c>
      <c r="E32" s="919" t="str">
        <f t="shared" si="5"/>
        <v>प्रधानाचार्य</v>
      </c>
      <c r="F32" s="919" t="str">
        <f t="shared" si="0"/>
        <v>अंग्रेजी</v>
      </c>
      <c r="G32" s="570">
        <v>0</v>
      </c>
      <c r="H32" s="919" t="str">
        <f t="shared" si="1"/>
        <v>प्रधानाचार्य</v>
      </c>
      <c r="I32" s="919" t="str">
        <f t="shared" si="2"/>
        <v>अंग्रेजी</v>
      </c>
      <c r="J32" s="920">
        <f t="shared" si="3"/>
        <v>1</v>
      </c>
      <c r="K32" s="917" t="s">
        <v>2117</v>
      </c>
      <c r="L32" s="918" t="s">
        <v>2277</v>
      </c>
      <c r="M32" s="918" t="s">
        <v>2278</v>
      </c>
    </row>
    <row r="33" spans="1:13" ht="26.4">
      <c r="A33" s="910">
        <f t="shared" si="4"/>
        <v>27</v>
      </c>
      <c r="B33" s="821" t="s">
        <v>20</v>
      </c>
      <c r="C33" s="821" t="s">
        <v>346</v>
      </c>
      <c r="D33" s="570">
        <v>1</v>
      </c>
      <c r="E33" s="919" t="str">
        <f t="shared" si="5"/>
        <v>प्रधानाचार्य</v>
      </c>
      <c r="F33" s="919" t="str">
        <f t="shared" si="0"/>
        <v>अंग्रेजी</v>
      </c>
      <c r="G33" s="570">
        <v>0</v>
      </c>
      <c r="H33" s="919" t="str">
        <f t="shared" si="1"/>
        <v>प्रधानाचार्य</v>
      </c>
      <c r="I33" s="919" t="str">
        <f t="shared" si="2"/>
        <v>अंग्रेजी</v>
      </c>
      <c r="J33" s="920">
        <f t="shared" si="3"/>
        <v>1</v>
      </c>
      <c r="K33" s="917">
        <v>42461</v>
      </c>
      <c r="L33" s="918" t="s">
        <v>2279</v>
      </c>
      <c r="M33" s="918" t="s">
        <v>2117</v>
      </c>
    </row>
    <row r="34" spans="1:13" ht="18">
      <c r="A34" s="910">
        <f t="shared" si="4"/>
        <v>28</v>
      </c>
      <c r="B34" s="821" t="s">
        <v>20</v>
      </c>
      <c r="C34" s="821" t="s">
        <v>346</v>
      </c>
      <c r="D34" s="570">
        <v>1</v>
      </c>
      <c r="E34" s="919" t="str">
        <f t="shared" si="5"/>
        <v>प्रधानाचार्य</v>
      </c>
      <c r="F34" s="919" t="str">
        <f t="shared" si="0"/>
        <v>अंग्रेजी</v>
      </c>
      <c r="G34" s="570">
        <v>1</v>
      </c>
      <c r="H34" s="919" t="str">
        <f t="shared" si="1"/>
        <v>प्रधानाचार्य</v>
      </c>
      <c r="I34" s="919" t="str">
        <f t="shared" si="2"/>
        <v>अंग्रेजी</v>
      </c>
      <c r="J34" s="920">
        <f t="shared" si="3"/>
        <v>0</v>
      </c>
      <c r="K34" s="917">
        <v>0</v>
      </c>
      <c r="L34" s="918">
        <v>0</v>
      </c>
      <c r="M34" s="918">
        <v>0</v>
      </c>
    </row>
    <row r="35" spans="1:13" ht="18">
      <c r="A35" s="910" t="str">
        <f t="shared" si="4"/>
        <v/>
      </c>
      <c r="B35" s="821"/>
      <c r="C35" s="821"/>
      <c r="D35" s="570"/>
      <c r="E35" s="919" t="str">
        <f t="shared" si="5"/>
        <v/>
      </c>
      <c r="F35" s="919" t="str">
        <f t="shared" si="0"/>
        <v/>
      </c>
      <c r="G35" s="570"/>
      <c r="H35" s="919" t="str">
        <f t="shared" si="1"/>
        <v/>
      </c>
      <c r="I35" s="919" t="str">
        <f t="shared" si="2"/>
        <v/>
      </c>
      <c r="J35" s="920">
        <f t="shared" si="3"/>
        <v>0</v>
      </c>
      <c r="K35" s="917"/>
      <c r="L35" s="918"/>
      <c r="M35" s="918"/>
    </row>
    <row r="36" spans="1:13" ht="18">
      <c r="A36" s="910" t="str">
        <f t="shared" si="4"/>
        <v/>
      </c>
      <c r="B36" s="821"/>
      <c r="C36" s="821"/>
      <c r="D36" s="570"/>
      <c r="E36" s="919" t="str">
        <f t="shared" si="5"/>
        <v/>
      </c>
      <c r="F36" s="919" t="str">
        <f t="shared" si="0"/>
        <v/>
      </c>
      <c r="G36" s="570"/>
      <c r="H36" s="919" t="str">
        <f t="shared" si="1"/>
        <v/>
      </c>
      <c r="I36" s="919" t="str">
        <f t="shared" si="2"/>
        <v/>
      </c>
      <c r="J36" s="920">
        <f t="shared" si="3"/>
        <v>0</v>
      </c>
      <c r="K36" s="917"/>
      <c r="L36" s="918"/>
      <c r="M36" s="918"/>
    </row>
    <row r="37" spans="1:13" ht="18">
      <c r="A37" s="910" t="str">
        <f t="shared" si="4"/>
        <v/>
      </c>
      <c r="B37" s="821"/>
      <c r="C37" s="821"/>
      <c r="D37" s="570"/>
      <c r="E37" s="919" t="str">
        <f t="shared" si="5"/>
        <v/>
      </c>
      <c r="F37" s="919" t="str">
        <f t="shared" si="0"/>
        <v/>
      </c>
      <c r="G37" s="570"/>
      <c r="H37" s="919" t="str">
        <f t="shared" si="1"/>
        <v/>
      </c>
      <c r="I37" s="919" t="str">
        <f t="shared" si="2"/>
        <v/>
      </c>
      <c r="J37" s="920">
        <f t="shared" si="3"/>
        <v>0</v>
      </c>
      <c r="K37" s="917"/>
      <c r="L37" s="918"/>
      <c r="M37" s="918"/>
    </row>
    <row r="38" spans="1:13" ht="18">
      <c r="A38" s="910" t="str">
        <f t="shared" si="4"/>
        <v/>
      </c>
      <c r="B38" s="821"/>
      <c r="C38" s="821"/>
      <c r="D38" s="570"/>
      <c r="E38" s="919" t="str">
        <f t="shared" si="5"/>
        <v/>
      </c>
      <c r="F38" s="919" t="str">
        <f t="shared" si="0"/>
        <v/>
      </c>
      <c r="G38" s="570"/>
      <c r="H38" s="919" t="str">
        <f t="shared" si="1"/>
        <v/>
      </c>
      <c r="I38" s="919" t="str">
        <f t="shared" si="2"/>
        <v/>
      </c>
      <c r="J38" s="920">
        <f t="shared" si="3"/>
        <v>0</v>
      </c>
      <c r="K38" s="917"/>
      <c r="L38" s="918"/>
      <c r="M38" s="918"/>
    </row>
    <row r="39" spans="1:13" ht="18">
      <c r="A39" s="910" t="str">
        <f t="shared" si="4"/>
        <v/>
      </c>
      <c r="B39" s="821"/>
      <c r="C39" s="821"/>
      <c r="D39" s="570"/>
      <c r="E39" s="919" t="str">
        <f t="shared" si="5"/>
        <v/>
      </c>
      <c r="F39" s="919" t="str">
        <f t="shared" si="0"/>
        <v/>
      </c>
      <c r="G39" s="570"/>
      <c r="H39" s="919" t="str">
        <f t="shared" si="1"/>
        <v/>
      </c>
      <c r="I39" s="919" t="str">
        <f t="shared" si="2"/>
        <v/>
      </c>
      <c r="J39" s="920">
        <f t="shared" si="3"/>
        <v>0</v>
      </c>
      <c r="K39" s="917"/>
      <c r="L39" s="918"/>
      <c r="M39" s="918"/>
    </row>
    <row r="40" spans="1:13" ht="18">
      <c r="A40" s="910" t="str">
        <f t="shared" si="4"/>
        <v/>
      </c>
      <c r="B40" s="821"/>
      <c r="C40" s="821"/>
      <c r="D40" s="570"/>
      <c r="E40" s="919" t="str">
        <f t="shared" si="5"/>
        <v/>
      </c>
      <c r="F40" s="919" t="str">
        <f t="shared" si="0"/>
        <v/>
      </c>
      <c r="G40" s="570"/>
      <c r="H40" s="919" t="str">
        <f t="shared" si="1"/>
        <v/>
      </c>
      <c r="I40" s="919" t="str">
        <f t="shared" si="2"/>
        <v/>
      </c>
      <c r="J40" s="920">
        <f t="shared" si="3"/>
        <v>0</v>
      </c>
      <c r="K40" s="917"/>
      <c r="L40" s="918"/>
      <c r="M40" s="918"/>
    </row>
    <row r="41" spans="1:13" ht="18">
      <c r="A41" s="910" t="str">
        <f t="shared" si="4"/>
        <v/>
      </c>
      <c r="B41" s="821"/>
      <c r="C41" s="821"/>
      <c r="D41" s="570"/>
      <c r="E41" s="919" t="str">
        <f t="shared" si="5"/>
        <v/>
      </c>
      <c r="F41" s="919" t="str">
        <f t="shared" si="0"/>
        <v/>
      </c>
      <c r="G41" s="570"/>
      <c r="H41" s="919" t="str">
        <f t="shared" si="1"/>
        <v/>
      </c>
      <c r="I41" s="919" t="str">
        <f t="shared" si="2"/>
        <v/>
      </c>
      <c r="J41" s="920">
        <f t="shared" si="3"/>
        <v>0</v>
      </c>
      <c r="K41" s="917"/>
      <c r="L41" s="918"/>
      <c r="M41" s="918"/>
    </row>
    <row r="42" spans="1:13" ht="18">
      <c r="A42" s="910" t="str">
        <f t="shared" si="4"/>
        <v/>
      </c>
      <c r="B42" s="821"/>
      <c r="C42" s="821"/>
      <c r="D42" s="570"/>
      <c r="E42" s="919" t="str">
        <f t="shared" si="5"/>
        <v/>
      </c>
      <c r="F42" s="919" t="str">
        <f t="shared" si="0"/>
        <v/>
      </c>
      <c r="G42" s="570"/>
      <c r="H42" s="919" t="str">
        <f t="shared" si="1"/>
        <v/>
      </c>
      <c r="I42" s="919" t="str">
        <f t="shared" si="2"/>
        <v/>
      </c>
      <c r="J42" s="920">
        <f t="shared" si="3"/>
        <v>0</v>
      </c>
      <c r="K42" s="917"/>
      <c r="L42" s="918"/>
      <c r="M42" s="918"/>
    </row>
    <row r="43" spans="1:13" ht="18">
      <c r="A43" s="910" t="str">
        <f t="shared" si="4"/>
        <v/>
      </c>
      <c r="B43" s="821"/>
      <c r="C43" s="821"/>
      <c r="D43" s="570"/>
      <c r="E43" s="919" t="str">
        <f t="shared" si="5"/>
        <v/>
      </c>
      <c r="F43" s="919" t="str">
        <f t="shared" si="0"/>
        <v/>
      </c>
      <c r="G43" s="570"/>
      <c r="H43" s="919" t="str">
        <f t="shared" si="1"/>
        <v/>
      </c>
      <c r="I43" s="919" t="str">
        <f t="shared" si="2"/>
        <v/>
      </c>
      <c r="J43" s="920">
        <f t="shared" si="3"/>
        <v>0</v>
      </c>
      <c r="K43" s="917"/>
      <c r="L43" s="918"/>
      <c r="M43" s="918"/>
    </row>
    <row r="44" spans="1:13" ht="18">
      <c r="A44" s="910" t="str">
        <f t="shared" si="4"/>
        <v/>
      </c>
      <c r="B44" s="821"/>
      <c r="C44" s="821"/>
      <c r="D44" s="570"/>
      <c r="E44" s="919" t="str">
        <f t="shared" si="5"/>
        <v/>
      </c>
      <c r="F44" s="919" t="str">
        <f t="shared" si="0"/>
        <v/>
      </c>
      <c r="G44" s="570"/>
      <c r="H44" s="919" t="str">
        <f t="shared" si="1"/>
        <v/>
      </c>
      <c r="I44" s="919" t="str">
        <f t="shared" si="2"/>
        <v/>
      </c>
      <c r="J44" s="920">
        <f t="shared" si="3"/>
        <v>0</v>
      </c>
      <c r="K44" s="917"/>
      <c r="L44" s="918"/>
      <c r="M44" s="918"/>
    </row>
    <row r="45" spans="1:13" ht="18">
      <c r="A45" s="910" t="str">
        <f t="shared" si="4"/>
        <v/>
      </c>
      <c r="B45" s="821"/>
      <c r="C45" s="821"/>
      <c r="D45" s="570"/>
      <c r="E45" s="919" t="str">
        <f t="shared" si="5"/>
        <v/>
      </c>
      <c r="F45" s="919" t="str">
        <f t="shared" si="0"/>
        <v/>
      </c>
      <c r="G45" s="570"/>
      <c r="H45" s="919" t="str">
        <f t="shared" si="1"/>
        <v/>
      </c>
      <c r="I45" s="919" t="str">
        <f t="shared" si="2"/>
        <v/>
      </c>
      <c r="J45" s="920">
        <f t="shared" si="3"/>
        <v>0</v>
      </c>
      <c r="K45" s="917"/>
      <c r="L45" s="918"/>
      <c r="M45" s="918"/>
    </row>
    <row r="46" spans="1:13" ht="18">
      <c r="A46" s="910" t="str">
        <f t="shared" si="4"/>
        <v/>
      </c>
      <c r="B46" s="821"/>
      <c r="C46" s="821"/>
      <c r="D46" s="570"/>
      <c r="E46" s="919" t="str">
        <f t="shared" si="5"/>
        <v/>
      </c>
      <c r="F46" s="919" t="str">
        <f t="shared" si="0"/>
        <v/>
      </c>
      <c r="G46" s="570"/>
      <c r="H46" s="919" t="str">
        <f t="shared" si="1"/>
        <v/>
      </c>
      <c r="I46" s="919" t="str">
        <f t="shared" si="2"/>
        <v/>
      </c>
      <c r="J46" s="920">
        <f t="shared" si="3"/>
        <v>0</v>
      </c>
      <c r="K46" s="917"/>
      <c r="L46" s="918"/>
      <c r="M46" s="918"/>
    </row>
    <row r="47" spans="1:13" ht="18">
      <c r="A47" s="910" t="str">
        <f t="shared" si="4"/>
        <v/>
      </c>
      <c r="B47" s="821"/>
      <c r="C47" s="821"/>
      <c r="D47" s="570"/>
      <c r="E47" s="919" t="str">
        <f t="shared" si="5"/>
        <v/>
      </c>
      <c r="F47" s="919" t="str">
        <f t="shared" si="0"/>
        <v/>
      </c>
      <c r="G47" s="570"/>
      <c r="H47" s="919" t="str">
        <f t="shared" si="1"/>
        <v/>
      </c>
      <c r="I47" s="919" t="str">
        <f t="shared" si="2"/>
        <v/>
      </c>
      <c r="J47" s="920">
        <f t="shared" si="3"/>
        <v>0</v>
      </c>
      <c r="K47" s="917"/>
      <c r="L47" s="918"/>
      <c r="M47" s="918"/>
    </row>
    <row r="48" spans="1:13" ht="21">
      <c r="A48" s="911"/>
      <c r="B48" s="912" t="s">
        <v>269</v>
      </c>
      <c r="C48" s="911"/>
      <c r="D48" s="913">
        <f>SUM(D7:D47)</f>
        <v>28</v>
      </c>
      <c r="E48" s="913"/>
      <c r="F48" s="913"/>
      <c r="G48" s="913">
        <f>SUM(G7:G47)</f>
        <v>19</v>
      </c>
      <c r="H48" s="913"/>
      <c r="I48" s="913"/>
      <c r="J48" s="914">
        <f>SUM(J7:J47)</f>
        <v>9</v>
      </c>
      <c r="K48" s="915"/>
      <c r="L48" s="916"/>
      <c r="M48" s="916"/>
    </row>
    <row r="49" spans="1:13">
      <c r="A49" s="3"/>
      <c r="B49" s="3"/>
      <c r="C49" s="3"/>
      <c r="D49" s="3"/>
      <c r="E49" s="3"/>
      <c r="F49" s="3"/>
      <c r="G49" s="3"/>
      <c r="H49" s="3"/>
      <c r="I49" s="3"/>
      <c r="J49" s="3"/>
      <c r="K49" s="3"/>
      <c r="L49" s="3"/>
      <c r="M49" s="3"/>
    </row>
    <row r="50" spans="1:13">
      <c r="A50" s="3"/>
      <c r="B50" s="3"/>
      <c r="C50" s="3"/>
      <c r="D50" s="3"/>
      <c r="E50" s="3"/>
      <c r="F50" s="3"/>
      <c r="G50" s="3"/>
      <c r="H50" s="3"/>
      <c r="I50" s="3"/>
      <c r="J50" s="3"/>
      <c r="K50" s="1754" t="str">
        <f>Master!B2</f>
        <v>प्रधानाचार्य</v>
      </c>
      <c r="L50" s="1754"/>
      <c r="M50" s="1754"/>
    </row>
    <row r="51" spans="1:13">
      <c r="A51" s="3"/>
      <c r="B51" s="3"/>
      <c r="C51" s="3"/>
      <c r="D51" s="3"/>
      <c r="E51" s="3"/>
      <c r="F51" s="3"/>
      <c r="G51" s="3"/>
      <c r="H51" s="3"/>
      <c r="I51" s="3"/>
      <c r="J51" s="3"/>
      <c r="K51" s="1754" t="str">
        <f>Master!B3</f>
        <v xml:space="preserve">राजकीय उच्च माध्यमिक विद्यालय </v>
      </c>
      <c r="L51" s="1754"/>
      <c r="M51" s="1754"/>
    </row>
    <row r="52" spans="1:13">
      <c r="A52" s="3"/>
      <c r="B52" s="3"/>
      <c r="C52" s="3"/>
      <c r="D52" s="3"/>
      <c r="E52" s="3"/>
      <c r="F52" s="3"/>
      <c r="G52" s="3"/>
      <c r="H52" s="3"/>
      <c r="I52" s="3"/>
      <c r="J52" s="3"/>
      <c r="K52" s="1754" t="str">
        <f>Master!B4</f>
        <v>चौगाई]टोंक</v>
      </c>
      <c r="L52" s="1754"/>
      <c r="M52" s="1754"/>
    </row>
  </sheetData>
  <sheetProtection password="87C9" sheet="1" objects="1" scenarios="1" formatColumns="0" formatRows="0" autoFilter="0"/>
  <protectedRanges>
    <protectedRange sqref="G7:G47" name="Range4"/>
    <protectedRange sqref="C4:D4" name="Range2"/>
    <protectedRange sqref="L2:M2" name="Range1"/>
    <protectedRange sqref="B7:D47" name="Range3"/>
    <protectedRange sqref="K7:M47" name="Range5"/>
  </protectedRanges>
  <autoFilter ref="B6:C48"/>
  <mergeCells count="20">
    <mergeCell ref="A5:A6"/>
    <mergeCell ref="B5:D5"/>
    <mergeCell ref="E5:G5"/>
    <mergeCell ref="H5:J5"/>
    <mergeCell ref="K5:K6"/>
    <mergeCell ref="A4:B4"/>
    <mergeCell ref="A2:B2"/>
    <mergeCell ref="L2:M2"/>
    <mergeCell ref="C2:G2"/>
    <mergeCell ref="A1:M1"/>
    <mergeCell ref="A3:M3"/>
    <mergeCell ref="F4:G4"/>
    <mergeCell ref="K50:M50"/>
    <mergeCell ref="K51:M51"/>
    <mergeCell ref="K52:M52"/>
    <mergeCell ref="C4:D4"/>
    <mergeCell ref="L4:M4"/>
    <mergeCell ref="H4:J4"/>
    <mergeCell ref="L5:L6"/>
    <mergeCell ref="M5:M6"/>
  </mergeCells>
  <dataValidations count="2">
    <dataValidation type="list" allowBlank="1" showInputMessage="1" showErrorMessage="1" sqref="B7:B47">
      <formula1>Master!$B$6:$B$56</formula1>
    </dataValidation>
    <dataValidation type="list" allowBlank="1" showInputMessage="1" showErrorMessage="1" sqref="C7:C47">
      <formula1>Master!$H$6:$H$56</formula1>
    </dataValidation>
  </dataValidations>
  <pageMargins left="0.34" right="0.25" top="0.25" bottom="0.17" header="0.23" footer="0.17"/>
  <pageSetup paperSize="9" scale="95" fitToHeight="2" orientation="landscape" blackAndWhite="1" verticalDpi="0" r:id="rId1"/>
  <drawing r:id="rId2"/>
  <legacyDrawing r:id="rId3"/>
</worksheet>
</file>

<file path=xl/worksheets/sheet98.xml><?xml version="1.0" encoding="utf-8"?>
<worksheet xmlns="http://schemas.openxmlformats.org/spreadsheetml/2006/main" xmlns:r="http://schemas.openxmlformats.org/officeDocument/2006/relationships">
  <sheetPr codeName="Sheet100">
    <pageSetUpPr fitToPage="1"/>
  </sheetPr>
  <dimension ref="A1:H37"/>
  <sheetViews>
    <sheetView showGridLines="0" showRowColHeaders="0" workbookViewId="0">
      <selection activeCell="D8" sqref="D8"/>
    </sheetView>
  </sheetViews>
  <sheetFormatPr defaultRowHeight="14.4"/>
  <cols>
    <col min="1" max="1" width="6.6640625" customWidth="1"/>
    <col min="2" max="2" width="23.109375" customWidth="1"/>
    <col min="3" max="3" width="11.6640625" customWidth="1"/>
    <col min="4" max="4" width="12.33203125" customWidth="1"/>
    <col min="5" max="5" width="11.88671875" customWidth="1"/>
    <col min="8" max="8" width="17.5546875" customWidth="1"/>
  </cols>
  <sheetData>
    <row r="1" spans="1:8" ht="21">
      <c r="A1" s="2543" t="str">
        <f>Master!G2&amp;Master!H2</f>
        <v>कार्यालय&amp;राजकीय उच्च माध्यमिक विद्यालय ]चौगाई]टोंक</v>
      </c>
      <c r="B1" s="2543"/>
      <c r="C1" s="2543"/>
      <c r="D1" s="2543"/>
      <c r="E1" s="2543"/>
      <c r="F1" s="2543"/>
      <c r="G1" s="2543"/>
      <c r="H1" s="2543"/>
    </row>
    <row r="2" spans="1:8" ht="20.25" customHeight="1">
      <c r="A2" s="2541" t="s">
        <v>2285</v>
      </c>
      <c r="B2" s="2541"/>
      <c r="C2" s="2541"/>
      <c r="D2" s="2541"/>
      <c r="E2" s="2541"/>
      <c r="F2" s="2541"/>
      <c r="G2" s="2541"/>
      <c r="H2" s="2541"/>
    </row>
    <row r="3" spans="1:8" ht="28.2">
      <c r="A3" s="2542" t="s">
        <v>2437</v>
      </c>
      <c r="B3" s="2542"/>
      <c r="C3" s="2542"/>
      <c r="D3" s="2542"/>
      <c r="E3" s="2542"/>
      <c r="F3" s="2542"/>
      <c r="G3" s="2542"/>
      <c r="H3" s="2542"/>
    </row>
    <row r="4" spans="1:8" ht="84">
      <c r="A4" s="785" t="s">
        <v>2286</v>
      </c>
      <c r="B4" s="785" t="s">
        <v>2287</v>
      </c>
      <c r="C4" s="785" t="s">
        <v>2288</v>
      </c>
      <c r="D4" s="968" t="s">
        <v>2289</v>
      </c>
      <c r="E4" s="785" t="s">
        <v>2290</v>
      </c>
      <c r="F4" s="969" t="s">
        <v>2291</v>
      </c>
      <c r="G4" s="969" t="s">
        <v>2292</v>
      </c>
      <c r="H4" s="785" t="s">
        <v>2293</v>
      </c>
    </row>
    <row r="5" spans="1:8" ht="21">
      <c r="A5" s="970">
        <v>1</v>
      </c>
      <c r="B5" s="970">
        <v>2</v>
      </c>
      <c r="C5" s="970">
        <v>3</v>
      </c>
      <c r="D5" s="971">
        <v>4</v>
      </c>
      <c r="E5" s="970">
        <v>5</v>
      </c>
      <c r="F5" s="761">
        <v>6</v>
      </c>
      <c r="G5" s="761">
        <v>7</v>
      </c>
      <c r="H5" s="972">
        <v>8</v>
      </c>
    </row>
    <row r="6" spans="1:8" ht="21">
      <c r="A6" s="973">
        <f>IF(B6="","",1)</f>
        <v>1</v>
      </c>
      <c r="B6" s="974" t="s">
        <v>868</v>
      </c>
      <c r="C6" s="752">
        <v>123</v>
      </c>
      <c r="D6" s="752">
        <v>34</v>
      </c>
      <c r="E6" s="752">
        <v>33</v>
      </c>
      <c r="F6" s="975" t="s">
        <v>2326</v>
      </c>
      <c r="G6" s="975"/>
      <c r="H6" s="976"/>
    </row>
    <row r="7" spans="1:8" ht="21">
      <c r="A7" s="973">
        <f>IF(B7="","",A6+1)</f>
        <v>2</v>
      </c>
      <c r="B7" s="974" t="s">
        <v>869</v>
      </c>
      <c r="C7" s="752"/>
      <c r="D7" s="752"/>
      <c r="E7" s="752"/>
      <c r="F7" s="975"/>
      <c r="G7" s="975"/>
      <c r="H7" s="976"/>
    </row>
    <row r="8" spans="1:8" ht="21">
      <c r="A8" s="973" t="str">
        <f t="shared" ref="A8:A32" si="0">IF(B8="","",A7+1)</f>
        <v/>
      </c>
      <c r="B8" s="974"/>
      <c r="C8" s="752"/>
      <c r="D8" s="752"/>
      <c r="E8" s="752"/>
      <c r="F8" s="975"/>
      <c r="G8" s="975"/>
      <c r="H8" s="976"/>
    </row>
    <row r="9" spans="1:8" ht="21">
      <c r="A9" s="973" t="str">
        <f t="shared" si="0"/>
        <v/>
      </c>
      <c r="B9" s="974"/>
      <c r="C9" s="752"/>
      <c r="D9" s="752"/>
      <c r="E9" s="752"/>
      <c r="F9" s="975"/>
      <c r="G9" s="975"/>
      <c r="H9" s="976"/>
    </row>
    <row r="10" spans="1:8" ht="21">
      <c r="A10" s="973" t="str">
        <f t="shared" si="0"/>
        <v/>
      </c>
      <c r="B10" s="974"/>
      <c r="C10" s="752"/>
      <c r="D10" s="752"/>
      <c r="E10" s="752"/>
      <c r="F10" s="975"/>
      <c r="G10" s="975"/>
      <c r="H10" s="976"/>
    </row>
    <row r="11" spans="1:8" ht="21">
      <c r="A11" s="973" t="str">
        <f t="shared" si="0"/>
        <v/>
      </c>
      <c r="B11" s="974"/>
      <c r="C11" s="752"/>
      <c r="D11" s="752"/>
      <c r="E11" s="752"/>
      <c r="F11" s="975"/>
      <c r="G11" s="975"/>
      <c r="H11" s="976"/>
    </row>
    <row r="12" spans="1:8" ht="21">
      <c r="A12" s="973" t="str">
        <f t="shared" si="0"/>
        <v/>
      </c>
      <c r="B12" s="974"/>
      <c r="C12" s="752"/>
      <c r="D12" s="752"/>
      <c r="E12" s="752"/>
      <c r="F12" s="975"/>
      <c r="G12" s="975"/>
      <c r="H12" s="976"/>
    </row>
    <row r="13" spans="1:8" ht="21">
      <c r="A13" s="973" t="str">
        <f t="shared" si="0"/>
        <v/>
      </c>
      <c r="B13" s="974"/>
      <c r="C13" s="752"/>
      <c r="D13" s="752"/>
      <c r="E13" s="752"/>
      <c r="F13" s="975"/>
      <c r="G13" s="975"/>
      <c r="H13" s="976"/>
    </row>
    <row r="14" spans="1:8" ht="21">
      <c r="A14" s="973" t="str">
        <f t="shared" si="0"/>
        <v/>
      </c>
      <c r="B14" s="974"/>
      <c r="C14" s="752"/>
      <c r="D14" s="752"/>
      <c r="E14" s="752"/>
      <c r="F14" s="975"/>
      <c r="G14" s="975"/>
      <c r="H14" s="976"/>
    </row>
    <row r="15" spans="1:8" ht="21">
      <c r="A15" s="973" t="str">
        <f t="shared" si="0"/>
        <v/>
      </c>
      <c r="B15" s="974"/>
      <c r="C15" s="752"/>
      <c r="D15" s="752"/>
      <c r="E15" s="752"/>
      <c r="F15" s="975"/>
      <c r="G15" s="975"/>
      <c r="H15" s="976"/>
    </row>
    <row r="16" spans="1:8" ht="21">
      <c r="A16" s="973" t="str">
        <f t="shared" si="0"/>
        <v/>
      </c>
      <c r="B16" s="974"/>
      <c r="C16" s="752"/>
      <c r="D16" s="752"/>
      <c r="E16" s="752"/>
      <c r="F16" s="975"/>
      <c r="G16" s="975"/>
      <c r="H16" s="976"/>
    </row>
    <row r="17" spans="1:8" ht="21">
      <c r="A17" s="973" t="str">
        <f t="shared" si="0"/>
        <v/>
      </c>
      <c r="B17" s="974"/>
      <c r="C17" s="752"/>
      <c r="D17" s="752"/>
      <c r="E17" s="752"/>
      <c r="F17" s="975"/>
      <c r="G17" s="975"/>
      <c r="H17" s="976"/>
    </row>
    <row r="18" spans="1:8" ht="21">
      <c r="A18" s="973" t="str">
        <f t="shared" si="0"/>
        <v/>
      </c>
      <c r="B18" s="974"/>
      <c r="C18" s="752"/>
      <c r="D18" s="752"/>
      <c r="E18" s="752"/>
      <c r="F18" s="975"/>
      <c r="G18" s="975"/>
      <c r="H18" s="976"/>
    </row>
    <row r="19" spans="1:8" ht="21">
      <c r="A19" s="973" t="str">
        <f t="shared" si="0"/>
        <v/>
      </c>
      <c r="B19" s="974"/>
      <c r="C19" s="752"/>
      <c r="D19" s="752"/>
      <c r="E19" s="752"/>
      <c r="F19" s="975"/>
      <c r="G19" s="975"/>
      <c r="H19" s="976"/>
    </row>
    <row r="20" spans="1:8" ht="21">
      <c r="A20" s="973" t="str">
        <f t="shared" si="0"/>
        <v/>
      </c>
      <c r="B20" s="974"/>
      <c r="C20" s="752"/>
      <c r="D20" s="752"/>
      <c r="E20" s="752"/>
      <c r="F20" s="975"/>
      <c r="G20" s="975"/>
      <c r="H20" s="976"/>
    </row>
    <row r="21" spans="1:8" ht="21">
      <c r="A21" s="973" t="str">
        <f t="shared" si="0"/>
        <v/>
      </c>
      <c r="B21" s="974"/>
      <c r="C21" s="752"/>
      <c r="D21" s="752"/>
      <c r="E21" s="752"/>
      <c r="F21" s="975"/>
      <c r="G21" s="975"/>
      <c r="H21" s="976"/>
    </row>
    <row r="22" spans="1:8" ht="21">
      <c r="A22" s="973" t="str">
        <f t="shared" si="0"/>
        <v/>
      </c>
      <c r="B22" s="974"/>
      <c r="C22" s="752"/>
      <c r="D22" s="752"/>
      <c r="E22" s="752"/>
      <c r="F22" s="975"/>
      <c r="G22" s="975"/>
      <c r="H22" s="976"/>
    </row>
    <row r="23" spans="1:8" ht="21">
      <c r="A23" s="973" t="str">
        <f t="shared" si="0"/>
        <v/>
      </c>
      <c r="B23" s="974"/>
      <c r="C23" s="752"/>
      <c r="D23" s="752"/>
      <c r="E23" s="752"/>
      <c r="F23" s="975"/>
      <c r="G23" s="975"/>
      <c r="H23" s="976"/>
    </row>
    <row r="24" spans="1:8" ht="21">
      <c r="A24" s="973" t="str">
        <f t="shared" si="0"/>
        <v/>
      </c>
      <c r="B24" s="974"/>
      <c r="C24" s="752"/>
      <c r="D24" s="752"/>
      <c r="E24" s="752"/>
      <c r="F24" s="975"/>
      <c r="G24" s="975"/>
      <c r="H24" s="976"/>
    </row>
    <row r="25" spans="1:8" ht="21">
      <c r="A25" s="973" t="str">
        <f t="shared" si="0"/>
        <v/>
      </c>
      <c r="B25" s="974"/>
      <c r="C25" s="752"/>
      <c r="D25" s="752"/>
      <c r="E25" s="752"/>
      <c r="F25" s="975"/>
      <c r="G25" s="975"/>
      <c r="H25" s="976"/>
    </row>
    <row r="26" spans="1:8" ht="21">
      <c r="A26" s="973" t="str">
        <f t="shared" si="0"/>
        <v/>
      </c>
      <c r="B26" s="974"/>
      <c r="C26" s="752"/>
      <c r="D26" s="752"/>
      <c r="E26" s="752"/>
      <c r="F26" s="975"/>
      <c r="G26" s="975"/>
      <c r="H26" s="976"/>
    </row>
    <row r="27" spans="1:8" ht="21">
      <c r="A27" s="973" t="str">
        <f t="shared" si="0"/>
        <v/>
      </c>
      <c r="B27" s="974"/>
      <c r="C27" s="752"/>
      <c r="D27" s="752"/>
      <c r="E27" s="752"/>
      <c r="F27" s="975"/>
      <c r="G27" s="975"/>
      <c r="H27" s="976"/>
    </row>
    <row r="28" spans="1:8" ht="21">
      <c r="A28" s="973" t="str">
        <f t="shared" si="0"/>
        <v/>
      </c>
      <c r="B28" s="974"/>
      <c r="C28" s="752"/>
      <c r="D28" s="752"/>
      <c r="E28" s="752"/>
      <c r="F28" s="975"/>
      <c r="G28" s="975"/>
      <c r="H28" s="976"/>
    </row>
    <row r="29" spans="1:8" ht="21">
      <c r="A29" s="973" t="str">
        <f t="shared" si="0"/>
        <v/>
      </c>
      <c r="B29" s="974"/>
      <c r="C29" s="752"/>
      <c r="D29" s="752"/>
      <c r="E29" s="752"/>
      <c r="F29" s="975"/>
      <c r="G29" s="975"/>
      <c r="H29" s="976"/>
    </row>
    <row r="30" spans="1:8" ht="21">
      <c r="A30" s="973" t="str">
        <f t="shared" si="0"/>
        <v/>
      </c>
      <c r="B30" s="974"/>
      <c r="C30" s="752"/>
      <c r="D30" s="752"/>
      <c r="E30" s="752"/>
      <c r="F30" s="975"/>
      <c r="G30" s="975"/>
      <c r="H30" s="976"/>
    </row>
    <row r="31" spans="1:8" ht="21">
      <c r="A31" s="973" t="str">
        <f t="shared" si="0"/>
        <v/>
      </c>
      <c r="B31" s="974"/>
      <c r="C31" s="752"/>
      <c r="D31" s="752"/>
      <c r="E31" s="752"/>
      <c r="F31" s="975"/>
      <c r="G31" s="975"/>
      <c r="H31" s="976"/>
    </row>
    <row r="32" spans="1:8" ht="21">
      <c r="A32" s="973" t="str">
        <f t="shared" si="0"/>
        <v/>
      </c>
      <c r="B32" s="974"/>
      <c r="C32" s="752"/>
      <c r="D32" s="752"/>
      <c r="E32" s="752"/>
      <c r="F32" s="975"/>
      <c r="G32" s="975"/>
      <c r="H32" s="976"/>
    </row>
    <row r="33" spans="1:8" ht="15.6">
      <c r="A33" s="966"/>
      <c r="B33" s="966"/>
      <c r="C33" s="966"/>
      <c r="D33" s="966"/>
      <c r="E33" s="966"/>
      <c r="F33" s="966"/>
      <c r="G33" s="966"/>
      <c r="H33" s="530"/>
    </row>
    <row r="34" spans="1:8" ht="15.6">
      <c r="A34" s="966"/>
      <c r="B34" s="966"/>
      <c r="C34" s="966"/>
      <c r="D34" s="28"/>
      <c r="E34" s="967"/>
      <c r="F34" s="967"/>
      <c r="G34" s="966"/>
      <c r="H34" s="530"/>
    </row>
    <row r="35" spans="1:8" ht="15.6">
      <c r="A35" s="3"/>
      <c r="B35" s="1781" t="str">
        <f>Master!B2</f>
        <v>प्रधानाचार्य</v>
      </c>
      <c r="C35" s="1781"/>
      <c r="D35" s="3"/>
      <c r="E35" s="3"/>
      <c r="F35" s="3"/>
      <c r="G35" s="3"/>
      <c r="H35" s="967"/>
    </row>
    <row r="36" spans="1:8">
      <c r="A36" s="3"/>
      <c r="B36" s="1781" t="str">
        <f>Master!B3</f>
        <v xml:space="preserve">राजकीय उच्च माध्यमिक विद्यालय </v>
      </c>
      <c r="C36" s="1781"/>
      <c r="D36" s="3"/>
      <c r="E36" s="3"/>
      <c r="F36" s="3"/>
      <c r="G36" s="1786" t="s">
        <v>2294</v>
      </c>
      <c r="H36" s="1786"/>
    </row>
    <row r="37" spans="1:8">
      <c r="A37" s="3"/>
      <c r="B37" s="1781" t="str">
        <f>Master!B4</f>
        <v>चौगाई]टोंक</v>
      </c>
      <c r="C37" s="1781"/>
      <c r="D37" s="3"/>
      <c r="E37" s="3"/>
      <c r="F37" s="3"/>
      <c r="G37" s="3"/>
      <c r="H37" s="3"/>
    </row>
  </sheetData>
  <sheetProtection password="87C9" sheet="1" objects="1" scenarios="1"/>
  <protectedRanges>
    <protectedRange sqref="B6:H32" name="Range1"/>
  </protectedRanges>
  <mergeCells count="7">
    <mergeCell ref="B37:C37"/>
    <mergeCell ref="G36:H36"/>
    <mergeCell ref="A2:H2"/>
    <mergeCell ref="A3:H3"/>
    <mergeCell ref="A1:H1"/>
    <mergeCell ref="B36:C36"/>
    <mergeCell ref="B35:C35"/>
  </mergeCells>
  <pageMargins left="0.17" right="0.16" top="0.32" bottom="0.38" header="0.3" footer="0.3"/>
  <pageSetup paperSize="9" scale="99" orientation="portrait" blackAndWhite="1" verticalDpi="0" r:id="rId1"/>
  <drawing r:id="rId2"/>
</worksheet>
</file>

<file path=xl/worksheets/sheet99.xml><?xml version="1.0" encoding="utf-8"?>
<worksheet xmlns="http://schemas.openxmlformats.org/spreadsheetml/2006/main" xmlns:r="http://schemas.openxmlformats.org/officeDocument/2006/relationships">
  <sheetPr codeName="Sheet101">
    <pageSetUpPr fitToPage="1"/>
  </sheetPr>
  <dimension ref="A1:K28"/>
  <sheetViews>
    <sheetView showGridLines="0" showRowColHeaders="0" workbookViewId="0">
      <selection activeCell="A3" sqref="A3:K3"/>
    </sheetView>
  </sheetViews>
  <sheetFormatPr defaultRowHeight="14.4"/>
  <cols>
    <col min="2" max="2" width="22.6640625" customWidth="1"/>
    <col min="4" max="4" width="11.109375" customWidth="1"/>
    <col min="7" max="7" width="16.6640625" customWidth="1"/>
    <col min="8" max="8" width="16" customWidth="1"/>
    <col min="9" max="9" width="11.5546875" customWidth="1"/>
    <col min="10" max="10" width="11.33203125" customWidth="1"/>
    <col min="11" max="11" width="23.5546875" customWidth="1"/>
  </cols>
  <sheetData>
    <row r="1" spans="1:11" ht="25.2">
      <c r="A1" s="2544" t="s">
        <v>301</v>
      </c>
      <c r="B1" s="2544"/>
      <c r="C1" s="2544"/>
      <c r="D1" s="2544"/>
      <c r="E1" s="2544"/>
      <c r="F1" s="2544"/>
      <c r="G1" s="2544"/>
      <c r="H1" s="2544"/>
      <c r="I1" s="2544"/>
      <c r="J1" s="2544"/>
      <c r="K1" s="2544"/>
    </row>
    <row r="2" spans="1:11" ht="21">
      <c r="A2" s="2545" t="s">
        <v>2295</v>
      </c>
      <c r="B2" s="2545"/>
      <c r="C2" s="2545"/>
      <c r="D2" s="2545"/>
      <c r="E2" s="2545"/>
      <c r="F2" s="2545"/>
      <c r="G2" s="2545"/>
      <c r="H2" s="2545"/>
      <c r="I2" s="2545"/>
      <c r="J2" s="2545"/>
      <c r="K2" s="2545"/>
    </row>
    <row r="3" spans="1:11" ht="21">
      <c r="A3" s="2545" t="s">
        <v>2328</v>
      </c>
      <c r="B3" s="2545"/>
      <c r="C3" s="2545"/>
      <c r="D3" s="2545"/>
      <c r="E3" s="2545"/>
      <c r="F3" s="2545"/>
      <c r="G3" s="2545"/>
      <c r="H3" s="2545"/>
      <c r="I3" s="2545"/>
      <c r="J3" s="2545"/>
      <c r="K3" s="2545"/>
    </row>
    <row r="4" spans="1:11" ht="21">
      <c r="A4" s="2543" t="str">
        <f>Master!G2&amp;Master!H2</f>
        <v>कार्यालय&amp;राजकीय उच्च माध्यमिक विद्यालय ]चौगाई]टोंक</v>
      </c>
      <c r="B4" s="2543"/>
      <c r="C4" s="2543"/>
      <c r="D4" s="2543"/>
      <c r="E4" s="2543"/>
      <c r="F4" s="2543"/>
      <c r="G4" s="2543"/>
      <c r="H4" s="2543"/>
      <c r="I4" s="2543"/>
      <c r="J4" s="2543"/>
      <c r="K4" s="2543"/>
    </row>
    <row r="5" spans="1:11" ht="105">
      <c r="A5" s="785" t="s">
        <v>2296</v>
      </c>
      <c r="B5" s="969" t="s">
        <v>2297</v>
      </c>
      <c r="C5" s="785" t="s">
        <v>2298</v>
      </c>
      <c r="D5" s="785" t="s">
        <v>2299</v>
      </c>
      <c r="E5" s="785" t="s">
        <v>2300</v>
      </c>
      <c r="F5" s="969" t="s">
        <v>2301</v>
      </c>
      <c r="G5" s="785" t="s">
        <v>2327</v>
      </c>
      <c r="H5" s="785" t="s">
        <v>2302</v>
      </c>
      <c r="I5" s="785" t="s">
        <v>2303</v>
      </c>
      <c r="J5" s="785" t="s">
        <v>2304</v>
      </c>
      <c r="K5" s="969" t="s">
        <v>2305</v>
      </c>
    </row>
    <row r="6" spans="1:11" ht="21">
      <c r="A6" s="978">
        <v>1</v>
      </c>
      <c r="B6" s="978">
        <v>2</v>
      </c>
      <c r="C6" s="978">
        <v>3</v>
      </c>
      <c r="D6" s="978">
        <v>4</v>
      </c>
      <c r="E6" s="978">
        <v>5</v>
      </c>
      <c r="F6" s="978">
        <v>6</v>
      </c>
      <c r="G6" s="978">
        <v>7</v>
      </c>
      <c r="H6" s="978">
        <v>8</v>
      </c>
      <c r="I6" s="978">
        <v>9</v>
      </c>
      <c r="J6" s="978">
        <v>10</v>
      </c>
      <c r="K6" s="978">
        <v>11</v>
      </c>
    </row>
    <row r="7" spans="1:11" ht="15.6">
      <c r="A7" s="976"/>
      <c r="B7" s="976"/>
      <c r="C7" s="976"/>
      <c r="D7" s="976"/>
      <c r="E7" s="976"/>
      <c r="F7" s="976"/>
      <c r="G7" s="976"/>
      <c r="H7" s="976"/>
      <c r="I7" s="976"/>
      <c r="J7" s="976"/>
      <c r="K7" s="976"/>
    </row>
    <row r="8" spans="1:11" ht="15.6">
      <c r="A8" s="976"/>
      <c r="B8" s="976"/>
      <c r="C8" s="976"/>
      <c r="D8" s="976"/>
      <c r="E8" s="976"/>
      <c r="F8" s="976"/>
      <c r="G8" s="976"/>
      <c r="H8" s="976"/>
      <c r="I8" s="976"/>
      <c r="J8" s="976"/>
      <c r="K8" s="976"/>
    </row>
    <row r="9" spans="1:11" ht="15.6">
      <c r="A9" s="976"/>
      <c r="B9" s="976"/>
      <c r="C9" s="976"/>
      <c r="D9" s="976"/>
      <c r="E9" s="976"/>
      <c r="F9" s="976"/>
      <c r="G9" s="976"/>
      <c r="H9" s="976"/>
      <c r="I9" s="976"/>
      <c r="J9" s="976"/>
      <c r="K9" s="976"/>
    </row>
    <row r="10" spans="1:11" ht="15.6">
      <c r="A10" s="976"/>
      <c r="B10" s="976"/>
      <c r="C10" s="976"/>
      <c r="D10" s="976"/>
      <c r="E10" s="976"/>
      <c r="F10" s="976"/>
      <c r="G10" s="976"/>
      <c r="H10" s="976"/>
      <c r="I10" s="976"/>
      <c r="J10" s="976"/>
      <c r="K10" s="976"/>
    </row>
    <row r="11" spans="1:11" ht="15.6">
      <c r="A11" s="976"/>
      <c r="B11" s="976"/>
      <c r="C11" s="976"/>
      <c r="D11" s="976"/>
      <c r="E11" s="976"/>
      <c r="F11" s="976"/>
      <c r="G11" s="976"/>
      <c r="H11" s="976"/>
      <c r="I11" s="976"/>
      <c r="J11" s="976"/>
      <c r="K11" s="976"/>
    </row>
    <row r="12" spans="1:11" ht="15.6">
      <c r="A12" s="976"/>
      <c r="B12" s="976"/>
      <c r="C12" s="976"/>
      <c r="D12" s="976"/>
      <c r="E12" s="976"/>
      <c r="F12" s="976"/>
      <c r="G12" s="976"/>
      <c r="H12" s="976"/>
      <c r="I12" s="976"/>
      <c r="J12" s="976"/>
      <c r="K12" s="976"/>
    </row>
    <row r="13" spans="1:11" ht="15.6">
      <c r="A13" s="976"/>
      <c r="B13" s="976"/>
      <c r="C13" s="976"/>
      <c r="D13" s="976"/>
      <c r="E13" s="976"/>
      <c r="F13" s="976"/>
      <c r="G13" s="976"/>
      <c r="H13" s="976"/>
      <c r="I13" s="976"/>
      <c r="J13" s="976"/>
      <c r="K13" s="976"/>
    </row>
    <row r="14" spans="1:11" ht="15.6">
      <c r="A14" s="976"/>
      <c r="B14" s="976"/>
      <c r="C14" s="976"/>
      <c r="D14" s="976"/>
      <c r="E14" s="976"/>
      <c r="F14" s="976"/>
      <c r="G14" s="976"/>
      <c r="H14" s="976"/>
      <c r="I14" s="976"/>
      <c r="J14" s="976"/>
      <c r="K14" s="976"/>
    </row>
    <row r="15" spans="1:11" ht="15.6">
      <c r="A15" s="976"/>
      <c r="B15" s="976"/>
      <c r="C15" s="976"/>
      <c r="D15" s="976"/>
      <c r="E15" s="976"/>
      <c r="F15" s="976"/>
      <c r="G15" s="976"/>
      <c r="H15" s="976"/>
      <c r="I15" s="976"/>
      <c r="J15" s="976"/>
      <c r="K15" s="976"/>
    </row>
    <row r="16" spans="1:11" ht="15.6">
      <c r="A16" s="976"/>
      <c r="B16" s="976"/>
      <c r="C16" s="976"/>
      <c r="D16" s="976"/>
      <c r="E16" s="976"/>
      <c r="F16" s="976"/>
      <c r="G16" s="976"/>
      <c r="H16" s="976"/>
      <c r="I16" s="976"/>
      <c r="J16" s="976"/>
      <c r="K16" s="976"/>
    </row>
    <row r="17" spans="1:11" ht="15.6">
      <c r="A17" s="976"/>
      <c r="B17" s="976"/>
      <c r="C17" s="976"/>
      <c r="D17" s="976"/>
      <c r="E17" s="976"/>
      <c r="F17" s="976"/>
      <c r="G17" s="976"/>
      <c r="H17" s="976"/>
      <c r="I17" s="976"/>
      <c r="J17" s="976"/>
      <c r="K17" s="976"/>
    </row>
    <row r="18" spans="1:11" ht="15.6">
      <c r="A18" s="976"/>
      <c r="B18" s="976"/>
      <c r="C18" s="976"/>
      <c r="D18" s="976"/>
      <c r="E18" s="976"/>
      <c r="F18" s="976"/>
      <c r="G18" s="976"/>
      <c r="H18" s="976"/>
      <c r="I18" s="976"/>
      <c r="J18" s="976"/>
      <c r="K18" s="976"/>
    </row>
    <row r="19" spans="1:11" ht="15.6">
      <c r="A19" s="976"/>
      <c r="B19" s="976"/>
      <c r="C19" s="976"/>
      <c r="D19" s="976"/>
      <c r="E19" s="976"/>
      <c r="F19" s="976"/>
      <c r="G19" s="976"/>
      <c r="H19" s="976"/>
      <c r="I19" s="976"/>
      <c r="J19" s="976"/>
      <c r="K19" s="976"/>
    </row>
    <row r="20" spans="1:11" ht="15.6">
      <c r="A20" s="976"/>
      <c r="B20" s="976"/>
      <c r="C20" s="976"/>
      <c r="D20" s="976"/>
      <c r="E20" s="976"/>
      <c r="F20" s="976"/>
      <c r="G20" s="976"/>
      <c r="H20" s="976"/>
      <c r="I20" s="976"/>
      <c r="J20" s="976"/>
      <c r="K20" s="976"/>
    </row>
    <row r="21" spans="1:11" ht="15.6">
      <c r="A21" s="976"/>
      <c r="B21" s="976"/>
      <c r="C21" s="976"/>
      <c r="D21" s="976"/>
      <c r="E21" s="976"/>
      <c r="F21" s="976"/>
      <c r="G21" s="976"/>
      <c r="H21" s="976"/>
      <c r="I21" s="976"/>
      <c r="J21" s="976"/>
      <c r="K21" s="976"/>
    </row>
    <row r="22" spans="1:11" ht="15.6">
      <c r="A22" s="976"/>
      <c r="B22" s="976"/>
      <c r="C22" s="976"/>
      <c r="D22" s="976"/>
      <c r="E22" s="976"/>
      <c r="F22" s="976"/>
      <c r="G22" s="976"/>
      <c r="H22" s="976"/>
      <c r="I22" s="976"/>
      <c r="J22" s="976"/>
      <c r="K22" s="976"/>
    </row>
    <row r="23" spans="1:11" ht="15.6">
      <c r="A23" s="976"/>
      <c r="B23" s="976"/>
      <c r="C23" s="976"/>
      <c r="D23" s="976"/>
      <c r="E23" s="976"/>
      <c r="F23" s="976"/>
      <c r="G23" s="976"/>
      <c r="H23" s="976"/>
      <c r="I23" s="976"/>
      <c r="J23" s="976"/>
      <c r="K23" s="976"/>
    </row>
    <row r="24" spans="1:11" ht="15.6">
      <c r="A24" s="976"/>
      <c r="B24" s="976"/>
      <c r="C24" s="976"/>
      <c r="D24" s="976"/>
      <c r="E24" s="976"/>
      <c r="F24" s="976"/>
      <c r="G24" s="976"/>
      <c r="H24" s="976"/>
      <c r="I24" s="976"/>
      <c r="J24" s="976"/>
      <c r="K24" s="976"/>
    </row>
    <row r="25" spans="1:11" ht="15.6">
      <c r="A25" s="976"/>
      <c r="B25" s="976"/>
      <c r="C25" s="976"/>
      <c r="D25" s="976"/>
      <c r="E25" s="976"/>
      <c r="F25" s="976"/>
      <c r="G25" s="976"/>
      <c r="H25" s="976"/>
      <c r="I25" s="976"/>
      <c r="J25" s="976"/>
      <c r="K25" s="976"/>
    </row>
    <row r="26" spans="1:11" ht="15.6">
      <c r="A26" s="976"/>
      <c r="B26" s="976"/>
      <c r="C26" s="976"/>
      <c r="D26" s="976"/>
      <c r="E26" s="976"/>
      <c r="F26" s="976"/>
      <c r="G26" s="976"/>
      <c r="H26" s="976"/>
      <c r="I26" s="976"/>
      <c r="J26" s="976"/>
      <c r="K26" s="976"/>
    </row>
    <row r="27" spans="1:11" ht="15.6">
      <c r="A27" s="976"/>
      <c r="B27" s="976"/>
      <c r="C27" s="976"/>
      <c r="D27" s="976"/>
      <c r="E27" s="976"/>
      <c r="F27" s="976"/>
      <c r="G27" s="976"/>
      <c r="H27" s="976"/>
      <c r="I27" s="976"/>
      <c r="J27" s="976"/>
      <c r="K27" s="976"/>
    </row>
    <row r="28" spans="1:11" ht="15.6">
      <c r="A28" s="976"/>
      <c r="B28" s="976"/>
      <c r="C28" s="976"/>
      <c r="D28" s="976"/>
      <c r="E28" s="976"/>
      <c r="F28" s="976"/>
      <c r="G28" s="976"/>
      <c r="H28" s="976"/>
      <c r="I28" s="976"/>
      <c r="J28" s="976"/>
      <c r="K28" s="976"/>
    </row>
  </sheetData>
  <sheetProtection password="87C9" sheet="1" objects="1" scenarios="1"/>
  <protectedRanges>
    <protectedRange sqref="A7:K28" name="Range1"/>
  </protectedRanges>
  <mergeCells count="4">
    <mergeCell ref="A1:K1"/>
    <mergeCell ref="A2:K2"/>
    <mergeCell ref="A3:K3"/>
    <mergeCell ref="A4:K4"/>
  </mergeCells>
  <pageMargins left="0.34" right="0.25" top="0.37" bottom="0.54" header="0.3" footer="0.3"/>
  <pageSetup paperSize="9" scale="94" orientation="landscape" blackAndWhite="1" verticalDpi="0" r:id="rId1"/>
  <drawing r:id="rId2"/>
</worksheet>
</file>

<file path=xl/worksheets/sheet100.xml><?xml version="1.0" encoding="utf-8"?>
<worksheet xmlns="http://schemas.openxmlformats.org/spreadsheetml/2006/main" xmlns:r="http://schemas.openxmlformats.org/officeDocument/2006/relationships">
  <sheetPr codeName="Sheet102">
    <pageSetUpPr fitToPage="1"/>
  </sheetPr>
  <dimension ref="A1:G33"/>
  <sheetViews>
    <sheetView showGridLines="0" showRowColHeaders="0" workbookViewId="0">
      <selection activeCell="A3" sqref="A3:G3"/>
    </sheetView>
  </sheetViews>
  <sheetFormatPr defaultRowHeight="14.4"/>
  <cols>
    <col min="2" max="2" width="24" customWidth="1"/>
    <col min="3" max="3" width="10.6640625" customWidth="1"/>
    <col min="4" max="4" width="13.44140625" customWidth="1"/>
    <col min="5" max="5" width="11.109375" customWidth="1"/>
    <col min="6" max="6" width="21" customWidth="1"/>
    <col min="7" max="7" width="44.109375" customWidth="1"/>
    <col min="8" max="8" width="9.33203125" customWidth="1"/>
  </cols>
  <sheetData>
    <row r="1" spans="1:7" ht="21">
      <c r="A1" s="2264" t="s">
        <v>569</v>
      </c>
      <c r="B1" s="2264"/>
      <c r="C1" s="2264"/>
      <c r="D1" s="2264"/>
      <c r="E1" s="2264"/>
      <c r="F1" s="2264"/>
      <c r="G1" s="2264"/>
    </row>
    <row r="2" spans="1:7" ht="21">
      <c r="A2" s="2264" t="s">
        <v>2331</v>
      </c>
      <c r="B2" s="2264"/>
      <c r="C2" s="2264"/>
      <c r="D2" s="2264"/>
      <c r="E2" s="2264"/>
      <c r="F2" s="2264"/>
      <c r="G2" s="2264"/>
    </row>
    <row r="3" spans="1:7" ht="21">
      <c r="A3" s="2546" t="s">
        <v>2332</v>
      </c>
      <c r="B3" s="2546"/>
      <c r="C3" s="2546"/>
      <c r="D3" s="2546"/>
      <c r="E3" s="2546"/>
      <c r="F3" s="2546"/>
      <c r="G3" s="2546"/>
    </row>
    <row r="4" spans="1:7" ht="21">
      <c r="A4" s="2543" t="str">
        <f>Master!G2&amp;Master!H2</f>
        <v>कार्यालय&amp;राजकीय उच्च माध्यमिक विद्यालय ]चौगाई]टोंक</v>
      </c>
      <c r="B4" s="2543"/>
      <c r="C4" s="2543"/>
      <c r="D4" s="2543"/>
      <c r="E4" s="2543"/>
      <c r="F4" s="2543"/>
      <c r="G4" s="2543"/>
    </row>
    <row r="5" spans="1:7" ht="84">
      <c r="A5" s="785" t="s">
        <v>2306</v>
      </c>
      <c r="B5" s="785" t="s">
        <v>2307</v>
      </c>
      <c r="C5" s="785" t="s">
        <v>2329</v>
      </c>
      <c r="D5" s="785" t="s">
        <v>2330</v>
      </c>
      <c r="E5" s="785" t="s">
        <v>2308</v>
      </c>
      <c r="F5" s="785" t="s">
        <v>2309</v>
      </c>
      <c r="G5" s="785" t="s">
        <v>2310</v>
      </c>
    </row>
    <row r="6" spans="1:7" ht="21">
      <c r="A6" s="761">
        <v>1</v>
      </c>
      <c r="B6" s="761">
        <v>2</v>
      </c>
      <c r="C6" s="761">
        <v>3</v>
      </c>
      <c r="D6" s="761">
        <v>4</v>
      </c>
      <c r="E6" s="761">
        <v>5</v>
      </c>
      <c r="F6" s="761">
        <v>6</v>
      </c>
      <c r="G6" s="761">
        <v>7</v>
      </c>
    </row>
    <row r="7" spans="1:7" ht="15.6">
      <c r="A7" s="977">
        <v>1</v>
      </c>
      <c r="B7" s="976" t="s">
        <v>868</v>
      </c>
      <c r="C7" s="975" t="s">
        <v>2438</v>
      </c>
      <c r="D7" s="975"/>
      <c r="E7" s="975"/>
      <c r="F7" s="979"/>
      <c r="G7" s="976"/>
    </row>
    <row r="8" spans="1:7" ht="15.6">
      <c r="A8" s="977"/>
      <c r="B8" s="976"/>
      <c r="C8" s="975"/>
      <c r="D8" s="975"/>
      <c r="E8" s="975"/>
      <c r="F8" s="979"/>
      <c r="G8" s="976"/>
    </row>
    <row r="9" spans="1:7" ht="15.6">
      <c r="A9" s="977"/>
      <c r="B9" s="976"/>
      <c r="C9" s="975"/>
      <c r="D9" s="975"/>
      <c r="E9" s="975"/>
      <c r="F9" s="979"/>
      <c r="G9" s="976"/>
    </row>
    <row r="10" spans="1:7" ht="15.6">
      <c r="A10" s="977"/>
      <c r="B10" s="976"/>
      <c r="C10" s="975"/>
      <c r="D10" s="975"/>
      <c r="E10" s="975"/>
      <c r="F10" s="979"/>
      <c r="G10" s="976"/>
    </row>
    <row r="11" spans="1:7" ht="15.6">
      <c r="A11" s="977"/>
      <c r="B11" s="976"/>
      <c r="C11" s="975"/>
      <c r="D11" s="975"/>
      <c r="E11" s="975"/>
      <c r="F11" s="979"/>
      <c r="G11" s="976"/>
    </row>
    <row r="12" spans="1:7" ht="15.6">
      <c r="A12" s="977"/>
      <c r="B12" s="976"/>
      <c r="C12" s="975"/>
      <c r="D12" s="975"/>
      <c r="E12" s="975"/>
      <c r="F12" s="979"/>
      <c r="G12" s="976"/>
    </row>
    <row r="13" spans="1:7" ht="15.6">
      <c r="A13" s="977"/>
      <c r="B13" s="976"/>
      <c r="C13" s="975"/>
      <c r="D13" s="975"/>
      <c r="E13" s="975"/>
      <c r="F13" s="979"/>
      <c r="G13" s="976"/>
    </row>
    <row r="14" spans="1:7" ht="15.6">
      <c r="A14" s="977"/>
      <c r="B14" s="976"/>
      <c r="C14" s="975"/>
      <c r="D14" s="975"/>
      <c r="E14" s="975"/>
      <c r="F14" s="979"/>
      <c r="G14" s="976"/>
    </row>
    <row r="15" spans="1:7" ht="15.6">
      <c r="A15" s="977"/>
      <c r="B15" s="976"/>
      <c r="C15" s="975"/>
      <c r="D15" s="975"/>
      <c r="E15" s="975"/>
      <c r="F15" s="979"/>
      <c r="G15" s="976"/>
    </row>
    <row r="16" spans="1:7" ht="15.6">
      <c r="A16" s="977"/>
      <c r="B16" s="976"/>
      <c r="C16" s="975"/>
      <c r="D16" s="975"/>
      <c r="E16" s="975"/>
      <c r="F16" s="979"/>
      <c r="G16" s="976"/>
    </row>
    <row r="17" spans="1:7" ht="15.6">
      <c r="A17" s="977"/>
      <c r="B17" s="976"/>
      <c r="C17" s="975"/>
      <c r="D17" s="975"/>
      <c r="E17" s="975"/>
      <c r="F17" s="979"/>
      <c r="G17" s="976"/>
    </row>
    <row r="18" spans="1:7" ht="15.6">
      <c r="A18" s="977"/>
      <c r="B18" s="976"/>
      <c r="C18" s="975"/>
      <c r="D18" s="975"/>
      <c r="E18" s="975"/>
      <c r="F18" s="979"/>
      <c r="G18" s="976"/>
    </row>
    <row r="19" spans="1:7" ht="15.6">
      <c r="A19" s="977"/>
      <c r="B19" s="976"/>
      <c r="C19" s="975"/>
      <c r="D19" s="975"/>
      <c r="E19" s="975"/>
      <c r="F19" s="979"/>
      <c r="G19" s="976"/>
    </row>
    <row r="20" spans="1:7" ht="15.6">
      <c r="A20" s="977"/>
      <c r="B20" s="976"/>
      <c r="C20" s="975"/>
      <c r="D20" s="975"/>
      <c r="E20" s="975"/>
      <c r="F20" s="979"/>
      <c r="G20" s="976"/>
    </row>
    <row r="21" spans="1:7" ht="15.6">
      <c r="A21" s="977"/>
      <c r="B21" s="976"/>
      <c r="C21" s="975"/>
      <c r="D21" s="975"/>
      <c r="E21" s="975"/>
      <c r="F21" s="979"/>
      <c r="G21" s="976"/>
    </row>
    <row r="22" spans="1:7" ht="15.6">
      <c r="A22" s="977"/>
      <c r="B22" s="976"/>
      <c r="C22" s="975"/>
      <c r="D22" s="975"/>
      <c r="E22" s="975"/>
      <c r="F22" s="979"/>
      <c r="G22" s="976"/>
    </row>
    <row r="23" spans="1:7" ht="15.6">
      <c r="A23" s="977"/>
      <c r="B23" s="976"/>
      <c r="C23" s="975"/>
      <c r="D23" s="975"/>
      <c r="E23" s="975"/>
      <c r="F23" s="979"/>
      <c r="G23" s="976"/>
    </row>
    <row r="24" spans="1:7" ht="15.6">
      <c r="A24" s="977"/>
      <c r="B24" s="976"/>
      <c r="C24" s="975"/>
      <c r="D24" s="975"/>
      <c r="E24" s="975"/>
      <c r="F24" s="979"/>
      <c r="G24" s="976"/>
    </row>
    <row r="25" spans="1:7" ht="15.6">
      <c r="A25" s="977"/>
      <c r="B25" s="976"/>
      <c r="C25" s="975"/>
      <c r="D25" s="975"/>
      <c r="E25" s="975"/>
      <c r="F25" s="979"/>
      <c r="G25" s="976"/>
    </row>
    <row r="26" spans="1:7" ht="15.6">
      <c r="A26" s="977"/>
      <c r="B26" s="976"/>
      <c r="C26" s="975"/>
      <c r="D26" s="975"/>
      <c r="E26" s="975"/>
      <c r="F26" s="979"/>
      <c r="G26" s="976"/>
    </row>
    <row r="27" spans="1:7" ht="15.6">
      <c r="A27" s="977"/>
      <c r="B27" s="976"/>
      <c r="C27" s="975"/>
      <c r="D27" s="975"/>
      <c r="E27" s="975"/>
      <c r="F27" s="979"/>
      <c r="G27" s="976"/>
    </row>
    <row r="28" spans="1:7" ht="15.6">
      <c r="A28" s="977"/>
      <c r="B28" s="976"/>
      <c r="C28" s="975"/>
      <c r="D28" s="975"/>
      <c r="E28" s="975"/>
      <c r="F28" s="979"/>
      <c r="G28" s="976"/>
    </row>
    <row r="29" spans="1:7" ht="15.6">
      <c r="A29" s="977"/>
      <c r="B29" s="976"/>
      <c r="C29" s="975"/>
      <c r="D29" s="975"/>
      <c r="E29" s="975"/>
      <c r="F29" s="979"/>
      <c r="G29" s="976"/>
    </row>
    <row r="30" spans="1:7" ht="15.6">
      <c r="A30" s="977"/>
      <c r="B30" s="976"/>
      <c r="C30" s="975"/>
      <c r="D30" s="975"/>
      <c r="E30" s="975"/>
      <c r="F30" s="979"/>
      <c r="G30" s="976"/>
    </row>
    <row r="31" spans="1:7" ht="15.6">
      <c r="A31" s="977"/>
      <c r="B31" s="976"/>
      <c r="C31" s="975"/>
      <c r="D31" s="975"/>
      <c r="E31" s="975"/>
      <c r="F31" s="979"/>
      <c r="G31" s="976"/>
    </row>
    <row r="32" spans="1:7" ht="15.6">
      <c r="A32" s="977"/>
      <c r="B32" s="976"/>
      <c r="C32" s="975"/>
      <c r="D32" s="975"/>
      <c r="E32" s="975"/>
      <c r="F32" s="979"/>
      <c r="G32" s="976"/>
    </row>
    <row r="33" spans="1:7" ht="15.6">
      <c r="A33" s="977"/>
      <c r="B33" s="976"/>
      <c r="C33" s="975"/>
      <c r="D33" s="975"/>
      <c r="E33" s="975"/>
      <c r="F33" s="979"/>
      <c r="G33" s="976"/>
    </row>
  </sheetData>
  <sheetProtection password="87C9" sheet="1" objects="1" scenarios="1"/>
  <protectedRanges>
    <protectedRange sqref="A7:G33" name="Range1"/>
  </protectedRanges>
  <mergeCells count="4">
    <mergeCell ref="A1:G1"/>
    <mergeCell ref="A2:G2"/>
    <mergeCell ref="A3:G3"/>
    <mergeCell ref="A4:G4"/>
  </mergeCells>
  <pageMargins left="0.56000000000000005" right="0.42" top="0.17" bottom="0.2" header="0.17" footer="0.17"/>
  <pageSetup paperSize="9" scale="96" orientation="landscape" blackAndWhite="1" verticalDpi="0" r:id="rId1"/>
  <drawing r:id="rId2"/>
</worksheet>
</file>

<file path=xl/worksheets/sheet101.xml><?xml version="1.0" encoding="utf-8"?>
<worksheet xmlns="http://schemas.openxmlformats.org/spreadsheetml/2006/main" xmlns:r="http://schemas.openxmlformats.org/officeDocument/2006/relationships">
  <sheetPr codeName="Sheet103">
    <pageSetUpPr fitToPage="1"/>
  </sheetPr>
  <dimension ref="A1:K19"/>
  <sheetViews>
    <sheetView showGridLines="0" showRowColHeaders="0" workbookViewId="0">
      <selection sqref="A1:K1"/>
    </sheetView>
  </sheetViews>
  <sheetFormatPr defaultRowHeight="14.4"/>
  <cols>
    <col min="2" max="2" width="22.33203125" customWidth="1"/>
    <col min="3" max="3" width="11" customWidth="1"/>
    <col min="4" max="4" width="19" customWidth="1"/>
    <col min="5" max="5" width="10.5546875" customWidth="1"/>
    <col min="6" max="6" width="8.88671875" customWidth="1"/>
    <col min="7" max="7" width="9.44140625" customWidth="1"/>
    <col min="8" max="8" width="14.6640625" customWidth="1"/>
    <col min="9" max="9" width="22.109375" customWidth="1"/>
    <col min="10" max="10" width="14.33203125" customWidth="1"/>
    <col min="11" max="11" width="23.88671875" customWidth="1"/>
    <col min="12" max="12" width="2.44140625" customWidth="1"/>
  </cols>
  <sheetData>
    <row r="1" spans="1:11" ht="21">
      <c r="A1" s="2228" t="s">
        <v>569</v>
      </c>
      <c r="B1" s="2228"/>
      <c r="C1" s="2228"/>
      <c r="D1" s="2228"/>
      <c r="E1" s="2228"/>
      <c r="F1" s="2228"/>
      <c r="G1" s="2228"/>
      <c r="H1" s="2228"/>
      <c r="I1" s="2228"/>
      <c r="J1" s="2228"/>
      <c r="K1" s="2228"/>
    </row>
    <row r="2" spans="1:11" ht="22.8">
      <c r="A2" s="2547" t="s">
        <v>2311</v>
      </c>
      <c r="B2" s="2547"/>
      <c r="C2" s="2547"/>
      <c r="D2" s="2547"/>
      <c r="E2" s="2547"/>
      <c r="F2" s="2547"/>
      <c r="G2" s="2547"/>
      <c r="H2" s="2547"/>
      <c r="I2" s="2547"/>
      <c r="J2" s="2547"/>
      <c r="K2" s="2547"/>
    </row>
    <row r="3" spans="1:11" ht="21">
      <c r="A3" s="2548" t="s">
        <v>2333</v>
      </c>
      <c r="B3" s="2548"/>
      <c r="C3" s="2548"/>
      <c r="D3" s="2548"/>
      <c r="E3" s="2548"/>
      <c r="F3" s="2548"/>
      <c r="G3" s="2548"/>
      <c r="H3" s="2548"/>
      <c r="I3" s="2548"/>
      <c r="J3" s="2548"/>
      <c r="K3" s="2548"/>
    </row>
    <row r="4" spans="1:11" ht="21">
      <c r="A4" s="2550" t="str">
        <f>Master!G2&amp;Master!H2</f>
        <v>कार्यालय&amp;राजकीय उच्च माध्यमिक विद्यालय ]चौगाई]टोंक</v>
      </c>
      <c r="B4" s="2550"/>
      <c r="C4" s="2550"/>
      <c r="D4" s="2550"/>
      <c r="E4" s="2550"/>
      <c r="F4" s="2550"/>
      <c r="G4" s="2550"/>
      <c r="H4" s="2550"/>
      <c r="I4" s="2550"/>
      <c r="J4" s="2550"/>
      <c r="K4" s="2550"/>
    </row>
    <row r="5" spans="1:11" ht="147">
      <c r="A5" s="965" t="s">
        <v>2296</v>
      </c>
      <c r="B5" s="965" t="s">
        <v>2312</v>
      </c>
      <c r="C5" s="965" t="s">
        <v>2313</v>
      </c>
      <c r="D5" s="965" t="s">
        <v>2314</v>
      </c>
      <c r="E5" s="965" t="s">
        <v>2315</v>
      </c>
      <c r="F5" s="965" t="s">
        <v>2316</v>
      </c>
      <c r="G5" s="965" t="s">
        <v>2317</v>
      </c>
      <c r="H5" s="965" t="s">
        <v>2318</v>
      </c>
      <c r="I5" s="965" t="s">
        <v>2319</v>
      </c>
      <c r="J5" s="965" t="s">
        <v>2320</v>
      </c>
      <c r="K5" s="965" t="s">
        <v>2305</v>
      </c>
    </row>
    <row r="6" spans="1:11">
      <c r="A6" s="983">
        <v>1</v>
      </c>
      <c r="B6" s="984">
        <v>2</v>
      </c>
      <c r="C6" s="983">
        <v>3</v>
      </c>
      <c r="D6" s="984">
        <v>4</v>
      </c>
      <c r="E6" s="983">
        <v>5</v>
      </c>
      <c r="F6" s="984">
        <v>6</v>
      </c>
      <c r="G6" s="983">
        <v>7</v>
      </c>
      <c r="H6" s="984">
        <v>8</v>
      </c>
      <c r="I6" s="983">
        <v>9</v>
      </c>
      <c r="J6" s="984">
        <v>10</v>
      </c>
      <c r="K6" s="983">
        <v>11</v>
      </c>
    </row>
    <row r="7" spans="1:11" ht="18">
      <c r="A7" s="980">
        <v>1</v>
      </c>
      <c r="B7" s="981" t="s">
        <v>868</v>
      </c>
      <c r="C7" s="981">
        <v>25</v>
      </c>
      <c r="D7" s="981"/>
      <c r="E7" s="980"/>
      <c r="F7" s="980"/>
      <c r="G7" s="980"/>
      <c r="H7" s="982"/>
      <c r="I7" s="981"/>
      <c r="J7" s="980"/>
      <c r="K7" s="981"/>
    </row>
    <row r="8" spans="1:11" ht="18">
      <c r="A8" s="980"/>
      <c r="B8" s="981"/>
      <c r="C8" s="981"/>
      <c r="D8" s="981"/>
      <c r="E8" s="980"/>
      <c r="F8" s="980"/>
      <c r="G8" s="980"/>
      <c r="H8" s="982"/>
      <c r="I8" s="981"/>
      <c r="J8" s="980"/>
      <c r="K8" s="981"/>
    </row>
    <row r="9" spans="1:11" ht="18">
      <c r="A9" s="980"/>
      <c r="B9" s="981"/>
      <c r="C9" s="981"/>
      <c r="D9" s="981"/>
      <c r="E9" s="980"/>
      <c r="F9" s="980"/>
      <c r="G9" s="980"/>
      <c r="H9" s="982"/>
      <c r="I9" s="981"/>
      <c r="J9" s="980"/>
      <c r="K9" s="981"/>
    </row>
    <row r="10" spans="1:11" ht="18">
      <c r="A10" s="980"/>
      <c r="B10" s="981"/>
      <c r="C10" s="981"/>
      <c r="D10" s="981"/>
      <c r="E10" s="980"/>
      <c r="F10" s="980"/>
      <c r="G10" s="980"/>
      <c r="H10" s="982"/>
      <c r="I10" s="981"/>
      <c r="J10" s="980"/>
      <c r="K10" s="981"/>
    </row>
    <row r="11" spans="1:11" ht="18">
      <c r="A11" s="980"/>
      <c r="B11" s="981"/>
      <c r="C11" s="981"/>
      <c r="D11" s="981"/>
      <c r="E11" s="980"/>
      <c r="F11" s="980"/>
      <c r="G11" s="980"/>
      <c r="H11" s="982"/>
      <c r="I11" s="981"/>
      <c r="J11" s="980"/>
      <c r="K11" s="981"/>
    </row>
    <row r="12" spans="1:11" ht="18">
      <c r="A12" s="980"/>
      <c r="B12" s="981"/>
      <c r="C12" s="981"/>
      <c r="D12" s="981"/>
      <c r="E12" s="980"/>
      <c r="F12" s="980"/>
      <c r="G12" s="980"/>
      <c r="H12" s="982"/>
      <c r="I12" s="981"/>
      <c r="J12" s="980"/>
      <c r="K12" s="981"/>
    </row>
    <row r="13" spans="1:11" ht="18">
      <c r="A13" s="980"/>
      <c r="B13" s="981"/>
      <c r="C13" s="981"/>
      <c r="D13" s="981"/>
      <c r="E13" s="980"/>
      <c r="F13" s="980"/>
      <c r="G13" s="980"/>
      <c r="H13" s="982"/>
      <c r="I13" s="981"/>
      <c r="J13" s="980"/>
      <c r="K13" s="981"/>
    </row>
    <row r="14" spans="1:11" ht="18">
      <c r="A14" s="980"/>
      <c r="B14" s="981"/>
      <c r="C14" s="981"/>
      <c r="D14" s="981"/>
      <c r="E14" s="980"/>
      <c r="F14" s="980"/>
      <c r="G14" s="980"/>
      <c r="H14" s="982"/>
      <c r="I14" s="981"/>
      <c r="J14" s="980"/>
      <c r="K14" s="981"/>
    </row>
    <row r="15" spans="1:11" ht="21">
      <c r="A15" s="681" t="s">
        <v>2321</v>
      </c>
      <c r="B15" s="28"/>
      <c r="C15" s="28"/>
      <c r="D15" s="28"/>
      <c r="E15" s="28"/>
      <c r="F15" s="28"/>
      <c r="G15" s="28"/>
      <c r="H15" s="28"/>
      <c r="I15" s="28"/>
      <c r="J15" s="28"/>
      <c r="K15" s="28"/>
    </row>
    <row r="16" spans="1:11" ht="21">
      <c r="A16" s="681" t="s">
        <v>2322</v>
      </c>
      <c r="B16" s="28"/>
      <c r="C16" s="28"/>
      <c r="D16" s="28"/>
      <c r="E16" s="28"/>
      <c r="F16" s="28"/>
      <c r="G16" s="28"/>
      <c r="H16" s="28"/>
      <c r="I16" s="28"/>
      <c r="J16" s="28"/>
      <c r="K16" s="28"/>
    </row>
    <row r="17" spans="1:11" ht="15.6">
      <c r="A17" s="2549" t="s">
        <v>2281</v>
      </c>
      <c r="B17" s="2549"/>
      <c r="C17" s="518">
        <f ca="1">TODAY()</f>
        <v>44369</v>
      </c>
      <c r="D17" s="985"/>
      <c r="E17" s="28"/>
      <c r="F17" s="28"/>
      <c r="G17" s="28"/>
      <c r="H17" s="28"/>
      <c r="I17" s="28"/>
      <c r="J17" s="28"/>
      <c r="K17" s="28"/>
    </row>
    <row r="18" spans="1:11" ht="21">
      <c r="A18" s="28"/>
      <c r="B18" s="28"/>
      <c r="C18" s="28"/>
      <c r="D18" s="28"/>
      <c r="E18" s="28"/>
      <c r="F18" s="28"/>
      <c r="G18" s="28"/>
      <c r="H18" s="28"/>
      <c r="I18" s="681" t="s">
        <v>2323</v>
      </c>
      <c r="J18" s="28"/>
      <c r="K18" s="28"/>
    </row>
    <row r="19" spans="1:11" ht="21">
      <c r="A19" s="28"/>
      <c r="B19" s="28"/>
      <c r="C19" s="28"/>
      <c r="D19" s="28"/>
      <c r="E19" s="28"/>
      <c r="F19" s="28"/>
      <c r="G19" s="28"/>
      <c r="H19" s="28"/>
      <c r="I19" s="681" t="s">
        <v>2324</v>
      </c>
      <c r="J19" s="28"/>
      <c r="K19" s="28"/>
    </row>
  </sheetData>
  <sheetProtection password="87C9" sheet="1" objects="1" scenarios="1"/>
  <protectedRanges>
    <protectedRange sqref="A7:K14" name="Range1"/>
  </protectedRanges>
  <mergeCells count="5">
    <mergeCell ref="A1:K1"/>
    <mergeCell ref="A2:K2"/>
    <mergeCell ref="A3:K3"/>
    <mergeCell ref="A17:B17"/>
    <mergeCell ref="A4:K4"/>
  </mergeCells>
  <pageMargins left="0.25" right="0.25" top="0.75" bottom="0.75" header="0.3" footer="0.3"/>
  <pageSetup paperSize="9" scale="86" orientation="landscape" blackAndWhite="1" verticalDpi="0" r:id="rId1"/>
  <drawing r:id="rId2"/>
</worksheet>
</file>

<file path=xl/worksheets/sheet102.xml><?xml version="1.0" encoding="utf-8"?>
<worksheet xmlns="http://schemas.openxmlformats.org/spreadsheetml/2006/main" xmlns:r="http://schemas.openxmlformats.org/officeDocument/2006/relationships">
  <sheetPr codeName="Sheet104">
    <pageSetUpPr fitToPage="1"/>
  </sheetPr>
  <dimension ref="A1:R103"/>
  <sheetViews>
    <sheetView showGridLines="0" showRowColHeaders="0" workbookViewId="0">
      <selection activeCell="A14" sqref="A14:F14"/>
    </sheetView>
  </sheetViews>
  <sheetFormatPr defaultRowHeight="14.4"/>
  <cols>
    <col min="1" max="1" width="12.6640625" customWidth="1"/>
    <col min="2" max="2" width="19.6640625" customWidth="1"/>
    <col min="3" max="3" width="25.33203125" customWidth="1"/>
    <col min="4" max="4" width="19.44140625" customWidth="1"/>
    <col min="5" max="5" width="17.44140625" customWidth="1"/>
    <col min="6" max="6" width="14.88671875" customWidth="1"/>
    <col min="7" max="10" width="0" hidden="1" customWidth="1"/>
    <col min="11" max="11" width="10.6640625" hidden="1" customWidth="1"/>
    <col min="12" max="12" width="0" hidden="1" customWidth="1"/>
    <col min="13" max="13" width="16" customWidth="1"/>
    <col min="14" max="14" width="17.33203125" customWidth="1"/>
  </cols>
  <sheetData>
    <row r="1" spans="1:18" ht="27.75" customHeight="1">
      <c r="A1" s="990"/>
      <c r="B1" s="2558" t="s">
        <v>607</v>
      </c>
      <c r="C1" s="2558"/>
      <c r="D1" s="2558"/>
      <c r="E1" s="2558"/>
      <c r="F1" s="326">
        <v>11</v>
      </c>
      <c r="G1" s="990"/>
      <c r="H1" s="990"/>
      <c r="I1" s="990"/>
      <c r="J1" s="990"/>
      <c r="K1" s="990"/>
      <c r="L1" s="990"/>
      <c r="M1" s="2559" t="s">
        <v>626</v>
      </c>
      <c r="N1" s="2560" t="s">
        <v>625</v>
      </c>
    </row>
    <row r="2" spans="1:18" ht="47.25" customHeight="1">
      <c r="A2" s="2561" t="str">
        <f>Master!G2&amp;Master!H2</f>
        <v>कार्यालय&amp;राजकीय उच्च माध्यमिक विद्यालय ]चौगाई]टोंक</v>
      </c>
      <c r="B2" s="2561"/>
      <c r="C2" s="2561"/>
      <c r="D2" s="2561"/>
      <c r="E2" s="2561"/>
      <c r="F2" s="2561"/>
      <c r="G2" s="990"/>
      <c r="H2" s="990"/>
      <c r="I2" s="990"/>
      <c r="J2" s="990"/>
      <c r="K2" s="990"/>
      <c r="L2" s="990"/>
      <c r="M2" s="2559"/>
      <c r="N2" s="2560"/>
      <c r="O2" s="2552" t="s">
        <v>2435</v>
      </c>
      <c r="P2" s="2553"/>
      <c r="Q2" s="2553"/>
      <c r="R2" s="2553"/>
    </row>
    <row r="3" spans="1:18" ht="15.75" customHeight="1">
      <c r="A3" s="301" t="s">
        <v>283</v>
      </c>
      <c r="B3" s="302" t="str">
        <f>Master!H3&amp;Master!I3&amp;Master!J3&amp;Master!E3&amp;"/"</f>
        <v>राउमावि/चौगाई/संस्था/2021-22/</v>
      </c>
      <c r="C3" s="3"/>
      <c r="D3" s="3"/>
      <c r="E3" s="991" t="s">
        <v>226</v>
      </c>
      <c r="F3" s="989">
        <f ca="1">TODAY()</f>
        <v>44369</v>
      </c>
      <c r="G3" s="990"/>
      <c r="H3" s="990"/>
      <c r="I3" s="990"/>
      <c r="J3" s="990"/>
      <c r="K3" s="990"/>
      <c r="L3" s="990"/>
      <c r="M3" s="2559"/>
      <c r="N3" s="2560"/>
      <c r="O3" s="2552"/>
      <c r="P3" s="2553"/>
      <c r="Q3" s="2553"/>
      <c r="R3" s="2553"/>
    </row>
    <row r="4" spans="1:18" ht="30" customHeight="1">
      <c r="A4" s="2562" t="s">
        <v>2432</v>
      </c>
      <c r="B4" s="2562"/>
      <c r="C4" s="2562"/>
      <c r="D4" s="2562"/>
      <c r="E4" s="2562"/>
      <c r="F4" s="2562"/>
      <c r="G4" s="990">
        <f>EmpDetail!A4</f>
        <v>1</v>
      </c>
      <c r="H4" s="990" t="str">
        <f>EmpDetail!B4</f>
        <v>fd'ku yky cSjok</v>
      </c>
      <c r="I4" s="990" t="str">
        <f>EmpDetail!C4</f>
        <v>प्रधानाचार्य</v>
      </c>
      <c r="J4" s="990" t="str">
        <f>EmpDetail!D4</f>
        <v>राउमावि चौगाई</v>
      </c>
      <c r="K4" s="217">
        <f>EmpDetail!I4</f>
        <v>0</v>
      </c>
      <c r="L4" s="990"/>
      <c r="M4" s="570" t="s">
        <v>616</v>
      </c>
      <c r="N4" s="570" t="s">
        <v>613</v>
      </c>
      <c r="O4" s="2552"/>
      <c r="P4" s="2553"/>
      <c r="Q4" s="2553"/>
      <c r="R4" s="2553"/>
    </row>
    <row r="5" spans="1:18" ht="21">
      <c r="A5" s="228"/>
      <c r="B5" s="1632"/>
      <c r="C5" s="1632"/>
      <c r="D5" s="228"/>
      <c r="E5" s="228"/>
      <c r="F5" s="228"/>
      <c r="G5" s="990">
        <f>EmpDetail!A5</f>
        <v>2</v>
      </c>
      <c r="H5" s="990" t="str">
        <f>EmpDetail!B5</f>
        <v>iwj.k pUn y{kdkj</v>
      </c>
      <c r="I5" s="990" t="str">
        <f>EmpDetail!C5</f>
        <v>व्याख्याता</v>
      </c>
      <c r="J5" s="990" t="str">
        <f>EmpDetail!D5</f>
        <v>राउमावि चौगाई</v>
      </c>
      <c r="K5" s="217">
        <f>EmpDetail!I5</f>
        <v>0</v>
      </c>
      <c r="L5" s="990"/>
      <c r="M5" s="570" t="s">
        <v>831</v>
      </c>
      <c r="N5" s="570" t="s">
        <v>614</v>
      </c>
      <c r="O5" s="2555"/>
      <c r="P5" s="2555"/>
      <c r="Q5" s="2555"/>
      <c r="R5" s="2555"/>
    </row>
    <row r="6" spans="1:18" ht="21">
      <c r="A6" s="1016"/>
      <c r="B6" s="2554" t="s">
        <v>2431</v>
      </c>
      <c r="C6" s="2554"/>
      <c r="D6" s="2554"/>
      <c r="E6" s="2556" t="str">
        <f>IF(ISNA(VLOOKUP($F1,$G$4:$K$103,2,FALSE)),"",VLOOKUP($F1,$G$4:$K$103,2,FALSE))</f>
        <v>NksVw yky jsxj</v>
      </c>
      <c r="F6" s="2556"/>
      <c r="G6" s="990">
        <f>EmpDetail!A6</f>
        <v>3</v>
      </c>
      <c r="H6" s="990" t="str">
        <f>EmpDetail!B6</f>
        <v>jktsUnz dqekj tSu</v>
      </c>
      <c r="I6" s="990" t="str">
        <f>EmpDetail!C6</f>
        <v>व्याख्याता</v>
      </c>
      <c r="J6" s="990" t="str">
        <f>EmpDetail!D6</f>
        <v>राउमावि चौगाई</v>
      </c>
      <c r="K6" s="217">
        <f>EmpDetail!I6</f>
        <v>0</v>
      </c>
      <c r="L6" s="990"/>
      <c r="M6" s="570" t="s">
        <v>876</v>
      </c>
      <c r="N6" s="570" t="s">
        <v>615</v>
      </c>
    </row>
    <row r="7" spans="1:18" ht="21">
      <c r="A7" s="1017" t="s">
        <v>572</v>
      </c>
      <c r="B7" s="315" t="str">
        <f>IF(ISNA(VLOOKUP($F1,$G$4:$K$103,3,FALSE)),"",VLOOKUP($F1,$G$4:$K$103,3,FALSE))</f>
        <v>अध्यापक ग्रेड III</v>
      </c>
      <c r="C7" s="988" t="s">
        <v>573</v>
      </c>
      <c r="D7" s="1898" t="str">
        <f>IF(ISNA(VLOOKUP($F1,$G$4:$K$103,4,FALSE)),"",VLOOKUP($F1,$G$4:$K$103,4,FALSE))</f>
        <v>राउमावि चौगाई</v>
      </c>
      <c r="E7" s="1898"/>
      <c r="F7" s="612" t="s">
        <v>603</v>
      </c>
      <c r="G7" s="990">
        <f>EmpDetail!A7</f>
        <v>4</v>
      </c>
      <c r="H7" s="990" t="str">
        <f>EmpDetail!B7</f>
        <v>fd'ku yky cSjok</v>
      </c>
      <c r="I7" s="990" t="str">
        <f>EmpDetail!C7</f>
        <v>व्याख्याता</v>
      </c>
      <c r="J7" s="990" t="str">
        <f>EmpDetail!D7</f>
        <v>राउमावि चौगाई</v>
      </c>
      <c r="K7" s="217">
        <f>EmpDetail!I7</f>
        <v>0</v>
      </c>
      <c r="L7" s="990"/>
      <c r="M7" s="570" t="s">
        <v>2428</v>
      </c>
      <c r="N7" s="570" t="s">
        <v>93</v>
      </c>
    </row>
    <row r="8" spans="1:18" ht="21">
      <c r="A8" s="2554" t="s">
        <v>601</v>
      </c>
      <c r="B8" s="2554"/>
      <c r="C8" s="1018">
        <f>IF(ISNA(VLOOKUP($F1,$G$4:$K$103,5,FALSE)),"",VLOOKUP($F1,$G$4:$K$103,5,FALSE))</f>
        <v>0</v>
      </c>
      <c r="D8" s="988" t="s">
        <v>575</v>
      </c>
      <c r="E8" s="1019">
        <v>44286</v>
      </c>
      <c r="F8" s="1016" t="s">
        <v>602</v>
      </c>
      <c r="G8" s="990">
        <f>EmpDetail!A8</f>
        <v>5</v>
      </c>
      <c r="H8" s="990" t="str">
        <f>EmpDetail!B8</f>
        <v>lR;ukjk;.k 'kekZ</v>
      </c>
      <c r="I8" s="990" t="str">
        <f>EmpDetail!C8</f>
        <v>वरिष्ठ अध्यापक</v>
      </c>
      <c r="J8" s="990" t="str">
        <f>EmpDetail!D8</f>
        <v>राउमावि चौगाई</v>
      </c>
      <c r="K8" s="217">
        <f>EmpDetail!I8</f>
        <v>0</v>
      </c>
      <c r="L8" s="990"/>
      <c r="M8" s="570"/>
      <c r="N8" s="570" t="s">
        <v>453</v>
      </c>
    </row>
    <row r="9" spans="1:18" ht="21">
      <c r="A9" s="2554" t="s">
        <v>2433</v>
      </c>
      <c r="B9" s="2554"/>
      <c r="C9" s="2557" t="s">
        <v>605</v>
      </c>
      <c r="D9" s="2557"/>
      <c r="E9" s="2557"/>
      <c r="F9" s="2557"/>
      <c r="G9" s="990">
        <f>EmpDetail!A9</f>
        <v>6</v>
      </c>
      <c r="H9" s="990" t="str">
        <f>EmpDetail!B9</f>
        <v>iq"ik tSu</v>
      </c>
      <c r="I9" s="990" t="str">
        <f>EmpDetail!C9</f>
        <v>वरिष्ठ अध्यापक</v>
      </c>
      <c r="J9" s="990" t="str">
        <f>EmpDetail!D9</f>
        <v>राउमावि चौगाई</v>
      </c>
      <c r="K9" s="217">
        <f>EmpDetail!I9</f>
        <v>0</v>
      </c>
      <c r="L9" s="990"/>
      <c r="M9" s="570"/>
      <c r="N9" s="570" t="s">
        <v>875</v>
      </c>
    </row>
    <row r="10" spans="1:18" ht="21">
      <c r="A10" s="2554" t="s">
        <v>606</v>
      </c>
      <c r="B10" s="2554"/>
      <c r="C10" s="1755" t="s">
        <v>641</v>
      </c>
      <c r="D10" s="1755"/>
      <c r="E10" s="988" t="s">
        <v>226</v>
      </c>
      <c r="F10" s="1019">
        <v>44265</v>
      </c>
      <c r="G10" s="990">
        <f>EmpDetail!A10</f>
        <v>7</v>
      </c>
      <c r="H10" s="990" t="str">
        <f>EmpDetail!B10</f>
        <v>vk'kkjke eh.kk</v>
      </c>
      <c r="I10" s="990" t="str">
        <f>EmpDetail!C10</f>
        <v>वरिष्ठ अध्यापक</v>
      </c>
      <c r="J10" s="990" t="str">
        <f>EmpDetail!D10</f>
        <v>राउमावि चौगाई</v>
      </c>
      <c r="K10" s="217">
        <f>EmpDetail!I10</f>
        <v>0</v>
      </c>
      <c r="L10" s="990"/>
      <c r="M10" s="570"/>
      <c r="N10" s="570" t="s">
        <v>2429</v>
      </c>
    </row>
    <row r="11" spans="1:18" ht="21">
      <c r="A11" s="2554" t="s">
        <v>608</v>
      </c>
      <c r="B11" s="2554"/>
      <c r="C11" s="571" t="s">
        <v>613</v>
      </c>
      <c r="D11" s="1016" t="s">
        <v>609</v>
      </c>
      <c r="E11" s="571" t="s">
        <v>616</v>
      </c>
      <c r="F11" s="1016" t="s">
        <v>610</v>
      </c>
      <c r="G11" s="990">
        <f>EmpDetail!A11</f>
        <v>8</v>
      </c>
      <c r="H11" s="990" t="str">
        <f>EmpDetail!B11</f>
        <v>t;iky flag</v>
      </c>
      <c r="I11" s="990" t="str">
        <f>EmpDetail!C11</f>
        <v>वरिष्ठ अध्यापक</v>
      </c>
      <c r="J11" s="990" t="str">
        <f>EmpDetail!D11</f>
        <v>राउमावि चौगाई</v>
      </c>
      <c r="K11" s="217">
        <f>EmpDetail!I11</f>
        <v>0</v>
      </c>
      <c r="L11" s="990"/>
      <c r="M11" s="570"/>
      <c r="N11" s="570"/>
    </row>
    <row r="12" spans="1:18" ht="21">
      <c r="A12" s="2554" t="s">
        <v>611</v>
      </c>
      <c r="B12" s="2554"/>
      <c r="C12" s="1020">
        <f>E8</f>
        <v>44286</v>
      </c>
      <c r="D12" s="988" t="s">
        <v>612</v>
      </c>
      <c r="E12" s="571" t="s">
        <v>384</v>
      </c>
      <c r="F12" s="1016" t="str">
        <f>IF(E11=M4,M14,N14)</f>
        <v>lsokeqDr fd;k</v>
      </c>
      <c r="G12" s="990">
        <f>EmpDetail!A12</f>
        <v>9</v>
      </c>
      <c r="H12" s="990" t="str">
        <f>EmpDetail!B12</f>
        <v>jkeizlkn jsxj</v>
      </c>
      <c r="I12" s="990" t="str">
        <f>EmpDetail!C12</f>
        <v>वरिष्ठ अध्यापक</v>
      </c>
      <c r="J12" s="990" t="str">
        <f>EmpDetail!D12</f>
        <v>राउमावि चौगाई</v>
      </c>
      <c r="K12" s="217">
        <f>EmpDetail!I12</f>
        <v>0</v>
      </c>
      <c r="L12" s="990"/>
      <c r="M12" s="570"/>
      <c r="N12" s="570"/>
    </row>
    <row r="13" spans="1:18" ht="21">
      <c r="A13" s="2554" t="s">
        <v>618</v>
      </c>
      <c r="B13" s="2554"/>
      <c r="C13" s="1019">
        <v>44286</v>
      </c>
      <c r="D13" s="1895" t="s">
        <v>619</v>
      </c>
      <c r="E13" s="1895"/>
      <c r="F13" s="1895"/>
      <c r="G13" s="990">
        <f>EmpDetail!A13</f>
        <v>10</v>
      </c>
      <c r="H13" s="990" t="str">
        <f>EmpDetail!B13</f>
        <v>egsUnz dqekj tkV</v>
      </c>
      <c r="I13" s="990" t="str">
        <f>EmpDetail!C13</f>
        <v>शारीरिक शिक्षक</v>
      </c>
      <c r="J13" s="990" t="str">
        <f>EmpDetail!D13</f>
        <v>राउमावि चौगाई</v>
      </c>
      <c r="K13" s="217">
        <f>EmpDetail!I13</f>
        <v>0</v>
      </c>
      <c r="L13" s="990"/>
      <c r="M13" s="11"/>
      <c r="N13" s="11"/>
    </row>
    <row r="14" spans="1:18" ht="19.5" customHeight="1">
      <c r="A14" s="2551" t="str">
        <f>IF(O5="","","vkSj bUgksus vc rd  "&amp;O5&amp;"   vkdfLed vodk'k dk miHkksx fd;k gS A")</f>
        <v/>
      </c>
      <c r="B14" s="2551"/>
      <c r="C14" s="2551"/>
      <c r="D14" s="2551"/>
      <c r="E14" s="2551"/>
      <c r="F14" s="2551"/>
      <c r="G14" s="990">
        <f>EmpDetail!A14</f>
        <v>11</v>
      </c>
      <c r="H14" s="990" t="str">
        <f>EmpDetail!B14</f>
        <v>NksVw yky jsxj</v>
      </c>
      <c r="I14" s="990" t="str">
        <f>EmpDetail!C14</f>
        <v>अध्यापक ग्रेड III</v>
      </c>
      <c r="J14" s="990" t="str">
        <f>EmpDetail!D14</f>
        <v>राउमावि चौगाई</v>
      </c>
      <c r="K14" s="217">
        <f>EmpDetail!I14</f>
        <v>0</v>
      </c>
      <c r="L14" s="990"/>
      <c r="M14" s="1015" t="s">
        <v>2430</v>
      </c>
      <c r="N14" s="1015" t="s">
        <v>617</v>
      </c>
    </row>
    <row r="15" spans="1:18">
      <c r="A15" s="3"/>
      <c r="B15" s="3"/>
      <c r="C15" s="3"/>
      <c r="D15" s="3"/>
      <c r="E15" s="1789"/>
      <c r="F15" s="1789"/>
      <c r="G15" s="990">
        <f>EmpDetail!A15</f>
        <v>12</v>
      </c>
      <c r="H15" s="990" t="str">
        <f>EmpDetail!B15</f>
        <v>dUgS;k yky egkoj</v>
      </c>
      <c r="I15" s="990" t="str">
        <f>EmpDetail!C15</f>
        <v>अध्यापक ग्रेड III</v>
      </c>
      <c r="J15" s="990" t="str">
        <f>EmpDetail!D15</f>
        <v>राउमावि चौगाई</v>
      </c>
      <c r="K15" s="217">
        <f>EmpDetail!I15</f>
        <v>0</v>
      </c>
    </row>
    <row r="16" spans="1:18">
      <c r="A16" s="3"/>
      <c r="B16" s="3"/>
      <c r="C16" s="3"/>
      <c r="D16" s="3"/>
      <c r="E16" s="1754" t="str">
        <f>Master!B2</f>
        <v>प्रधानाचार्य</v>
      </c>
      <c r="F16" s="1754"/>
      <c r="G16" s="990">
        <f>EmpDetail!A16</f>
        <v>13</v>
      </c>
      <c r="H16" s="990" t="str">
        <f>EmpDetail!B16</f>
        <v>prqHkqZt tkV</v>
      </c>
      <c r="I16" s="990" t="str">
        <f>EmpDetail!C16</f>
        <v>अध्यापक ग्रेड III</v>
      </c>
      <c r="J16" s="990" t="str">
        <f>EmpDetail!D16</f>
        <v>राउमावि चौगाई</v>
      </c>
      <c r="K16" s="217">
        <f>EmpDetail!I16</f>
        <v>39631</v>
      </c>
    </row>
    <row r="17" spans="1:11">
      <c r="A17" s="3"/>
      <c r="B17" s="3"/>
      <c r="C17" s="3"/>
      <c r="D17" s="3"/>
      <c r="E17" s="1826" t="str">
        <f>Master!B3</f>
        <v xml:space="preserve">राजकीय उच्च माध्यमिक विद्यालय </v>
      </c>
      <c r="F17" s="1826"/>
      <c r="G17" s="990">
        <f>EmpDetail!A17</f>
        <v>14</v>
      </c>
      <c r="H17" s="990" t="str">
        <f>EmpDetail!B17</f>
        <v>vklsQk [kku</v>
      </c>
      <c r="I17" s="990" t="str">
        <f>EmpDetail!C17</f>
        <v>अध्यापक ग्रेड III</v>
      </c>
      <c r="J17" s="990" t="str">
        <f>EmpDetail!D17</f>
        <v>राउमावि चौगाई</v>
      </c>
      <c r="K17" s="217">
        <f>EmpDetail!I17</f>
        <v>0</v>
      </c>
    </row>
    <row r="18" spans="1:11">
      <c r="A18" s="3"/>
      <c r="B18" s="3"/>
      <c r="C18" s="3"/>
      <c r="D18" s="3"/>
      <c r="E18" s="1754" t="str">
        <f>Master!B4</f>
        <v>चौगाई]टोंक</v>
      </c>
      <c r="F18" s="1754"/>
      <c r="G18" s="990">
        <f>EmpDetail!A18</f>
        <v>15</v>
      </c>
      <c r="H18" s="990" t="str">
        <f>EmpDetail!B18</f>
        <v>lq'khyk cSjok</v>
      </c>
      <c r="I18" s="990" t="str">
        <f>EmpDetail!C18</f>
        <v>कनिष्ठ सहायक</v>
      </c>
      <c r="J18" s="990" t="str">
        <f>EmpDetail!D18</f>
        <v>राउमावि चौगाई</v>
      </c>
      <c r="K18" s="217">
        <f>EmpDetail!I18</f>
        <v>0</v>
      </c>
    </row>
    <row r="19" spans="1:11">
      <c r="G19" s="990">
        <f>EmpDetail!A19</f>
        <v>16</v>
      </c>
      <c r="H19" s="990" t="str">
        <f>EmpDetail!B19</f>
        <v>txnh'k izlkn rsyh</v>
      </c>
      <c r="I19" s="990" t="str">
        <f>EmpDetail!C19</f>
        <v>सहायक कर्मचारी</v>
      </c>
      <c r="J19" s="990" t="str">
        <f>EmpDetail!D19</f>
        <v>राउमावि चौगाई</v>
      </c>
      <c r="K19" s="217">
        <f>EmpDetail!I19</f>
        <v>0</v>
      </c>
    </row>
    <row r="20" spans="1:11">
      <c r="G20" s="990">
        <f>EmpDetail!A20</f>
        <v>17</v>
      </c>
      <c r="H20" s="990" t="str">
        <f>EmpDetail!B20</f>
        <v>jfoUnz dqekj tSu</v>
      </c>
      <c r="I20" s="990" t="str">
        <f>EmpDetail!C20</f>
        <v>अध्यापक ग्रेड III</v>
      </c>
      <c r="J20" s="990" t="str">
        <f>EmpDetail!D20</f>
        <v>राउप्रावि मोहिनी</v>
      </c>
      <c r="K20" s="217">
        <f>EmpDetail!I20</f>
        <v>0</v>
      </c>
    </row>
    <row r="21" spans="1:11">
      <c r="G21" s="990">
        <f>EmpDetail!A21</f>
        <v>18</v>
      </c>
      <c r="H21" s="990" t="str">
        <f>EmpDetail!B21</f>
        <v xml:space="preserve"> ';ke lqUnj ckxkSM</v>
      </c>
      <c r="I21" s="990" t="str">
        <f>EmpDetail!C21</f>
        <v>अध्यापक ग्रेड III</v>
      </c>
      <c r="J21" s="990" t="str">
        <f>EmpDetail!D21</f>
        <v>राउप्रावि मोहिनी</v>
      </c>
      <c r="K21" s="217">
        <f>EmpDetail!I21</f>
        <v>0</v>
      </c>
    </row>
    <row r="22" spans="1:11">
      <c r="G22" s="990">
        <f>EmpDetail!A22</f>
        <v>19</v>
      </c>
      <c r="H22" s="990" t="str">
        <f>EmpDetail!B22</f>
        <v>d`".kk 'kekZ</v>
      </c>
      <c r="I22" s="990" t="str">
        <f>EmpDetail!C22</f>
        <v>प्रबोधक</v>
      </c>
      <c r="J22" s="990" t="str">
        <f>EmpDetail!D22</f>
        <v>राउप्रावि मोहिनी</v>
      </c>
      <c r="K22" s="217">
        <f>EmpDetail!I22</f>
        <v>0</v>
      </c>
    </row>
    <row r="23" spans="1:11">
      <c r="G23" s="990">
        <f>EmpDetail!A23</f>
        <v>20</v>
      </c>
      <c r="H23" s="990" t="str">
        <f>EmpDetail!B23</f>
        <v>/keZsUnz pkS/kjh</v>
      </c>
      <c r="I23" s="990" t="str">
        <f>EmpDetail!C23</f>
        <v>अध्यापक ग्रेड III</v>
      </c>
      <c r="J23" s="990" t="str">
        <f>EmpDetail!D23</f>
        <v>राउप्रावि गोरधनपुरा</v>
      </c>
      <c r="K23" s="217">
        <f>EmpDetail!I23</f>
        <v>0</v>
      </c>
    </row>
    <row r="24" spans="1:11">
      <c r="G24" s="990">
        <f>EmpDetail!A24</f>
        <v>21</v>
      </c>
      <c r="H24" s="990" t="str">
        <f>EmpDetail!B24</f>
        <v>izgykn ekyh</v>
      </c>
      <c r="I24" s="990" t="str">
        <f>EmpDetail!C24</f>
        <v>प्रबोधक</v>
      </c>
      <c r="J24" s="990" t="str">
        <f>EmpDetail!D24</f>
        <v>राउप्रावि गोरधनपुरा</v>
      </c>
      <c r="K24" s="217">
        <f>EmpDetail!I24</f>
        <v>0</v>
      </c>
    </row>
    <row r="25" spans="1:11">
      <c r="G25" s="990">
        <f>EmpDetail!A25</f>
        <v>22</v>
      </c>
      <c r="H25" s="990" t="str">
        <f>EmpDetail!B25</f>
        <v>jken;ky xqtZj</v>
      </c>
      <c r="I25" s="990" t="str">
        <f>EmpDetail!C25</f>
        <v>प्रबोधक</v>
      </c>
      <c r="J25" s="990" t="str">
        <f>EmpDetail!D25</f>
        <v>राउप्रावि सोंदीफल</v>
      </c>
      <c r="K25" s="217">
        <f>EmpDetail!I25</f>
        <v>0</v>
      </c>
    </row>
    <row r="26" spans="1:11">
      <c r="G26" s="990">
        <f>EmpDetail!A26</f>
        <v>23</v>
      </c>
      <c r="H26" s="990" t="str">
        <f>EmpDetail!B26</f>
        <v>vkSeizdk'k tkV</v>
      </c>
      <c r="I26" s="990" t="str">
        <f>EmpDetail!C26</f>
        <v>अध्यापक ग्रेड III</v>
      </c>
      <c r="J26" s="990" t="str">
        <f>EmpDetail!D26</f>
        <v>राउप्रावि सोंदीफल</v>
      </c>
      <c r="K26" s="217">
        <f>EmpDetail!I26</f>
        <v>0</v>
      </c>
    </row>
    <row r="27" spans="1:11">
      <c r="G27" s="990">
        <f>EmpDetail!A27</f>
        <v>24</v>
      </c>
      <c r="H27" s="990" t="str">
        <f>EmpDetail!B27</f>
        <v>vthr flag</v>
      </c>
      <c r="I27" s="990" t="str">
        <f>EmpDetail!C27</f>
        <v>अध्यापक ग्रेड III</v>
      </c>
      <c r="J27" s="990" t="str">
        <f>EmpDetail!D27</f>
        <v>राप्रावि जानकीवल्लभपुरा</v>
      </c>
      <c r="K27" s="217">
        <f>EmpDetail!I27</f>
        <v>0</v>
      </c>
    </row>
    <row r="28" spans="1:11">
      <c r="G28" s="990">
        <f>EmpDetail!A28</f>
        <v>25</v>
      </c>
      <c r="H28" s="990" t="str">
        <f>EmpDetail!B28</f>
        <v>eq[rkj eha;k</v>
      </c>
      <c r="I28" s="990" t="str">
        <f>EmpDetail!C28</f>
        <v>प्रबोधक</v>
      </c>
      <c r="J28" s="990" t="str">
        <f>EmpDetail!D28</f>
        <v>राप्रावि जानकीवल्लभपुरा</v>
      </c>
      <c r="K28" s="217">
        <f>EmpDetail!I28</f>
        <v>0</v>
      </c>
    </row>
    <row r="29" spans="1:11">
      <c r="G29" s="990">
        <f>EmpDetail!A29</f>
        <v>26</v>
      </c>
      <c r="H29" s="990" t="str">
        <f>EmpDetail!B29</f>
        <v xml:space="preserve">eks0 tehy </v>
      </c>
      <c r="I29" s="990" t="str">
        <f>EmpDetail!C29</f>
        <v>प्रबोधक</v>
      </c>
      <c r="J29" s="990" t="str">
        <f>EmpDetail!D29</f>
        <v>राप्रावि रसूलपुरा</v>
      </c>
      <c r="K29" s="217">
        <f>EmpDetail!I29</f>
        <v>0</v>
      </c>
    </row>
    <row r="30" spans="1:11">
      <c r="G30" s="990">
        <f>EmpDetail!A30</f>
        <v>27</v>
      </c>
      <c r="H30" s="990" t="str">
        <f>EmpDetail!B30</f>
        <v>lkaojey tkV</v>
      </c>
      <c r="I30" s="990" t="str">
        <f>EmpDetail!C30</f>
        <v>अध्यापक ग्रेड III</v>
      </c>
      <c r="J30" s="990" t="str">
        <f>EmpDetail!D30</f>
        <v>राप्रावि रसूलपुरा</v>
      </c>
      <c r="K30" s="217">
        <f>EmpDetail!I30</f>
        <v>0</v>
      </c>
    </row>
    <row r="31" spans="1:11">
      <c r="G31" s="990">
        <f>EmpDetail!A31</f>
        <v>28</v>
      </c>
      <c r="H31" s="990" t="str">
        <f>EmpDetail!B31</f>
        <v>pkS/kjh eksuk jkekorkj</v>
      </c>
      <c r="I31" s="990" t="str">
        <f>EmpDetail!C31</f>
        <v>अध्यापक ग्रेड III</v>
      </c>
      <c r="J31" s="990" t="str">
        <f>EmpDetail!D31</f>
        <v>राप्रावि मोहिनी ढाणी बाढ</v>
      </c>
      <c r="K31" s="217">
        <f>EmpDetail!I31</f>
        <v>0</v>
      </c>
    </row>
    <row r="32" spans="1:11">
      <c r="G32" s="990">
        <f>EmpDetail!A32</f>
        <v>29</v>
      </c>
      <c r="H32" s="990" t="str">
        <f>EmpDetail!B32</f>
        <v>rkjkpUn tk;loky</v>
      </c>
      <c r="I32" s="990" t="str">
        <f>EmpDetail!C32</f>
        <v>प्रबोधक</v>
      </c>
      <c r="J32" s="990" t="str">
        <f>EmpDetail!D32</f>
        <v>राप्रावि मोहिनी ढाणी बाढ</v>
      </c>
      <c r="K32" s="217">
        <f>EmpDetail!I32</f>
        <v>0</v>
      </c>
    </row>
    <row r="33" spans="7:11">
      <c r="G33" s="990">
        <f>EmpDetail!A33</f>
        <v>30</v>
      </c>
      <c r="H33" s="990" t="str">
        <f>EmpDetail!B33</f>
        <v>jketl ;kno</v>
      </c>
      <c r="I33" s="990" t="str">
        <f>EmpDetail!C33</f>
        <v>अध्यापक ग्रेड III</v>
      </c>
      <c r="J33" s="990" t="str">
        <f>EmpDetail!D33</f>
        <v>राप्रावि बैरवा ढाणी सोन्दीफल</v>
      </c>
      <c r="K33" s="217">
        <f>EmpDetail!I33</f>
        <v>0</v>
      </c>
    </row>
    <row r="34" spans="7:11">
      <c r="G34" s="990">
        <f>EmpDetail!A34</f>
        <v>31</v>
      </c>
      <c r="H34" s="990" t="str">
        <f>EmpDetail!B34</f>
        <v>dtksMey eh.kk</v>
      </c>
      <c r="I34" s="990" t="str">
        <f>EmpDetail!C34</f>
        <v>अध्यापक ग्रेड III</v>
      </c>
      <c r="J34" s="990" t="str">
        <f>EmpDetail!D34</f>
        <v>राप्रावि बैरवा ढाणी सोन्दीफल</v>
      </c>
      <c r="K34" s="217">
        <f>EmpDetail!I34</f>
        <v>0</v>
      </c>
    </row>
    <row r="35" spans="7:11">
      <c r="G35" s="990">
        <f>EmpDetail!A35</f>
        <v>32</v>
      </c>
      <c r="H35" s="990" t="str">
        <f>EmpDetail!B35</f>
        <v>/kaut; xkSRre</v>
      </c>
      <c r="I35" s="990" t="str">
        <f>EmpDetail!C35</f>
        <v>अध्यापक ग्रेड III</v>
      </c>
      <c r="J35" s="990" t="str">
        <f>EmpDetail!D35</f>
        <v>राउप्रावि गोरधनपुरा</v>
      </c>
      <c r="K35" s="217">
        <f>EmpDetail!I35</f>
        <v>43343</v>
      </c>
    </row>
    <row r="36" spans="7:11">
      <c r="G36" s="990">
        <f>EmpDetail!A36</f>
        <v>33</v>
      </c>
      <c r="H36" s="990" t="str">
        <f>EmpDetail!B36</f>
        <v>d`".kk xaxoky</v>
      </c>
      <c r="I36" s="990" t="str">
        <f>EmpDetail!C36</f>
        <v>अध्यापक ग्रेड III</v>
      </c>
      <c r="J36" s="990" t="str">
        <f>EmpDetail!D36</f>
        <v>राउप्रावि गोरधनपुरा</v>
      </c>
      <c r="K36" s="217">
        <f>EmpDetail!I36</f>
        <v>43455</v>
      </c>
    </row>
    <row r="37" spans="7:11">
      <c r="G37" s="990">
        <f>EmpDetail!A37</f>
        <v>34</v>
      </c>
      <c r="H37" s="990" t="str">
        <f>EmpDetail!B37</f>
        <v>n'kjFk dqekj ;kno</v>
      </c>
      <c r="I37" s="990" t="str">
        <f>EmpDetail!C37</f>
        <v>अध्यापक ग्रेड III</v>
      </c>
      <c r="J37" s="990" t="str">
        <f>EmpDetail!D37</f>
        <v>राउप्रावि सोंदीफल</v>
      </c>
      <c r="K37" s="217">
        <f>EmpDetail!I37</f>
        <v>43372</v>
      </c>
    </row>
    <row r="38" spans="7:11">
      <c r="G38" s="990">
        <f>EmpDetail!A38</f>
        <v>35</v>
      </c>
      <c r="H38" s="990" t="str">
        <f>EmpDetail!B38</f>
        <v>d`".k yky tkV</v>
      </c>
      <c r="I38" s="990" t="str">
        <f>EmpDetail!C38</f>
        <v>अध्यापक ग्रेड III</v>
      </c>
      <c r="J38" s="990" t="str">
        <f>EmpDetail!D38</f>
        <v>राउप्रावि सोंदीफल</v>
      </c>
      <c r="K38" s="217">
        <f>EmpDetail!I38</f>
        <v>43375</v>
      </c>
    </row>
    <row r="39" spans="7:11">
      <c r="G39" s="990">
        <f>EmpDetail!A39</f>
        <v>36</v>
      </c>
      <c r="H39" s="990" t="str">
        <f>EmpDetail!B39</f>
        <v>nhisUnz dqekj iztkir</v>
      </c>
      <c r="I39" s="990" t="str">
        <f>EmpDetail!C39</f>
        <v>अध्यापक ग्रेड III</v>
      </c>
      <c r="J39" s="990" t="str">
        <f>EmpDetail!D39</f>
        <v>राउप्रावि सोंदीफल</v>
      </c>
      <c r="K39" s="217">
        <f>EmpDetail!I39</f>
        <v>43532</v>
      </c>
    </row>
    <row r="40" spans="7:11">
      <c r="G40" s="990">
        <f>EmpDetail!A40</f>
        <v>37</v>
      </c>
      <c r="H40" s="990" t="str">
        <f>EmpDetail!B40</f>
        <v>uohu dqekj</v>
      </c>
      <c r="I40" s="990" t="str">
        <f>EmpDetail!C40</f>
        <v>अध्यापक ग्रेड III</v>
      </c>
      <c r="J40" s="990" t="str">
        <f>EmpDetail!D40</f>
        <v>राउप्रावि मोहिनी</v>
      </c>
      <c r="K40" s="217">
        <f>EmpDetail!I40</f>
        <v>43533</v>
      </c>
    </row>
    <row r="41" spans="7:11">
      <c r="G41" s="990">
        <f>EmpDetail!A41</f>
        <v>38</v>
      </c>
      <c r="H41" s="990" t="str">
        <f>EmpDetail!B41</f>
        <v>ehrs'k dqekj 'kekZ</v>
      </c>
      <c r="I41" s="990" t="str">
        <f>EmpDetail!C41</f>
        <v>अध्यापक ग्रेड III</v>
      </c>
      <c r="J41" s="990" t="str">
        <f>EmpDetail!D41</f>
        <v>राउप्रावि मोहिनी</v>
      </c>
      <c r="K41" s="217">
        <f>EmpDetail!I41</f>
        <v>43356</v>
      </c>
    </row>
    <row r="42" spans="7:11">
      <c r="G42" s="990">
        <f>EmpDetail!A42</f>
        <v>39</v>
      </c>
      <c r="H42" s="990" t="str">
        <f>EmpDetail!B42</f>
        <v>eUtw eh.kk</v>
      </c>
      <c r="I42" s="990" t="str">
        <f>EmpDetail!C42</f>
        <v>वरिष्ठ अध्यापक</v>
      </c>
      <c r="J42" s="990" t="str">
        <f>EmpDetail!D42</f>
        <v>राउप्रावि गोरधनपुरा</v>
      </c>
      <c r="K42" s="217">
        <f>EmpDetail!I42</f>
        <v>44103</v>
      </c>
    </row>
    <row r="43" spans="7:11">
      <c r="G43" s="990">
        <f>EmpDetail!A43</f>
        <v>40</v>
      </c>
      <c r="H43" s="990" t="str">
        <f>EmpDetail!B43</f>
        <v>eatw pkS/kjh</v>
      </c>
      <c r="I43" s="990" t="str">
        <f>EmpDetail!C43</f>
        <v>वरिष्ठ अध्यापक</v>
      </c>
      <c r="J43" s="990" t="str">
        <f>EmpDetail!D43</f>
        <v>राउप्रावि सोंदीफल</v>
      </c>
      <c r="K43" s="217">
        <f>EmpDetail!I43</f>
        <v>44103</v>
      </c>
    </row>
    <row r="44" spans="7:11">
      <c r="G44" s="990">
        <f>EmpDetail!A44</f>
        <v>41</v>
      </c>
      <c r="H44" s="990">
        <f>EmpDetail!B44</f>
        <v>0</v>
      </c>
      <c r="I44" s="990">
        <f>EmpDetail!C44</f>
        <v>0</v>
      </c>
      <c r="J44" s="990">
        <f>EmpDetail!D44</f>
        <v>0</v>
      </c>
      <c r="K44" s="217">
        <f>EmpDetail!I44</f>
        <v>0</v>
      </c>
    </row>
    <row r="45" spans="7:11">
      <c r="G45" s="990">
        <f>EmpDetail!A45</f>
        <v>42</v>
      </c>
      <c r="H45" s="990">
        <f>EmpDetail!B45</f>
        <v>0</v>
      </c>
      <c r="I45" s="990">
        <f>EmpDetail!C45</f>
        <v>0</v>
      </c>
      <c r="J45" s="990">
        <f>EmpDetail!D45</f>
        <v>0</v>
      </c>
      <c r="K45" s="217">
        <f>EmpDetail!I45</f>
        <v>0</v>
      </c>
    </row>
    <row r="46" spans="7:11">
      <c r="G46" s="990">
        <f>EmpDetail!A46</f>
        <v>43</v>
      </c>
      <c r="H46" s="990">
        <f>EmpDetail!B46</f>
        <v>0</v>
      </c>
      <c r="I46" s="990">
        <f>EmpDetail!C46</f>
        <v>0</v>
      </c>
      <c r="J46" s="990">
        <f>EmpDetail!D46</f>
        <v>0</v>
      </c>
      <c r="K46" s="217">
        <f>EmpDetail!I46</f>
        <v>0</v>
      </c>
    </row>
    <row r="47" spans="7:11">
      <c r="G47" s="990">
        <f>EmpDetail!A47</f>
        <v>44</v>
      </c>
      <c r="H47" s="990">
        <f>EmpDetail!B47</f>
        <v>0</v>
      </c>
      <c r="I47" s="990">
        <f>EmpDetail!C47</f>
        <v>0</v>
      </c>
      <c r="J47" s="990">
        <f>EmpDetail!D47</f>
        <v>0</v>
      </c>
      <c r="K47" s="217">
        <f>EmpDetail!I47</f>
        <v>0</v>
      </c>
    </row>
    <row r="48" spans="7:11">
      <c r="G48" s="990">
        <f>EmpDetail!A48</f>
        <v>45</v>
      </c>
      <c r="H48" s="990">
        <f>EmpDetail!B48</f>
        <v>0</v>
      </c>
      <c r="I48" s="990">
        <f>EmpDetail!C48</f>
        <v>0</v>
      </c>
      <c r="J48" s="990">
        <f>EmpDetail!D48</f>
        <v>0</v>
      </c>
      <c r="K48" s="217">
        <f>EmpDetail!I48</f>
        <v>0</v>
      </c>
    </row>
    <row r="49" spans="7:11">
      <c r="G49" s="990">
        <f>EmpDetail!A49</f>
        <v>46</v>
      </c>
      <c r="H49" s="990">
        <f>EmpDetail!B49</f>
        <v>0</v>
      </c>
      <c r="I49" s="990">
        <f>EmpDetail!C49</f>
        <v>0</v>
      </c>
      <c r="J49" s="990">
        <f>EmpDetail!D49</f>
        <v>0</v>
      </c>
      <c r="K49" s="217">
        <f>EmpDetail!I49</f>
        <v>0</v>
      </c>
    </row>
    <row r="50" spans="7:11">
      <c r="G50" s="990">
        <f>EmpDetail!A50</f>
        <v>47</v>
      </c>
      <c r="H50" s="990">
        <f>EmpDetail!B50</f>
        <v>0</v>
      </c>
      <c r="I50" s="990">
        <f>EmpDetail!C50</f>
        <v>0</v>
      </c>
      <c r="J50" s="990">
        <f>EmpDetail!D50</f>
        <v>0</v>
      </c>
      <c r="K50" s="217">
        <f>EmpDetail!I50</f>
        <v>0</v>
      </c>
    </row>
    <row r="51" spans="7:11">
      <c r="G51" s="990">
        <f>EmpDetail!A51</f>
        <v>48</v>
      </c>
      <c r="H51" s="990">
        <f>EmpDetail!B51</f>
        <v>0</v>
      </c>
      <c r="I51" s="990">
        <f>EmpDetail!C51</f>
        <v>0</v>
      </c>
      <c r="J51" s="990">
        <f>EmpDetail!D51</f>
        <v>0</v>
      </c>
      <c r="K51" s="217">
        <f>EmpDetail!I51</f>
        <v>0</v>
      </c>
    </row>
    <row r="52" spans="7:11">
      <c r="G52" s="990">
        <f>EmpDetail!A52</f>
        <v>49</v>
      </c>
      <c r="H52" s="990">
        <f>EmpDetail!B52</f>
        <v>0</v>
      </c>
      <c r="I52" s="990">
        <f>EmpDetail!C52</f>
        <v>0</v>
      </c>
      <c r="J52" s="990">
        <f>EmpDetail!D52</f>
        <v>0</v>
      </c>
      <c r="K52" s="217">
        <f>EmpDetail!I52</f>
        <v>0</v>
      </c>
    </row>
    <row r="53" spans="7:11">
      <c r="G53" s="990">
        <f>EmpDetail!A53</f>
        <v>50</v>
      </c>
      <c r="H53" s="990">
        <f>EmpDetail!B53</f>
        <v>0</v>
      </c>
      <c r="I53" s="990">
        <f>EmpDetail!C53</f>
        <v>0</v>
      </c>
      <c r="J53" s="990">
        <f>EmpDetail!D53</f>
        <v>0</v>
      </c>
      <c r="K53" s="217">
        <f>EmpDetail!I53</f>
        <v>0</v>
      </c>
    </row>
    <row r="54" spans="7:11">
      <c r="G54" s="990">
        <f>EmpDetail!A54</f>
        <v>51</v>
      </c>
      <c r="H54" s="990">
        <f>EmpDetail!B54</f>
        <v>0</v>
      </c>
      <c r="I54" s="990">
        <f>EmpDetail!C54</f>
        <v>0</v>
      </c>
      <c r="J54" s="990">
        <f>EmpDetail!D54</f>
        <v>0</v>
      </c>
      <c r="K54" s="217">
        <f>EmpDetail!I54</f>
        <v>0</v>
      </c>
    </row>
    <row r="55" spans="7:11">
      <c r="G55" s="990">
        <f>EmpDetail!A55</f>
        <v>52</v>
      </c>
      <c r="H55" s="990">
        <f>EmpDetail!B55</f>
        <v>0</v>
      </c>
      <c r="I55" s="990">
        <f>EmpDetail!C55</f>
        <v>0</v>
      </c>
      <c r="J55" s="990">
        <f>EmpDetail!D55</f>
        <v>0</v>
      </c>
      <c r="K55" s="217">
        <f>EmpDetail!I55</f>
        <v>0</v>
      </c>
    </row>
    <row r="56" spans="7:11">
      <c r="G56" s="990">
        <f>EmpDetail!A56</f>
        <v>53</v>
      </c>
      <c r="H56" s="990">
        <f>EmpDetail!B56</f>
        <v>0</v>
      </c>
      <c r="I56" s="990">
        <f>EmpDetail!C56</f>
        <v>0</v>
      </c>
      <c r="J56" s="990">
        <f>EmpDetail!D56</f>
        <v>0</v>
      </c>
      <c r="K56" s="217">
        <f>EmpDetail!I56</f>
        <v>0</v>
      </c>
    </row>
    <row r="57" spans="7:11">
      <c r="G57" s="990">
        <f>EmpDetail!A57</f>
        <v>54</v>
      </c>
      <c r="H57" s="990">
        <f>EmpDetail!B57</f>
        <v>0</v>
      </c>
      <c r="I57" s="990">
        <f>EmpDetail!C57</f>
        <v>0</v>
      </c>
      <c r="J57" s="990">
        <f>EmpDetail!D57</f>
        <v>0</v>
      </c>
      <c r="K57" s="217">
        <f>EmpDetail!I57</f>
        <v>0</v>
      </c>
    </row>
    <row r="58" spans="7:11">
      <c r="G58" s="990">
        <f>EmpDetail!A58</f>
        <v>55</v>
      </c>
      <c r="H58" s="990">
        <f>EmpDetail!B58</f>
        <v>0</v>
      </c>
      <c r="I58" s="990">
        <f>EmpDetail!C58</f>
        <v>0</v>
      </c>
      <c r="J58" s="990">
        <f>EmpDetail!D58</f>
        <v>0</v>
      </c>
      <c r="K58" s="217">
        <f>EmpDetail!I58</f>
        <v>0</v>
      </c>
    </row>
    <row r="59" spans="7:11">
      <c r="G59" s="990">
        <f>EmpDetail!A59</f>
        <v>56</v>
      </c>
      <c r="H59" s="990">
        <f>EmpDetail!B59</f>
        <v>0</v>
      </c>
      <c r="I59" s="990">
        <f>EmpDetail!C59</f>
        <v>0</v>
      </c>
      <c r="J59" s="990">
        <f>EmpDetail!D59</f>
        <v>0</v>
      </c>
      <c r="K59" s="217">
        <f>EmpDetail!I59</f>
        <v>0</v>
      </c>
    </row>
    <row r="60" spans="7:11">
      <c r="G60" s="990">
        <f>EmpDetail!A60</f>
        <v>57</v>
      </c>
      <c r="H60" s="990">
        <f>EmpDetail!B60</f>
        <v>0</v>
      </c>
      <c r="I60" s="990">
        <f>EmpDetail!C60</f>
        <v>0</v>
      </c>
      <c r="J60" s="990">
        <f>EmpDetail!D60</f>
        <v>0</v>
      </c>
      <c r="K60" s="217">
        <f>EmpDetail!I60</f>
        <v>0</v>
      </c>
    </row>
    <row r="61" spans="7:11">
      <c r="G61" s="990">
        <f>EmpDetail!A61</f>
        <v>58</v>
      </c>
      <c r="H61" s="990">
        <f>EmpDetail!B61</f>
        <v>0</v>
      </c>
      <c r="I61" s="990">
        <f>EmpDetail!C61</f>
        <v>0</v>
      </c>
      <c r="J61" s="990">
        <f>EmpDetail!D61</f>
        <v>0</v>
      </c>
      <c r="K61" s="217">
        <f>EmpDetail!I61</f>
        <v>0</v>
      </c>
    </row>
    <row r="62" spans="7:11">
      <c r="G62" s="990">
        <f>EmpDetail!A62</f>
        <v>59</v>
      </c>
      <c r="H62" s="990">
        <f>EmpDetail!B62</f>
        <v>0</v>
      </c>
      <c r="I62" s="990">
        <f>EmpDetail!C62</f>
        <v>0</v>
      </c>
      <c r="J62" s="990">
        <f>EmpDetail!D62</f>
        <v>0</v>
      </c>
      <c r="K62" s="217">
        <f>EmpDetail!I62</f>
        <v>0</v>
      </c>
    </row>
    <row r="63" spans="7:11">
      <c r="G63" s="990">
        <f>EmpDetail!A63</f>
        <v>60</v>
      </c>
      <c r="H63" s="990">
        <f>EmpDetail!B63</f>
        <v>0</v>
      </c>
      <c r="I63" s="990">
        <f>EmpDetail!C63</f>
        <v>0</v>
      </c>
      <c r="J63" s="990">
        <f>EmpDetail!D63</f>
        <v>0</v>
      </c>
      <c r="K63" s="217">
        <f>EmpDetail!I63</f>
        <v>0</v>
      </c>
    </row>
    <row r="64" spans="7:11">
      <c r="G64" s="990">
        <f>EmpDetail!A64</f>
        <v>61</v>
      </c>
      <c r="H64" s="990">
        <f>EmpDetail!B64</f>
        <v>0</v>
      </c>
      <c r="I64" s="990">
        <f>EmpDetail!C64</f>
        <v>0</v>
      </c>
      <c r="J64" s="990">
        <f>EmpDetail!D64</f>
        <v>0</v>
      </c>
      <c r="K64" s="217">
        <f>EmpDetail!I64</f>
        <v>0</v>
      </c>
    </row>
    <row r="65" spans="7:11">
      <c r="G65" s="990">
        <f>EmpDetail!A65</f>
        <v>62</v>
      </c>
      <c r="H65" s="990">
        <f>EmpDetail!B65</f>
        <v>0</v>
      </c>
      <c r="I65" s="990">
        <f>EmpDetail!C65</f>
        <v>0</v>
      </c>
      <c r="J65" s="990">
        <f>EmpDetail!D65</f>
        <v>0</v>
      </c>
      <c r="K65" s="217">
        <f>EmpDetail!I65</f>
        <v>0</v>
      </c>
    </row>
    <row r="66" spans="7:11">
      <c r="G66" s="990">
        <f>EmpDetail!A66</f>
        <v>63</v>
      </c>
      <c r="H66" s="990">
        <f>EmpDetail!B66</f>
        <v>0</v>
      </c>
      <c r="I66" s="990">
        <f>EmpDetail!C66</f>
        <v>0</v>
      </c>
      <c r="J66" s="990">
        <f>EmpDetail!D66</f>
        <v>0</v>
      </c>
      <c r="K66" s="217">
        <f>EmpDetail!I66</f>
        <v>0</v>
      </c>
    </row>
    <row r="67" spans="7:11">
      <c r="G67" s="990">
        <f>EmpDetail!A67</f>
        <v>64</v>
      </c>
      <c r="H67" s="990">
        <f>EmpDetail!B67</f>
        <v>0</v>
      </c>
      <c r="I67" s="990">
        <f>EmpDetail!C67</f>
        <v>0</v>
      </c>
      <c r="J67" s="990">
        <f>EmpDetail!D67</f>
        <v>0</v>
      </c>
      <c r="K67" s="217">
        <f>EmpDetail!I67</f>
        <v>0</v>
      </c>
    </row>
    <row r="68" spans="7:11">
      <c r="G68" s="990">
        <f>EmpDetail!A68</f>
        <v>65</v>
      </c>
      <c r="H68" s="990">
        <f>EmpDetail!B68</f>
        <v>0</v>
      </c>
      <c r="I68" s="990">
        <f>EmpDetail!C68</f>
        <v>0</v>
      </c>
      <c r="J68" s="990">
        <f>EmpDetail!D68</f>
        <v>0</v>
      </c>
      <c r="K68" s="217">
        <f>EmpDetail!I68</f>
        <v>0</v>
      </c>
    </row>
    <row r="69" spans="7:11">
      <c r="G69" s="990">
        <f>EmpDetail!A69</f>
        <v>66</v>
      </c>
      <c r="H69" s="990">
        <f>EmpDetail!B69</f>
        <v>0</v>
      </c>
      <c r="I69" s="990">
        <f>EmpDetail!C69</f>
        <v>0</v>
      </c>
      <c r="J69" s="990">
        <f>EmpDetail!D69</f>
        <v>0</v>
      </c>
      <c r="K69" s="217">
        <f>EmpDetail!I69</f>
        <v>0</v>
      </c>
    </row>
    <row r="70" spans="7:11">
      <c r="G70" s="990">
        <f>EmpDetail!A70</f>
        <v>67</v>
      </c>
      <c r="H70" s="990">
        <f>EmpDetail!B70</f>
        <v>0</v>
      </c>
      <c r="I70" s="990">
        <f>EmpDetail!C70</f>
        <v>0</v>
      </c>
      <c r="J70" s="990">
        <f>EmpDetail!D70</f>
        <v>0</v>
      </c>
      <c r="K70" s="217">
        <f>EmpDetail!I70</f>
        <v>0</v>
      </c>
    </row>
    <row r="71" spans="7:11">
      <c r="G71" s="990">
        <f>EmpDetail!A71</f>
        <v>68</v>
      </c>
      <c r="H71" s="990">
        <f>EmpDetail!B71</f>
        <v>0</v>
      </c>
      <c r="I71" s="990">
        <f>EmpDetail!C71</f>
        <v>0</v>
      </c>
      <c r="J71" s="990">
        <f>EmpDetail!D71</f>
        <v>0</v>
      </c>
      <c r="K71" s="217">
        <f>EmpDetail!I71</f>
        <v>0</v>
      </c>
    </row>
    <row r="72" spans="7:11">
      <c r="G72" s="990">
        <f>EmpDetail!A72</f>
        <v>69</v>
      </c>
      <c r="H72" s="990">
        <f>EmpDetail!B72</f>
        <v>0</v>
      </c>
      <c r="I72" s="990">
        <f>EmpDetail!C72</f>
        <v>0</v>
      </c>
      <c r="J72" s="990">
        <f>EmpDetail!D72</f>
        <v>0</v>
      </c>
      <c r="K72" s="217">
        <f>EmpDetail!I72</f>
        <v>0</v>
      </c>
    </row>
    <row r="73" spans="7:11">
      <c r="G73" s="990">
        <f>EmpDetail!A73</f>
        <v>70</v>
      </c>
      <c r="H73" s="990">
        <f>EmpDetail!B73</f>
        <v>0</v>
      </c>
      <c r="I73" s="990">
        <f>EmpDetail!C73</f>
        <v>0</v>
      </c>
      <c r="J73" s="990">
        <f>EmpDetail!D73</f>
        <v>0</v>
      </c>
      <c r="K73" s="217">
        <f>EmpDetail!I73</f>
        <v>0</v>
      </c>
    </row>
    <row r="74" spans="7:11">
      <c r="G74" s="990">
        <f>EmpDetail!A74</f>
        <v>71</v>
      </c>
      <c r="H74" s="990">
        <f>EmpDetail!B74</f>
        <v>0</v>
      </c>
      <c r="I74" s="990">
        <f>EmpDetail!C74</f>
        <v>0</v>
      </c>
      <c r="J74" s="990">
        <f>EmpDetail!D74</f>
        <v>0</v>
      </c>
      <c r="K74" s="217">
        <f>EmpDetail!I74</f>
        <v>0</v>
      </c>
    </row>
    <row r="75" spans="7:11">
      <c r="G75" s="990">
        <f>EmpDetail!A75</f>
        <v>72</v>
      </c>
      <c r="H75" s="990">
        <f>EmpDetail!B75</f>
        <v>0</v>
      </c>
      <c r="I75" s="990">
        <f>EmpDetail!C75</f>
        <v>0</v>
      </c>
      <c r="J75" s="990">
        <f>EmpDetail!D75</f>
        <v>0</v>
      </c>
      <c r="K75" s="217">
        <f>EmpDetail!I75</f>
        <v>0</v>
      </c>
    </row>
    <row r="76" spans="7:11">
      <c r="G76" s="990">
        <f>EmpDetail!A76</f>
        <v>73</v>
      </c>
      <c r="H76" s="990">
        <f>EmpDetail!B76</f>
        <v>0</v>
      </c>
      <c r="I76" s="990">
        <f>EmpDetail!C76</f>
        <v>0</v>
      </c>
      <c r="J76" s="990">
        <f>EmpDetail!D76</f>
        <v>0</v>
      </c>
      <c r="K76" s="217">
        <f>EmpDetail!I76</f>
        <v>0</v>
      </c>
    </row>
    <row r="77" spans="7:11">
      <c r="G77" s="990">
        <f>EmpDetail!A77</f>
        <v>74</v>
      </c>
      <c r="H77" s="990">
        <f>EmpDetail!B77</f>
        <v>0</v>
      </c>
      <c r="I77" s="990">
        <f>EmpDetail!C77</f>
        <v>0</v>
      </c>
      <c r="J77" s="990">
        <f>EmpDetail!D77</f>
        <v>0</v>
      </c>
      <c r="K77" s="217">
        <f>EmpDetail!I77</f>
        <v>0</v>
      </c>
    </row>
    <row r="78" spans="7:11">
      <c r="G78" s="990">
        <f>EmpDetail!A78</f>
        <v>75</v>
      </c>
      <c r="H78" s="990">
        <f>EmpDetail!B78</f>
        <v>0</v>
      </c>
      <c r="I78" s="990">
        <f>EmpDetail!C78</f>
        <v>0</v>
      </c>
      <c r="J78" s="990">
        <f>EmpDetail!D78</f>
        <v>0</v>
      </c>
      <c r="K78" s="217">
        <f>EmpDetail!I78</f>
        <v>0</v>
      </c>
    </row>
    <row r="79" spans="7:11">
      <c r="G79" s="990">
        <f>EmpDetail!A79</f>
        <v>76</v>
      </c>
      <c r="H79" s="990">
        <f>EmpDetail!B79</f>
        <v>0</v>
      </c>
      <c r="I79" s="990">
        <f>EmpDetail!C79</f>
        <v>0</v>
      </c>
      <c r="J79" s="990">
        <f>EmpDetail!D79</f>
        <v>0</v>
      </c>
      <c r="K79" s="217">
        <f>EmpDetail!I79</f>
        <v>0</v>
      </c>
    </row>
    <row r="80" spans="7:11">
      <c r="G80" s="990">
        <f>EmpDetail!A80</f>
        <v>77</v>
      </c>
      <c r="H80" s="990">
        <f>EmpDetail!B80</f>
        <v>0</v>
      </c>
      <c r="I80" s="990">
        <f>EmpDetail!C80</f>
        <v>0</v>
      </c>
      <c r="J80" s="990">
        <f>EmpDetail!D80</f>
        <v>0</v>
      </c>
      <c r="K80" s="217">
        <f>EmpDetail!I80</f>
        <v>0</v>
      </c>
    </row>
    <row r="81" spans="7:11">
      <c r="G81" s="990">
        <f>EmpDetail!A81</f>
        <v>78</v>
      </c>
      <c r="H81" s="990">
        <f>EmpDetail!B81</f>
        <v>0</v>
      </c>
      <c r="I81" s="990">
        <f>EmpDetail!C81</f>
        <v>0</v>
      </c>
      <c r="J81" s="990">
        <f>EmpDetail!D81</f>
        <v>0</v>
      </c>
      <c r="K81" s="217">
        <f>EmpDetail!I81</f>
        <v>0</v>
      </c>
    </row>
    <row r="82" spans="7:11">
      <c r="G82" s="990">
        <f>EmpDetail!A82</f>
        <v>79</v>
      </c>
      <c r="H82" s="990">
        <f>EmpDetail!B82</f>
        <v>0</v>
      </c>
      <c r="I82" s="990">
        <f>EmpDetail!C82</f>
        <v>0</v>
      </c>
      <c r="J82" s="990">
        <f>EmpDetail!D82</f>
        <v>0</v>
      </c>
      <c r="K82" s="217">
        <f>EmpDetail!I82</f>
        <v>0</v>
      </c>
    </row>
    <row r="83" spans="7:11">
      <c r="G83" s="990">
        <f>EmpDetail!A83</f>
        <v>80</v>
      </c>
      <c r="H83" s="990">
        <f>EmpDetail!B83</f>
        <v>0</v>
      </c>
      <c r="I83" s="990">
        <f>EmpDetail!C83</f>
        <v>0</v>
      </c>
      <c r="J83" s="990">
        <f>EmpDetail!D83</f>
        <v>0</v>
      </c>
      <c r="K83" s="217">
        <f>EmpDetail!I83</f>
        <v>0</v>
      </c>
    </row>
    <row r="84" spans="7:11">
      <c r="G84" s="990">
        <f>EmpDetail!A84</f>
        <v>81</v>
      </c>
      <c r="H84" s="990">
        <f>EmpDetail!B84</f>
        <v>0</v>
      </c>
      <c r="I84" s="990">
        <f>EmpDetail!C84</f>
        <v>0</v>
      </c>
      <c r="J84" s="990">
        <f>EmpDetail!D84</f>
        <v>0</v>
      </c>
      <c r="K84" s="217">
        <f>EmpDetail!I84</f>
        <v>0</v>
      </c>
    </row>
    <row r="85" spans="7:11">
      <c r="G85" s="990">
        <f>EmpDetail!A85</f>
        <v>82</v>
      </c>
      <c r="H85" s="990">
        <f>EmpDetail!B85</f>
        <v>0</v>
      </c>
      <c r="I85" s="990">
        <f>EmpDetail!C85</f>
        <v>0</v>
      </c>
      <c r="J85" s="990">
        <f>EmpDetail!D85</f>
        <v>0</v>
      </c>
      <c r="K85" s="217">
        <f>EmpDetail!I85</f>
        <v>0</v>
      </c>
    </row>
    <row r="86" spans="7:11">
      <c r="G86" s="990">
        <f>EmpDetail!A86</f>
        <v>83</v>
      </c>
      <c r="H86" s="990">
        <f>EmpDetail!B86</f>
        <v>0</v>
      </c>
      <c r="I86" s="990">
        <f>EmpDetail!C86</f>
        <v>0</v>
      </c>
      <c r="J86" s="990">
        <f>EmpDetail!D86</f>
        <v>0</v>
      </c>
      <c r="K86" s="217">
        <f>EmpDetail!I86</f>
        <v>0</v>
      </c>
    </row>
    <row r="87" spans="7:11">
      <c r="G87" s="990">
        <f>EmpDetail!A87</f>
        <v>84</v>
      </c>
      <c r="H87" s="990">
        <f>EmpDetail!B87</f>
        <v>0</v>
      </c>
      <c r="I87" s="990">
        <f>EmpDetail!C87</f>
        <v>0</v>
      </c>
      <c r="J87" s="990">
        <f>EmpDetail!D87</f>
        <v>0</v>
      </c>
      <c r="K87" s="217">
        <f>EmpDetail!I87</f>
        <v>0</v>
      </c>
    </row>
    <row r="88" spans="7:11">
      <c r="G88" s="990">
        <f>EmpDetail!A88</f>
        <v>85</v>
      </c>
      <c r="H88" s="990">
        <f>EmpDetail!B88</f>
        <v>0</v>
      </c>
      <c r="I88" s="990">
        <f>EmpDetail!C88</f>
        <v>0</v>
      </c>
      <c r="J88" s="990">
        <f>EmpDetail!D88</f>
        <v>0</v>
      </c>
      <c r="K88" s="217">
        <f>EmpDetail!I88</f>
        <v>0</v>
      </c>
    </row>
    <row r="89" spans="7:11">
      <c r="G89" s="990">
        <f>EmpDetail!A89</f>
        <v>86</v>
      </c>
      <c r="H89" s="990">
        <f>EmpDetail!B89</f>
        <v>0</v>
      </c>
      <c r="I89" s="990">
        <f>EmpDetail!C89</f>
        <v>0</v>
      </c>
      <c r="J89" s="990">
        <f>EmpDetail!D89</f>
        <v>0</v>
      </c>
      <c r="K89" s="217">
        <f>EmpDetail!I89</f>
        <v>0</v>
      </c>
    </row>
    <row r="90" spans="7:11">
      <c r="G90" s="990">
        <f>EmpDetail!A90</f>
        <v>87</v>
      </c>
      <c r="H90" s="990">
        <f>EmpDetail!B90</f>
        <v>0</v>
      </c>
      <c r="I90" s="990">
        <f>EmpDetail!C90</f>
        <v>0</v>
      </c>
      <c r="J90" s="990">
        <f>EmpDetail!D90</f>
        <v>0</v>
      </c>
      <c r="K90" s="217">
        <f>EmpDetail!I90</f>
        <v>0</v>
      </c>
    </row>
    <row r="91" spans="7:11">
      <c r="G91" s="990">
        <f>EmpDetail!A91</f>
        <v>88</v>
      </c>
      <c r="H91" s="990">
        <f>EmpDetail!B91</f>
        <v>0</v>
      </c>
      <c r="I91" s="990">
        <f>EmpDetail!C91</f>
        <v>0</v>
      </c>
      <c r="J91" s="990">
        <f>EmpDetail!D91</f>
        <v>0</v>
      </c>
      <c r="K91" s="217">
        <f>EmpDetail!I91</f>
        <v>0</v>
      </c>
    </row>
    <row r="92" spans="7:11">
      <c r="G92" s="990">
        <f>EmpDetail!A92</f>
        <v>89</v>
      </c>
      <c r="H92" s="990">
        <f>EmpDetail!B92</f>
        <v>0</v>
      </c>
      <c r="I92" s="990">
        <f>EmpDetail!C92</f>
        <v>0</v>
      </c>
      <c r="J92" s="990">
        <f>EmpDetail!D92</f>
        <v>0</v>
      </c>
      <c r="K92" s="217">
        <f>EmpDetail!I92</f>
        <v>0</v>
      </c>
    </row>
    <row r="93" spans="7:11">
      <c r="G93" s="990">
        <f>EmpDetail!A93</f>
        <v>90</v>
      </c>
      <c r="H93" s="990">
        <f>EmpDetail!B93</f>
        <v>0</v>
      </c>
      <c r="I93" s="990">
        <f>EmpDetail!C93</f>
        <v>0</v>
      </c>
      <c r="J93" s="990">
        <f>EmpDetail!D93</f>
        <v>0</v>
      </c>
      <c r="K93" s="217">
        <f>EmpDetail!I93</f>
        <v>0</v>
      </c>
    </row>
    <row r="94" spans="7:11">
      <c r="G94" s="990">
        <f>EmpDetail!A94</f>
        <v>91</v>
      </c>
      <c r="H94" s="990">
        <f>EmpDetail!B94</f>
        <v>0</v>
      </c>
      <c r="I94" s="990">
        <f>EmpDetail!C94</f>
        <v>0</v>
      </c>
      <c r="J94" s="990">
        <f>EmpDetail!D94</f>
        <v>0</v>
      </c>
      <c r="K94" s="217">
        <f>EmpDetail!I94</f>
        <v>0</v>
      </c>
    </row>
    <row r="95" spans="7:11">
      <c r="G95" s="990">
        <f>EmpDetail!A95</f>
        <v>92</v>
      </c>
      <c r="H95" s="990">
        <f>EmpDetail!B95</f>
        <v>0</v>
      </c>
      <c r="I95" s="990">
        <f>EmpDetail!C95</f>
        <v>0</v>
      </c>
      <c r="J95" s="990">
        <f>EmpDetail!D95</f>
        <v>0</v>
      </c>
      <c r="K95" s="217">
        <f>EmpDetail!I95</f>
        <v>0</v>
      </c>
    </row>
    <row r="96" spans="7:11">
      <c r="G96" s="990">
        <f>EmpDetail!A96</f>
        <v>93</v>
      </c>
      <c r="H96" s="990">
        <f>EmpDetail!B96</f>
        <v>0</v>
      </c>
      <c r="I96" s="990">
        <f>EmpDetail!C96</f>
        <v>0</v>
      </c>
      <c r="J96" s="990">
        <f>EmpDetail!D96</f>
        <v>0</v>
      </c>
      <c r="K96" s="217">
        <f>EmpDetail!I96</f>
        <v>0</v>
      </c>
    </row>
    <row r="97" spans="7:11">
      <c r="G97" s="990">
        <f>EmpDetail!A97</f>
        <v>94</v>
      </c>
      <c r="H97" s="990">
        <f>EmpDetail!B97</f>
        <v>0</v>
      </c>
      <c r="I97" s="990">
        <f>EmpDetail!C97</f>
        <v>0</v>
      </c>
      <c r="J97" s="990">
        <f>EmpDetail!D97</f>
        <v>0</v>
      </c>
      <c r="K97" s="217">
        <f>EmpDetail!I97</f>
        <v>0</v>
      </c>
    </row>
    <row r="98" spans="7:11">
      <c r="G98" s="990">
        <f>EmpDetail!A98</f>
        <v>95</v>
      </c>
      <c r="H98" s="990">
        <f>EmpDetail!B98</f>
        <v>0</v>
      </c>
      <c r="I98" s="990">
        <f>EmpDetail!C98</f>
        <v>0</v>
      </c>
      <c r="J98" s="990">
        <f>EmpDetail!D98</f>
        <v>0</v>
      </c>
      <c r="K98" s="217">
        <f>EmpDetail!I98</f>
        <v>0</v>
      </c>
    </row>
    <row r="99" spans="7:11">
      <c r="G99" s="990">
        <f>EmpDetail!A99</f>
        <v>96</v>
      </c>
      <c r="H99" s="990">
        <f>EmpDetail!B99</f>
        <v>0</v>
      </c>
      <c r="I99" s="990">
        <f>EmpDetail!C99</f>
        <v>0</v>
      </c>
      <c r="J99" s="990">
        <f>EmpDetail!D99</f>
        <v>0</v>
      </c>
      <c r="K99" s="217">
        <f>EmpDetail!I99</f>
        <v>0</v>
      </c>
    </row>
    <row r="100" spans="7:11">
      <c r="G100" s="990">
        <f>EmpDetail!A100</f>
        <v>97</v>
      </c>
      <c r="H100" s="990">
        <f>EmpDetail!B100</f>
        <v>0</v>
      </c>
      <c r="I100" s="990">
        <f>EmpDetail!C100</f>
        <v>0</v>
      </c>
      <c r="J100" s="990">
        <f>EmpDetail!D100</f>
        <v>0</v>
      </c>
      <c r="K100" s="217">
        <f>EmpDetail!I100</f>
        <v>0</v>
      </c>
    </row>
    <row r="101" spans="7:11">
      <c r="G101" s="990">
        <f>EmpDetail!A101</f>
        <v>98</v>
      </c>
      <c r="H101" s="990">
        <f>EmpDetail!B101</f>
        <v>0</v>
      </c>
      <c r="I101" s="990">
        <f>EmpDetail!C101</f>
        <v>0</v>
      </c>
      <c r="J101" s="990">
        <f>EmpDetail!D101</f>
        <v>0</v>
      </c>
      <c r="K101" s="217">
        <f>EmpDetail!I101</f>
        <v>0</v>
      </c>
    </row>
    <row r="102" spans="7:11">
      <c r="G102" s="990">
        <f>EmpDetail!A102</f>
        <v>99</v>
      </c>
      <c r="H102" s="990">
        <f>EmpDetail!B102</f>
        <v>0</v>
      </c>
      <c r="I102" s="990">
        <f>EmpDetail!C102</f>
        <v>0</v>
      </c>
      <c r="J102" s="990">
        <f>EmpDetail!D102</f>
        <v>0</v>
      </c>
      <c r="K102" s="217">
        <f>EmpDetail!I102</f>
        <v>0</v>
      </c>
    </row>
    <row r="103" spans="7:11">
      <c r="G103" s="990">
        <f>EmpDetail!A103</f>
        <v>100</v>
      </c>
      <c r="H103" s="990">
        <f>EmpDetail!B103</f>
        <v>0</v>
      </c>
      <c r="I103" s="990">
        <f>EmpDetail!C103</f>
        <v>0</v>
      </c>
      <c r="J103" s="990">
        <f>EmpDetail!D103</f>
        <v>0</v>
      </c>
      <c r="K103" s="217">
        <f>EmpDetail!I103</f>
        <v>0</v>
      </c>
    </row>
  </sheetData>
  <sheetProtection password="87C9" sheet="1" objects="1" scenarios="1"/>
  <protectedRanges>
    <protectedRange sqref="O5:R5" name="Range12"/>
    <protectedRange sqref="F1" name="Range14_1"/>
    <protectedRange sqref="M4:N12" name="Range12_1"/>
    <protectedRange sqref="E12" name="Range8_1"/>
    <protectedRange sqref="C11" name="Range6_1"/>
    <protectedRange sqref="C10:D10" name="Range4_1"/>
    <protectedRange sqref="E8" name="Range2_1"/>
    <protectedRange sqref="F3" name="Range1_1"/>
    <protectedRange sqref="C9:F9" name="Range3_1"/>
    <protectedRange sqref="F10" name="Range5_1"/>
    <protectedRange sqref="E11" name="Range7_1"/>
    <protectedRange sqref="C13" name="Range9_1"/>
  </protectedRanges>
  <mergeCells count="25">
    <mergeCell ref="B1:E1"/>
    <mergeCell ref="M1:M3"/>
    <mergeCell ref="N1:N3"/>
    <mergeCell ref="A2:F2"/>
    <mergeCell ref="A4:F4"/>
    <mergeCell ref="A13:B13"/>
    <mergeCell ref="D13:F13"/>
    <mergeCell ref="B6:D6"/>
    <mergeCell ref="E6:F6"/>
    <mergeCell ref="D7:E7"/>
    <mergeCell ref="A8:B8"/>
    <mergeCell ref="A9:B9"/>
    <mergeCell ref="C9:F9"/>
    <mergeCell ref="O2:R4"/>
    <mergeCell ref="A10:B10"/>
    <mergeCell ref="C10:D10"/>
    <mergeCell ref="A11:B11"/>
    <mergeCell ref="A12:B12"/>
    <mergeCell ref="B5:C5"/>
    <mergeCell ref="O5:R5"/>
    <mergeCell ref="A14:F14"/>
    <mergeCell ref="E15:F15"/>
    <mergeCell ref="E16:F16"/>
    <mergeCell ref="E17:F17"/>
    <mergeCell ref="E18:F18"/>
  </mergeCells>
  <dataValidations count="3">
    <dataValidation type="list" allowBlank="1" showInputMessage="1" showErrorMessage="1" sqref="E11">
      <formula1>$M$4:$M$12</formula1>
    </dataValidation>
    <dataValidation type="list" allowBlank="1" showInputMessage="1" showErrorMessage="1" sqref="E12">
      <formula1>"मध्यान्ह पूर्व,मध्यान्ह पश्चात"</formula1>
    </dataValidation>
    <dataValidation type="list" allowBlank="1" showInputMessage="1" showErrorMessage="1" sqref="C11">
      <formula1>$N$4:$N$12</formula1>
    </dataValidation>
  </dataValidations>
  <pageMargins left="0.25" right="0.25" top="0.75" bottom="0.75" header="0.3" footer="0.3"/>
  <pageSetup paperSize="9" scale="90" orientation="portrait" blackAndWhite="1" verticalDpi="0" r:id="rId1"/>
  <drawing r:id="rId2"/>
</worksheet>
</file>

<file path=xl/worksheets/sheet103.xml><?xml version="1.0" encoding="utf-8"?>
<worksheet xmlns="http://schemas.openxmlformats.org/spreadsheetml/2006/main" xmlns:r="http://schemas.openxmlformats.org/officeDocument/2006/relationships">
  <sheetPr codeName="Sheet105">
    <pageSetUpPr fitToPage="1"/>
  </sheetPr>
  <dimension ref="A1:M39"/>
  <sheetViews>
    <sheetView showGridLines="0" showRowColHeaders="0" workbookViewId="0">
      <selection activeCell="G6" sqref="G6"/>
    </sheetView>
  </sheetViews>
  <sheetFormatPr defaultRowHeight="14.4"/>
  <cols>
    <col min="3" max="3" width="13.44140625" customWidth="1"/>
    <col min="4" max="4" width="10.6640625" customWidth="1"/>
    <col min="5" max="5" width="18.6640625" customWidth="1"/>
    <col min="6" max="6" width="16.6640625" customWidth="1"/>
    <col min="7" max="7" width="15.88671875" customWidth="1"/>
    <col min="8" max="8" width="11.109375" customWidth="1"/>
    <col min="9" max="9" width="9.5546875" customWidth="1"/>
  </cols>
  <sheetData>
    <row r="1" spans="1:13" ht="25.2">
      <c r="A1" s="1872" t="str">
        <f>Master!G2&amp;Master!H2</f>
        <v>कार्यालय&amp;राजकीय उच्च माध्यमिक विद्यालय ]चौगाई]टोंक</v>
      </c>
      <c r="B1" s="1872"/>
      <c r="C1" s="1872"/>
      <c r="D1" s="1872"/>
      <c r="E1" s="1872"/>
      <c r="F1" s="1872"/>
      <c r="G1" s="1872"/>
      <c r="H1" s="1872"/>
      <c r="I1" s="1872"/>
    </row>
    <row r="2" spans="1:13">
      <c r="A2" s="423"/>
      <c r="B2" s="423"/>
      <c r="C2" s="423"/>
      <c r="D2" s="423"/>
      <c r="E2" s="423"/>
      <c r="F2" s="423"/>
      <c r="G2" s="423"/>
      <c r="H2" s="423"/>
      <c r="I2" s="3"/>
    </row>
    <row r="3" spans="1:13" ht="18">
      <c r="A3" s="1035" t="s">
        <v>935</v>
      </c>
      <c r="B3" s="1033" t="str">
        <f>Master!H3&amp;Master!I3&amp;Master!J3&amp;Master!E3&amp;"/"</f>
        <v>राउमावि/चौगाई/संस्था/2021-22/</v>
      </c>
      <c r="C3" s="426"/>
      <c r="D3" s="427"/>
      <c r="E3" s="427"/>
      <c r="F3" s="426"/>
      <c r="G3" s="428"/>
      <c r="H3" s="1036" t="s">
        <v>936</v>
      </c>
      <c r="I3" s="1038">
        <f ca="1">TODAY()</f>
        <v>44369</v>
      </c>
    </row>
    <row r="4" spans="1:13" ht="18">
      <c r="A4" s="430"/>
      <c r="B4" s="426" t="s">
        <v>642</v>
      </c>
      <c r="C4" s="430"/>
      <c r="D4" s="430"/>
      <c r="E4" s="430"/>
      <c r="F4" s="430"/>
      <c r="G4" s="430"/>
      <c r="H4" s="430"/>
      <c r="I4" s="431"/>
    </row>
    <row r="5" spans="1:13" ht="18">
      <c r="A5" s="432" t="s">
        <v>937</v>
      </c>
      <c r="B5" s="2563" t="s">
        <v>2463</v>
      </c>
      <c r="C5" s="2563"/>
      <c r="D5" s="2563"/>
      <c r="E5" s="2563"/>
      <c r="F5" s="432"/>
      <c r="G5" s="432"/>
      <c r="H5" s="432"/>
      <c r="I5" s="3"/>
    </row>
    <row r="6" spans="1:13" ht="18">
      <c r="A6" s="432"/>
      <c r="B6" s="1874" t="s">
        <v>939</v>
      </c>
      <c r="C6" s="1874"/>
      <c r="D6" s="460"/>
      <c r="E6" s="460"/>
      <c r="F6" s="432"/>
      <c r="G6" s="432"/>
      <c r="H6" s="432"/>
      <c r="I6" s="3"/>
      <c r="K6" s="1884" t="s">
        <v>1515</v>
      </c>
      <c r="L6" s="1885"/>
      <c r="M6" s="1886"/>
    </row>
    <row r="7" spans="1:13" ht="18">
      <c r="A7" s="432"/>
      <c r="B7" s="1875" t="s">
        <v>940</v>
      </c>
      <c r="C7" s="1875"/>
      <c r="D7" s="460"/>
      <c r="E7" s="460"/>
      <c r="F7" s="432"/>
      <c r="G7" s="432"/>
      <c r="H7" s="432"/>
      <c r="I7" s="3"/>
      <c r="K7" s="1887"/>
      <c r="L7" s="1888"/>
      <c r="M7" s="1889"/>
    </row>
    <row r="8" spans="1:13" ht="18">
      <c r="A8" s="432"/>
      <c r="B8" s="434"/>
      <c r="C8" s="432"/>
      <c r="D8" s="432"/>
      <c r="E8" s="432"/>
      <c r="F8" s="432"/>
      <c r="G8" s="432"/>
      <c r="H8" s="432"/>
      <c r="I8" s="3"/>
      <c r="K8" s="1022"/>
      <c r="L8" s="422">
        <v>11</v>
      </c>
      <c r="M8" s="1022"/>
    </row>
    <row r="9" spans="1:13">
      <c r="A9" s="432"/>
      <c r="B9" s="432"/>
      <c r="C9" s="432"/>
      <c r="D9" s="432"/>
      <c r="E9" s="432"/>
      <c r="F9" s="432"/>
      <c r="G9" s="432"/>
      <c r="H9" s="432"/>
      <c r="I9" s="3"/>
    </row>
    <row r="10" spans="1:13" ht="18">
      <c r="A10" s="432"/>
      <c r="B10" s="434" t="s">
        <v>941</v>
      </c>
      <c r="C10" s="2564" t="str">
        <f>(INDEX(EmpDetail!$B$4:$B$103,MATCH(FrwrdServEnd!$L$8,EmpDetail!$A$4:$A$103,0)))</f>
        <v>NksVw yky jsxj</v>
      </c>
      <c r="D10" s="2564"/>
      <c r="E10" s="435" t="str">
        <f>(INDEX(EmpDetail!$C$4:$C$103,MATCH(FrwrdServEnd!$L$8,EmpDetail!$A$4:$A$103,0)))</f>
        <v>अध्यापक ग्रेड III</v>
      </c>
      <c r="F10" s="1883" t="s">
        <v>2449</v>
      </c>
      <c r="G10" s="1883"/>
      <c r="H10" s="1883"/>
      <c r="I10" s="1883"/>
    </row>
    <row r="11" spans="1:13" ht="18">
      <c r="A11" s="432"/>
      <c r="B11" s="1881" t="s">
        <v>2450</v>
      </c>
      <c r="C11" s="1881"/>
      <c r="D11" s="1881"/>
      <c r="E11" s="1881"/>
      <c r="F11" s="1881"/>
      <c r="G11" s="1881"/>
      <c r="H11" s="628">
        <v>43934</v>
      </c>
      <c r="I11" s="3"/>
    </row>
    <row r="12" spans="1:13" ht="18">
      <c r="A12" s="434" t="s">
        <v>945</v>
      </c>
      <c r="B12" s="432"/>
      <c r="C12" s="432"/>
      <c r="D12" s="432"/>
      <c r="E12" s="432"/>
      <c r="F12" s="432"/>
      <c r="G12" s="432"/>
      <c r="H12" s="432"/>
      <c r="I12" s="3"/>
    </row>
    <row r="13" spans="1:13" ht="18">
      <c r="A13" s="432"/>
      <c r="B13" s="1876" t="s">
        <v>946</v>
      </c>
      <c r="C13" s="1876"/>
      <c r="D13" s="1876" t="str">
        <f>C10</f>
        <v>NksVw yky jsxj</v>
      </c>
      <c r="E13" s="1876"/>
      <c r="F13" s="437" t="str">
        <f>E10</f>
        <v>अध्यापक ग्रेड III</v>
      </c>
      <c r="G13" s="440" t="s">
        <v>2452</v>
      </c>
      <c r="H13" s="432"/>
      <c r="I13" s="3"/>
    </row>
    <row r="14" spans="1:13" ht="18">
      <c r="A14" s="1882" t="s">
        <v>2453</v>
      </c>
      <c r="B14" s="1882"/>
      <c r="C14" s="1882"/>
      <c r="D14" s="1882"/>
      <c r="E14" s="1882"/>
      <c r="F14" s="1882"/>
      <c r="G14" s="1032">
        <f>(INDEX(EmpDetail!$E$4:$E$103,MATCH(FrwrdServEnd!$L$8,EmpDetail!$A$4:$A$103,0)))</f>
        <v>24663</v>
      </c>
      <c r="H14" s="1883" t="s">
        <v>2451</v>
      </c>
      <c r="I14" s="1883"/>
    </row>
    <row r="15" spans="1:13" ht="18">
      <c r="A15" s="1024"/>
      <c r="B15" s="440" t="s">
        <v>950</v>
      </c>
      <c r="C15" s="1039">
        <v>43922</v>
      </c>
      <c r="D15" s="440" t="s">
        <v>951</v>
      </c>
      <c r="E15" s="440" t="s">
        <v>2454</v>
      </c>
      <c r="F15" s="442"/>
      <c r="G15" s="442"/>
      <c r="H15" s="432"/>
      <c r="I15" s="3"/>
    </row>
    <row r="16" spans="1:13" ht="18">
      <c r="A16" s="443"/>
      <c r="B16" s="432"/>
      <c r="C16" s="434" t="s">
        <v>2455</v>
      </c>
      <c r="D16" s="432"/>
      <c r="E16" s="432"/>
      <c r="F16" s="432"/>
      <c r="G16" s="432"/>
      <c r="H16" s="432"/>
      <c r="I16" s="3"/>
    </row>
    <row r="17" spans="1:9" ht="18">
      <c r="A17" s="1882" t="s">
        <v>954</v>
      </c>
      <c r="B17" s="1882"/>
      <c r="C17" s="444" t="s">
        <v>2456</v>
      </c>
      <c r="D17" s="432"/>
      <c r="E17" s="432"/>
      <c r="F17" s="432"/>
      <c r="G17" s="432"/>
      <c r="H17" s="432"/>
      <c r="I17" s="3"/>
    </row>
    <row r="18" spans="1:9" ht="19.2">
      <c r="A18" s="432"/>
      <c r="B18" s="445"/>
      <c r="C18" s="444" t="s">
        <v>2457</v>
      </c>
      <c r="D18" s="432"/>
      <c r="E18" s="432"/>
      <c r="F18" s="432"/>
      <c r="G18" s="432"/>
      <c r="H18" s="432"/>
      <c r="I18" s="3"/>
    </row>
    <row r="19" spans="1:9" ht="19.2">
      <c r="A19" s="432"/>
      <c r="B19" s="445"/>
      <c r="C19" s="2565" t="s">
        <v>2458</v>
      </c>
      <c r="D19" s="2565"/>
      <c r="E19" s="2565"/>
      <c r="F19" s="432"/>
      <c r="G19" s="432"/>
      <c r="H19" s="432"/>
      <c r="I19" s="3"/>
    </row>
    <row r="20" spans="1:9" ht="19.2">
      <c r="A20" s="432"/>
      <c r="B20" s="445"/>
      <c r="C20" s="2565" t="s">
        <v>2460</v>
      </c>
      <c r="D20" s="2565"/>
      <c r="E20" s="2565"/>
      <c r="F20" s="432"/>
      <c r="G20" s="432"/>
      <c r="H20" s="432"/>
      <c r="I20" s="3"/>
    </row>
    <row r="21" spans="1:9" ht="19.2">
      <c r="A21" s="432"/>
      <c r="B21" s="445"/>
      <c r="C21" s="2565" t="s">
        <v>2459</v>
      </c>
      <c r="D21" s="2565"/>
      <c r="E21" s="2565"/>
      <c r="F21" s="432"/>
      <c r="G21" s="432"/>
      <c r="H21" s="432"/>
      <c r="I21" s="3"/>
    </row>
    <row r="22" spans="1:9" ht="8.25" customHeight="1">
      <c r="A22" s="432"/>
      <c r="B22" s="445"/>
      <c r="C22" s="444"/>
      <c r="D22" s="432"/>
      <c r="E22" s="432"/>
      <c r="F22" s="432"/>
      <c r="G22" s="432"/>
      <c r="H22" s="432"/>
      <c r="I22" s="3"/>
    </row>
    <row r="23" spans="1:9" ht="7.5" customHeight="1">
      <c r="A23" s="432"/>
      <c r="B23" s="445"/>
      <c r="C23" s="446"/>
      <c r="D23" s="447"/>
      <c r="E23" s="447"/>
      <c r="F23" s="432"/>
      <c r="G23" s="432"/>
      <c r="H23" s="432"/>
      <c r="I23" s="3"/>
    </row>
    <row r="24" spans="1:9" ht="7.5" customHeight="1">
      <c r="A24" s="432"/>
      <c r="B24" s="445"/>
      <c r="C24" s="448"/>
      <c r="D24" s="432"/>
      <c r="E24" s="432"/>
      <c r="F24" s="432"/>
      <c r="G24" s="432"/>
      <c r="H24" s="432"/>
      <c r="I24" s="3"/>
    </row>
    <row r="25" spans="1:9" ht="6.75" customHeight="1">
      <c r="A25" s="432"/>
      <c r="B25" s="445"/>
      <c r="C25" s="444"/>
      <c r="D25" s="432"/>
      <c r="E25" s="432"/>
      <c r="F25" s="432"/>
      <c r="G25" s="432"/>
      <c r="H25" s="432"/>
      <c r="I25" s="3"/>
    </row>
    <row r="26" spans="1:9">
      <c r="A26" s="432"/>
      <c r="B26" s="432"/>
      <c r="C26" s="432"/>
      <c r="D26" s="432"/>
      <c r="E26" s="432"/>
      <c r="F26" s="1890" t="str">
        <f>Master!B2</f>
        <v>प्रधानाचार्य</v>
      </c>
      <c r="G26" s="1890"/>
      <c r="H26" s="1890"/>
      <c r="I26" s="3"/>
    </row>
    <row r="27" spans="1:9">
      <c r="A27" s="432"/>
      <c r="B27" s="432"/>
      <c r="C27" s="432"/>
      <c r="D27" s="432"/>
      <c r="E27" s="432"/>
      <c r="F27" s="1890" t="str">
        <f>Master!B3</f>
        <v xml:space="preserve">राजकीय उच्च माध्यमिक विद्यालय </v>
      </c>
      <c r="G27" s="1890"/>
      <c r="H27" s="1890"/>
      <c r="I27" s="3"/>
    </row>
    <row r="28" spans="1:9">
      <c r="A28" s="449"/>
      <c r="B28" s="449"/>
      <c r="C28" s="449"/>
      <c r="D28" s="449"/>
      <c r="E28" s="449"/>
      <c r="F28" s="1890" t="str">
        <f>Master!B4</f>
        <v>चौगाई]टोंक</v>
      </c>
      <c r="G28" s="1890"/>
      <c r="H28" s="1890"/>
      <c r="I28" s="3"/>
    </row>
    <row r="29" spans="1:9">
      <c r="A29" s="1026"/>
      <c r="B29" s="449"/>
      <c r="C29" s="449"/>
      <c r="D29" s="449"/>
      <c r="E29" s="449"/>
      <c r="F29" s="449"/>
      <c r="G29" s="449"/>
      <c r="H29" s="449"/>
      <c r="I29" s="3"/>
    </row>
    <row r="30" spans="1:9">
      <c r="A30" s="1026"/>
      <c r="B30" s="449"/>
      <c r="C30" s="449"/>
      <c r="D30" s="449"/>
      <c r="E30" s="449"/>
      <c r="F30" s="449"/>
      <c r="G30" s="449"/>
      <c r="H30" s="449"/>
      <c r="I30" s="3"/>
    </row>
    <row r="31" spans="1:9" ht="18">
      <c r="A31" s="1023"/>
      <c r="B31" s="452" t="s">
        <v>962</v>
      </c>
      <c r="C31" s="449"/>
      <c r="D31" s="449"/>
      <c r="E31" s="432"/>
      <c r="F31" s="432"/>
      <c r="G31" s="432"/>
      <c r="H31" s="432"/>
      <c r="I31" s="3"/>
    </row>
    <row r="32" spans="1:9" ht="18">
      <c r="A32" s="453">
        <v>1</v>
      </c>
      <c r="B32" s="2566" t="s">
        <v>2462</v>
      </c>
      <c r="C32" s="2566"/>
      <c r="D32" s="2566"/>
      <c r="E32" s="1031" t="s">
        <v>2461</v>
      </c>
      <c r="F32" s="433"/>
      <c r="G32" s="433"/>
      <c r="H32" s="433"/>
      <c r="I32" s="3"/>
    </row>
    <row r="33" spans="1:9" ht="18">
      <c r="A33" s="453">
        <v>2</v>
      </c>
      <c r="B33" s="454" t="s">
        <v>963</v>
      </c>
      <c r="C33" s="1879" t="str">
        <f>C10</f>
        <v>NksVw yky jsxj</v>
      </c>
      <c r="D33" s="1879"/>
      <c r="E33" s="455" t="str">
        <f>E10</f>
        <v>अध्यापक ग्रेड III</v>
      </c>
      <c r="F33" s="432"/>
      <c r="G33" s="432"/>
      <c r="H33" s="432"/>
      <c r="I33" s="3"/>
    </row>
    <row r="34" spans="1:9" ht="18">
      <c r="A34" s="453">
        <v>3</v>
      </c>
      <c r="B34" s="454" t="s">
        <v>964</v>
      </c>
      <c r="C34" s="454"/>
      <c r="D34" s="454"/>
      <c r="E34" s="456"/>
      <c r="F34" s="448"/>
      <c r="G34" s="448"/>
      <c r="H34" s="432"/>
      <c r="I34" s="3"/>
    </row>
    <row r="35" spans="1:9">
      <c r="A35" s="1026"/>
      <c r="B35" s="449"/>
      <c r="C35" s="449"/>
      <c r="D35" s="449"/>
      <c r="E35" s="448"/>
      <c r="F35" s="448"/>
      <c r="G35" s="448"/>
      <c r="H35" s="432"/>
      <c r="I35" s="3"/>
    </row>
    <row r="36" spans="1:9">
      <c r="A36" s="449"/>
      <c r="B36" s="449"/>
      <c r="C36" s="449"/>
      <c r="D36" s="449"/>
      <c r="E36" s="457"/>
      <c r="F36" s="448"/>
      <c r="G36" s="448"/>
      <c r="H36" s="432"/>
      <c r="I36" s="3"/>
    </row>
    <row r="37" spans="1:9">
      <c r="A37" s="1026"/>
      <c r="B37" s="449"/>
      <c r="C37" s="458"/>
      <c r="D37" s="449"/>
      <c r="E37" s="449"/>
      <c r="F37" s="1880" t="str">
        <f>F26</f>
        <v>प्रधानाचार्य</v>
      </c>
      <c r="G37" s="1880"/>
      <c r="H37" s="1880"/>
      <c r="I37" s="3"/>
    </row>
    <row r="38" spans="1:9">
      <c r="A38" s="449"/>
      <c r="B38" s="449"/>
      <c r="C38" s="449"/>
      <c r="D38" s="449"/>
      <c r="E38" s="449"/>
      <c r="F38" s="1880" t="str">
        <f t="shared" ref="F38:F39" si="0">F27</f>
        <v xml:space="preserve">राजकीय उच्च माध्यमिक विद्यालय </v>
      </c>
      <c r="G38" s="1880"/>
      <c r="H38" s="1880"/>
      <c r="I38" s="3"/>
    </row>
    <row r="39" spans="1:9">
      <c r="A39" s="449"/>
      <c r="B39" s="448"/>
      <c r="C39" s="448"/>
      <c r="D39" s="448"/>
      <c r="E39" s="448"/>
      <c r="F39" s="1880" t="str">
        <f t="shared" si="0"/>
        <v>चौगाई]टोंक</v>
      </c>
      <c r="G39" s="1880"/>
      <c r="H39" s="1880"/>
      <c r="I39" s="3"/>
    </row>
  </sheetData>
  <sheetProtection password="87C9" sheet="1" objects="1" scenarios="1"/>
  <protectedRanges>
    <protectedRange sqref="C19:E21" name="Range9"/>
    <protectedRange sqref="C15" name="Range7"/>
    <protectedRange sqref="H11" name="Range5"/>
    <protectedRange sqref="B6:C7" name="Range3"/>
    <protectedRange sqref="I3" name="Range1"/>
    <protectedRange sqref="B5:E5" name="Range2"/>
    <protectedRange sqref="E32" name="Range6"/>
    <protectedRange sqref="L8" name="Range4"/>
    <protectedRange sqref="B32:D32" name="Range8"/>
  </protectedRanges>
  <mergeCells count="24">
    <mergeCell ref="F38:H38"/>
    <mergeCell ref="F39:H39"/>
    <mergeCell ref="K6:M7"/>
    <mergeCell ref="C19:E19"/>
    <mergeCell ref="C20:E20"/>
    <mergeCell ref="C21:E21"/>
    <mergeCell ref="F26:H26"/>
    <mergeCell ref="F27:H27"/>
    <mergeCell ref="F28:H28"/>
    <mergeCell ref="B32:D32"/>
    <mergeCell ref="C33:D33"/>
    <mergeCell ref="F37:H37"/>
    <mergeCell ref="B11:G11"/>
    <mergeCell ref="B13:C13"/>
    <mergeCell ref="D13:E13"/>
    <mergeCell ref="A14:F14"/>
    <mergeCell ref="H14:I14"/>
    <mergeCell ref="A17:B17"/>
    <mergeCell ref="A1:I1"/>
    <mergeCell ref="B5:E5"/>
    <mergeCell ref="B6:C6"/>
    <mergeCell ref="B7:C7"/>
    <mergeCell ref="C10:D10"/>
    <mergeCell ref="F10:I10"/>
  </mergeCells>
  <pageMargins left="0.25" right="0.25" top="0.75" bottom="0.75" header="0.3" footer="0.3"/>
  <pageSetup paperSize="9" scale="86" orientation="portrait" blackAndWhite="1" verticalDpi="0" r:id="rId1"/>
  <drawing r:id="rId2"/>
</worksheet>
</file>

<file path=xl/worksheets/sheet104.xml><?xml version="1.0" encoding="utf-8"?>
<worksheet xmlns="http://schemas.openxmlformats.org/spreadsheetml/2006/main" xmlns:r="http://schemas.openxmlformats.org/officeDocument/2006/relationships">
  <sheetPr codeName="Sheet106">
    <pageSetUpPr fitToPage="1"/>
  </sheetPr>
  <dimension ref="A1:M39"/>
  <sheetViews>
    <sheetView showGridLines="0" showRowColHeaders="0" workbookViewId="0">
      <selection activeCell="L4" sqref="L4"/>
    </sheetView>
  </sheetViews>
  <sheetFormatPr defaultRowHeight="14.4"/>
  <cols>
    <col min="3" max="3" width="14.6640625" customWidth="1"/>
    <col min="5" max="5" width="15.88671875" customWidth="1"/>
    <col min="6" max="6" width="19.5546875" customWidth="1"/>
    <col min="7" max="7" width="16" customWidth="1"/>
    <col min="8" max="8" width="14.5546875" customWidth="1"/>
    <col min="9" max="9" width="11.33203125" customWidth="1"/>
  </cols>
  <sheetData>
    <row r="1" spans="1:13" ht="25.2">
      <c r="A1" s="1872" t="str">
        <f>Master!G2&amp;Master!H2</f>
        <v>कार्यालय&amp;राजकीय उच्च माध्यमिक विद्यालय ]चौगाई]टोंक</v>
      </c>
      <c r="B1" s="1872"/>
      <c r="C1" s="1872"/>
      <c r="D1" s="1872"/>
      <c r="E1" s="1872"/>
      <c r="F1" s="1872"/>
      <c r="G1" s="1872"/>
      <c r="H1" s="1872"/>
      <c r="I1" s="1872"/>
    </row>
    <row r="2" spans="1:13">
      <c r="A2" s="423"/>
      <c r="B2" s="423"/>
      <c r="C2" s="423"/>
      <c r="D2" s="423"/>
      <c r="E2" s="423"/>
      <c r="F2" s="423"/>
      <c r="G2" s="423"/>
      <c r="H2" s="423"/>
      <c r="I2" s="3"/>
    </row>
    <row r="3" spans="1:13" ht="18">
      <c r="A3" s="424" t="s">
        <v>935</v>
      </c>
      <c r="B3" s="425" t="str">
        <f>Master!H3&amp;Master!I3&amp;Master!J3&amp;Master!E3&amp;"/"</f>
        <v>राउमावि/चौगाई/संस्था/2021-22/</v>
      </c>
      <c r="C3" s="426"/>
      <c r="D3" s="427"/>
      <c r="E3" s="427"/>
      <c r="F3" s="426"/>
      <c r="G3" s="428"/>
      <c r="H3" s="429" t="s">
        <v>936</v>
      </c>
      <c r="I3" s="459">
        <f ca="1">TODAY()</f>
        <v>44369</v>
      </c>
    </row>
    <row r="4" spans="1:13" ht="18">
      <c r="A4" s="430"/>
      <c r="B4" s="426" t="s">
        <v>642</v>
      </c>
      <c r="C4" s="430"/>
      <c r="D4" s="430"/>
      <c r="E4" s="430"/>
      <c r="F4" s="430"/>
      <c r="G4" s="430"/>
      <c r="H4" s="430"/>
      <c r="I4" s="431"/>
    </row>
    <row r="5" spans="1:13" ht="18">
      <c r="A5" s="432" t="s">
        <v>937</v>
      </c>
      <c r="B5" s="2563" t="s">
        <v>938</v>
      </c>
      <c r="C5" s="2563"/>
      <c r="D5" s="2563"/>
      <c r="E5" s="2563"/>
      <c r="F5" s="432"/>
      <c r="G5" s="432"/>
      <c r="H5" s="432"/>
      <c r="I5" s="3"/>
    </row>
    <row r="6" spans="1:13" ht="18">
      <c r="A6" s="432"/>
      <c r="B6" s="1874" t="s">
        <v>939</v>
      </c>
      <c r="C6" s="1874"/>
      <c r="D6" s="460"/>
      <c r="E6" s="460"/>
      <c r="F6" s="432"/>
      <c r="G6" s="432"/>
      <c r="H6" s="432"/>
      <c r="I6" s="3"/>
      <c r="K6" s="1884" t="s">
        <v>1515</v>
      </c>
      <c r="L6" s="1885"/>
      <c r="M6" s="1886"/>
    </row>
    <row r="7" spans="1:13" ht="18">
      <c r="A7" s="432"/>
      <c r="B7" s="1875" t="s">
        <v>940</v>
      </c>
      <c r="C7" s="1875"/>
      <c r="D7" s="460"/>
      <c r="E7" s="460"/>
      <c r="F7" s="432"/>
      <c r="G7" s="432"/>
      <c r="H7" s="432"/>
      <c r="I7" s="3"/>
      <c r="K7" s="1887"/>
      <c r="L7" s="1888"/>
      <c r="M7" s="1889"/>
    </row>
    <row r="8" spans="1:13" ht="18">
      <c r="A8" s="432"/>
      <c r="B8" s="434"/>
      <c r="C8" s="432"/>
      <c r="D8" s="432"/>
      <c r="E8" s="432"/>
      <c r="F8" s="432"/>
      <c r="G8" s="432"/>
      <c r="H8" s="432"/>
      <c r="I8" s="3"/>
      <c r="K8" s="1022"/>
      <c r="L8" s="422">
        <v>33</v>
      </c>
      <c r="M8" s="1022"/>
    </row>
    <row r="9" spans="1:13">
      <c r="A9" s="432"/>
      <c r="B9" s="432"/>
      <c r="C9" s="432"/>
      <c r="D9" s="432"/>
      <c r="E9" s="432"/>
      <c r="F9" s="432"/>
      <c r="G9" s="432"/>
      <c r="H9" s="432"/>
      <c r="I9" s="3"/>
    </row>
    <row r="10" spans="1:13" ht="18">
      <c r="A10" s="432"/>
      <c r="B10" s="434" t="s">
        <v>941</v>
      </c>
      <c r="C10" s="440" t="str">
        <f>(INDEX(EmpDetail!$B$4:$B$103,MATCH(FrwrdDeathCase!$L$8,EmpDetail!$A$4:$A$103,0)))</f>
        <v>d`".kk xaxoky</v>
      </c>
      <c r="D10" s="440"/>
      <c r="E10" s="1028" t="str">
        <f>(INDEX(EmpDetail!$C$4:$C$103,MATCH(FrwrdDeathCase!$L$8,EmpDetail!$A$4:$A$103,0)))</f>
        <v>अध्यापक ग्रेड III</v>
      </c>
      <c r="F10" s="1877" t="s">
        <v>2440</v>
      </c>
      <c r="G10" s="1877"/>
      <c r="H10" s="1877"/>
      <c r="I10" s="1877"/>
    </row>
    <row r="11" spans="1:13" ht="18">
      <c r="A11" s="432"/>
      <c r="B11" s="1881" t="s">
        <v>2441</v>
      </c>
      <c r="C11" s="1881"/>
      <c r="D11" s="1881"/>
      <c r="E11" s="1881"/>
      <c r="F11" s="1881"/>
      <c r="G11" s="1881"/>
      <c r="H11" s="1030">
        <v>43938</v>
      </c>
      <c r="I11" s="3"/>
    </row>
    <row r="12" spans="1:13" ht="18">
      <c r="A12" s="434" t="s">
        <v>945</v>
      </c>
      <c r="B12" s="432"/>
      <c r="C12" s="432"/>
      <c r="D12" s="432"/>
      <c r="E12" s="432"/>
      <c r="F12" s="432"/>
      <c r="G12" s="432"/>
      <c r="H12" s="432"/>
      <c r="I12" s="3"/>
    </row>
    <row r="13" spans="1:13" ht="18">
      <c r="A13" s="432"/>
      <c r="B13" s="1877" t="s">
        <v>946</v>
      </c>
      <c r="C13" s="1877"/>
      <c r="D13" s="1876" t="str">
        <f>C10</f>
        <v>d`".kk xaxoky</v>
      </c>
      <c r="E13" s="1876"/>
      <c r="F13" s="437" t="str">
        <f>E10</f>
        <v>अध्यापक ग्रेड III</v>
      </c>
      <c r="G13" s="434" t="s">
        <v>947</v>
      </c>
      <c r="H13" s="432"/>
      <c r="I13" s="3"/>
    </row>
    <row r="14" spans="1:13" ht="18">
      <c r="A14" s="1882" t="s">
        <v>2442</v>
      </c>
      <c r="B14" s="1882"/>
      <c r="C14" s="1882"/>
      <c r="D14" s="1882"/>
      <c r="E14" s="1882"/>
      <c r="F14" s="1882"/>
      <c r="G14" s="1153">
        <v>44298</v>
      </c>
      <c r="H14" s="1883" t="s">
        <v>2443</v>
      </c>
      <c r="I14" s="1883"/>
    </row>
    <row r="15" spans="1:13" ht="18">
      <c r="A15" s="1024"/>
      <c r="B15" s="440" t="s">
        <v>950</v>
      </c>
      <c r="C15" s="1153">
        <v>44298</v>
      </c>
      <c r="D15" s="440" t="s">
        <v>951</v>
      </c>
      <c r="E15" s="440" t="s">
        <v>952</v>
      </c>
      <c r="F15" s="442"/>
      <c r="G15" s="442"/>
      <c r="H15" s="432"/>
      <c r="I15" s="3"/>
    </row>
    <row r="16" spans="1:13" ht="18">
      <c r="A16" s="443"/>
      <c r="B16" s="432"/>
      <c r="C16" s="434" t="s">
        <v>953</v>
      </c>
      <c r="D16" s="432"/>
      <c r="E16" s="432"/>
      <c r="F16" s="432"/>
      <c r="G16" s="432"/>
      <c r="H16" s="432"/>
      <c r="I16" s="3"/>
    </row>
    <row r="17" spans="1:9" ht="18">
      <c r="A17" s="1882" t="s">
        <v>954</v>
      </c>
      <c r="B17" s="1882"/>
      <c r="C17" s="444" t="s">
        <v>955</v>
      </c>
      <c r="D17" s="432"/>
      <c r="E17" s="432"/>
      <c r="F17" s="432"/>
      <c r="G17" s="432"/>
      <c r="H17" s="432"/>
      <c r="I17" s="3"/>
    </row>
    <row r="18" spans="1:9" ht="19.2">
      <c r="A18" s="432"/>
      <c r="B18" s="445"/>
      <c r="C18" s="444" t="s">
        <v>956</v>
      </c>
      <c r="D18" s="432"/>
      <c r="E18" s="432"/>
      <c r="F18" s="432"/>
      <c r="G18" s="432"/>
      <c r="H18" s="432"/>
      <c r="I18" s="3"/>
    </row>
    <row r="19" spans="1:9" ht="19.2">
      <c r="A19" s="432"/>
      <c r="B19" s="445"/>
      <c r="C19" s="444" t="s">
        <v>2448</v>
      </c>
      <c r="D19" s="432"/>
      <c r="E19" s="432"/>
      <c r="F19" s="432"/>
      <c r="G19" s="432"/>
      <c r="H19" s="432"/>
      <c r="I19" s="3"/>
    </row>
    <row r="20" spans="1:9" ht="19.2">
      <c r="A20" s="432"/>
      <c r="B20" s="445"/>
      <c r="C20" s="444" t="s">
        <v>2447</v>
      </c>
      <c r="D20" s="432"/>
      <c r="E20" s="432"/>
      <c r="F20" s="432"/>
      <c r="G20" s="432"/>
      <c r="H20" s="432"/>
      <c r="I20" s="3"/>
    </row>
    <row r="21" spans="1:9" ht="19.2">
      <c r="A21" s="432"/>
      <c r="B21" s="445"/>
      <c r="C21" s="444" t="s">
        <v>2446</v>
      </c>
      <c r="D21" s="432"/>
      <c r="E21" s="432"/>
      <c r="F21" s="432"/>
      <c r="G21" s="432"/>
      <c r="H21" s="432"/>
      <c r="I21" s="3"/>
    </row>
    <row r="22" spans="1:9" ht="19.2">
      <c r="A22" s="432"/>
      <c r="B22" s="445"/>
      <c r="C22" s="444" t="s">
        <v>2445</v>
      </c>
      <c r="D22" s="432"/>
      <c r="E22" s="432"/>
      <c r="F22" s="432"/>
      <c r="G22" s="432"/>
      <c r="H22" s="432"/>
      <c r="I22" s="3"/>
    </row>
    <row r="23" spans="1:9" ht="19.2">
      <c r="A23" s="432"/>
      <c r="B23" s="445"/>
      <c r="C23" s="446" t="s">
        <v>2444</v>
      </c>
      <c r="D23" s="447"/>
      <c r="E23" s="447"/>
      <c r="F23" s="432"/>
      <c r="G23" s="432"/>
      <c r="H23" s="432"/>
      <c r="I23" s="3"/>
    </row>
    <row r="24" spans="1:9" ht="19.2">
      <c r="A24" s="432"/>
      <c r="B24" s="445"/>
      <c r="C24" s="448"/>
      <c r="D24" s="432"/>
      <c r="E24" s="432"/>
      <c r="F24" s="432"/>
      <c r="G24" s="432"/>
      <c r="H24" s="432"/>
      <c r="I24" s="3"/>
    </row>
    <row r="25" spans="1:9" ht="19.2">
      <c r="A25" s="432"/>
      <c r="B25" s="445"/>
      <c r="C25" s="444"/>
      <c r="D25" s="432"/>
      <c r="E25" s="432"/>
      <c r="F25" s="432"/>
      <c r="G25" s="432"/>
      <c r="H25" s="432"/>
      <c r="I25" s="3"/>
    </row>
    <row r="26" spans="1:9">
      <c r="A26" s="432"/>
      <c r="B26" s="432"/>
      <c r="C26" s="432"/>
      <c r="D26" s="432"/>
      <c r="E26" s="432"/>
      <c r="F26" s="1890" t="str">
        <f>Master!B2</f>
        <v>प्रधानाचार्य</v>
      </c>
      <c r="G26" s="1890"/>
      <c r="H26" s="1890"/>
      <c r="I26" s="3"/>
    </row>
    <row r="27" spans="1:9">
      <c r="A27" s="432"/>
      <c r="B27" s="432"/>
      <c r="C27" s="432"/>
      <c r="D27" s="432"/>
      <c r="E27" s="432"/>
      <c r="F27" s="1890" t="str">
        <f>Master!B3</f>
        <v xml:space="preserve">राजकीय उच्च माध्यमिक विद्यालय </v>
      </c>
      <c r="G27" s="1890"/>
      <c r="H27" s="1890"/>
      <c r="I27" s="3"/>
    </row>
    <row r="28" spans="1:9">
      <c r="A28" s="449"/>
      <c r="B28" s="449"/>
      <c r="C28" s="449"/>
      <c r="D28" s="449"/>
      <c r="E28" s="449"/>
      <c r="F28" s="1890" t="str">
        <f>Master!B4</f>
        <v>चौगाई]टोंक</v>
      </c>
      <c r="G28" s="1890"/>
      <c r="H28" s="1890"/>
      <c r="I28" s="3"/>
    </row>
    <row r="29" spans="1:9">
      <c r="A29" s="1026"/>
      <c r="B29" s="449"/>
      <c r="C29" s="449"/>
      <c r="D29" s="449"/>
      <c r="E29" s="449"/>
      <c r="F29" s="449"/>
      <c r="G29" s="449"/>
      <c r="H29" s="449"/>
      <c r="I29" s="3"/>
    </row>
    <row r="30" spans="1:9">
      <c r="A30" s="1026"/>
      <c r="B30" s="449"/>
      <c r="C30" s="449"/>
      <c r="D30" s="449"/>
      <c r="E30" s="449"/>
      <c r="F30" s="449"/>
      <c r="G30" s="449"/>
      <c r="H30" s="449"/>
      <c r="I30" s="3"/>
    </row>
    <row r="31" spans="1:9" ht="18">
      <c r="A31" s="1023"/>
      <c r="B31" s="452" t="s">
        <v>962</v>
      </c>
      <c r="C31" s="449"/>
      <c r="D31" s="449"/>
      <c r="E31" s="432"/>
      <c r="F31" s="432"/>
      <c r="G31" s="432"/>
      <c r="H31" s="432"/>
      <c r="I31" s="3"/>
    </row>
    <row r="32" spans="1:9" ht="18">
      <c r="A32" s="453">
        <v>1</v>
      </c>
      <c r="B32" s="1878" t="s">
        <v>1514</v>
      </c>
      <c r="C32" s="1878"/>
      <c r="D32" s="1878"/>
      <c r="E32" s="1143" t="s">
        <v>1214</v>
      </c>
      <c r="F32" s="433"/>
      <c r="G32" s="433"/>
      <c r="H32" s="433"/>
      <c r="I32" s="3"/>
    </row>
    <row r="33" spans="1:9" ht="18">
      <c r="A33" s="453">
        <v>2</v>
      </c>
      <c r="B33" s="454" t="s">
        <v>963</v>
      </c>
      <c r="C33" s="1879" t="str">
        <f>C10</f>
        <v>d`".kk xaxoky</v>
      </c>
      <c r="D33" s="1879"/>
      <c r="E33" s="1029" t="str">
        <f>E10</f>
        <v>अध्यापक ग्रेड III</v>
      </c>
      <c r="F33" s="432"/>
      <c r="G33" s="432"/>
      <c r="H33" s="432"/>
      <c r="I33" s="3"/>
    </row>
    <row r="34" spans="1:9" ht="18">
      <c r="A34" s="453">
        <v>3</v>
      </c>
      <c r="B34" s="454" t="s">
        <v>964</v>
      </c>
      <c r="C34" s="454"/>
      <c r="D34" s="454"/>
      <c r="E34" s="456"/>
      <c r="F34" s="448"/>
      <c r="G34" s="448"/>
      <c r="H34" s="432"/>
      <c r="I34" s="3"/>
    </row>
    <row r="35" spans="1:9">
      <c r="A35" s="1026"/>
      <c r="B35" s="449"/>
      <c r="C35" s="449"/>
      <c r="D35" s="449"/>
      <c r="E35" s="448"/>
      <c r="F35" s="448"/>
      <c r="G35" s="448"/>
      <c r="H35" s="432"/>
      <c r="I35" s="3"/>
    </row>
    <row r="36" spans="1:9">
      <c r="A36" s="449"/>
      <c r="B36" s="449"/>
      <c r="C36" s="449"/>
      <c r="D36" s="449"/>
      <c r="E36" s="457"/>
      <c r="F36" s="448"/>
      <c r="G36" s="448"/>
      <c r="H36" s="432"/>
      <c r="I36" s="3"/>
    </row>
    <row r="37" spans="1:9">
      <c r="A37" s="1026"/>
      <c r="B37" s="449"/>
      <c r="C37" s="458"/>
      <c r="D37" s="449"/>
      <c r="E37" s="449"/>
      <c r="F37" s="1880" t="str">
        <f>F26</f>
        <v>प्रधानाचार्य</v>
      </c>
      <c r="G37" s="1880"/>
      <c r="H37" s="1880"/>
      <c r="I37" s="3"/>
    </row>
    <row r="38" spans="1:9">
      <c r="A38" s="449"/>
      <c r="B38" s="449"/>
      <c r="C38" s="449"/>
      <c r="D38" s="449"/>
      <c r="E38" s="449"/>
      <c r="F38" s="1880" t="str">
        <f t="shared" ref="F38:F39" si="0">F27</f>
        <v xml:space="preserve">राजकीय उच्च माध्यमिक विद्यालय </v>
      </c>
      <c r="G38" s="1880"/>
      <c r="H38" s="1880"/>
      <c r="I38" s="3"/>
    </row>
    <row r="39" spans="1:9">
      <c r="A39" s="449"/>
      <c r="B39" s="448"/>
      <c r="C39" s="448"/>
      <c r="D39" s="448"/>
      <c r="E39" s="448"/>
      <c r="F39" s="1880" t="str">
        <f t="shared" si="0"/>
        <v>चौगाई]टोंक</v>
      </c>
      <c r="G39" s="1880"/>
      <c r="H39" s="1880"/>
      <c r="I39" s="3"/>
    </row>
  </sheetData>
  <sheetProtection password="87C9" sheet="1" objects="1" scenarios="1"/>
  <protectedRanges>
    <protectedRange sqref="G14" name="Range8"/>
    <protectedRange sqref="L8" name="Range4"/>
    <protectedRange sqref="E32" name="Range6"/>
    <protectedRange sqref="B5:E5" name="Range2"/>
    <protectedRange sqref="I3" name="Range1"/>
    <protectedRange sqref="B6:C7" name="Range3"/>
    <protectedRange sqref="H11" name="Range5"/>
    <protectedRange sqref="C15" name="Range7"/>
  </protectedRanges>
  <mergeCells count="20">
    <mergeCell ref="F38:H38"/>
    <mergeCell ref="F39:H39"/>
    <mergeCell ref="K6:M7"/>
    <mergeCell ref="F26:H26"/>
    <mergeCell ref="F27:H27"/>
    <mergeCell ref="F28:H28"/>
    <mergeCell ref="B32:D32"/>
    <mergeCell ref="C33:D33"/>
    <mergeCell ref="F37:H37"/>
    <mergeCell ref="B11:G11"/>
    <mergeCell ref="B13:C13"/>
    <mergeCell ref="D13:E13"/>
    <mergeCell ref="A14:F14"/>
    <mergeCell ref="H14:I14"/>
    <mergeCell ref="A17:B17"/>
    <mergeCell ref="A1:I1"/>
    <mergeCell ref="B5:E5"/>
    <mergeCell ref="B6:C6"/>
    <mergeCell ref="B7:C7"/>
    <mergeCell ref="F10:I10"/>
  </mergeCells>
  <pageMargins left="0.25" right="0.25" top="0.75" bottom="0.75" header="0.3" footer="0.3"/>
  <pageSetup paperSize="9" scale="82" orientation="portrait" blackAndWhite="1" verticalDpi="0" r:id="rId1"/>
  <drawing r:id="rId2"/>
</worksheet>
</file>

<file path=xl/worksheets/sheet105.xml><?xml version="1.0" encoding="utf-8"?>
<worksheet xmlns="http://schemas.openxmlformats.org/spreadsheetml/2006/main" xmlns:r="http://schemas.openxmlformats.org/officeDocument/2006/relationships">
  <sheetPr codeName="Sheet107">
    <tabColor rgb="FF00B050"/>
    <pageSetUpPr fitToPage="1"/>
  </sheetPr>
  <dimension ref="A4:U78"/>
  <sheetViews>
    <sheetView showGridLines="0" workbookViewId="0">
      <selection activeCell="A4" sqref="A4:J5"/>
    </sheetView>
  </sheetViews>
  <sheetFormatPr defaultRowHeight="14.4"/>
  <sheetData>
    <row r="4" spans="1:21" ht="15" customHeight="1">
      <c r="A4" s="2569" t="s">
        <v>2517</v>
      </c>
      <c r="B4" s="2569"/>
      <c r="C4" s="2569"/>
      <c r="D4" s="2569"/>
      <c r="E4" s="2569"/>
      <c r="F4" s="2569"/>
      <c r="G4" s="2569"/>
      <c r="H4" s="2569"/>
      <c r="I4" s="2569"/>
      <c r="J4" s="2569"/>
      <c r="K4" s="1056"/>
      <c r="L4" s="1056"/>
      <c r="M4" s="1056"/>
      <c r="N4" s="1056"/>
      <c r="O4" s="1056"/>
      <c r="P4" s="1056"/>
      <c r="Q4" s="1056"/>
      <c r="R4" s="1056"/>
      <c r="S4" s="1056"/>
      <c r="T4" s="1056"/>
      <c r="U4" s="77"/>
    </row>
    <row r="5" spans="1:21" ht="15" customHeight="1">
      <c r="A5" s="2569"/>
      <c r="B5" s="2569"/>
      <c r="C5" s="2569"/>
      <c r="D5" s="2569"/>
      <c r="E5" s="2569"/>
      <c r="F5" s="2569"/>
      <c r="G5" s="2569"/>
      <c r="H5" s="2569"/>
      <c r="I5" s="2569"/>
      <c r="J5" s="2569"/>
      <c r="K5" s="1056"/>
      <c r="L5" s="1056"/>
      <c r="M5" s="1056"/>
      <c r="N5" s="1056"/>
      <c r="O5" s="1056"/>
      <c r="P5" s="1056"/>
      <c r="Q5" s="1056"/>
      <c r="R5" s="1056"/>
      <c r="S5" s="1056"/>
      <c r="T5" s="1056"/>
      <c r="U5" s="77"/>
    </row>
    <row r="24" spans="1:21" ht="27" customHeight="1">
      <c r="A24" s="2569" t="s">
        <v>2525</v>
      </c>
      <c r="B24" s="2569"/>
      <c r="C24" s="2569"/>
      <c r="D24" s="2569"/>
      <c r="E24" s="2569"/>
      <c r="F24" s="2569"/>
      <c r="G24" s="2569"/>
      <c r="H24" s="2569"/>
      <c r="I24" s="2569"/>
      <c r="J24" s="2569"/>
      <c r="K24" s="1056"/>
      <c r="L24" s="1056"/>
      <c r="M24" s="2567" t="s">
        <v>2526</v>
      </c>
      <c r="N24" s="2567"/>
      <c r="O24" s="2567"/>
      <c r="P24" s="2567"/>
      <c r="Q24" s="2567"/>
      <c r="R24" s="2567"/>
      <c r="S24" s="2567"/>
      <c r="T24" s="2567"/>
      <c r="U24" s="1057"/>
    </row>
    <row r="25" spans="1:21" ht="25.5" customHeight="1">
      <c r="A25" s="2569"/>
      <c r="B25" s="2569"/>
      <c r="C25" s="2569"/>
      <c r="D25" s="2569"/>
      <c r="E25" s="2569"/>
      <c r="F25" s="2569"/>
      <c r="G25" s="2569"/>
      <c r="H25" s="2569"/>
      <c r="I25" s="2569"/>
      <c r="J25" s="2569"/>
      <c r="K25" s="1056"/>
      <c r="L25" s="1056"/>
      <c r="M25" s="2567"/>
      <c r="N25" s="2567"/>
      <c r="O25" s="2567"/>
      <c r="P25" s="2567"/>
      <c r="Q25" s="2567"/>
      <c r="R25" s="2567"/>
      <c r="S25" s="2567"/>
      <c r="T25" s="2567"/>
      <c r="U25" s="1057"/>
    </row>
    <row r="44" spans="1:20" ht="15" customHeight="1">
      <c r="A44" s="2569" t="s">
        <v>2516</v>
      </c>
      <c r="B44" s="2569"/>
      <c r="C44" s="2569"/>
      <c r="D44" s="2569"/>
      <c r="E44" s="2569"/>
      <c r="F44" s="2569"/>
      <c r="G44" s="2569"/>
      <c r="H44" s="2569"/>
      <c r="I44" s="2569"/>
      <c r="J44" s="2569"/>
      <c r="K44" s="1056"/>
      <c r="L44" s="1056"/>
      <c r="M44" s="1056"/>
      <c r="N44" s="1056"/>
      <c r="O44" s="1056"/>
      <c r="P44" s="1056"/>
      <c r="Q44" s="1056"/>
      <c r="R44" s="1056"/>
      <c r="S44" s="1056"/>
      <c r="T44" s="1056"/>
    </row>
    <row r="45" spans="1:20" ht="15" customHeight="1">
      <c r="A45" s="2569"/>
      <c r="B45" s="2569"/>
      <c r="C45" s="2569"/>
      <c r="D45" s="2569"/>
      <c r="E45" s="2569"/>
      <c r="F45" s="2569"/>
      <c r="G45" s="2569"/>
      <c r="H45" s="2569"/>
      <c r="I45" s="2569"/>
      <c r="J45" s="2569"/>
      <c r="K45" s="1056"/>
      <c r="L45" s="1056"/>
      <c r="M45" s="1056"/>
      <c r="N45" s="1056"/>
      <c r="O45" s="1056"/>
      <c r="P45" s="1056"/>
      <c r="Q45" s="1056"/>
      <c r="R45" s="1056"/>
      <c r="S45" s="1056"/>
      <c r="T45" s="1056"/>
    </row>
    <row r="64" spans="1:20" ht="15" customHeight="1">
      <c r="A64" s="2571" t="s">
        <v>2514</v>
      </c>
      <c r="B64" s="2571"/>
      <c r="C64" s="2571"/>
      <c r="D64" s="2571"/>
      <c r="E64" s="2571"/>
      <c r="F64" s="2571"/>
      <c r="G64" s="2571"/>
      <c r="H64" s="2571"/>
      <c r="I64" s="2571"/>
      <c r="J64" s="37"/>
      <c r="K64" s="37"/>
      <c r="L64" s="37"/>
      <c r="M64" s="37"/>
      <c r="N64" s="37"/>
      <c r="O64" s="37"/>
      <c r="P64" s="37"/>
      <c r="Q64" s="37"/>
      <c r="R64" s="37"/>
      <c r="S64" s="37"/>
      <c r="T64" s="37"/>
    </row>
    <row r="65" spans="1:21" ht="15" customHeight="1">
      <c r="A65" s="2571"/>
      <c r="B65" s="2571"/>
      <c r="C65" s="2571"/>
      <c r="D65" s="2571"/>
      <c r="E65" s="2571"/>
      <c r="F65" s="2571"/>
      <c r="G65" s="2571"/>
      <c r="H65" s="2571"/>
      <c r="I65" s="2571"/>
      <c r="J65" s="37"/>
      <c r="K65" s="37"/>
      <c r="L65" s="37"/>
      <c r="M65" s="37"/>
      <c r="N65" s="37"/>
      <c r="O65" s="37"/>
      <c r="P65" s="37"/>
      <c r="Q65" s="37"/>
      <c r="R65" s="37"/>
      <c r="S65" s="37"/>
      <c r="T65" s="37"/>
    </row>
    <row r="66" spans="1:21" ht="15" customHeight="1">
      <c r="A66" s="1046"/>
      <c r="B66" s="1046"/>
      <c r="C66" s="1046"/>
      <c r="D66" s="1046"/>
      <c r="E66" s="1046"/>
      <c r="F66" s="1046"/>
    </row>
    <row r="69" spans="1:21" ht="15" customHeight="1">
      <c r="A69" s="2570" t="s">
        <v>2515</v>
      </c>
      <c r="B69" s="2570"/>
      <c r="C69" s="2570"/>
      <c r="D69" s="2570"/>
      <c r="E69" s="2570"/>
      <c r="F69" s="2570"/>
      <c r="G69" s="2570"/>
      <c r="H69" s="2570"/>
      <c r="I69" s="2570"/>
      <c r="J69" s="37"/>
      <c r="K69" s="37"/>
      <c r="L69" s="37"/>
      <c r="M69" s="2568" t="s">
        <v>2527</v>
      </c>
      <c r="N69" s="2568"/>
      <c r="O69" s="2568"/>
      <c r="P69" s="2568"/>
      <c r="Q69" s="2568"/>
      <c r="R69" s="2568"/>
      <c r="S69" s="2568"/>
      <c r="T69" s="2568"/>
      <c r="U69" s="1058"/>
    </row>
    <row r="70" spans="1:21" ht="15" customHeight="1">
      <c r="A70" s="2570"/>
      <c r="B70" s="2570"/>
      <c r="C70" s="2570"/>
      <c r="D70" s="2570"/>
      <c r="E70" s="2570"/>
      <c r="F70" s="2570"/>
      <c r="G70" s="2570"/>
      <c r="H70" s="2570"/>
      <c r="I70" s="2570"/>
      <c r="J70" s="37"/>
      <c r="K70" s="37"/>
      <c r="L70" s="37"/>
      <c r="M70" s="2568"/>
      <c r="N70" s="2568"/>
      <c r="O70" s="2568"/>
      <c r="P70" s="2568"/>
      <c r="Q70" s="2568"/>
      <c r="R70" s="2568"/>
      <c r="S70" s="2568"/>
      <c r="T70" s="2568"/>
      <c r="U70" s="1058"/>
    </row>
    <row r="71" spans="1:21" ht="15" customHeight="1">
      <c r="A71" s="2570"/>
      <c r="B71" s="2570"/>
      <c r="C71" s="2570"/>
      <c r="D71" s="2570"/>
      <c r="E71" s="2570"/>
      <c r="F71" s="2570"/>
      <c r="G71" s="2570"/>
      <c r="H71" s="2570"/>
      <c r="I71" s="2570"/>
      <c r="J71" s="37"/>
      <c r="K71" s="37"/>
      <c r="L71" s="37"/>
      <c r="M71" s="2568"/>
      <c r="N71" s="2568"/>
      <c r="O71" s="2568"/>
      <c r="P71" s="2568"/>
      <c r="Q71" s="2568"/>
      <c r="R71" s="2568"/>
      <c r="S71" s="2568"/>
      <c r="T71" s="2568"/>
      <c r="U71" s="1058"/>
    </row>
    <row r="72" spans="1:21" ht="15" customHeight="1">
      <c r="A72" s="2570"/>
      <c r="B72" s="2570"/>
      <c r="C72" s="2570"/>
      <c r="D72" s="2570"/>
      <c r="E72" s="2570"/>
      <c r="F72" s="2570"/>
      <c r="G72" s="2570"/>
      <c r="H72" s="2570"/>
      <c r="I72" s="2570"/>
      <c r="J72" s="37"/>
      <c r="K72" s="37"/>
      <c r="L72" s="37"/>
      <c r="M72" s="2568"/>
      <c r="N72" s="2568"/>
      <c r="O72" s="2568"/>
      <c r="P72" s="2568"/>
      <c r="Q72" s="2568"/>
      <c r="R72" s="2568"/>
      <c r="S72" s="2568"/>
      <c r="T72" s="2568"/>
      <c r="U72" s="1058"/>
    </row>
    <row r="75" spans="1:21" ht="15" customHeight="1">
      <c r="A75" s="1047"/>
      <c r="B75" s="1047"/>
      <c r="C75" s="1047"/>
      <c r="D75" s="1047"/>
      <c r="E75" s="1047"/>
      <c r="F75" s="1047"/>
      <c r="G75" s="1047"/>
      <c r="H75" s="1047"/>
      <c r="I75" s="1047"/>
    </row>
    <row r="76" spans="1:21" ht="15" customHeight="1">
      <c r="A76" s="1047"/>
      <c r="B76" s="1047"/>
      <c r="C76" s="1047"/>
      <c r="D76" s="1047"/>
      <c r="E76" s="1047"/>
      <c r="F76" s="1047"/>
      <c r="G76" s="1047"/>
      <c r="H76" s="1047"/>
      <c r="I76" s="1047"/>
    </row>
    <row r="77" spans="1:21" ht="15" customHeight="1">
      <c r="A77" s="1047"/>
      <c r="B77" s="1047"/>
      <c r="C77" s="1047"/>
      <c r="D77" s="1047"/>
      <c r="E77" s="1047"/>
      <c r="F77" s="1047"/>
      <c r="G77" s="1047"/>
      <c r="H77" s="1047"/>
      <c r="I77" s="1047"/>
    </row>
    <row r="78" spans="1:21" ht="15" customHeight="1">
      <c r="A78" s="1047"/>
      <c r="B78" s="1047"/>
      <c r="C78" s="1047"/>
      <c r="D78" s="1047"/>
      <c r="E78" s="1047"/>
      <c r="F78" s="1047"/>
      <c r="G78" s="1047"/>
      <c r="H78" s="1047"/>
      <c r="I78" s="1047"/>
    </row>
  </sheetData>
  <sheetProtection password="87C9" sheet="1" objects="1" scenarios="1"/>
  <mergeCells count="7">
    <mergeCell ref="M24:T25"/>
    <mergeCell ref="M69:T72"/>
    <mergeCell ref="A4:J5"/>
    <mergeCell ref="A24:J25"/>
    <mergeCell ref="A69:I72"/>
    <mergeCell ref="A64:I65"/>
    <mergeCell ref="A44:J45"/>
  </mergeCells>
  <pageMargins left="0.17" right="0.17" top="0.17" bottom="0.33" header="0.17" footer="0.3"/>
  <pageSetup paperSize="9" scale="75" fitToHeight="3" orientation="landscape" verticalDpi="0" r:id="rId1"/>
  <drawing r:id="rId2"/>
</worksheet>
</file>

<file path=xl/worksheets/sheet106.xml><?xml version="1.0" encoding="utf-8"?>
<worksheet xmlns="http://schemas.openxmlformats.org/spreadsheetml/2006/main" xmlns:r="http://schemas.openxmlformats.org/officeDocument/2006/relationships">
  <sheetPr codeName="Sheet108">
    <pageSetUpPr fitToPage="1"/>
  </sheetPr>
  <dimension ref="A1:M39"/>
  <sheetViews>
    <sheetView showGridLines="0" showRowColHeaders="0" workbookViewId="0">
      <selection activeCell="I3" sqref="I3"/>
    </sheetView>
  </sheetViews>
  <sheetFormatPr defaultRowHeight="14.4"/>
  <cols>
    <col min="3" max="3" width="14.88671875" customWidth="1"/>
    <col min="5" max="5" width="16.44140625" customWidth="1"/>
    <col min="6" max="6" width="18.6640625" customWidth="1"/>
    <col min="7" max="7" width="14.109375" customWidth="1"/>
    <col min="8" max="8" width="12.88671875" customWidth="1"/>
    <col min="9" max="9" width="9.44140625" customWidth="1"/>
  </cols>
  <sheetData>
    <row r="1" spans="1:13" ht="25.2">
      <c r="A1" s="1872" t="str">
        <f>Master!G2&amp;Master!H2</f>
        <v>कार्यालय&amp;राजकीय उच्च माध्यमिक विद्यालय ]चौगाई]टोंक</v>
      </c>
      <c r="B1" s="1872"/>
      <c r="C1" s="1872"/>
      <c r="D1" s="1872"/>
      <c r="E1" s="1872"/>
      <c r="F1" s="1872"/>
      <c r="G1" s="1872"/>
      <c r="H1" s="1872"/>
      <c r="I1" s="1872"/>
    </row>
    <row r="2" spans="1:13">
      <c r="A2" s="423"/>
      <c r="B2" s="423"/>
      <c r="C2" s="423"/>
      <c r="D2" s="423"/>
      <c r="E2" s="423"/>
      <c r="F2" s="423"/>
      <c r="G2" s="423"/>
      <c r="H2" s="423"/>
      <c r="I2" s="3"/>
    </row>
    <row r="3" spans="1:13" ht="18">
      <c r="A3" s="1034" t="s">
        <v>935</v>
      </c>
      <c r="B3" s="1033" t="str">
        <f>Master!H3&amp;Master!I3&amp;Master!J3&amp;Master!E3&amp;"/"</f>
        <v>राउमावि/चौगाई/संस्था/2021-22/</v>
      </c>
      <c r="C3" s="426"/>
      <c r="D3" s="427"/>
      <c r="E3" s="427"/>
      <c r="F3" s="426"/>
      <c r="G3" s="428"/>
      <c r="H3" s="1037" t="s">
        <v>936</v>
      </c>
      <c r="I3" s="1038">
        <f ca="1">TODAY()</f>
        <v>44369</v>
      </c>
    </row>
    <row r="4" spans="1:13" ht="18">
      <c r="A4" s="430"/>
      <c r="B4" s="426" t="s">
        <v>642</v>
      </c>
      <c r="C4" s="430"/>
      <c r="D4" s="430"/>
      <c r="E4" s="430"/>
      <c r="F4" s="430"/>
      <c r="G4" s="430"/>
      <c r="H4" s="430"/>
      <c r="I4" s="431"/>
    </row>
    <row r="5" spans="1:13" ht="18">
      <c r="A5" s="432" t="s">
        <v>937</v>
      </c>
      <c r="B5" s="1873" t="s">
        <v>938</v>
      </c>
      <c r="C5" s="1873"/>
      <c r="D5" s="1873"/>
      <c r="E5" s="1873"/>
      <c r="F5" s="432"/>
      <c r="G5" s="432"/>
      <c r="H5" s="432"/>
      <c r="I5" s="3"/>
    </row>
    <row r="6" spans="1:13" ht="18">
      <c r="A6" s="432"/>
      <c r="B6" s="2572" t="s">
        <v>939</v>
      </c>
      <c r="C6" s="2572"/>
      <c r="D6" s="460"/>
      <c r="E6" s="460"/>
      <c r="F6" s="432"/>
      <c r="G6" s="432"/>
      <c r="H6" s="432"/>
      <c r="I6" s="3"/>
      <c r="K6" s="1884" t="s">
        <v>1515</v>
      </c>
      <c r="L6" s="1885"/>
      <c r="M6" s="1886"/>
    </row>
    <row r="7" spans="1:13" ht="18">
      <c r="A7" s="432"/>
      <c r="B7" s="1875" t="s">
        <v>940</v>
      </c>
      <c r="C7" s="1875"/>
      <c r="D7" s="460"/>
      <c r="E7" s="460"/>
      <c r="F7" s="432"/>
      <c r="G7" s="432"/>
      <c r="H7" s="432"/>
      <c r="I7" s="3"/>
      <c r="K7" s="1887"/>
      <c r="L7" s="1888"/>
      <c r="M7" s="1889"/>
    </row>
    <row r="8" spans="1:13" ht="18">
      <c r="A8" s="432"/>
      <c r="B8" s="434"/>
      <c r="C8" s="432"/>
      <c r="D8" s="432"/>
      <c r="E8" s="432"/>
      <c r="F8" s="432"/>
      <c r="G8" s="432"/>
      <c r="H8" s="432"/>
      <c r="I8" s="3"/>
      <c r="K8" s="1022"/>
      <c r="L8" s="1043">
        <v>11</v>
      </c>
      <c r="M8" s="1022"/>
    </row>
    <row r="9" spans="1:13">
      <c r="A9" s="432"/>
      <c r="B9" s="432"/>
      <c r="C9" s="432"/>
      <c r="D9" s="432"/>
      <c r="E9" s="432"/>
      <c r="F9" s="432"/>
      <c r="G9" s="432"/>
      <c r="H9" s="432"/>
      <c r="I9" s="3"/>
    </row>
    <row r="10" spans="1:13" ht="18">
      <c r="A10" s="432"/>
      <c r="B10" s="1025" t="s">
        <v>2087</v>
      </c>
      <c r="C10" s="1876" t="str">
        <f>(INDEX(EmpDetail!$B$4:$B$103,MATCH(F6FrwrdLtr!$L$8,EmpDetail!$A$4:$A$103,0)))</f>
        <v>NksVw yky jsxj</v>
      </c>
      <c r="D10" s="1876"/>
      <c r="E10" s="435" t="str">
        <f>(INDEX(EmpDetail!$C$4:$C$103,MATCH(F6FrwrdLtr!$L$8,EmpDetail!$A$4:$A$103,0)))</f>
        <v>अध्यापक ग्रेड III</v>
      </c>
      <c r="F10" s="1883" t="s">
        <v>2498</v>
      </c>
      <c r="G10" s="1883"/>
      <c r="H10" s="1883"/>
      <c r="I10" s="1883"/>
    </row>
    <row r="11" spans="1:13" ht="17.25" customHeight="1">
      <c r="A11" s="432"/>
      <c r="B11" s="2573" t="s">
        <v>2499</v>
      </c>
      <c r="C11" s="2573"/>
      <c r="D11" s="2573"/>
      <c r="E11" s="2573"/>
      <c r="F11" s="2573"/>
      <c r="G11" s="2573"/>
      <c r="H11" s="1042"/>
      <c r="I11" s="3"/>
    </row>
    <row r="12" spans="1:13" ht="18">
      <c r="A12" s="434" t="s">
        <v>945</v>
      </c>
      <c r="B12" s="432"/>
      <c r="C12" s="432"/>
      <c r="D12" s="432"/>
      <c r="E12" s="432"/>
      <c r="F12" s="432"/>
      <c r="G12" s="432"/>
      <c r="H12" s="432"/>
      <c r="I12" s="3"/>
    </row>
    <row r="13" spans="1:13" ht="18">
      <c r="A13" s="432"/>
      <c r="B13" s="1876" t="s">
        <v>946</v>
      </c>
      <c r="C13" s="1876"/>
      <c r="D13" s="1876" t="str">
        <f>C10</f>
        <v>NksVw yky jsxj</v>
      </c>
      <c r="E13" s="1876"/>
      <c r="F13" s="437" t="str">
        <f>E10</f>
        <v>अध्यापक ग्रेड III</v>
      </c>
      <c r="G13" s="440" t="s">
        <v>2500</v>
      </c>
      <c r="H13" s="432"/>
      <c r="I13" s="3"/>
    </row>
    <row r="14" spans="1:13" ht="18">
      <c r="A14" s="1882" t="s">
        <v>2501</v>
      </c>
      <c r="B14" s="1882"/>
      <c r="C14" s="1882"/>
      <c r="D14" s="1882"/>
      <c r="E14" s="1882"/>
      <c r="F14" s="1882"/>
      <c r="G14" s="1027">
        <f>(INDEX(EmpDetail!$E$4:$E$103,MATCH(F6FrwrdLtr!$L$8,EmpDetail!$A$4:$A$103,0)))</f>
        <v>24663</v>
      </c>
      <c r="H14" s="1883" t="s">
        <v>949</v>
      </c>
      <c r="I14" s="1883"/>
    </row>
    <row r="15" spans="1:13" ht="18">
      <c r="A15" s="1024"/>
      <c r="B15" s="440" t="s">
        <v>950</v>
      </c>
      <c r="C15" s="406">
        <v>44286</v>
      </c>
      <c r="D15" s="440" t="s">
        <v>951</v>
      </c>
      <c r="E15" s="440"/>
      <c r="F15" s="442"/>
      <c r="G15" s="442"/>
      <c r="H15" s="432"/>
      <c r="I15" s="3"/>
    </row>
    <row r="16" spans="1:13" ht="18">
      <c r="A16" s="443"/>
      <c r="B16" s="432"/>
      <c r="C16" s="434" t="s">
        <v>2502</v>
      </c>
      <c r="D16" s="432"/>
      <c r="E16" s="432"/>
      <c r="F16" s="432"/>
      <c r="G16" s="432"/>
      <c r="H16" s="432"/>
      <c r="I16" s="3"/>
    </row>
    <row r="17" spans="1:9" ht="18">
      <c r="A17" s="1882" t="s">
        <v>954</v>
      </c>
      <c r="B17" s="1882"/>
      <c r="C17" s="444" t="s">
        <v>2503</v>
      </c>
      <c r="D17" s="432"/>
      <c r="E17" s="432"/>
      <c r="F17" s="432"/>
      <c r="G17" s="432"/>
      <c r="H17" s="432"/>
      <c r="I17" s="3"/>
    </row>
    <row r="18" spans="1:9" ht="19.2">
      <c r="A18" s="432"/>
      <c r="B18" s="445"/>
      <c r="C18" s="444" t="s">
        <v>2493</v>
      </c>
      <c r="D18" s="432"/>
      <c r="E18" s="432"/>
      <c r="F18" s="432"/>
      <c r="G18" s="432"/>
      <c r="H18" s="432"/>
      <c r="I18" s="3"/>
    </row>
    <row r="19" spans="1:9" ht="19.2">
      <c r="A19" s="432"/>
      <c r="B19" s="445"/>
      <c r="C19" s="2565" t="s">
        <v>2494</v>
      </c>
      <c r="D19" s="2565"/>
      <c r="E19" s="2565"/>
      <c r="F19" s="432"/>
      <c r="G19" s="432"/>
      <c r="H19" s="432"/>
      <c r="I19" s="3"/>
    </row>
    <row r="20" spans="1:9" ht="19.2">
      <c r="A20" s="432"/>
      <c r="B20" s="445"/>
      <c r="C20" s="2565" t="s">
        <v>2495</v>
      </c>
      <c r="D20" s="2565"/>
      <c r="E20" s="2565"/>
      <c r="F20" s="432"/>
      <c r="G20" s="432"/>
      <c r="H20" s="432"/>
      <c r="I20" s="3"/>
    </row>
    <row r="21" spans="1:9" ht="9" customHeight="1">
      <c r="A21" s="432"/>
      <c r="B21" s="445"/>
      <c r="C21" s="444"/>
      <c r="D21" s="432"/>
      <c r="E21" s="432"/>
      <c r="F21" s="432"/>
      <c r="G21" s="432"/>
      <c r="H21" s="432"/>
      <c r="I21" s="3"/>
    </row>
    <row r="22" spans="1:9" ht="8.25" customHeight="1">
      <c r="A22" s="432"/>
      <c r="B22" s="445"/>
      <c r="C22" s="444"/>
      <c r="D22" s="432"/>
      <c r="E22" s="432"/>
      <c r="F22" s="432"/>
      <c r="G22" s="432"/>
      <c r="H22" s="432"/>
      <c r="I22" s="3"/>
    </row>
    <row r="23" spans="1:9" ht="7.5" customHeight="1">
      <c r="A23" s="432"/>
      <c r="B23" s="445"/>
      <c r="C23" s="446"/>
      <c r="D23" s="447"/>
      <c r="E23" s="447"/>
      <c r="F23" s="432"/>
      <c r="G23" s="432"/>
      <c r="H23" s="432"/>
      <c r="I23" s="3"/>
    </row>
    <row r="24" spans="1:9" ht="6" customHeight="1">
      <c r="A24" s="432"/>
      <c r="B24" s="445"/>
      <c r="C24" s="448"/>
      <c r="D24" s="432"/>
      <c r="E24" s="432"/>
      <c r="F24" s="432"/>
      <c r="G24" s="432"/>
      <c r="H24" s="432"/>
      <c r="I24" s="3"/>
    </row>
    <row r="25" spans="1:9" ht="8.25" customHeight="1">
      <c r="A25" s="432"/>
      <c r="B25" s="445"/>
      <c r="C25" s="444"/>
      <c r="D25" s="432"/>
      <c r="E25" s="432"/>
      <c r="F25" s="432"/>
      <c r="G25" s="432"/>
      <c r="H25" s="432"/>
      <c r="I25" s="3"/>
    </row>
    <row r="26" spans="1:9">
      <c r="A26" s="432"/>
      <c r="B26" s="432"/>
      <c r="C26" s="432"/>
      <c r="D26" s="432"/>
      <c r="E26" s="432"/>
      <c r="F26" s="1890" t="str">
        <f>Master!B2</f>
        <v>प्रधानाचार्य</v>
      </c>
      <c r="G26" s="1890"/>
      <c r="H26" s="1890"/>
      <c r="I26" s="3"/>
    </row>
    <row r="27" spans="1:9">
      <c r="A27" s="432"/>
      <c r="B27" s="432"/>
      <c r="C27" s="432"/>
      <c r="D27" s="432"/>
      <c r="E27" s="432"/>
      <c r="F27" s="1890" t="str">
        <f>Master!B3</f>
        <v xml:space="preserve">राजकीय उच्च माध्यमिक विद्यालय </v>
      </c>
      <c r="G27" s="1890"/>
      <c r="H27" s="1890"/>
      <c r="I27" s="3"/>
    </row>
    <row r="28" spans="1:9">
      <c r="A28" s="449"/>
      <c r="B28" s="449"/>
      <c r="C28" s="449"/>
      <c r="D28" s="449"/>
      <c r="E28" s="449"/>
      <c r="F28" s="1890" t="str">
        <f>Master!B4</f>
        <v>चौगाई]टोंक</v>
      </c>
      <c r="G28" s="1890"/>
      <c r="H28" s="1890"/>
      <c r="I28" s="3"/>
    </row>
    <row r="29" spans="1:9" ht="5.25" customHeight="1">
      <c r="A29" s="1026"/>
      <c r="B29" s="449"/>
      <c r="C29" s="449"/>
      <c r="D29" s="449"/>
      <c r="E29" s="449"/>
      <c r="F29" s="449"/>
      <c r="G29" s="449"/>
      <c r="H29" s="449"/>
      <c r="I29" s="3"/>
    </row>
    <row r="30" spans="1:9" ht="6" customHeight="1">
      <c r="A30" s="1026"/>
      <c r="B30" s="449"/>
      <c r="C30" s="449"/>
      <c r="D30" s="449"/>
      <c r="E30" s="449"/>
      <c r="F30" s="449"/>
      <c r="G30" s="449"/>
      <c r="H30" s="449"/>
      <c r="I30" s="3"/>
    </row>
    <row r="31" spans="1:9" ht="18">
      <c r="A31" s="1023"/>
      <c r="B31" s="452" t="s">
        <v>962</v>
      </c>
      <c r="C31" s="449"/>
      <c r="D31" s="449"/>
      <c r="E31" s="432"/>
      <c r="F31" s="432"/>
      <c r="G31" s="432"/>
      <c r="H31" s="432"/>
      <c r="I31" s="3"/>
    </row>
    <row r="32" spans="1:9" ht="18">
      <c r="A32" s="453">
        <v>1</v>
      </c>
      <c r="B32" s="2566" t="s">
        <v>2496</v>
      </c>
      <c r="C32" s="2566"/>
      <c r="D32" s="2566"/>
      <c r="E32" s="1031" t="s">
        <v>2497</v>
      </c>
      <c r="F32" s="433"/>
      <c r="G32" s="433"/>
      <c r="H32" s="433"/>
      <c r="I32" s="3"/>
    </row>
    <row r="33" spans="1:9" ht="18">
      <c r="A33" s="453">
        <v>2</v>
      </c>
      <c r="B33" s="454" t="s">
        <v>963</v>
      </c>
      <c r="C33" s="1879" t="str">
        <f>C10</f>
        <v>NksVw yky jsxj</v>
      </c>
      <c r="D33" s="1879"/>
      <c r="E33" s="455" t="str">
        <f>E10</f>
        <v>अध्यापक ग्रेड III</v>
      </c>
      <c r="F33" s="432"/>
      <c r="G33" s="432"/>
      <c r="H33" s="432"/>
      <c r="I33" s="3"/>
    </row>
    <row r="34" spans="1:9" ht="18">
      <c r="A34" s="453">
        <v>3</v>
      </c>
      <c r="B34" s="454" t="s">
        <v>964</v>
      </c>
      <c r="C34" s="454"/>
      <c r="D34" s="454"/>
      <c r="E34" s="456"/>
      <c r="F34" s="448"/>
      <c r="G34" s="448"/>
      <c r="H34" s="432"/>
      <c r="I34" s="3"/>
    </row>
    <row r="35" spans="1:9" ht="8.25" customHeight="1">
      <c r="A35" s="1026"/>
      <c r="B35" s="449"/>
      <c r="C35" s="449"/>
      <c r="D35" s="449"/>
      <c r="E35" s="448"/>
      <c r="F35" s="448"/>
      <c r="G35" s="448"/>
      <c r="H35" s="432"/>
      <c r="I35" s="3"/>
    </row>
    <row r="36" spans="1:9" ht="5.25" customHeight="1">
      <c r="A36" s="449"/>
      <c r="B36" s="449"/>
      <c r="C36" s="449"/>
      <c r="D36" s="449"/>
      <c r="E36" s="457"/>
      <c r="F36" s="448"/>
      <c r="G36" s="448"/>
      <c r="H36" s="432"/>
      <c r="I36" s="3"/>
    </row>
    <row r="37" spans="1:9">
      <c r="A37" s="1026"/>
      <c r="B37" s="449"/>
      <c r="C37" s="458"/>
      <c r="D37" s="449"/>
      <c r="E37" s="449"/>
      <c r="F37" s="1880" t="str">
        <f>F26</f>
        <v>प्रधानाचार्य</v>
      </c>
      <c r="G37" s="1880"/>
      <c r="H37" s="1880"/>
      <c r="I37" s="3"/>
    </row>
    <row r="38" spans="1:9">
      <c r="A38" s="449"/>
      <c r="B38" s="449"/>
      <c r="C38" s="449"/>
      <c r="D38" s="449"/>
      <c r="E38" s="449"/>
      <c r="F38" s="1880" t="str">
        <f t="shared" ref="F38:F39" si="0">F27</f>
        <v xml:space="preserve">राजकीय उच्च माध्यमिक विद्यालय </v>
      </c>
      <c r="G38" s="1880"/>
      <c r="H38" s="1880"/>
      <c r="I38" s="3"/>
    </row>
    <row r="39" spans="1:9">
      <c r="A39" s="449"/>
      <c r="B39" s="448"/>
      <c r="C39" s="448"/>
      <c r="D39" s="448"/>
      <c r="E39" s="448"/>
      <c r="F39" s="1880" t="str">
        <f t="shared" si="0"/>
        <v>चौगाई]टोंक</v>
      </c>
      <c r="G39" s="1880"/>
      <c r="H39" s="1880"/>
      <c r="I39" s="3"/>
    </row>
  </sheetData>
  <sheetProtection password="87C9" sheet="1" objects="1" scenarios="1" selectLockedCells="1"/>
  <protectedRanges>
    <protectedRange sqref="C19:E20" name="Range8"/>
    <protectedRange sqref="L8" name="Range4"/>
    <protectedRange sqref="E32" name="Range6"/>
    <protectedRange sqref="B5:E5" name="Range2"/>
    <protectedRange sqref="I3" name="Range1"/>
    <protectedRange sqref="B6:C7" name="Range3"/>
    <protectedRange sqref="H11" name="Range5"/>
    <protectedRange sqref="C15" name="Range7"/>
    <protectedRange sqref="B32:D32" name="Range9"/>
  </protectedRanges>
  <mergeCells count="23">
    <mergeCell ref="F38:H38"/>
    <mergeCell ref="F39:H39"/>
    <mergeCell ref="K6:M7"/>
    <mergeCell ref="C19:E19"/>
    <mergeCell ref="C20:E20"/>
    <mergeCell ref="F26:H26"/>
    <mergeCell ref="F27:H27"/>
    <mergeCell ref="F28:H28"/>
    <mergeCell ref="B32:D32"/>
    <mergeCell ref="C33:D33"/>
    <mergeCell ref="F37:H37"/>
    <mergeCell ref="B11:G11"/>
    <mergeCell ref="B13:C13"/>
    <mergeCell ref="D13:E13"/>
    <mergeCell ref="A14:F14"/>
    <mergeCell ref="H14:I14"/>
    <mergeCell ref="A17:B17"/>
    <mergeCell ref="A1:I1"/>
    <mergeCell ref="B5:E5"/>
    <mergeCell ref="B6:C6"/>
    <mergeCell ref="B7:C7"/>
    <mergeCell ref="C10:D10"/>
    <mergeCell ref="F10:I10"/>
  </mergeCells>
  <pageMargins left="0.25" right="0.25" top="0.75" bottom="0.75" header="0.3" footer="0.3"/>
  <pageSetup paperSize="9" scale="86" orientation="portrait" blackAndWhite="1" verticalDpi="0" r:id="rId1"/>
  <drawing r:id="rId2"/>
</worksheet>
</file>

<file path=xl/worksheets/sheet107.xml><?xml version="1.0" encoding="utf-8"?>
<worksheet xmlns="http://schemas.openxmlformats.org/spreadsheetml/2006/main" xmlns:r="http://schemas.openxmlformats.org/officeDocument/2006/relationships">
  <sheetPr codeName="Sheet109">
    <pageSetUpPr fitToPage="1"/>
  </sheetPr>
  <dimension ref="B1:N47"/>
  <sheetViews>
    <sheetView showGridLines="0" showRowColHeaders="0" workbookViewId="0">
      <selection activeCell="H5" sqref="H5"/>
    </sheetView>
  </sheetViews>
  <sheetFormatPr defaultRowHeight="14.4"/>
  <cols>
    <col min="1" max="1" width="4.6640625" customWidth="1"/>
    <col min="13" max="13" width="10.6640625" customWidth="1"/>
    <col min="14" max="14" width="11.33203125" customWidth="1"/>
  </cols>
  <sheetData>
    <row r="1" spans="2:14" ht="33" customHeight="1">
      <c r="B1" s="2575" t="str">
        <f>Master!G2&amp;Master!H2</f>
        <v>कार्यालय&amp;राजकीय उच्च माध्यमिक विद्यालय ]चौगाई]टोंक</v>
      </c>
      <c r="C1" s="2575"/>
      <c r="D1" s="2575"/>
      <c r="E1" s="2575"/>
      <c r="F1" s="2575"/>
      <c r="G1" s="2575"/>
      <c r="H1" s="2575"/>
      <c r="I1" s="2575"/>
      <c r="J1" s="2575"/>
      <c r="K1" s="2575"/>
      <c r="L1" s="2575"/>
      <c r="M1" s="2575"/>
      <c r="N1" s="2575"/>
    </row>
    <row r="2" spans="2:14" ht="18.75" customHeight="1">
      <c r="B2" s="1060" t="s">
        <v>283</v>
      </c>
      <c r="C2" s="2576" t="str">
        <f>Master!H3&amp;Master!I3&amp;Master!J3&amp;Master!E3&amp;"/"</f>
        <v>राउमावि/चौगाई/संस्था/2021-22/</v>
      </c>
      <c r="D2" s="2576"/>
      <c r="E2" s="2576"/>
      <c r="F2" s="2576"/>
      <c r="G2" s="2576"/>
      <c r="H2" s="2576"/>
      <c r="I2" s="1061"/>
      <c r="J2" s="1061"/>
      <c r="K2" s="1061"/>
      <c r="L2" s="1061"/>
      <c r="M2" s="1060" t="s">
        <v>226</v>
      </c>
      <c r="N2" s="473">
        <f ca="1">TODAY()</f>
        <v>44369</v>
      </c>
    </row>
    <row r="3" spans="2:14">
      <c r="B3" s="1059"/>
      <c r="C3" s="1059"/>
      <c r="D3" s="1059"/>
      <c r="E3" s="1059"/>
      <c r="F3" s="1059"/>
      <c r="G3" s="1059"/>
      <c r="H3" s="1059"/>
      <c r="I3" s="1059"/>
      <c r="J3" s="1059"/>
      <c r="K3" s="1059"/>
      <c r="L3" s="1059"/>
      <c r="M3" s="1059"/>
      <c r="N3" s="1059"/>
    </row>
    <row r="4" spans="2:14" ht="18">
      <c r="B4" s="2574" t="s">
        <v>642</v>
      </c>
      <c r="C4" s="2574"/>
      <c r="D4" s="1062"/>
      <c r="E4" s="1062"/>
      <c r="F4" s="1062"/>
      <c r="G4" s="1062"/>
      <c r="H4" s="1062"/>
      <c r="I4" s="1062"/>
      <c r="J4" s="1062"/>
      <c r="K4" s="1062"/>
      <c r="L4" s="1062"/>
      <c r="M4" s="1062"/>
      <c r="N4" s="1062"/>
    </row>
    <row r="5" spans="2:14" ht="18">
      <c r="B5" s="1062"/>
      <c r="C5" s="2574" t="s">
        <v>3315</v>
      </c>
      <c r="D5" s="2574"/>
      <c r="E5" s="2574"/>
      <c r="F5" s="2574"/>
      <c r="G5" s="2574"/>
      <c r="H5" s="1062"/>
      <c r="I5" s="1062"/>
      <c r="J5" s="1062"/>
      <c r="K5" s="1062"/>
      <c r="L5" s="1062"/>
      <c r="M5" s="1062"/>
      <c r="N5" s="1062"/>
    </row>
    <row r="6" spans="2:14" ht="18">
      <c r="B6" s="1062"/>
      <c r="C6" s="2574" t="s">
        <v>3314</v>
      </c>
      <c r="D6" s="2574"/>
      <c r="E6" s="2574"/>
      <c r="F6" s="2574"/>
      <c r="G6" s="2574"/>
      <c r="H6" s="1062"/>
      <c r="I6" s="1062"/>
      <c r="J6" s="1062"/>
      <c r="K6" s="1062"/>
      <c r="L6" s="1062"/>
      <c r="M6" s="1062"/>
      <c r="N6" s="1062"/>
    </row>
    <row r="7" spans="2:14" ht="18">
      <c r="B7" s="1062"/>
      <c r="C7" s="2574"/>
      <c r="D7" s="2574"/>
      <c r="E7" s="2574"/>
      <c r="F7" s="2574"/>
      <c r="G7" s="2574"/>
      <c r="H7" s="1062"/>
      <c r="I7" s="1062"/>
      <c r="J7" s="1062"/>
      <c r="K7" s="1062"/>
      <c r="L7" s="1062"/>
      <c r="M7" s="1062"/>
      <c r="N7" s="1062"/>
    </row>
    <row r="8" spans="2:14" ht="18">
      <c r="B8" s="1062"/>
      <c r="C8" s="1062"/>
      <c r="D8" s="1062"/>
      <c r="E8" s="1062"/>
      <c r="F8" s="1062"/>
      <c r="G8" s="1062"/>
      <c r="H8" s="1062"/>
      <c r="I8" s="1062"/>
      <c r="J8" s="1062"/>
      <c r="K8" s="1062"/>
      <c r="L8" s="1062"/>
      <c r="M8" s="1062"/>
      <c r="N8" s="1062"/>
    </row>
    <row r="9" spans="2:14" ht="18">
      <c r="B9" s="1063" t="s">
        <v>1169</v>
      </c>
      <c r="C9" s="2577" t="s">
        <v>3316</v>
      </c>
      <c r="D9" s="2577"/>
      <c r="E9" s="2577"/>
      <c r="F9" s="2577"/>
      <c r="G9" s="2577"/>
      <c r="H9" s="2577"/>
      <c r="I9" s="2577"/>
      <c r="J9" s="2577"/>
      <c r="K9" s="2577"/>
      <c r="L9" s="2577"/>
      <c r="M9" s="2577"/>
      <c r="N9" s="2577"/>
    </row>
    <row r="10" spans="2:14" ht="18">
      <c r="B10" s="1062"/>
      <c r="C10" s="2577"/>
      <c r="D10" s="2577"/>
      <c r="E10" s="2577"/>
      <c r="F10" s="2577"/>
      <c r="G10" s="2577"/>
      <c r="H10" s="2577"/>
      <c r="I10" s="2577"/>
      <c r="J10" s="2577"/>
      <c r="K10" s="2577"/>
      <c r="L10" s="2577"/>
      <c r="M10" s="2577"/>
      <c r="N10" s="2577"/>
    </row>
    <row r="11" spans="2:14" ht="18">
      <c r="B11" s="1062"/>
      <c r="C11" s="1062" t="s">
        <v>2529</v>
      </c>
      <c r="D11" s="2574"/>
      <c r="E11" s="2574"/>
      <c r="F11" s="2574"/>
      <c r="G11" s="2574"/>
      <c r="H11" s="2574"/>
      <c r="I11" s="2574"/>
      <c r="J11" s="2574"/>
      <c r="K11" s="2574"/>
      <c r="L11" s="2574"/>
      <c r="M11" s="2574"/>
      <c r="N11" s="2574"/>
    </row>
    <row r="12" spans="2:14" ht="18">
      <c r="B12" s="1062"/>
      <c r="C12" s="1062"/>
      <c r="D12" s="2574"/>
      <c r="E12" s="2574"/>
      <c r="F12" s="2574"/>
      <c r="G12" s="2574"/>
      <c r="H12" s="2574"/>
      <c r="I12" s="2574"/>
      <c r="J12" s="2574"/>
      <c r="K12" s="2574"/>
      <c r="L12" s="2574"/>
      <c r="M12" s="2574"/>
      <c r="N12" s="2574"/>
    </row>
    <row r="13" spans="2:14" ht="18">
      <c r="B13" s="2574" t="s">
        <v>645</v>
      </c>
      <c r="C13" s="2574"/>
      <c r="D13" s="1062"/>
      <c r="E13" s="1062"/>
      <c r="F13" s="1062"/>
      <c r="G13" s="1062"/>
      <c r="H13" s="1062"/>
      <c r="I13" s="1062"/>
      <c r="J13" s="1062"/>
      <c r="K13" s="1062"/>
      <c r="L13" s="1062"/>
      <c r="M13" s="1062"/>
      <c r="N13" s="1062"/>
    </row>
    <row r="14" spans="2:14" ht="18">
      <c r="B14" s="1062"/>
      <c r="C14" s="2577" t="s">
        <v>3317</v>
      </c>
      <c r="D14" s="2577"/>
      <c r="E14" s="2577"/>
      <c r="F14" s="2577"/>
      <c r="G14" s="2577"/>
      <c r="H14" s="2577"/>
      <c r="I14" s="2577"/>
      <c r="J14" s="2577"/>
      <c r="K14" s="2577"/>
      <c r="L14" s="2577"/>
      <c r="M14" s="2577"/>
      <c r="N14" s="2577"/>
    </row>
    <row r="15" spans="2:14" ht="18">
      <c r="B15" s="2574" t="s">
        <v>3318</v>
      </c>
      <c r="C15" s="2574"/>
      <c r="D15" s="2574"/>
      <c r="E15" s="2574"/>
      <c r="F15" s="2574"/>
      <c r="G15" s="2574"/>
      <c r="H15" s="2574"/>
      <c r="I15" s="2574"/>
      <c r="J15" s="2574"/>
      <c r="K15" s="2574"/>
      <c r="L15" s="2574"/>
      <c r="M15" s="2574"/>
      <c r="N15" s="2574"/>
    </row>
    <row r="16" spans="2:14" ht="18">
      <c r="B16" s="2577" t="s">
        <v>3319</v>
      </c>
      <c r="C16" s="2577"/>
      <c r="D16" s="2577"/>
      <c r="E16" s="2577"/>
      <c r="F16" s="2577"/>
      <c r="G16" s="2577"/>
      <c r="H16" s="2577"/>
      <c r="I16" s="2577"/>
      <c r="J16" s="2577"/>
      <c r="K16" s="2577"/>
      <c r="L16" s="2577"/>
      <c r="M16" s="2577"/>
      <c r="N16" s="2577"/>
    </row>
    <row r="17" spans="2:14" ht="18">
      <c r="B17" s="2574"/>
      <c r="C17" s="2574"/>
      <c r="D17" s="2574"/>
      <c r="E17" s="2574"/>
      <c r="F17" s="2574"/>
      <c r="G17" s="2574"/>
      <c r="H17" s="2574"/>
      <c r="I17" s="2574"/>
      <c r="J17" s="2574"/>
      <c r="K17" s="2574"/>
      <c r="L17" s="2574"/>
      <c r="M17" s="2574"/>
      <c r="N17" s="2574"/>
    </row>
    <row r="18" spans="2:14" ht="18">
      <c r="B18" s="2574" t="s">
        <v>3311</v>
      </c>
      <c r="C18" s="2574"/>
      <c r="D18" s="2574"/>
      <c r="E18" s="2574"/>
      <c r="F18" s="2574"/>
      <c r="G18" s="2574"/>
      <c r="H18" s="2574"/>
      <c r="I18" s="2574"/>
      <c r="J18" s="2574"/>
      <c r="K18" s="2574"/>
      <c r="L18" s="2574"/>
      <c r="M18" s="2574"/>
      <c r="N18" s="2574"/>
    </row>
    <row r="19" spans="2:14" ht="18">
      <c r="B19" s="2574" t="s">
        <v>3312</v>
      </c>
      <c r="C19" s="2574"/>
      <c r="D19" s="2574"/>
      <c r="E19" s="2574"/>
      <c r="F19" s="2574"/>
      <c r="G19" s="2574"/>
      <c r="H19" s="2574"/>
      <c r="I19" s="2574"/>
      <c r="J19" s="2574"/>
      <c r="K19" s="2574"/>
      <c r="L19" s="2574"/>
      <c r="M19" s="2574"/>
      <c r="N19" s="2574"/>
    </row>
    <row r="20" spans="2:14" ht="18">
      <c r="B20" s="1062"/>
      <c r="C20" s="1062"/>
      <c r="D20" s="1062"/>
      <c r="E20" s="1062"/>
      <c r="F20" s="1062"/>
      <c r="G20" s="1062"/>
      <c r="H20" s="1062"/>
      <c r="I20" s="1062"/>
      <c r="J20" s="1062"/>
      <c r="K20" s="1062"/>
      <c r="L20" s="1062" t="s">
        <v>3313</v>
      </c>
      <c r="M20" s="1062"/>
      <c r="N20" s="1062"/>
    </row>
    <row r="21" spans="2:14" ht="18">
      <c r="B21" s="1062"/>
      <c r="C21" s="1062"/>
      <c r="D21" s="1062"/>
      <c r="E21" s="1062"/>
      <c r="F21" s="1062"/>
      <c r="G21" s="1062"/>
      <c r="H21" s="1062"/>
      <c r="I21" s="1062"/>
      <c r="J21" s="1062"/>
      <c r="K21" s="1062"/>
      <c r="L21" s="1062"/>
      <c r="M21" s="1062"/>
      <c r="N21" s="1062"/>
    </row>
    <row r="22" spans="2:14" ht="18">
      <c r="B22" s="1062"/>
      <c r="C22" s="1062"/>
      <c r="D22" s="1062"/>
      <c r="E22" s="1062"/>
      <c r="F22" s="1062"/>
      <c r="G22" s="1062"/>
      <c r="H22" s="1062"/>
      <c r="I22" s="1062"/>
      <c r="J22" s="1062"/>
      <c r="K22" s="1062"/>
      <c r="L22" s="1062"/>
      <c r="M22" s="1062"/>
      <c r="N22" s="1062"/>
    </row>
    <row r="23" spans="2:14" ht="18">
      <c r="B23" s="1062"/>
      <c r="C23" s="1062"/>
      <c r="D23" s="1062"/>
      <c r="E23" s="1062"/>
      <c r="F23" s="1062"/>
      <c r="G23" s="1062"/>
      <c r="H23" s="1062"/>
      <c r="I23" s="1062"/>
      <c r="J23" s="1062"/>
      <c r="K23" s="1062"/>
      <c r="L23" s="1062"/>
      <c r="M23" s="1062"/>
      <c r="N23" s="1062"/>
    </row>
    <row r="24" spans="2:14" ht="18">
      <c r="B24" s="1062"/>
      <c r="C24" s="1062"/>
      <c r="D24" s="1062"/>
      <c r="E24" s="1062"/>
      <c r="F24" s="1062"/>
      <c r="G24" s="1062"/>
      <c r="H24" s="1062"/>
      <c r="I24" s="1062"/>
      <c r="J24" s="1062"/>
      <c r="K24" s="1062"/>
      <c r="L24" s="1062"/>
      <c r="M24" s="1062"/>
      <c r="N24" s="1062"/>
    </row>
    <row r="25" spans="2:14" ht="18">
      <c r="B25" s="1062"/>
      <c r="C25" s="1062"/>
      <c r="D25" s="1062"/>
      <c r="E25" s="1062"/>
      <c r="F25" s="1062"/>
      <c r="G25" s="1062"/>
      <c r="H25" s="1062"/>
      <c r="I25" s="1062"/>
      <c r="J25" s="1062"/>
      <c r="K25" s="1062"/>
      <c r="L25" s="1062"/>
      <c r="M25" s="1062"/>
      <c r="N25" s="1062"/>
    </row>
    <row r="26" spans="2:14" ht="18">
      <c r="B26" s="1062"/>
      <c r="C26" s="1062"/>
      <c r="D26" s="1062"/>
      <c r="E26" s="1062"/>
      <c r="F26" s="1062"/>
      <c r="G26" s="1062"/>
      <c r="H26" s="1062"/>
      <c r="I26" s="1062"/>
      <c r="J26" s="1062"/>
      <c r="K26" s="1062"/>
      <c r="L26" s="1062"/>
      <c r="M26" s="1062"/>
      <c r="N26" s="1062"/>
    </row>
    <row r="27" spans="2:14" ht="18">
      <c r="B27" s="1062"/>
      <c r="C27" s="1062"/>
      <c r="D27" s="1062"/>
      <c r="E27" s="1062"/>
      <c r="F27" s="1062"/>
      <c r="G27" s="1062"/>
      <c r="H27" s="1062"/>
      <c r="I27" s="1062"/>
      <c r="J27" s="1062"/>
      <c r="K27" s="1062"/>
      <c r="L27" s="1062"/>
      <c r="M27" s="1062"/>
      <c r="N27" s="1062"/>
    </row>
    <row r="28" spans="2:14" ht="18">
      <c r="B28" s="1062"/>
      <c r="C28" s="1062"/>
      <c r="D28" s="1062"/>
      <c r="E28" s="1062"/>
      <c r="F28" s="1062"/>
      <c r="G28" s="1062"/>
      <c r="H28" s="1062"/>
      <c r="I28" s="1062"/>
      <c r="J28" s="1062"/>
      <c r="K28" s="1062"/>
      <c r="L28" s="1062"/>
      <c r="M28" s="1062"/>
      <c r="N28" s="1062"/>
    </row>
    <row r="29" spans="2:14" ht="18">
      <c r="B29" s="1062"/>
      <c r="C29" s="1062"/>
      <c r="D29" s="1062"/>
      <c r="E29" s="1062"/>
      <c r="F29" s="1062"/>
      <c r="G29" s="1062"/>
      <c r="H29" s="1062"/>
      <c r="I29" s="1062"/>
      <c r="J29" s="1062"/>
      <c r="K29" s="1062"/>
      <c r="L29" s="1062"/>
      <c r="M29" s="1062"/>
      <c r="N29" s="1062"/>
    </row>
    <row r="30" spans="2:14" ht="18">
      <c r="B30" s="1062"/>
      <c r="C30" s="1062"/>
      <c r="D30" s="1062"/>
      <c r="E30" s="1062"/>
      <c r="F30" s="1062"/>
      <c r="G30" s="1062"/>
      <c r="H30" s="1062"/>
      <c r="I30" s="1062"/>
      <c r="J30" s="1062"/>
      <c r="K30" s="1062"/>
      <c r="L30" s="1062"/>
      <c r="M30" s="1062"/>
      <c r="N30" s="1062"/>
    </row>
    <row r="31" spans="2:14" ht="18">
      <c r="B31" s="1062"/>
      <c r="C31" s="1062"/>
      <c r="D31" s="1062"/>
      <c r="E31" s="1062"/>
      <c r="F31" s="1062"/>
      <c r="G31" s="1062"/>
      <c r="H31" s="1062"/>
      <c r="I31" s="1062"/>
      <c r="J31" s="1062"/>
      <c r="K31" s="1062"/>
      <c r="L31" s="1062"/>
      <c r="M31" s="1062"/>
      <c r="N31" s="1062"/>
    </row>
    <row r="32" spans="2:14" ht="18">
      <c r="B32" s="1062"/>
      <c r="C32" s="1062"/>
      <c r="D32" s="1062"/>
      <c r="E32" s="1062"/>
      <c r="F32" s="1062"/>
      <c r="G32" s="1062"/>
      <c r="H32" s="1062"/>
      <c r="I32" s="1062"/>
      <c r="J32" s="1062"/>
      <c r="K32" s="1062"/>
      <c r="L32" s="1062"/>
      <c r="M32" s="1062"/>
      <c r="N32" s="1062"/>
    </row>
    <row r="33" spans="2:14" ht="18">
      <c r="B33" s="1062"/>
      <c r="C33" s="1062"/>
      <c r="D33" s="1062"/>
      <c r="E33" s="1062"/>
      <c r="F33" s="1062"/>
      <c r="G33" s="1062"/>
      <c r="H33" s="1062"/>
      <c r="I33" s="1062"/>
      <c r="J33" s="1062"/>
      <c r="K33" s="1062"/>
      <c r="L33" s="1062"/>
      <c r="M33" s="1062"/>
      <c r="N33" s="1062"/>
    </row>
    <row r="34" spans="2:14" ht="18">
      <c r="B34" s="1062"/>
      <c r="C34" s="1062"/>
      <c r="D34" s="1062"/>
      <c r="E34" s="1062"/>
      <c r="F34" s="1062"/>
      <c r="G34" s="1062"/>
      <c r="H34" s="1062"/>
      <c r="I34" s="1062"/>
      <c r="J34" s="1062"/>
      <c r="K34" s="1062"/>
      <c r="L34" s="1062"/>
      <c r="M34" s="1062"/>
      <c r="N34" s="1062"/>
    </row>
    <row r="35" spans="2:14" ht="18">
      <c r="B35" s="1062"/>
      <c r="C35" s="1062"/>
      <c r="D35" s="1062"/>
      <c r="E35" s="1062"/>
      <c r="F35" s="1062"/>
      <c r="G35" s="1062"/>
      <c r="H35" s="1062"/>
      <c r="I35" s="1062"/>
      <c r="J35" s="1062"/>
      <c r="K35" s="1062"/>
      <c r="L35" s="1062"/>
      <c r="M35" s="1062"/>
      <c r="N35" s="1062"/>
    </row>
    <row r="36" spans="2:14" ht="18">
      <c r="B36" s="1062"/>
      <c r="C36" s="1062"/>
      <c r="D36" s="1062"/>
      <c r="E36" s="1062"/>
      <c r="F36" s="1062"/>
      <c r="G36" s="1062"/>
      <c r="H36" s="1062"/>
      <c r="I36" s="1062"/>
      <c r="J36" s="1062"/>
      <c r="K36" s="1062"/>
      <c r="L36" s="1062"/>
      <c r="M36" s="1062"/>
      <c r="N36" s="1062"/>
    </row>
    <row r="37" spans="2:14" ht="18">
      <c r="B37" s="1062"/>
      <c r="C37" s="1062"/>
      <c r="D37" s="1062"/>
      <c r="E37" s="1062"/>
      <c r="F37" s="1062"/>
      <c r="G37" s="1062"/>
      <c r="H37" s="1062"/>
      <c r="I37" s="1062"/>
      <c r="J37" s="1062"/>
      <c r="K37" s="1062"/>
      <c r="L37" s="1062"/>
      <c r="M37" s="1062"/>
      <c r="N37" s="1062"/>
    </row>
    <row r="38" spans="2:14" ht="18">
      <c r="B38" s="1062"/>
      <c r="C38" s="1062"/>
      <c r="D38" s="1062"/>
      <c r="E38" s="1062"/>
      <c r="F38" s="1062"/>
      <c r="G38" s="1062"/>
      <c r="H38" s="1062"/>
      <c r="I38" s="1062"/>
      <c r="J38" s="1062"/>
      <c r="K38" s="1062"/>
      <c r="L38" s="1062"/>
      <c r="M38" s="1062"/>
      <c r="N38" s="1062"/>
    </row>
    <row r="39" spans="2:14" ht="18">
      <c r="B39" s="1062"/>
      <c r="C39" s="1062"/>
      <c r="D39" s="1062"/>
      <c r="E39" s="1062"/>
      <c r="F39" s="1062"/>
      <c r="G39" s="1062"/>
      <c r="H39" s="1062"/>
      <c r="I39" s="1062"/>
      <c r="J39" s="1062"/>
      <c r="K39" s="1062"/>
      <c r="L39" s="1062"/>
      <c r="M39" s="1062"/>
      <c r="N39" s="1062"/>
    </row>
    <row r="40" spans="2:14" ht="18">
      <c r="B40" s="1062"/>
      <c r="C40" s="1062"/>
      <c r="D40" s="1062"/>
      <c r="E40" s="1062"/>
      <c r="F40" s="1062"/>
      <c r="G40" s="1062"/>
      <c r="H40" s="1062"/>
      <c r="I40" s="1062"/>
      <c r="J40" s="1062"/>
      <c r="K40" s="1062"/>
      <c r="L40" s="1062"/>
      <c r="M40" s="1062"/>
      <c r="N40" s="1062"/>
    </row>
    <row r="41" spans="2:14" ht="18">
      <c r="B41" s="1062"/>
      <c r="C41" s="1062"/>
      <c r="D41" s="1062"/>
      <c r="E41" s="1062"/>
      <c r="F41" s="1062"/>
      <c r="G41" s="1062"/>
      <c r="H41" s="1062"/>
      <c r="I41" s="1062"/>
      <c r="J41" s="1062"/>
      <c r="K41" s="1062"/>
      <c r="L41" s="1062"/>
      <c r="M41" s="1062"/>
      <c r="N41" s="1062"/>
    </row>
    <row r="42" spans="2:14" ht="18">
      <c r="B42" s="1062"/>
      <c r="C42" s="1062"/>
      <c r="D42" s="1062"/>
      <c r="E42" s="1062"/>
      <c r="F42" s="1062"/>
      <c r="G42" s="1062"/>
      <c r="H42" s="1062"/>
      <c r="I42" s="1062"/>
      <c r="J42" s="1062"/>
      <c r="K42" s="1062"/>
      <c r="L42" s="1062"/>
      <c r="M42" s="1062"/>
      <c r="N42" s="1062"/>
    </row>
    <row r="43" spans="2:14" ht="18">
      <c r="B43" s="1062"/>
      <c r="C43" s="1062"/>
      <c r="D43" s="1062"/>
      <c r="E43" s="1062"/>
      <c r="F43" s="1062"/>
      <c r="G43" s="1062"/>
      <c r="H43" s="1062"/>
      <c r="I43" s="1062"/>
      <c r="J43" s="1062"/>
      <c r="K43" s="1062"/>
      <c r="L43" s="1062"/>
      <c r="M43" s="1062"/>
      <c r="N43" s="1062"/>
    </row>
    <row r="44" spans="2:14" ht="18">
      <c r="B44" s="1062"/>
      <c r="C44" s="1062"/>
      <c r="D44" s="1062"/>
      <c r="E44" s="1062"/>
      <c r="F44" s="1062"/>
      <c r="G44" s="1062"/>
      <c r="H44" s="1062"/>
      <c r="I44" s="1062"/>
      <c r="J44" s="1062"/>
      <c r="K44" s="1062"/>
      <c r="L44" s="1062"/>
      <c r="M44" s="1062"/>
      <c r="N44" s="1062"/>
    </row>
    <row r="45" spans="2:14" ht="18">
      <c r="B45" s="1062"/>
      <c r="C45" s="1062"/>
      <c r="D45" s="1062"/>
      <c r="E45" s="1062"/>
      <c r="F45" s="1062"/>
      <c r="G45" s="1062"/>
      <c r="H45" s="1062"/>
      <c r="I45" s="1062"/>
      <c r="J45" s="1062"/>
      <c r="K45" s="1062"/>
      <c r="L45" s="1062"/>
      <c r="M45" s="1062"/>
      <c r="N45" s="1062"/>
    </row>
    <row r="46" spans="2:14" ht="18">
      <c r="B46" s="1062"/>
      <c r="C46" s="1062"/>
      <c r="D46" s="1062"/>
      <c r="E46" s="1062"/>
      <c r="F46" s="1062"/>
      <c r="G46" s="1062"/>
      <c r="H46" s="1062"/>
      <c r="I46" s="1062"/>
      <c r="J46" s="1062"/>
      <c r="K46" s="1062"/>
      <c r="L46" s="1062"/>
      <c r="M46" s="1062"/>
      <c r="N46" s="1062"/>
    </row>
    <row r="47" spans="2:14" ht="18">
      <c r="B47" s="91"/>
      <c r="C47" s="91"/>
      <c r="D47" s="91"/>
      <c r="E47" s="91"/>
      <c r="F47" s="91"/>
      <c r="G47" s="91"/>
      <c r="H47" s="91"/>
      <c r="I47" s="91"/>
      <c r="J47" s="91"/>
      <c r="K47" s="91"/>
      <c r="L47" s="91"/>
      <c r="M47" s="91"/>
      <c r="N47" s="91"/>
    </row>
  </sheetData>
  <sheetProtection password="87C9" sheet="1" objects="1" scenarios="1" formatCells="0" formatColumns="0" formatRows="0"/>
  <protectedRanges>
    <protectedRange sqref="N2" name="Range2"/>
    <protectedRange sqref="B4:N46" name="Range1"/>
  </protectedRanges>
  <mergeCells count="17">
    <mergeCell ref="B16:N16"/>
    <mergeCell ref="B17:N17"/>
    <mergeCell ref="B18:N18"/>
    <mergeCell ref="B19:N19"/>
    <mergeCell ref="D12:N12"/>
    <mergeCell ref="B15:N15"/>
    <mergeCell ref="C9:N9"/>
    <mergeCell ref="C10:N10"/>
    <mergeCell ref="D11:N11"/>
    <mergeCell ref="B13:C13"/>
    <mergeCell ref="C14:N14"/>
    <mergeCell ref="C7:G7"/>
    <mergeCell ref="B1:N1"/>
    <mergeCell ref="C2:H2"/>
    <mergeCell ref="B4:C4"/>
    <mergeCell ref="C5:G5"/>
    <mergeCell ref="C6:G6"/>
  </mergeCells>
  <pageMargins left="0.17" right="0.25" top="0.59" bottom="0.75" header="0.23" footer="0.3"/>
  <pageSetup paperSize="9" scale="81" orientation="portrait" blackAndWhite="1" verticalDpi="0" r:id="rId1"/>
  <drawing r:id="rId2"/>
</worksheet>
</file>

<file path=xl/worksheets/sheet108.xml><?xml version="1.0" encoding="utf-8"?>
<worksheet xmlns="http://schemas.openxmlformats.org/spreadsheetml/2006/main" xmlns:r="http://schemas.openxmlformats.org/officeDocument/2006/relationships">
  <sheetPr codeName="Sheet110">
    <pageSetUpPr fitToPage="1"/>
  </sheetPr>
  <dimension ref="A1:B67"/>
  <sheetViews>
    <sheetView showGridLines="0" showRowColHeaders="0" workbookViewId="0">
      <selection activeCell="B7" sqref="B7"/>
    </sheetView>
  </sheetViews>
  <sheetFormatPr defaultRowHeight="14.4"/>
  <cols>
    <col min="1" max="1" width="8" customWidth="1"/>
    <col min="2" max="2" width="155.109375" customWidth="1"/>
  </cols>
  <sheetData>
    <row r="1" spans="1:2" ht="28.8">
      <c r="A1" s="2578" t="s">
        <v>2552</v>
      </c>
      <c r="B1" s="2578"/>
    </row>
    <row r="2" spans="1:2" ht="36">
      <c r="A2" s="1086">
        <v>1</v>
      </c>
      <c r="B2" s="1087" t="s">
        <v>2551</v>
      </c>
    </row>
    <row r="3" spans="1:2" ht="18">
      <c r="A3" s="1086">
        <v>2</v>
      </c>
      <c r="B3" s="1087" t="s">
        <v>2553</v>
      </c>
    </row>
    <row r="4" spans="1:2" ht="18">
      <c r="A4" s="1086">
        <v>3</v>
      </c>
      <c r="B4" s="1087" t="s">
        <v>2554</v>
      </c>
    </row>
    <row r="5" spans="1:2" ht="18">
      <c r="A5" s="1086">
        <v>4</v>
      </c>
      <c r="B5" s="1087" t="s">
        <v>2555</v>
      </c>
    </row>
    <row r="6" spans="1:2" ht="18">
      <c r="A6" s="1086">
        <v>5</v>
      </c>
      <c r="B6" s="1087" t="s">
        <v>2557</v>
      </c>
    </row>
    <row r="7" spans="1:2" ht="18">
      <c r="A7" s="1086">
        <v>6</v>
      </c>
      <c r="B7" s="1087" t="s">
        <v>2556</v>
      </c>
    </row>
    <row r="8" spans="1:2" ht="36">
      <c r="A8" s="1086">
        <v>7</v>
      </c>
      <c r="B8" s="1087" t="s">
        <v>2558</v>
      </c>
    </row>
    <row r="9" spans="1:2" ht="18">
      <c r="A9" s="1086">
        <v>8</v>
      </c>
      <c r="B9" s="1087" t="s">
        <v>2559</v>
      </c>
    </row>
    <row r="10" spans="1:2" ht="18">
      <c r="A10" s="1086">
        <v>9</v>
      </c>
      <c r="B10" s="1087" t="s">
        <v>2560</v>
      </c>
    </row>
    <row r="11" spans="1:2" ht="36">
      <c r="A11" s="1086">
        <v>10</v>
      </c>
      <c r="B11" s="1087" t="s">
        <v>2561</v>
      </c>
    </row>
    <row r="12" spans="1:2" ht="36">
      <c r="A12" s="1086">
        <v>11</v>
      </c>
      <c r="B12" s="1087" t="s">
        <v>2562</v>
      </c>
    </row>
    <row r="13" spans="1:2" ht="36">
      <c r="A13" s="1086">
        <v>12</v>
      </c>
      <c r="B13" s="1087" t="s">
        <v>2563</v>
      </c>
    </row>
    <row r="14" spans="1:2" ht="18">
      <c r="A14" s="1086">
        <v>13</v>
      </c>
      <c r="B14" s="1088" t="s">
        <v>2564</v>
      </c>
    </row>
    <row r="15" spans="1:2" ht="36">
      <c r="A15" s="1086"/>
      <c r="B15" s="1087" t="s">
        <v>2574</v>
      </c>
    </row>
    <row r="16" spans="1:2" ht="18">
      <c r="A16" s="1086"/>
      <c r="B16" s="1087" t="s">
        <v>2565</v>
      </c>
    </row>
    <row r="17" spans="1:2" ht="18">
      <c r="A17" s="1086"/>
      <c r="B17" s="1087" t="s">
        <v>2566</v>
      </c>
    </row>
    <row r="18" spans="1:2" ht="18">
      <c r="A18" s="1086"/>
      <c r="B18" s="1087" t="s">
        <v>2567</v>
      </c>
    </row>
    <row r="19" spans="1:2" ht="18">
      <c r="A19" s="1086"/>
      <c r="B19" s="1087" t="s">
        <v>2568</v>
      </c>
    </row>
    <row r="20" spans="1:2" ht="18">
      <c r="A20" s="1086"/>
      <c r="B20" s="1087" t="s">
        <v>2569</v>
      </c>
    </row>
    <row r="21" spans="1:2" ht="18">
      <c r="A21" s="1086"/>
      <c r="B21" s="1087" t="s">
        <v>2573</v>
      </c>
    </row>
    <row r="22" spans="1:2" ht="18">
      <c r="A22" s="1086"/>
      <c r="B22" s="1087" t="s">
        <v>2570</v>
      </c>
    </row>
    <row r="23" spans="1:2" ht="18">
      <c r="A23" s="1086"/>
      <c r="B23" s="1087" t="s">
        <v>2571</v>
      </c>
    </row>
    <row r="24" spans="1:2" ht="36">
      <c r="A24" s="1086"/>
      <c r="B24" s="1087" t="s">
        <v>2572</v>
      </c>
    </row>
    <row r="25" spans="1:2" ht="18">
      <c r="A25" s="1086">
        <v>14</v>
      </c>
      <c r="B25" s="1088" t="s">
        <v>2575</v>
      </c>
    </row>
    <row r="26" spans="1:2" ht="18">
      <c r="A26" s="1086"/>
      <c r="B26" s="1087" t="s">
        <v>2576</v>
      </c>
    </row>
    <row r="27" spans="1:2" ht="18">
      <c r="A27" s="1086"/>
      <c r="B27" s="1087" t="s">
        <v>2577</v>
      </c>
    </row>
    <row r="28" spans="1:2" ht="18">
      <c r="A28" s="1086"/>
      <c r="B28" s="1087" t="s">
        <v>2578</v>
      </c>
    </row>
    <row r="29" spans="1:2" ht="18">
      <c r="A29" s="1086"/>
      <c r="B29" s="1087" t="s">
        <v>2579</v>
      </c>
    </row>
    <row r="30" spans="1:2" ht="18">
      <c r="A30" s="1086"/>
      <c r="B30" s="1087" t="s">
        <v>2580</v>
      </c>
    </row>
    <row r="31" spans="1:2" ht="18">
      <c r="A31" s="1086"/>
      <c r="B31" s="1087" t="s">
        <v>2581</v>
      </c>
    </row>
    <row r="32" spans="1:2" ht="18">
      <c r="A32" s="1086"/>
      <c r="B32" s="1087"/>
    </row>
    <row r="33" spans="1:2" ht="18">
      <c r="A33" s="1086"/>
      <c r="B33" s="1087"/>
    </row>
    <row r="34" spans="1:2" ht="18">
      <c r="A34" s="1086"/>
      <c r="B34" s="1087"/>
    </row>
    <row r="35" spans="1:2" ht="18">
      <c r="A35" s="1086"/>
      <c r="B35" s="1087"/>
    </row>
    <row r="36" spans="1:2" ht="18">
      <c r="A36" s="1074"/>
      <c r="B36" s="1075"/>
    </row>
    <row r="37" spans="1:2" ht="18">
      <c r="A37" s="1074"/>
      <c r="B37" s="1075"/>
    </row>
    <row r="38" spans="1:2" ht="18">
      <c r="A38" s="1074"/>
      <c r="B38" s="1075"/>
    </row>
    <row r="39" spans="1:2" ht="18">
      <c r="A39" s="1074"/>
      <c r="B39" s="1075"/>
    </row>
    <row r="40" spans="1:2" ht="18">
      <c r="A40" s="1074"/>
      <c r="B40" s="1075"/>
    </row>
    <row r="41" spans="1:2" ht="18">
      <c r="A41" s="1074"/>
      <c r="B41" s="1075"/>
    </row>
    <row r="42" spans="1:2" ht="18">
      <c r="A42" s="1074"/>
      <c r="B42" s="1075"/>
    </row>
    <row r="43" spans="1:2" ht="18">
      <c r="A43" s="1074"/>
      <c r="B43" s="1075"/>
    </row>
    <row r="44" spans="1:2" ht="18">
      <c r="A44" s="1074"/>
      <c r="B44" s="1075"/>
    </row>
    <row r="45" spans="1:2" ht="18">
      <c r="A45" s="1074"/>
      <c r="B45" s="1075"/>
    </row>
    <row r="46" spans="1:2" ht="18">
      <c r="A46" s="1074"/>
      <c r="B46" s="1075"/>
    </row>
    <row r="47" spans="1:2" ht="18">
      <c r="B47" s="1075"/>
    </row>
    <row r="48" spans="1:2" ht="18">
      <c r="B48" s="1075"/>
    </row>
    <row r="49" spans="2:2" ht="18">
      <c r="B49" s="1075"/>
    </row>
    <row r="50" spans="2:2" ht="18">
      <c r="B50" s="1075"/>
    </row>
    <row r="51" spans="2:2" ht="18">
      <c r="B51" s="1075"/>
    </row>
    <row r="52" spans="2:2" ht="18">
      <c r="B52" s="1075"/>
    </row>
    <row r="53" spans="2:2" ht="18">
      <c r="B53" s="1075"/>
    </row>
    <row r="54" spans="2:2" ht="18">
      <c r="B54" s="1075"/>
    </row>
    <row r="55" spans="2:2" ht="18">
      <c r="B55" s="1075"/>
    </row>
    <row r="56" spans="2:2" ht="18">
      <c r="B56" s="1075"/>
    </row>
    <row r="57" spans="2:2" ht="18">
      <c r="B57" s="1075"/>
    </row>
    <row r="58" spans="2:2" ht="18">
      <c r="B58" s="1075"/>
    </row>
    <row r="59" spans="2:2" ht="18">
      <c r="B59" s="1075"/>
    </row>
    <row r="60" spans="2:2" ht="18">
      <c r="B60" s="1075"/>
    </row>
    <row r="61" spans="2:2" ht="18">
      <c r="B61" s="1075"/>
    </row>
    <row r="62" spans="2:2" ht="18">
      <c r="B62" s="1075"/>
    </row>
    <row r="63" spans="2:2" ht="18">
      <c r="B63" s="1075"/>
    </row>
    <row r="64" spans="2:2" ht="18">
      <c r="B64" s="1075"/>
    </row>
    <row r="65" spans="2:2" ht="18">
      <c r="B65" s="1075"/>
    </row>
    <row r="66" spans="2:2" ht="18">
      <c r="B66" s="1075"/>
    </row>
    <row r="67" spans="2:2" ht="18">
      <c r="B67" s="1075"/>
    </row>
  </sheetData>
  <sheetProtection password="87C9" sheet="1" objects="1" scenarios="1"/>
  <mergeCells count="1">
    <mergeCell ref="A1:B1"/>
  </mergeCells>
  <pageMargins left="0.25" right="0.25" top="0.23" bottom="0.19" header="0.2" footer="0.17"/>
  <pageSetup paperSize="9" scale="87" fitToHeight="2" orientation="landscape" blackAndWhite="1" verticalDpi="0" r:id="rId1"/>
  <drawing r:id="rId2"/>
</worksheet>
</file>

<file path=xl/worksheets/sheet109.xml><?xml version="1.0" encoding="utf-8"?>
<worksheet xmlns="http://schemas.openxmlformats.org/spreadsheetml/2006/main" xmlns:r="http://schemas.openxmlformats.org/officeDocument/2006/relationships">
  <sheetPr codeName="Sheet111"/>
  <dimension ref="A1:L45"/>
  <sheetViews>
    <sheetView showGridLines="0" showRowColHeaders="0" workbookViewId="0">
      <selection activeCell="A4" sqref="A4:C4"/>
    </sheetView>
  </sheetViews>
  <sheetFormatPr defaultRowHeight="14.4"/>
  <cols>
    <col min="1" max="1" width="12.5546875" customWidth="1"/>
    <col min="2" max="2" width="13" customWidth="1"/>
    <col min="3" max="3" width="10.5546875" customWidth="1"/>
    <col min="4" max="4" width="12.5546875" customWidth="1"/>
    <col min="5" max="5" width="13.6640625" customWidth="1"/>
    <col min="6" max="6" width="23.109375" customWidth="1"/>
  </cols>
  <sheetData>
    <row r="1" spans="1:12" ht="23.4">
      <c r="A1" s="2590" t="s">
        <v>2679</v>
      </c>
      <c r="B1" s="2590"/>
      <c r="C1" s="2590"/>
      <c r="D1" s="2590"/>
      <c r="E1" s="2590"/>
      <c r="F1" s="2590"/>
      <c r="J1" s="2579" t="s">
        <v>1522</v>
      </c>
      <c r="K1" s="2580"/>
      <c r="L1" s="2581"/>
    </row>
    <row r="2" spans="1:12" ht="18">
      <c r="A2" s="2593" t="s">
        <v>2582</v>
      </c>
      <c r="B2" s="2593"/>
      <c r="C2" s="2587" t="str">
        <f>(INDEX(EmpDetail!$B$4:$B$103,MATCH(CCLAcct!$K$3,EmpDetail!$A$4:$A$103,0)))</f>
        <v>vklsQk [kku</v>
      </c>
      <c r="D2" s="2588"/>
      <c r="E2" s="1150"/>
      <c r="F2" s="1151"/>
      <c r="G2" s="305"/>
      <c r="J2" s="2582"/>
      <c r="K2" s="2583"/>
      <c r="L2" s="2584"/>
    </row>
    <row r="3" spans="1:12">
      <c r="A3" s="1076" t="s">
        <v>2583</v>
      </c>
      <c r="B3" s="2594" t="str">
        <f>(INDEX(EmpDetail!$C$4:$C$103,MATCH(CCLAcct!$K$3,EmpDetail!$A$4:$A$103,0)))</f>
        <v>अध्यापक ग्रेड III</v>
      </c>
      <c r="C3" s="2595"/>
      <c r="D3" s="2596"/>
      <c r="E3" s="1077" t="s">
        <v>2584</v>
      </c>
      <c r="F3" s="1146">
        <f>(INDEX(EmpDetail!$E$4:$E$103,MATCH(CCLAcct!$K$3,EmpDetail!$A$4:$A$103,0)))</f>
        <v>25943</v>
      </c>
      <c r="K3" s="2585">
        <v>14</v>
      </c>
    </row>
    <row r="4" spans="1:12">
      <c r="A4" s="2598" t="s">
        <v>2591</v>
      </c>
      <c r="B4" s="2598"/>
      <c r="C4" s="2598"/>
      <c r="D4" s="1146">
        <f>(INDEX(EmpDetail!$G$4:$G$103,MATCH(CCLAcct!$K$3,EmpDetail!$A$4:$A$103,0)))</f>
        <v>0</v>
      </c>
      <c r="E4" s="2591"/>
      <c r="F4" s="2592"/>
      <c r="K4" s="2586"/>
    </row>
    <row r="5" spans="1:12" ht="24" customHeight="1">
      <c r="A5" s="2597" t="s">
        <v>2585</v>
      </c>
      <c r="B5" s="2597"/>
      <c r="C5" s="2597"/>
      <c r="D5" s="2597" t="s">
        <v>2587</v>
      </c>
      <c r="E5" s="2597"/>
      <c r="F5" s="2589" t="s">
        <v>2590</v>
      </c>
      <c r="G5" s="305"/>
    </row>
    <row r="6" spans="1:12" ht="24.75" customHeight="1">
      <c r="A6" s="1079" t="s">
        <v>759</v>
      </c>
      <c r="B6" s="1079" t="s">
        <v>2124</v>
      </c>
      <c r="C6" s="1079" t="s">
        <v>2586</v>
      </c>
      <c r="D6" s="1079" t="s">
        <v>2588</v>
      </c>
      <c r="E6" s="1079" t="s">
        <v>2589</v>
      </c>
      <c r="F6" s="2589"/>
      <c r="G6" s="305"/>
    </row>
    <row r="7" spans="1:12">
      <c r="A7" s="1077">
        <v>1</v>
      </c>
      <c r="B7" s="1077">
        <v>2</v>
      </c>
      <c r="C7" s="1077">
        <v>3</v>
      </c>
      <c r="D7" s="1077">
        <v>4</v>
      </c>
      <c r="E7" s="1077">
        <v>5</v>
      </c>
      <c r="F7" s="1077">
        <v>6</v>
      </c>
    </row>
    <row r="8" spans="1:12" ht="21">
      <c r="A8" s="1148">
        <v>43952</v>
      </c>
      <c r="B8" s="1148">
        <v>43982</v>
      </c>
      <c r="C8" s="1147">
        <f>IF(A8="","",B8-A8+1)</f>
        <v>31</v>
      </c>
      <c r="D8" s="1147">
        <f>IF(C8="","",730-C8)</f>
        <v>699</v>
      </c>
      <c r="E8" s="1148">
        <v>44196</v>
      </c>
      <c r="F8" s="1152"/>
    </row>
    <row r="9" spans="1:12" ht="21">
      <c r="A9" s="1148">
        <v>44013</v>
      </c>
      <c r="B9" s="1149">
        <v>44104</v>
      </c>
      <c r="C9" s="1147">
        <f t="shared" ref="C9:C38" si="0">IF(A9="","",B9-A9+1)</f>
        <v>92</v>
      </c>
      <c r="D9" s="1147">
        <f>IF(C9="","",D8-C9)</f>
        <v>607</v>
      </c>
      <c r="E9" s="1148">
        <v>44196</v>
      </c>
      <c r="F9" s="1152"/>
    </row>
    <row r="10" spans="1:12" ht="21">
      <c r="A10" s="1148">
        <v>44166</v>
      </c>
      <c r="B10" s="1148">
        <v>44196</v>
      </c>
      <c r="C10" s="1147">
        <f t="shared" si="0"/>
        <v>31</v>
      </c>
      <c r="D10" s="1147">
        <f t="shared" ref="D10:D38" si="1">IF(C10="","",D9-C10)</f>
        <v>576</v>
      </c>
      <c r="E10" s="1148">
        <v>44196</v>
      </c>
      <c r="F10" s="1152"/>
    </row>
    <row r="11" spans="1:12" ht="21">
      <c r="A11" s="1148"/>
      <c r="B11" s="1148"/>
      <c r="C11" s="1147" t="str">
        <f t="shared" si="0"/>
        <v/>
      </c>
      <c r="D11" s="1147" t="str">
        <f t="shared" si="1"/>
        <v/>
      </c>
      <c r="E11" s="1148"/>
      <c r="F11" s="1152"/>
    </row>
    <row r="12" spans="1:12" ht="21">
      <c r="A12" s="1148"/>
      <c r="B12" s="1148"/>
      <c r="C12" s="1147" t="str">
        <f t="shared" si="0"/>
        <v/>
      </c>
      <c r="D12" s="1147" t="str">
        <f t="shared" si="1"/>
        <v/>
      </c>
      <c r="E12" s="1148"/>
      <c r="F12" s="1152"/>
    </row>
    <row r="13" spans="1:12" ht="21">
      <c r="A13" s="1148"/>
      <c r="B13" s="1148"/>
      <c r="C13" s="1147" t="str">
        <f t="shared" si="0"/>
        <v/>
      </c>
      <c r="D13" s="1147" t="str">
        <f t="shared" si="1"/>
        <v/>
      </c>
      <c r="E13" s="1148"/>
      <c r="F13" s="1152"/>
    </row>
    <row r="14" spans="1:12" ht="21">
      <c r="A14" s="1148"/>
      <c r="B14" s="1148"/>
      <c r="C14" s="1147" t="str">
        <f t="shared" si="0"/>
        <v/>
      </c>
      <c r="D14" s="1147" t="str">
        <f t="shared" si="1"/>
        <v/>
      </c>
      <c r="E14" s="1148"/>
      <c r="F14" s="1152"/>
    </row>
    <row r="15" spans="1:12" ht="21">
      <c r="A15" s="1148"/>
      <c r="B15" s="1148"/>
      <c r="C15" s="1147" t="str">
        <f t="shared" si="0"/>
        <v/>
      </c>
      <c r="D15" s="1147" t="str">
        <f t="shared" si="1"/>
        <v/>
      </c>
      <c r="E15" s="1148"/>
      <c r="F15" s="1152"/>
    </row>
    <row r="16" spans="1:12" ht="21">
      <c r="A16" s="1148"/>
      <c r="B16" s="1148"/>
      <c r="C16" s="1147" t="str">
        <f t="shared" si="0"/>
        <v/>
      </c>
      <c r="D16" s="1147" t="str">
        <f t="shared" si="1"/>
        <v/>
      </c>
      <c r="E16" s="1148"/>
      <c r="F16" s="1152"/>
    </row>
    <row r="17" spans="1:6" ht="21">
      <c r="A17" s="1148"/>
      <c r="B17" s="1148"/>
      <c r="C17" s="1147" t="str">
        <f t="shared" si="0"/>
        <v/>
      </c>
      <c r="D17" s="1147" t="str">
        <f t="shared" si="1"/>
        <v/>
      </c>
      <c r="E17" s="1148"/>
      <c r="F17" s="1152"/>
    </row>
    <row r="18" spans="1:6" ht="21">
      <c r="A18" s="1148"/>
      <c r="B18" s="1148"/>
      <c r="C18" s="1147" t="str">
        <f t="shared" si="0"/>
        <v/>
      </c>
      <c r="D18" s="1147" t="str">
        <f t="shared" si="1"/>
        <v/>
      </c>
      <c r="E18" s="1148"/>
      <c r="F18" s="1152"/>
    </row>
    <row r="19" spans="1:6" ht="21">
      <c r="A19" s="1148"/>
      <c r="B19" s="1148"/>
      <c r="C19" s="1147" t="str">
        <f t="shared" si="0"/>
        <v/>
      </c>
      <c r="D19" s="1147" t="str">
        <f t="shared" si="1"/>
        <v/>
      </c>
      <c r="E19" s="1148"/>
      <c r="F19" s="1152"/>
    </row>
    <row r="20" spans="1:6" ht="21">
      <c r="A20" s="1148"/>
      <c r="B20" s="1148"/>
      <c r="C20" s="1147" t="str">
        <f t="shared" si="0"/>
        <v/>
      </c>
      <c r="D20" s="1147" t="str">
        <f t="shared" si="1"/>
        <v/>
      </c>
      <c r="E20" s="1148"/>
      <c r="F20" s="1152"/>
    </row>
    <row r="21" spans="1:6" ht="21">
      <c r="A21" s="1148"/>
      <c r="B21" s="1148"/>
      <c r="C21" s="1147" t="str">
        <f t="shared" si="0"/>
        <v/>
      </c>
      <c r="D21" s="1147" t="str">
        <f t="shared" si="1"/>
        <v/>
      </c>
      <c r="E21" s="1148"/>
      <c r="F21" s="1152"/>
    </row>
    <row r="22" spans="1:6" ht="21">
      <c r="A22" s="1148"/>
      <c r="B22" s="1148"/>
      <c r="C22" s="1147" t="str">
        <f t="shared" si="0"/>
        <v/>
      </c>
      <c r="D22" s="1147" t="str">
        <f t="shared" si="1"/>
        <v/>
      </c>
      <c r="E22" s="1148"/>
      <c r="F22" s="1152"/>
    </row>
    <row r="23" spans="1:6" ht="21">
      <c r="A23" s="1148"/>
      <c r="B23" s="1148"/>
      <c r="C23" s="1147" t="str">
        <f t="shared" si="0"/>
        <v/>
      </c>
      <c r="D23" s="1147" t="str">
        <f t="shared" si="1"/>
        <v/>
      </c>
      <c r="E23" s="1148"/>
      <c r="F23" s="1152"/>
    </row>
    <row r="24" spans="1:6" ht="21">
      <c r="A24" s="1148"/>
      <c r="B24" s="1148"/>
      <c r="C24" s="1147" t="str">
        <f t="shared" si="0"/>
        <v/>
      </c>
      <c r="D24" s="1147" t="str">
        <f t="shared" si="1"/>
        <v/>
      </c>
      <c r="E24" s="1148"/>
      <c r="F24" s="1152"/>
    </row>
    <row r="25" spans="1:6" ht="21">
      <c r="A25" s="1148"/>
      <c r="B25" s="1148"/>
      <c r="C25" s="1147" t="str">
        <f t="shared" si="0"/>
        <v/>
      </c>
      <c r="D25" s="1147" t="str">
        <f t="shared" si="1"/>
        <v/>
      </c>
      <c r="E25" s="1148"/>
      <c r="F25" s="1152"/>
    </row>
    <row r="26" spans="1:6" ht="21">
      <c r="A26" s="1148"/>
      <c r="B26" s="1148"/>
      <c r="C26" s="1147" t="str">
        <f t="shared" si="0"/>
        <v/>
      </c>
      <c r="D26" s="1147" t="str">
        <f t="shared" si="1"/>
        <v/>
      </c>
      <c r="E26" s="1148"/>
      <c r="F26" s="1152"/>
    </row>
    <row r="27" spans="1:6" ht="21">
      <c r="A27" s="1148"/>
      <c r="B27" s="1148"/>
      <c r="C27" s="1147" t="str">
        <f t="shared" si="0"/>
        <v/>
      </c>
      <c r="D27" s="1147" t="str">
        <f t="shared" si="1"/>
        <v/>
      </c>
      <c r="E27" s="1148"/>
      <c r="F27" s="1152"/>
    </row>
    <row r="28" spans="1:6" ht="21">
      <c r="A28" s="1148"/>
      <c r="B28" s="1148"/>
      <c r="C28" s="1147" t="str">
        <f t="shared" si="0"/>
        <v/>
      </c>
      <c r="D28" s="1147" t="str">
        <f t="shared" si="1"/>
        <v/>
      </c>
      <c r="E28" s="1148"/>
      <c r="F28" s="1152"/>
    </row>
    <row r="29" spans="1:6" ht="21">
      <c r="A29" s="1148"/>
      <c r="B29" s="1148"/>
      <c r="C29" s="1147" t="str">
        <f t="shared" si="0"/>
        <v/>
      </c>
      <c r="D29" s="1147" t="str">
        <f t="shared" si="1"/>
        <v/>
      </c>
      <c r="E29" s="1148"/>
      <c r="F29" s="1152"/>
    </row>
    <row r="30" spans="1:6" ht="21">
      <c r="A30" s="1148"/>
      <c r="B30" s="1148"/>
      <c r="C30" s="1147" t="str">
        <f t="shared" si="0"/>
        <v/>
      </c>
      <c r="D30" s="1147" t="str">
        <f t="shared" si="1"/>
        <v/>
      </c>
      <c r="E30" s="1148"/>
      <c r="F30" s="1152"/>
    </row>
    <row r="31" spans="1:6" ht="21">
      <c r="A31" s="1148"/>
      <c r="B31" s="1148"/>
      <c r="C31" s="1147" t="str">
        <f t="shared" si="0"/>
        <v/>
      </c>
      <c r="D31" s="1147" t="str">
        <f t="shared" si="1"/>
        <v/>
      </c>
      <c r="E31" s="1148"/>
      <c r="F31" s="1152"/>
    </row>
    <row r="32" spans="1:6" ht="21">
      <c r="A32" s="1148"/>
      <c r="B32" s="1148"/>
      <c r="C32" s="1147" t="str">
        <f t="shared" si="0"/>
        <v/>
      </c>
      <c r="D32" s="1147" t="str">
        <f t="shared" si="1"/>
        <v/>
      </c>
      <c r="E32" s="1148"/>
      <c r="F32" s="1152"/>
    </row>
    <row r="33" spans="1:6" ht="21">
      <c r="A33" s="1148"/>
      <c r="B33" s="1148"/>
      <c r="C33" s="1147" t="str">
        <f t="shared" si="0"/>
        <v/>
      </c>
      <c r="D33" s="1147" t="str">
        <f t="shared" si="1"/>
        <v/>
      </c>
      <c r="E33" s="1148"/>
      <c r="F33" s="1152"/>
    </row>
    <row r="34" spans="1:6" ht="21">
      <c r="A34" s="1148"/>
      <c r="B34" s="1148"/>
      <c r="C34" s="1147" t="str">
        <f t="shared" si="0"/>
        <v/>
      </c>
      <c r="D34" s="1147" t="str">
        <f t="shared" si="1"/>
        <v/>
      </c>
      <c r="E34" s="1148"/>
      <c r="F34" s="1152"/>
    </row>
    <row r="35" spans="1:6" ht="21">
      <c r="A35" s="1148"/>
      <c r="B35" s="1148"/>
      <c r="C35" s="1147" t="str">
        <f t="shared" si="0"/>
        <v/>
      </c>
      <c r="D35" s="1147" t="str">
        <f t="shared" si="1"/>
        <v/>
      </c>
      <c r="E35" s="1148"/>
      <c r="F35" s="1152"/>
    </row>
    <row r="36" spans="1:6" ht="21">
      <c r="A36" s="1148"/>
      <c r="B36" s="1148"/>
      <c r="C36" s="1147" t="str">
        <f t="shared" si="0"/>
        <v/>
      </c>
      <c r="D36" s="1147" t="str">
        <f t="shared" si="1"/>
        <v/>
      </c>
      <c r="E36" s="1148"/>
      <c r="F36" s="1152"/>
    </row>
    <row r="37" spans="1:6" ht="21">
      <c r="A37" s="1148"/>
      <c r="B37" s="1148"/>
      <c r="C37" s="1147" t="str">
        <f t="shared" si="0"/>
        <v/>
      </c>
      <c r="D37" s="1147" t="str">
        <f t="shared" si="1"/>
        <v/>
      </c>
      <c r="E37" s="1148"/>
      <c r="F37" s="1152"/>
    </row>
    <row r="38" spans="1:6" ht="21">
      <c r="A38" s="1148"/>
      <c r="B38" s="1148"/>
      <c r="C38" s="1147" t="str">
        <f t="shared" si="0"/>
        <v/>
      </c>
      <c r="D38" s="1147" t="str">
        <f t="shared" si="1"/>
        <v/>
      </c>
      <c r="E38" s="1148"/>
      <c r="F38" s="1152"/>
    </row>
    <row r="39" spans="1:6" ht="18">
      <c r="A39" s="1078"/>
      <c r="B39" s="1078"/>
      <c r="C39" s="1078"/>
      <c r="D39" s="1078"/>
      <c r="E39" s="1078"/>
      <c r="F39" s="1078"/>
    </row>
    <row r="40" spans="1:6" ht="18">
      <c r="A40" s="1078"/>
      <c r="B40" s="1078"/>
      <c r="C40" s="1078"/>
      <c r="D40" s="1078"/>
      <c r="E40" s="1078"/>
      <c r="F40" s="1078"/>
    </row>
    <row r="41" spans="1:6" ht="18">
      <c r="A41" s="1078"/>
      <c r="B41" s="1078"/>
      <c r="C41" s="1078"/>
      <c r="D41" s="1078"/>
      <c r="E41" s="1078"/>
      <c r="F41" s="1078"/>
    </row>
    <row r="42" spans="1:6" ht="18">
      <c r="A42" s="1078"/>
      <c r="B42" s="1078"/>
      <c r="C42" s="1078"/>
      <c r="D42" s="1078"/>
      <c r="E42" s="1078"/>
      <c r="F42" s="1078"/>
    </row>
    <row r="43" spans="1:6" ht="18">
      <c r="A43" s="1078"/>
      <c r="B43" s="1078"/>
      <c r="C43" s="1078"/>
      <c r="D43" s="1078"/>
      <c r="E43" s="1078"/>
      <c r="F43" s="1078"/>
    </row>
    <row r="44" spans="1:6" ht="18">
      <c r="A44" s="1078"/>
      <c r="B44" s="1078"/>
      <c r="C44" s="1078"/>
      <c r="D44" s="1078"/>
      <c r="E44" s="1078"/>
      <c r="F44" s="1078"/>
    </row>
    <row r="45" spans="1:6" ht="18">
      <c r="A45" s="1078"/>
      <c r="B45" s="1078"/>
      <c r="C45" s="1078"/>
      <c r="D45" s="1078"/>
      <c r="E45" s="1078"/>
      <c r="F45" s="1078"/>
    </row>
  </sheetData>
  <sheetProtection password="87C9" sheet="1" objects="1" scenarios="1"/>
  <protectedRanges>
    <protectedRange sqref="K3:K4" name="Range3"/>
    <protectedRange sqref="A8:B38" name="Range5"/>
    <protectedRange sqref="E8:F38" name="Range6"/>
  </protectedRanges>
  <mergeCells count="11">
    <mergeCell ref="J1:L2"/>
    <mergeCell ref="K3:K4"/>
    <mergeCell ref="C2:D2"/>
    <mergeCell ref="F5:F6"/>
    <mergeCell ref="A1:F1"/>
    <mergeCell ref="E4:F4"/>
    <mergeCell ref="A2:B2"/>
    <mergeCell ref="B3:D3"/>
    <mergeCell ref="A5:C5"/>
    <mergeCell ref="A4:C4"/>
    <mergeCell ref="D5:E5"/>
  </mergeCells>
  <pageMargins left="0.7" right="0.25" top="0.48" bottom="0.22" header="0.3" footer="0.18"/>
  <pageSetup paperSize="9" orientation="portrait" blackAndWhite="1" verticalDpi="0" r:id="rId1"/>
  <drawing r:id="rId2"/>
</worksheet>
</file>

<file path=xl/worksheets/sheet110.xml><?xml version="1.0" encoding="utf-8"?>
<worksheet xmlns="http://schemas.openxmlformats.org/spreadsheetml/2006/main" xmlns:r="http://schemas.openxmlformats.org/officeDocument/2006/relationships">
  <sheetPr codeName="Sheet112"/>
  <dimension ref="A1:G11"/>
  <sheetViews>
    <sheetView showGridLines="0" showRowColHeaders="0" zoomScale="116" zoomScaleNormal="116" workbookViewId="0">
      <selection sqref="A1:C1"/>
    </sheetView>
  </sheetViews>
  <sheetFormatPr defaultRowHeight="14.4"/>
  <cols>
    <col min="2" max="2" width="115.33203125" customWidth="1"/>
    <col min="3" max="3" width="31" customWidth="1"/>
  </cols>
  <sheetData>
    <row r="1" spans="1:7" ht="48" customHeight="1" thickBot="1">
      <c r="A1" s="1847" t="s">
        <v>2647</v>
      </c>
      <c r="B1" s="1847"/>
      <c r="C1" s="1847"/>
    </row>
    <row r="2" spans="1:7" ht="33" customHeight="1" thickBot="1">
      <c r="A2" s="1848" t="s">
        <v>878</v>
      </c>
      <c r="B2" s="1848"/>
      <c r="C2" s="1848"/>
    </row>
    <row r="3" spans="1:7" ht="23.4" thickBot="1">
      <c r="A3" s="1155" t="s">
        <v>335</v>
      </c>
      <c r="B3" s="1155" t="s">
        <v>879</v>
      </c>
      <c r="C3" s="1155" t="s">
        <v>1527</v>
      </c>
    </row>
    <row r="4" spans="1:7" ht="31.2" thickBot="1">
      <c r="A4" s="1163">
        <f>IF(B4="","",1)</f>
        <v>1</v>
      </c>
      <c r="B4" s="1157" t="s">
        <v>2601</v>
      </c>
      <c r="C4" s="1164"/>
    </row>
    <row r="5" spans="1:7" ht="31.2" thickBot="1">
      <c r="A5" s="1163">
        <f>IF(B5="","",A4+1)</f>
        <v>2</v>
      </c>
      <c r="B5" s="1157" t="s">
        <v>2602</v>
      </c>
      <c r="C5" s="1164"/>
    </row>
    <row r="6" spans="1:7" ht="31.2" thickBot="1">
      <c r="A6" s="1163">
        <f t="shared" ref="A6:A11" si="0">IF(B6="","",A5+1)</f>
        <v>3</v>
      </c>
      <c r="B6" s="1157" t="s">
        <v>2603</v>
      </c>
      <c r="C6" s="1164"/>
    </row>
    <row r="7" spans="1:7" ht="31.2" thickBot="1">
      <c r="A7" s="1163">
        <f t="shared" si="0"/>
        <v>4</v>
      </c>
      <c r="B7" s="1157" t="s">
        <v>2604</v>
      </c>
      <c r="C7" s="1164"/>
    </row>
    <row r="8" spans="1:7" ht="31.2" thickBot="1">
      <c r="A8" s="1163">
        <f t="shared" si="0"/>
        <v>5</v>
      </c>
      <c r="B8" s="1157" t="s">
        <v>2874</v>
      </c>
      <c r="C8" s="1164"/>
    </row>
    <row r="9" spans="1:7" ht="31.2" thickBot="1">
      <c r="A9" s="1163">
        <f t="shared" si="0"/>
        <v>6</v>
      </c>
      <c r="B9" s="1157" t="s">
        <v>2605</v>
      </c>
      <c r="C9" s="1164"/>
      <c r="D9" s="305"/>
      <c r="E9" s="305"/>
      <c r="F9" s="305"/>
      <c r="G9" s="305"/>
    </row>
    <row r="10" spans="1:7" ht="31.2" thickBot="1">
      <c r="A10" s="1163">
        <f t="shared" si="0"/>
        <v>7</v>
      </c>
      <c r="B10" s="1157" t="s">
        <v>2606</v>
      </c>
      <c r="C10" s="1164"/>
      <c r="D10" s="305"/>
      <c r="E10" s="305"/>
      <c r="F10" s="305"/>
      <c r="G10" s="305"/>
    </row>
    <row r="11" spans="1:7" ht="31.2" thickBot="1">
      <c r="A11" s="1163" t="str">
        <f t="shared" si="0"/>
        <v/>
      </c>
      <c r="B11" s="1157"/>
      <c r="C11" s="1164"/>
    </row>
  </sheetData>
  <sheetProtection password="87C9" sheet="1" objects="1" scenarios="1" selectLockedCells="1"/>
  <mergeCells count="2">
    <mergeCell ref="A1:C1"/>
    <mergeCell ref="A2:C2"/>
  </mergeCells>
  <pageMargins left="0.7" right="0.7" top="0.75" bottom="0.75" header="0.3" footer="0.3"/>
  <drawing r:id="rId1"/>
  <legacyDrawing r:id="rId2"/>
</worksheet>
</file>

<file path=xl/worksheets/sheet111.xml><?xml version="1.0" encoding="utf-8"?>
<worksheet xmlns="http://schemas.openxmlformats.org/spreadsheetml/2006/main" xmlns:r="http://schemas.openxmlformats.org/officeDocument/2006/relationships">
  <sheetPr codeName="Sheet113">
    <pageSetUpPr fitToPage="1"/>
  </sheetPr>
  <dimension ref="A1:K15"/>
  <sheetViews>
    <sheetView showGridLines="0" showRowColHeaders="0" workbookViewId="0">
      <selection activeCell="L5" sqref="L5"/>
    </sheetView>
  </sheetViews>
  <sheetFormatPr defaultRowHeight="14.4"/>
  <cols>
    <col min="1" max="1" width="6.6640625" customWidth="1"/>
    <col min="2" max="2" width="25.6640625" customWidth="1"/>
    <col min="3" max="3" width="21" customWidth="1"/>
    <col min="4" max="4" width="17.6640625" customWidth="1"/>
    <col min="5" max="5" width="11.88671875" customWidth="1"/>
    <col min="6" max="7" width="13.88671875" customWidth="1"/>
    <col min="8" max="8" width="15.109375" customWidth="1"/>
    <col min="9" max="9" width="15.5546875" customWidth="1"/>
    <col min="10" max="10" width="12" customWidth="1"/>
    <col min="11" max="11" width="11.88671875" customWidth="1"/>
  </cols>
  <sheetData>
    <row r="1" spans="1:11" ht="25.2">
      <c r="A1" s="2601" t="s">
        <v>2608</v>
      </c>
      <c r="B1" s="2601"/>
      <c r="C1" s="2601"/>
      <c r="D1" s="2601"/>
      <c r="E1" s="2601"/>
      <c r="F1" s="2601"/>
      <c r="G1" s="2601"/>
      <c r="H1" s="2601"/>
      <c r="I1" s="2601"/>
      <c r="J1" s="2601"/>
      <c r="K1" s="2601"/>
    </row>
    <row r="2" spans="1:11" ht="21">
      <c r="A2" s="2602" t="s">
        <v>2661</v>
      </c>
      <c r="B2" s="2602"/>
      <c r="C2" s="2602"/>
      <c r="D2" s="2602"/>
      <c r="E2" s="2602"/>
      <c r="F2" s="2602"/>
      <c r="G2" s="2602"/>
      <c r="H2" s="2602"/>
      <c r="I2" s="2602"/>
      <c r="J2" s="2602"/>
      <c r="K2" s="2602"/>
    </row>
    <row r="3" spans="1:11" ht="126">
      <c r="A3" s="1064" t="s">
        <v>794</v>
      </c>
      <c r="B3" s="1064" t="s">
        <v>2609</v>
      </c>
      <c r="C3" s="1064" t="s">
        <v>2610</v>
      </c>
      <c r="D3" s="1064" t="s">
        <v>2611</v>
      </c>
      <c r="E3" s="1064" t="s">
        <v>2612</v>
      </c>
      <c r="F3" s="1064" t="s">
        <v>2613</v>
      </c>
      <c r="G3" s="1064" t="s">
        <v>2614</v>
      </c>
      <c r="H3" s="1064" t="s">
        <v>2615</v>
      </c>
      <c r="I3" s="1064" t="s">
        <v>2616</v>
      </c>
      <c r="J3" s="1064" t="s">
        <v>2617</v>
      </c>
      <c r="K3" s="1064" t="s">
        <v>2618</v>
      </c>
    </row>
    <row r="4" spans="1:11" ht="22.5" customHeight="1">
      <c r="A4" s="2603">
        <v>1</v>
      </c>
      <c r="B4" s="1045" t="s">
        <v>1991</v>
      </c>
      <c r="C4" s="1045" t="s">
        <v>2622</v>
      </c>
      <c r="D4" s="2604" t="s">
        <v>2268</v>
      </c>
      <c r="E4" s="2604" t="s">
        <v>2619</v>
      </c>
      <c r="F4" s="2604" t="s">
        <v>1404</v>
      </c>
      <c r="G4" s="2604" t="s">
        <v>2620</v>
      </c>
      <c r="H4" s="2604" t="s">
        <v>2620</v>
      </c>
      <c r="I4" s="2599"/>
      <c r="J4" s="2600"/>
      <c r="K4" s="2599"/>
    </row>
    <row r="5" spans="1:11" ht="35.25" customHeight="1">
      <c r="A5" s="2603"/>
      <c r="B5" s="1044" t="s">
        <v>2597</v>
      </c>
      <c r="C5" s="1045" t="s">
        <v>2595</v>
      </c>
      <c r="D5" s="2604"/>
      <c r="E5" s="2604"/>
      <c r="F5" s="2604"/>
      <c r="G5" s="2604"/>
      <c r="H5" s="2604"/>
      <c r="I5" s="2599"/>
      <c r="J5" s="2600"/>
      <c r="K5" s="2599"/>
    </row>
    <row r="6" spans="1:11" ht="26.25" customHeight="1">
      <c r="A6" s="2603"/>
      <c r="B6" s="1045" t="s">
        <v>2621</v>
      </c>
      <c r="C6" s="1045" t="s">
        <v>2623</v>
      </c>
      <c r="D6" s="2604"/>
      <c r="E6" s="2604"/>
      <c r="F6" s="2604"/>
      <c r="G6" s="2604"/>
      <c r="H6" s="2604"/>
      <c r="I6" s="2599"/>
      <c r="J6" s="2600"/>
      <c r="K6" s="2599"/>
    </row>
    <row r="7" spans="1:11" ht="18">
      <c r="A7" s="2603"/>
      <c r="B7" s="1045"/>
      <c r="C7" s="1065" t="s">
        <v>2624</v>
      </c>
      <c r="D7" s="2604"/>
      <c r="E7" s="2604"/>
      <c r="F7" s="2604"/>
      <c r="G7" s="2604"/>
      <c r="H7" s="2604"/>
      <c r="I7" s="2599"/>
      <c r="J7" s="2600"/>
      <c r="K7" s="2599"/>
    </row>
    <row r="8" spans="1:11" ht="18">
      <c r="A8" s="220"/>
      <c r="B8" s="220"/>
      <c r="C8" s="220"/>
      <c r="D8" s="220"/>
      <c r="E8" s="220"/>
      <c r="F8" s="220"/>
      <c r="G8" s="220"/>
      <c r="H8" s="220"/>
      <c r="I8" s="220"/>
      <c r="J8" s="220"/>
      <c r="K8" s="220"/>
    </row>
    <row r="9" spans="1:11" ht="18">
      <c r="A9" s="220"/>
      <c r="B9" s="220"/>
      <c r="C9" s="220"/>
      <c r="D9" s="220"/>
      <c r="E9" s="220"/>
      <c r="F9" s="220"/>
      <c r="G9" s="220"/>
      <c r="H9" s="220"/>
      <c r="I9" s="220"/>
      <c r="J9" s="220"/>
      <c r="K9" s="220"/>
    </row>
    <row r="10" spans="1:11" ht="18">
      <c r="A10" s="220"/>
      <c r="B10" s="220"/>
      <c r="C10" s="220"/>
      <c r="D10" s="220"/>
      <c r="E10" s="220"/>
      <c r="F10" s="220"/>
      <c r="G10" s="220"/>
      <c r="H10" s="220"/>
      <c r="I10" s="220"/>
      <c r="J10" s="220"/>
      <c r="K10" s="220"/>
    </row>
    <row r="11" spans="1:11" ht="18">
      <c r="A11" s="220"/>
      <c r="B11" s="220"/>
      <c r="C11" s="220"/>
      <c r="D11" s="220"/>
      <c r="E11" s="220"/>
      <c r="F11" s="220"/>
      <c r="G11" s="220"/>
      <c r="H11" s="220"/>
      <c r="I11" s="220"/>
      <c r="J11" s="220"/>
      <c r="K11" s="220"/>
    </row>
    <row r="12" spans="1:11" ht="18">
      <c r="A12" s="220"/>
      <c r="B12" s="220"/>
      <c r="C12" s="220"/>
      <c r="D12" s="220"/>
      <c r="E12" s="220"/>
      <c r="F12" s="220"/>
      <c r="G12" s="220"/>
      <c r="H12" s="220"/>
      <c r="I12" s="220"/>
      <c r="J12" s="220"/>
      <c r="K12" s="220"/>
    </row>
    <row r="13" spans="1:11" ht="18">
      <c r="A13" s="220"/>
      <c r="B13" s="220"/>
      <c r="C13" s="220"/>
      <c r="D13" s="220"/>
      <c r="E13" s="220"/>
      <c r="F13" s="220"/>
      <c r="G13" s="220"/>
      <c r="H13" s="220"/>
      <c r="I13" s="220"/>
      <c r="J13" s="220"/>
      <c r="K13" s="220"/>
    </row>
    <row r="14" spans="1:11" ht="18">
      <c r="A14" s="220"/>
      <c r="B14" s="220"/>
      <c r="C14" s="220"/>
      <c r="D14" s="220"/>
      <c r="E14" s="220"/>
      <c r="F14" s="220"/>
      <c r="G14" s="220"/>
      <c r="H14" s="220"/>
      <c r="I14" s="220"/>
      <c r="J14" s="220"/>
      <c r="K14" s="220"/>
    </row>
    <row r="15" spans="1:11" ht="18">
      <c r="A15" s="220"/>
      <c r="B15" s="220"/>
      <c r="C15" s="220"/>
      <c r="D15" s="220"/>
      <c r="E15" s="220"/>
      <c r="F15" s="220"/>
      <c r="G15" s="220"/>
      <c r="H15" s="220"/>
      <c r="I15" s="220"/>
      <c r="J15" s="220"/>
      <c r="K15" s="220"/>
    </row>
  </sheetData>
  <sheetProtection password="87C9" sheet="1" objects="1" scenarios="1"/>
  <protectedRanges>
    <protectedRange sqref="B4:K7" name="Range2"/>
    <protectedRange sqref="A1:K1" name="Range1"/>
  </protectedRanges>
  <mergeCells count="11">
    <mergeCell ref="K4:K7"/>
    <mergeCell ref="J4:J7"/>
    <mergeCell ref="A1:K1"/>
    <mergeCell ref="A2:K2"/>
    <mergeCell ref="A4:A7"/>
    <mergeCell ref="D4:D7"/>
    <mergeCell ref="E4:E7"/>
    <mergeCell ref="F4:F7"/>
    <mergeCell ref="G4:G7"/>
    <mergeCell ref="H4:H7"/>
    <mergeCell ref="I4:I7"/>
  </mergeCells>
  <pageMargins left="0.17" right="0.17" top="0.59" bottom="0.75" header="0.3" footer="0.3"/>
  <pageSetup paperSize="9" scale="87" orientation="landscape" blackAndWhite="1" verticalDpi="0" r:id="rId1"/>
  <drawing r:id="rId2"/>
</worksheet>
</file>

<file path=xl/worksheets/sheet112.xml><?xml version="1.0" encoding="utf-8"?>
<worksheet xmlns="http://schemas.openxmlformats.org/spreadsheetml/2006/main" xmlns:r="http://schemas.openxmlformats.org/officeDocument/2006/relationships">
  <sheetPr codeName="Sheet114"/>
  <dimension ref="A1:M36"/>
  <sheetViews>
    <sheetView showGridLines="0" showRowColHeaders="0" workbookViewId="0">
      <selection activeCell="I7" sqref="I7"/>
    </sheetView>
  </sheetViews>
  <sheetFormatPr defaultRowHeight="14.4"/>
  <cols>
    <col min="1" max="1" width="11" customWidth="1"/>
    <col min="10" max="10" width="12" customWidth="1"/>
  </cols>
  <sheetData>
    <row r="1" spans="1:13" ht="25.2">
      <c r="A1" s="2081" t="str">
        <f>Master!G2&amp;Master!H2</f>
        <v>कार्यालय&amp;राजकीय उच्च माध्यमिक विद्यालय ]चौगाई]टोंक</v>
      </c>
      <c r="B1" s="2081"/>
      <c r="C1" s="2081"/>
      <c r="D1" s="2081"/>
      <c r="E1" s="2081"/>
      <c r="F1" s="2081"/>
      <c r="G1" s="2081"/>
      <c r="H1" s="2081"/>
      <c r="I1" s="2081"/>
      <c r="J1" s="2081"/>
      <c r="K1" s="91"/>
      <c r="L1" s="91"/>
      <c r="M1" s="91"/>
    </row>
    <row r="2" spans="1:13" ht="18">
      <c r="A2" s="1067" t="s">
        <v>283</v>
      </c>
      <c r="B2" s="2065" t="str">
        <f>Master!H3&amp;Master!I3&amp;Master!J3&amp;Master!E3&amp;"/"</f>
        <v>राउमावि/चौगाई/संस्था/2021-22/</v>
      </c>
      <c r="C2" s="2065"/>
      <c r="D2" s="2065"/>
      <c r="E2" s="2065"/>
      <c r="F2" s="228"/>
      <c r="G2" s="228"/>
      <c r="H2" s="228"/>
      <c r="I2" s="1067" t="s">
        <v>226</v>
      </c>
      <c r="J2" s="1094">
        <f ca="1">TODAY()</f>
        <v>44369</v>
      </c>
      <c r="K2" s="91"/>
      <c r="L2" s="91"/>
      <c r="M2" s="91"/>
    </row>
    <row r="3" spans="1:13" ht="29.25" customHeight="1">
      <c r="A3" s="1095" t="s">
        <v>642</v>
      </c>
      <c r="B3" s="1096"/>
      <c r="C3" s="1096"/>
      <c r="D3" s="1096"/>
      <c r="E3" s="1096"/>
      <c r="F3" s="1096"/>
      <c r="G3" s="472"/>
      <c r="H3" s="472"/>
      <c r="I3" s="472"/>
      <c r="J3" s="472"/>
      <c r="K3" s="91"/>
      <c r="L3" s="91"/>
      <c r="M3" s="91"/>
    </row>
    <row r="4" spans="1:13" ht="18">
      <c r="A4" s="228"/>
      <c r="B4" s="1755" t="s">
        <v>2638</v>
      </c>
      <c r="C4" s="1755"/>
      <c r="D4" s="1755"/>
      <c r="E4" s="1755"/>
      <c r="F4" s="1755"/>
      <c r="G4" s="228"/>
      <c r="H4" s="228"/>
      <c r="I4" s="228"/>
      <c r="J4" s="228"/>
      <c r="K4" s="91"/>
      <c r="L4" s="91"/>
      <c r="M4" s="91"/>
    </row>
    <row r="5" spans="1:13" ht="18">
      <c r="A5" s="228"/>
      <c r="B5" s="2361" t="s">
        <v>2639</v>
      </c>
      <c r="C5" s="2361"/>
      <c r="D5" s="2361"/>
      <c r="E5" s="2361"/>
      <c r="F5" s="2361"/>
      <c r="G5" s="228"/>
      <c r="H5" s="228"/>
      <c r="I5" s="228"/>
      <c r="J5" s="228"/>
      <c r="K5" s="91"/>
      <c r="L5" s="91"/>
      <c r="M5" s="91"/>
    </row>
    <row r="6" spans="1:13" ht="18">
      <c r="A6" s="228"/>
      <c r="B6" s="2361"/>
      <c r="C6" s="2361"/>
      <c r="D6" s="2361"/>
      <c r="E6" s="2361"/>
      <c r="F6" s="2361"/>
      <c r="G6" s="228"/>
      <c r="H6" s="228"/>
      <c r="I6" s="228"/>
      <c r="J6" s="228"/>
      <c r="K6" s="91"/>
      <c r="L6" s="91"/>
      <c r="M6" s="91"/>
    </row>
    <row r="7" spans="1:13" ht="15.75" customHeight="1">
      <c r="A7" s="228"/>
      <c r="B7" s="228"/>
      <c r="C7" s="228"/>
      <c r="D7" s="228"/>
      <c r="E7" s="228"/>
      <c r="F7" s="228"/>
      <c r="G7" s="228"/>
      <c r="H7" s="228"/>
      <c r="I7" s="228"/>
      <c r="J7" s="228"/>
      <c r="K7" s="91"/>
      <c r="L7" s="91"/>
      <c r="M7" s="91"/>
    </row>
    <row r="8" spans="1:13" ht="18">
      <c r="A8" s="228" t="s">
        <v>1169</v>
      </c>
      <c r="B8" s="1751" t="s">
        <v>2660</v>
      </c>
      <c r="C8" s="1751"/>
      <c r="D8" s="1751"/>
      <c r="E8" s="1751"/>
      <c r="F8" s="1751"/>
      <c r="G8" s="1751"/>
      <c r="H8" s="1751"/>
      <c r="I8" s="1751"/>
      <c r="J8" s="1751"/>
      <c r="K8" s="91"/>
      <c r="L8" s="91"/>
      <c r="M8" s="91"/>
    </row>
    <row r="9" spans="1:13" ht="18">
      <c r="A9" s="228"/>
      <c r="B9" s="1632"/>
      <c r="C9" s="1632"/>
      <c r="D9" s="1632"/>
      <c r="E9" s="1632"/>
      <c r="F9" s="1632"/>
      <c r="G9" s="1632"/>
      <c r="H9" s="1632"/>
      <c r="I9" s="1632"/>
      <c r="J9" s="1632"/>
      <c r="K9" s="91"/>
      <c r="L9" s="91"/>
      <c r="M9" s="91"/>
    </row>
    <row r="10" spans="1:13" ht="18">
      <c r="A10" s="1632" t="s">
        <v>645</v>
      </c>
      <c r="B10" s="1632"/>
      <c r="C10" s="228"/>
      <c r="D10" s="228"/>
      <c r="E10" s="228"/>
      <c r="F10" s="228"/>
      <c r="G10" s="228"/>
      <c r="H10" s="228"/>
      <c r="I10" s="228"/>
      <c r="J10" s="228"/>
      <c r="K10" s="91"/>
      <c r="L10" s="91"/>
      <c r="M10" s="91"/>
    </row>
    <row r="11" spans="1:13" ht="18">
      <c r="A11" s="228"/>
      <c r="B11" s="1632" t="s">
        <v>2640</v>
      </c>
      <c r="C11" s="1632"/>
      <c r="D11" s="1632"/>
      <c r="E11" s="1632"/>
      <c r="F11" s="1632"/>
      <c r="G11" s="1632"/>
      <c r="H11" s="1632"/>
      <c r="I11" s="1632"/>
      <c r="J11" s="1632"/>
      <c r="K11" s="91"/>
      <c r="L11" s="91"/>
      <c r="M11" s="91"/>
    </row>
    <row r="12" spans="1:13" ht="18">
      <c r="A12" s="228" t="s">
        <v>1299</v>
      </c>
      <c r="B12" s="2361" t="s">
        <v>244</v>
      </c>
      <c r="C12" s="2361"/>
      <c r="D12" s="2361"/>
      <c r="E12" s="1068" t="s">
        <v>2135</v>
      </c>
      <c r="F12" s="2605" t="s">
        <v>93</v>
      </c>
      <c r="G12" s="2605"/>
      <c r="H12" s="2605"/>
      <c r="I12" s="1751" t="s">
        <v>609</v>
      </c>
      <c r="J12" s="1751"/>
      <c r="K12" s="91"/>
      <c r="L12" s="91"/>
      <c r="M12" s="91"/>
    </row>
    <row r="13" spans="1:13" ht="18">
      <c r="A13" s="2605" t="s">
        <v>831</v>
      </c>
      <c r="B13" s="2605"/>
      <c r="C13" s="1751" t="s">
        <v>2641</v>
      </c>
      <c r="D13" s="1751"/>
      <c r="E13" s="1751"/>
      <c r="F13" s="1751"/>
      <c r="G13" s="1751"/>
      <c r="H13" s="1751"/>
      <c r="I13" s="1751"/>
      <c r="J13" s="1751"/>
      <c r="K13" s="91"/>
      <c r="L13" s="91"/>
      <c r="M13" s="91"/>
    </row>
    <row r="14" spans="1:13" ht="18">
      <c r="A14" s="228"/>
      <c r="B14" s="1632" t="s">
        <v>2642</v>
      </c>
      <c r="C14" s="1632"/>
      <c r="D14" s="1632"/>
      <c r="E14" s="1632"/>
      <c r="F14" s="1632"/>
      <c r="G14" s="1632"/>
      <c r="H14" s="1632"/>
      <c r="I14" s="1632"/>
      <c r="J14" s="1632"/>
      <c r="K14" s="91"/>
      <c r="L14" s="91"/>
      <c r="M14" s="91"/>
    </row>
    <row r="15" spans="1:13" ht="18">
      <c r="A15" s="1632" t="s">
        <v>2643</v>
      </c>
      <c r="B15" s="1632"/>
      <c r="C15" s="1632"/>
      <c r="D15" s="1632"/>
      <c r="E15" s="2361" t="s">
        <v>237</v>
      </c>
      <c r="F15" s="2361"/>
      <c r="G15" s="2361"/>
      <c r="H15" s="1755" t="s">
        <v>2645</v>
      </c>
      <c r="I15" s="1755"/>
      <c r="J15" s="1755"/>
      <c r="K15" s="91"/>
      <c r="L15" s="91"/>
      <c r="M15" s="91"/>
    </row>
    <row r="16" spans="1:13" ht="18">
      <c r="A16" s="1632" t="s">
        <v>2644</v>
      </c>
      <c r="B16" s="1632"/>
      <c r="C16" s="1632"/>
      <c r="D16" s="1632"/>
      <c r="E16" s="1632"/>
      <c r="F16" s="228"/>
      <c r="G16" s="228"/>
      <c r="H16" s="228"/>
      <c r="I16" s="228"/>
      <c r="J16" s="228"/>
      <c r="K16" s="91"/>
      <c r="L16" s="91"/>
      <c r="M16" s="91"/>
    </row>
    <row r="17" spans="1:13" ht="18">
      <c r="A17" s="228"/>
      <c r="B17" s="228"/>
      <c r="C17" s="228"/>
      <c r="D17" s="228"/>
      <c r="E17" s="228"/>
      <c r="F17" s="228"/>
      <c r="G17" s="228"/>
      <c r="H17" s="228"/>
      <c r="I17" s="228"/>
      <c r="J17" s="228"/>
      <c r="K17" s="91"/>
      <c r="L17" s="91"/>
      <c r="M17" s="91"/>
    </row>
    <row r="18" spans="1:13" ht="18">
      <c r="A18" s="228"/>
      <c r="B18" s="228"/>
      <c r="C18" s="228"/>
      <c r="D18" s="228"/>
      <c r="E18" s="228"/>
      <c r="F18" s="228"/>
      <c r="G18" s="1754" t="str">
        <f>Master!B2</f>
        <v>प्रधानाचार्य</v>
      </c>
      <c r="H18" s="1754"/>
      <c r="I18" s="1754"/>
      <c r="J18" s="1754"/>
      <c r="K18" s="91"/>
      <c r="L18" s="91"/>
      <c r="M18" s="91"/>
    </row>
    <row r="19" spans="1:13" ht="18">
      <c r="A19" s="228"/>
      <c r="B19" s="228"/>
      <c r="C19" s="228"/>
      <c r="D19" s="228"/>
      <c r="E19" s="228"/>
      <c r="F19" s="228"/>
      <c r="G19" s="1754" t="str">
        <f>Master!B3</f>
        <v xml:space="preserve">राजकीय उच्च माध्यमिक विद्यालय </v>
      </c>
      <c r="H19" s="1754"/>
      <c r="I19" s="1754"/>
      <c r="J19" s="1754"/>
      <c r="K19" s="91"/>
      <c r="L19" s="91"/>
      <c r="M19" s="91"/>
    </row>
    <row r="20" spans="1:13" ht="18">
      <c r="A20" s="228"/>
      <c r="B20" s="228"/>
      <c r="C20" s="228"/>
      <c r="D20" s="228"/>
      <c r="E20" s="228"/>
      <c r="F20" s="228"/>
      <c r="G20" s="1754" t="str">
        <f>Master!B4</f>
        <v>चौगाई]टोंक</v>
      </c>
      <c r="H20" s="1754"/>
      <c r="I20" s="1754"/>
      <c r="J20" s="1754"/>
      <c r="K20" s="91"/>
      <c r="L20" s="91"/>
      <c r="M20" s="91"/>
    </row>
    <row r="21" spans="1:13" ht="18">
      <c r="A21" s="228"/>
      <c r="B21" s="228"/>
      <c r="C21" s="228"/>
      <c r="D21" s="228"/>
      <c r="E21" s="228"/>
      <c r="F21" s="228"/>
      <c r="G21" s="228"/>
      <c r="H21" s="228"/>
      <c r="I21" s="228"/>
      <c r="J21" s="228"/>
      <c r="K21" s="91"/>
      <c r="L21" s="91"/>
      <c r="M21" s="91"/>
    </row>
    <row r="22" spans="1:13" ht="18">
      <c r="A22" s="228"/>
      <c r="B22" s="228"/>
      <c r="C22" s="228"/>
      <c r="D22" s="228"/>
      <c r="E22" s="228"/>
      <c r="F22" s="228"/>
      <c r="G22" s="228"/>
      <c r="H22" s="228"/>
      <c r="I22" s="228"/>
      <c r="J22" s="228"/>
      <c r="K22" s="91"/>
      <c r="L22" s="91"/>
      <c r="M22" s="91"/>
    </row>
    <row r="23" spans="1:13" ht="18">
      <c r="A23" s="91"/>
      <c r="B23" s="91"/>
      <c r="C23" s="91"/>
      <c r="D23" s="91"/>
      <c r="E23" s="91"/>
      <c r="F23" s="91"/>
      <c r="G23" s="91"/>
      <c r="H23" s="91"/>
      <c r="I23" s="91"/>
      <c r="J23" s="91"/>
      <c r="K23" s="91"/>
      <c r="L23" s="91"/>
      <c r="M23" s="91"/>
    </row>
    <row r="24" spans="1:13" ht="18">
      <c r="A24" s="91"/>
      <c r="B24" s="91"/>
      <c r="C24" s="91"/>
      <c r="D24" s="91"/>
      <c r="E24" s="91"/>
      <c r="F24" s="91"/>
      <c r="G24" s="91"/>
      <c r="H24" s="91"/>
      <c r="I24" s="91"/>
      <c r="J24" s="91"/>
      <c r="K24" s="91"/>
      <c r="L24" s="91"/>
      <c r="M24" s="91"/>
    </row>
    <row r="25" spans="1:13" ht="18">
      <c r="A25" s="91"/>
      <c r="B25" s="91"/>
      <c r="C25" s="91"/>
      <c r="D25" s="91"/>
      <c r="E25" s="91"/>
      <c r="F25" s="91"/>
      <c r="G25" s="91"/>
      <c r="H25" s="91"/>
      <c r="I25" s="91"/>
      <c r="J25" s="91"/>
      <c r="K25" s="91"/>
      <c r="L25" s="91"/>
      <c r="M25" s="91"/>
    </row>
    <row r="26" spans="1:13" ht="18">
      <c r="A26" s="91"/>
      <c r="B26" s="91"/>
      <c r="C26" s="91"/>
      <c r="D26" s="91"/>
      <c r="E26" s="91"/>
      <c r="F26" s="91"/>
      <c r="G26" s="91"/>
      <c r="H26" s="91"/>
      <c r="I26" s="91"/>
      <c r="J26" s="91"/>
      <c r="K26" s="91"/>
      <c r="L26" s="91"/>
      <c r="M26" s="91"/>
    </row>
    <row r="27" spans="1:13" ht="18">
      <c r="A27" s="91"/>
      <c r="B27" s="91"/>
      <c r="C27" s="91"/>
      <c r="D27" s="91"/>
      <c r="E27" s="91"/>
      <c r="F27" s="91"/>
      <c r="G27" s="91"/>
      <c r="H27" s="91"/>
      <c r="I27" s="91"/>
      <c r="J27" s="91"/>
      <c r="K27" s="91"/>
      <c r="L27" s="91"/>
      <c r="M27" s="91"/>
    </row>
    <row r="28" spans="1:13" ht="18">
      <c r="A28" s="91"/>
      <c r="B28" s="91"/>
      <c r="C28" s="91"/>
      <c r="D28" s="91"/>
      <c r="E28" s="91"/>
      <c r="F28" s="91"/>
      <c r="G28" s="91"/>
      <c r="H28" s="91"/>
      <c r="I28" s="91"/>
      <c r="J28" s="91"/>
      <c r="K28" s="91"/>
      <c r="L28" s="91"/>
      <c r="M28" s="91"/>
    </row>
    <row r="29" spans="1:13" ht="18">
      <c r="A29" s="91"/>
      <c r="B29" s="91"/>
      <c r="C29" s="91"/>
      <c r="D29" s="91"/>
      <c r="E29" s="91"/>
      <c r="F29" s="91"/>
      <c r="G29" s="91"/>
      <c r="H29" s="91"/>
      <c r="I29" s="91"/>
      <c r="J29" s="91"/>
      <c r="K29" s="91"/>
      <c r="L29" s="91"/>
      <c r="M29" s="91"/>
    </row>
    <row r="30" spans="1:13" ht="18">
      <c r="A30" s="91"/>
      <c r="B30" s="91"/>
      <c r="C30" s="91"/>
      <c r="D30" s="91"/>
      <c r="E30" s="91"/>
      <c r="F30" s="91"/>
      <c r="G30" s="91"/>
      <c r="H30" s="91"/>
      <c r="I30" s="91"/>
      <c r="J30" s="91"/>
      <c r="K30" s="91"/>
      <c r="L30" s="91"/>
      <c r="M30" s="91"/>
    </row>
    <row r="31" spans="1:13" ht="18">
      <c r="A31" s="91"/>
      <c r="B31" s="91"/>
      <c r="C31" s="91"/>
      <c r="D31" s="91"/>
      <c r="E31" s="91"/>
      <c r="F31" s="91"/>
      <c r="G31" s="91"/>
      <c r="H31" s="91"/>
      <c r="I31" s="91"/>
      <c r="J31" s="91"/>
      <c r="K31" s="91"/>
      <c r="L31" s="91"/>
      <c r="M31" s="91"/>
    </row>
    <row r="32" spans="1:13" ht="18">
      <c r="A32" s="91"/>
      <c r="B32" s="91"/>
      <c r="C32" s="91"/>
      <c r="D32" s="91"/>
      <c r="E32" s="91"/>
      <c r="F32" s="91"/>
      <c r="G32" s="91"/>
      <c r="H32" s="91"/>
      <c r="I32" s="91"/>
      <c r="J32" s="91"/>
      <c r="K32" s="91"/>
      <c r="L32" s="91"/>
      <c r="M32" s="91"/>
    </row>
    <row r="33" spans="1:13" ht="18">
      <c r="A33" s="91"/>
      <c r="B33" s="91"/>
      <c r="C33" s="91"/>
      <c r="D33" s="91"/>
      <c r="E33" s="91"/>
      <c r="F33" s="91"/>
      <c r="G33" s="91"/>
      <c r="H33" s="91"/>
      <c r="I33" s="91"/>
      <c r="J33" s="91"/>
      <c r="K33" s="91"/>
      <c r="L33" s="91"/>
      <c r="M33" s="91"/>
    </row>
    <row r="34" spans="1:13" ht="18">
      <c r="A34" s="91"/>
      <c r="B34" s="91"/>
      <c r="C34" s="91"/>
      <c r="D34" s="91"/>
      <c r="E34" s="91"/>
      <c r="F34" s="91"/>
      <c r="G34" s="91"/>
      <c r="H34" s="91"/>
      <c r="I34" s="91"/>
      <c r="J34" s="91"/>
      <c r="K34" s="91"/>
      <c r="L34" s="91"/>
      <c r="M34" s="91"/>
    </row>
    <row r="35" spans="1:13" ht="18">
      <c r="A35" s="91"/>
      <c r="B35" s="91"/>
      <c r="C35" s="91"/>
      <c r="D35" s="91"/>
      <c r="E35" s="91"/>
      <c r="F35" s="91"/>
      <c r="G35" s="91"/>
      <c r="H35" s="91"/>
      <c r="I35" s="91"/>
      <c r="J35" s="91"/>
      <c r="K35" s="91"/>
      <c r="L35" s="91"/>
      <c r="M35" s="91"/>
    </row>
    <row r="36" spans="1:13" ht="18">
      <c r="A36" s="91"/>
      <c r="B36" s="91"/>
      <c r="C36" s="91"/>
      <c r="D36" s="91"/>
      <c r="E36" s="91"/>
      <c r="F36" s="91"/>
      <c r="G36" s="91"/>
      <c r="H36" s="91"/>
      <c r="I36" s="91"/>
      <c r="J36" s="91"/>
      <c r="K36" s="91"/>
      <c r="L36" s="91"/>
      <c r="M36" s="91"/>
    </row>
  </sheetData>
  <sheetProtection password="87C9" sheet="1" objects="1" scenarios="1"/>
  <protectedRanges>
    <protectedRange sqref="E15:J15" name="Range6"/>
    <protectedRange sqref="F12:H12" name="Range4"/>
    <protectedRange sqref="B4:F6" name="Range2"/>
    <protectedRange sqref="J2" name="Range1"/>
    <protectedRange sqref="B12:D12" name="Range3"/>
    <protectedRange sqref="A13:B13" name="Range5"/>
  </protectedRanges>
  <mergeCells count="22">
    <mergeCell ref="A10:B10"/>
    <mergeCell ref="B11:J11"/>
    <mergeCell ref="B12:D12"/>
    <mergeCell ref="B2:E2"/>
    <mergeCell ref="A1:J1"/>
    <mergeCell ref="F12:H12"/>
    <mergeCell ref="B4:F4"/>
    <mergeCell ref="B5:F5"/>
    <mergeCell ref="B6:F6"/>
    <mergeCell ref="B8:J8"/>
    <mergeCell ref="B9:J9"/>
    <mergeCell ref="I12:J12"/>
    <mergeCell ref="G20:J20"/>
    <mergeCell ref="A16:E16"/>
    <mergeCell ref="G19:J19"/>
    <mergeCell ref="G18:J18"/>
    <mergeCell ref="A13:B13"/>
    <mergeCell ref="C13:J13"/>
    <mergeCell ref="B14:J14"/>
    <mergeCell ref="A15:D15"/>
    <mergeCell ref="E15:G15"/>
    <mergeCell ref="H15:J15"/>
  </mergeCells>
  <dataValidations count="2">
    <dataValidation type="list" allowBlank="1" showInputMessage="1" showErrorMessage="1" sqref="F12:H12">
      <formula1>"अर्दवार्षिकी आयु, पदौन्नति, स्थानांतरण,  मृत्यु, स्वेच्छिक सेवानिवृत्ति, अनिवार्य सेवानिवृत्ति, समायोजन"</formula1>
    </dataValidation>
    <dataValidation type="list" allowBlank="1" showInputMessage="1" showErrorMessage="1" sqref="A13:B13">
      <formula1>"सेवा समाप्ति,कार्यमुक्त,सेवामुक्त,सेवानिवृत्त"</formula1>
    </dataValidation>
  </dataValidations>
  <pageMargins left="0.25" right="0.25" top="0.75" bottom="0.75" header="0.3" footer="0.3"/>
  <pageSetup paperSize="9" orientation="portrait" blackAndWhite="1" verticalDpi="0" r:id="rId1"/>
  <drawing r:id="rId2"/>
</worksheet>
</file>

<file path=xl/worksheets/sheet113.xml><?xml version="1.0" encoding="utf-8"?>
<worksheet xmlns="http://schemas.openxmlformats.org/spreadsheetml/2006/main" xmlns:r="http://schemas.openxmlformats.org/officeDocument/2006/relationships">
  <sheetPr codeName="Sheet115"/>
  <dimension ref="A1:Q116"/>
  <sheetViews>
    <sheetView showGridLines="0" showRowColHeaders="0" zoomScale="130" zoomScaleNormal="130" workbookViewId="0">
      <selection activeCell="I10" sqref="I10"/>
    </sheetView>
  </sheetViews>
  <sheetFormatPr defaultRowHeight="14.4"/>
  <cols>
    <col min="8" max="8" width="12.88671875" customWidth="1"/>
  </cols>
  <sheetData>
    <row r="1" spans="1:17" ht="22.8">
      <c r="A1" s="2608" t="s">
        <v>2600</v>
      </c>
      <c r="B1" s="2608"/>
      <c r="C1" s="2608"/>
      <c r="D1" s="2608"/>
      <c r="E1" s="2608"/>
      <c r="F1" s="2608"/>
      <c r="G1" s="2608"/>
      <c r="H1" s="2608"/>
      <c r="I1" s="91"/>
      <c r="J1" s="91"/>
      <c r="K1" s="91"/>
      <c r="L1" s="91"/>
      <c r="M1" s="91"/>
      <c r="N1" s="91"/>
      <c r="O1" s="91"/>
      <c r="P1" s="91"/>
      <c r="Q1" s="91"/>
    </row>
    <row r="2" spans="1:17" ht="10.5" customHeight="1">
      <c r="A2" s="1081"/>
      <c r="B2" s="1081"/>
      <c r="C2" s="1081"/>
      <c r="D2" s="1081"/>
      <c r="E2" s="1081"/>
      <c r="F2" s="1081"/>
      <c r="G2" s="1081"/>
      <c r="H2" s="1081"/>
      <c r="I2" s="91"/>
      <c r="J2" s="91"/>
      <c r="K2" s="91"/>
      <c r="L2" s="91"/>
      <c r="M2" s="91"/>
      <c r="N2" s="91"/>
      <c r="O2" s="91"/>
      <c r="P2" s="91"/>
      <c r="Q2" s="91"/>
    </row>
    <row r="3" spans="1:17" ht="18">
      <c r="A3" s="1114" t="s">
        <v>283</v>
      </c>
      <c r="B3" s="2606"/>
      <c r="C3" s="2606"/>
      <c r="D3" s="2606"/>
      <c r="E3" s="1082"/>
      <c r="F3" s="1082"/>
      <c r="G3" s="1115" t="s">
        <v>226</v>
      </c>
      <c r="H3" s="1083">
        <f ca="1">TODAY()</f>
        <v>44369</v>
      </c>
      <c r="I3" s="91"/>
      <c r="J3" s="91"/>
      <c r="K3" s="91"/>
      <c r="L3" s="91"/>
      <c r="M3" s="91"/>
      <c r="N3" s="91"/>
      <c r="O3" s="91"/>
      <c r="P3" s="91"/>
      <c r="Q3" s="91"/>
    </row>
    <row r="4" spans="1:17" ht="9" customHeight="1">
      <c r="A4" s="1082"/>
      <c r="B4" s="1082"/>
      <c r="C4" s="1082"/>
      <c r="D4" s="1082"/>
      <c r="E4" s="1082"/>
      <c r="F4" s="1082"/>
      <c r="G4" s="1082"/>
      <c r="H4" s="1082"/>
      <c r="I4" s="91"/>
      <c r="J4" s="91"/>
      <c r="K4" s="91"/>
      <c r="L4" s="91"/>
      <c r="M4" s="91"/>
      <c r="N4" s="91"/>
      <c r="O4" s="91"/>
      <c r="P4" s="91"/>
      <c r="Q4" s="91"/>
    </row>
    <row r="5" spans="1:17" ht="21">
      <c r="A5" s="2607" t="s">
        <v>2592</v>
      </c>
      <c r="B5" s="2607"/>
      <c r="C5" s="2607"/>
      <c r="D5" s="2607"/>
      <c r="E5" s="2607"/>
      <c r="F5" s="2607"/>
      <c r="G5" s="2607"/>
      <c r="H5" s="2607"/>
      <c r="I5" s="91"/>
      <c r="J5" s="91"/>
      <c r="K5" s="91"/>
      <c r="L5" s="91"/>
      <c r="M5" s="91"/>
      <c r="N5" s="91"/>
      <c r="O5" s="91"/>
      <c r="P5" s="91"/>
      <c r="Q5" s="91"/>
    </row>
    <row r="6" spans="1:17" ht="18.75" customHeight="1">
      <c r="A6" s="1081"/>
      <c r="B6" s="1081"/>
      <c r="C6" s="1081"/>
      <c r="D6" s="1081"/>
      <c r="E6" s="1081"/>
      <c r="F6" s="1081"/>
      <c r="G6" s="1081"/>
      <c r="H6" s="1081"/>
      <c r="I6" s="91"/>
      <c r="J6" s="91"/>
      <c r="K6" s="91"/>
      <c r="L6" s="91"/>
      <c r="M6" s="91"/>
      <c r="N6" s="91"/>
      <c r="O6" s="91"/>
      <c r="P6" s="91"/>
      <c r="Q6" s="91"/>
    </row>
    <row r="7" spans="1:17" ht="18">
      <c r="A7" s="1084" t="s">
        <v>970</v>
      </c>
      <c r="B7" s="2082" t="s">
        <v>237</v>
      </c>
      <c r="C7" s="2082"/>
      <c r="D7" s="2082"/>
      <c r="E7" s="1084" t="s">
        <v>572</v>
      </c>
      <c r="F7" s="2082" t="s">
        <v>2595</v>
      </c>
      <c r="G7" s="2082"/>
      <c r="H7" s="2082"/>
      <c r="I7" s="91"/>
      <c r="J7" s="91"/>
      <c r="K7" s="91"/>
      <c r="L7" s="91"/>
      <c r="M7" s="91"/>
      <c r="N7" s="91"/>
      <c r="O7" s="91"/>
      <c r="P7" s="91"/>
      <c r="Q7" s="91"/>
    </row>
    <row r="8" spans="1:17" ht="18">
      <c r="A8" s="2611" t="s">
        <v>1507</v>
      </c>
      <c r="B8" s="2611"/>
      <c r="C8" s="2361" t="s">
        <v>2596</v>
      </c>
      <c r="D8" s="2361"/>
      <c r="E8" s="2361"/>
      <c r="F8" s="2361"/>
      <c r="G8" s="2611" t="s">
        <v>2593</v>
      </c>
      <c r="H8" s="2611"/>
      <c r="I8" s="91"/>
      <c r="J8" s="91"/>
      <c r="K8" s="91"/>
      <c r="L8" s="91"/>
      <c r="M8" s="91"/>
      <c r="N8" s="91"/>
      <c r="O8" s="91"/>
      <c r="P8" s="91"/>
      <c r="Q8" s="91"/>
    </row>
    <row r="9" spans="1:17" ht="18">
      <c r="A9" s="1085" t="s">
        <v>2594</v>
      </c>
      <c r="B9" s="2082" t="s">
        <v>2597</v>
      </c>
      <c r="C9" s="2082"/>
      <c r="D9" s="2082"/>
      <c r="E9" s="2082"/>
      <c r="F9" s="2610" t="s">
        <v>2599</v>
      </c>
      <c r="G9" s="2610"/>
      <c r="H9" s="2610"/>
      <c r="I9" s="91"/>
      <c r="J9" s="91"/>
      <c r="K9" s="91"/>
      <c r="L9" s="91"/>
      <c r="M9" s="91"/>
      <c r="N9" s="91"/>
      <c r="O9" s="91"/>
      <c r="P9" s="91"/>
      <c r="Q9" s="91"/>
    </row>
    <row r="10" spans="1:17" ht="18">
      <c r="A10" s="2610" t="s">
        <v>2670</v>
      </c>
      <c r="B10" s="2610"/>
      <c r="C10" s="2610"/>
      <c r="D10" s="2610"/>
      <c r="E10" s="2610"/>
      <c r="F10" s="2610"/>
      <c r="G10" s="2610"/>
      <c r="H10" s="2610"/>
      <c r="I10" s="91"/>
      <c r="J10" s="91"/>
      <c r="K10" s="91"/>
      <c r="L10" s="91"/>
      <c r="M10" s="91"/>
      <c r="N10" s="91"/>
      <c r="O10" s="91"/>
      <c r="P10" s="91"/>
      <c r="Q10" s="91"/>
    </row>
    <row r="11" spans="1:17" ht="18">
      <c r="A11" s="2610" t="s">
        <v>2598</v>
      </c>
      <c r="B11" s="2610"/>
      <c r="C11" s="2610"/>
      <c r="D11" s="2610"/>
      <c r="E11" s="2610"/>
      <c r="F11" s="2610"/>
      <c r="G11" s="2610"/>
      <c r="H11" s="2610"/>
      <c r="I11" s="91"/>
      <c r="J11" s="91"/>
      <c r="K11" s="91"/>
      <c r="L11" s="91"/>
      <c r="M11" s="91"/>
      <c r="N11" s="91"/>
      <c r="O11" s="91"/>
      <c r="P11" s="91"/>
      <c r="Q11" s="91"/>
    </row>
    <row r="12" spans="1:17" ht="18">
      <c r="A12" s="1081"/>
      <c r="B12" s="1081"/>
      <c r="C12" s="1081"/>
      <c r="D12" s="1081"/>
      <c r="E12" s="1081"/>
      <c r="F12" s="1081"/>
      <c r="G12" s="1081"/>
      <c r="H12" s="1081"/>
      <c r="I12" s="91"/>
      <c r="J12" s="91"/>
      <c r="K12" s="91"/>
      <c r="L12" s="91"/>
      <c r="M12" s="91"/>
      <c r="N12" s="91"/>
      <c r="O12" s="91"/>
      <c r="P12" s="91"/>
      <c r="Q12" s="91"/>
    </row>
    <row r="13" spans="1:17" ht="14.25" customHeight="1">
      <c r="A13" s="91"/>
      <c r="B13" s="91"/>
      <c r="C13" s="91"/>
      <c r="D13" s="91"/>
      <c r="E13" s="91"/>
      <c r="F13" s="2609" t="str">
        <f>B7</f>
        <v>iwj.k pUn y{kdkj</v>
      </c>
      <c r="G13" s="2609"/>
      <c r="H13" s="2609"/>
      <c r="I13" s="91"/>
      <c r="J13" s="91"/>
      <c r="K13" s="91"/>
      <c r="L13" s="91"/>
      <c r="M13" s="91"/>
      <c r="N13" s="91"/>
      <c r="O13" s="91"/>
      <c r="P13" s="91"/>
      <c r="Q13" s="91"/>
    </row>
    <row r="14" spans="1:17" ht="12" customHeight="1">
      <c r="A14" s="91"/>
      <c r="B14" s="91"/>
      <c r="C14" s="91"/>
      <c r="D14" s="91"/>
      <c r="E14" s="91"/>
      <c r="F14" s="2609" t="str">
        <f>F7</f>
        <v>O;k[;krk</v>
      </c>
      <c r="G14" s="2609"/>
      <c r="H14" s="2609"/>
      <c r="I14" s="91"/>
      <c r="J14" s="91"/>
      <c r="K14" s="91"/>
      <c r="L14" s="91"/>
      <c r="M14" s="91"/>
      <c r="N14" s="91"/>
      <c r="O14" s="91"/>
      <c r="P14" s="91"/>
      <c r="Q14" s="91"/>
    </row>
    <row r="15" spans="1:17" ht="14.25" customHeight="1">
      <c r="A15" s="91"/>
      <c r="B15" s="91"/>
      <c r="C15" s="91"/>
      <c r="D15" s="91"/>
      <c r="E15" s="91"/>
      <c r="F15" s="2609" t="str">
        <f>C8</f>
        <v>jkt- mPp ek/;- fo|k- pkSxkbZa] Vksad</v>
      </c>
      <c r="G15" s="2609"/>
      <c r="H15" s="2609"/>
      <c r="I15" s="91"/>
      <c r="J15" s="91"/>
      <c r="K15" s="91"/>
      <c r="L15" s="91"/>
      <c r="M15" s="91"/>
      <c r="N15" s="91"/>
      <c r="O15" s="91"/>
      <c r="P15" s="91"/>
      <c r="Q15" s="91"/>
    </row>
    <row r="16" spans="1:17" ht="18">
      <c r="A16" s="91"/>
      <c r="B16" s="91"/>
      <c r="C16" s="91"/>
      <c r="D16" s="91"/>
      <c r="E16" s="91"/>
      <c r="F16" s="91"/>
      <c r="G16" s="91"/>
      <c r="H16" s="91"/>
      <c r="I16" s="91"/>
      <c r="J16" s="91"/>
      <c r="K16" s="91"/>
      <c r="L16" s="91"/>
      <c r="M16" s="91"/>
      <c r="N16" s="91"/>
      <c r="O16" s="91"/>
      <c r="P16" s="91"/>
      <c r="Q16" s="91"/>
    </row>
    <row r="17" spans="1:17" ht="18">
      <c r="A17" s="91"/>
      <c r="B17" s="91"/>
      <c r="C17" s="91"/>
      <c r="D17" s="91"/>
      <c r="E17" s="91"/>
      <c r="F17" s="91"/>
      <c r="G17" s="91"/>
      <c r="H17" s="91"/>
      <c r="I17" s="91"/>
      <c r="J17" s="91"/>
      <c r="K17" s="91"/>
      <c r="L17" s="91"/>
      <c r="M17" s="91"/>
      <c r="N17" s="91"/>
      <c r="O17" s="91"/>
      <c r="P17" s="91"/>
      <c r="Q17" s="91"/>
    </row>
    <row r="18" spans="1:17" ht="18">
      <c r="A18" s="91"/>
      <c r="B18" s="91"/>
      <c r="C18" s="91"/>
      <c r="D18" s="91"/>
      <c r="E18" s="91"/>
      <c r="F18" s="91"/>
      <c r="G18" s="91"/>
      <c r="H18" s="91"/>
      <c r="I18" s="91"/>
      <c r="J18" s="91"/>
      <c r="K18" s="91"/>
      <c r="L18" s="91"/>
      <c r="M18" s="91"/>
      <c r="N18" s="91"/>
      <c r="O18" s="91"/>
      <c r="P18" s="91"/>
      <c r="Q18" s="91"/>
    </row>
    <row r="19" spans="1:17" ht="18">
      <c r="A19" s="91"/>
      <c r="B19" s="91"/>
      <c r="C19" s="91"/>
      <c r="D19" s="91"/>
      <c r="E19" s="91"/>
      <c r="F19" s="91"/>
      <c r="G19" s="91"/>
      <c r="H19" s="91"/>
      <c r="I19" s="91"/>
      <c r="J19" s="91"/>
      <c r="K19" s="91"/>
      <c r="L19" s="91"/>
      <c r="M19" s="91"/>
      <c r="N19" s="91"/>
      <c r="O19" s="91"/>
      <c r="P19" s="91"/>
      <c r="Q19" s="91"/>
    </row>
    <row r="20" spans="1:17" ht="18">
      <c r="A20" s="91"/>
      <c r="B20" s="91"/>
      <c r="C20" s="91"/>
      <c r="D20" s="91"/>
      <c r="E20" s="91"/>
      <c r="F20" s="91"/>
      <c r="G20" s="91"/>
      <c r="H20" s="91"/>
      <c r="I20" s="91"/>
      <c r="J20" s="91"/>
      <c r="K20" s="91"/>
      <c r="L20" s="91"/>
      <c r="M20" s="91"/>
      <c r="N20" s="91"/>
      <c r="O20" s="91"/>
      <c r="P20" s="91"/>
      <c r="Q20" s="91"/>
    </row>
    <row r="21" spans="1:17" ht="18">
      <c r="A21" s="91"/>
      <c r="B21" s="91"/>
      <c r="C21" s="91"/>
      <c r="D21" s="91"/>
      <c r="E21" s="91"/>
      <c r="F21" s="91"/>
      <c r="G21" s="91"/>
      <c r="H21" s="91"/>
      <c r="I21" s="91"/>
      <c r="J21" s="91"/>
      <c r="K21" s="91"/>
      <c r="L21" s="91"/>
      <c r="M21" s="91"/>
      <c r="N21" s="91"/>
      <c r="O21" s="91"/>
      <c r="P21" s="91"/>
      <c r="Q21" s="91"/>
    </row>
    <row r="22" spans="1:17" ht="18">
      <c r="A22" s="91"/>
      <c r="B22" s="91"/>
      <c r="C22" s="91"/>
      <c r="D22" s="91"/>
      <c r="E22" s="91"/>
      <c r="F22" s="91"/>
      <c r="G22" s="91"/>
      <c r="H22" s="91"/>
      <c r="I22" s="91"/>
      <c r="J22" s="91"/>
      <c r="K22" s="91"/>
      <c r="L22" s="91"/>
      <c r="M22" s="91"/>
      <c r="N22" s="91"/>
      <c r="O22" s="91"/>
      <c r="P22" s="91"/>
      <c r="Q22" s="91"/>
    </row>
    <row r="23" spans="1:17" ht="18">
      <c r="A23" s="91"/>
      <c r="B23" s="91"/>
      <c r="C23" s="91"/>
      <c r="D23" s="91"/>
      <c r="E23" s="91"/>
      <c r="F23" s="91"/>
      <c r="G23" s="91"/>
      <c r="H23" s="91"/>
      <c r="I23" s="91"/>
      <c r="J23" s="91"/>
      <c r="K23" s="91"/>
      <c r="L23" s="91"/>
      <c r="M23" s="91"/>
      <c r="N23" s="91"/>
      <c r="O23" s="91"/>
      <c r="P23" s="91"/>
      <c r="Q23" s="91"/>
    </row>
    <row r="24" spans="1:17" ht="18">
      <c r="A24" s="91"/>
      <c r="B24" s="91"/>
      <c r="C24" s="91"/>
      <c r="D24" s="91"/>
      <c r="E24" s="91"/>
      <c r="F24" s="91"/>
      <c r="G24" s="91"/>
      <c r="H24" s="91"/>
      <c r="I24" s="91"/>
      <c r="J24" s="91"/>
      <c r="K24" s="91"/>
      <c r="L24" s="91"/>
      <c r="M24" s="91"/>
      <c r="N24" s="91"/>
      <c r="O24" s="91"/>
      <c r="P24" s="91"/>
      <c r="Q24" s="91"/>
    </row>
    <row r="25" spans="1:17" ht="18">
      <c r="A25" s="91"/>
      <c r="B25" s="91"/>
      <c r="C25" s="91"/>
      <c r="D25" s="91"/>
      <c r="E25" s="91"/>
      <c r="F25" s="91"/>
      <c r="G25" s="91"/>
      <c r="H25" s="91"/>
      <c r="I25" s="91"/>
      <c r="J25" s="91"/>
      <c r="K25" s="91"/>
      <c r="L25" s="91"/>
      <c r="M25" s="91"/>
      <c r="N25" s="91"/>
      <c r="O25" s="91"/>
      <c r="P25" s="91"/>
      <c r="Q25" s="91"/>
    </row>
    <row r="26" spans="1:17" ht="18">
      <c r="A26" s="91"/>
      <c r="B26" s="91"/>
      <c r="C26" s="91"/>
      <c r="D26" s="91"/>
      <c r="E26" s="91"/>
      <c r="F26" s="91"/>
      <c r="G26" s="91"/>
      <c r="H26" s="91"/>
      <c r="I26" s="91"/>
      <c r="J26" s="91"/>
      <c r="K26" s="91"/>
      <c r="L26" s="91"/>
      <c r="M26" s="91"/>
      <c r="N26" s="91"/>
      <c r="O26" s="91"/>
      <c r="P26" s="91"/>
      <c r="Q26" s="91"/>
    </row>
    <row r="27" spans="1:17" ht="18">
      <c r="A27" s="91"/>
      <c r="B27" s="91"/>
      <c r="C27" s="91"/>
      <c r="D27" s="91"/>
      <c r="E27" s="91"/>
      <c r="F27" s="91"/>
      <c r="G27" s="91"/>
      <c r="H27" s="91"/>
      <c r="I27" s="91"/>
      <c r="J27" s="91"/>
      <c r="K27" s="91"/>
      <c r="L27" s="91"/>
      <c r="M27" s="91"/>
      <c r="N27" s="91"/>
      <c r="O27" s="91"/>
      <c r="P27" s="91"/>
      <c r="Q27" s="91"/>
    </row>
    <row r="28" spans="1:17" ht="18">
      <c r="A28" s="91"/>
      <c r="B28" s="91"/>
      <c r="C28" s="91"/>
      <c r="D28" s="91"/>
      <c r="E28" s="91"/>
      <c r="F28" s="91"/>
      <c r="G28" s="91"/>
      <c r="H28" s="91"/>
      <c r="I28" s="91"/>
      <c r="J28" s="91"/>
      <c r="K28" s="91"/>
      <c r="L28" s="91"/>
      <c r="M28" s="91"/>
      <c r="N28" s="91"/>
      <c r="O28" s="91"/>
      <c r="P28" s="91"/>
      <c r="Q28" s="91"/>
    </row>
    <row r="29" spans="1:17" ht="18">
      <c r="A29" s="91"/>
      <c r="B29" s="91"/>
      <c r="C29" s="91"/>
      <c r="D29" s="91"/>
      <c r="E29" s="91"/>
      <c r="F29" s="91"/>
      <c r="G29" s="91"/>
      <c r="H29" s="91"/>
      <c r="I29" s="91"/>
      <c r="J29" s="91"/>
      <c r="K29" s="91"/>
      <c r="L29" s="91"/>
      <c r="M29" s="91"/>
      <c r="N29" s="91"/>
      <c r="O29" s="91"/>
      <c r="P29" s="91"/>
      <c r="Q29" s="91"/>
    </row>
    <row r="30" spans="1:17" ht="18">
      <c r="A30" s="91"/>
      <c r="B30" s="91"/>
      <c r="C30" s="91"/>
      <c r="D30" s="91"/>
      <c r="E30" s="91"/>
      <c r="F30" s="91"/>
      <c r="G30" s="91"/>
      <c r="H30" s="91"/>
      <c r="I30" s="91"/>
      <c r="J30" s="91"/>
      <c r="K30" s="91"/>
      <c r="L30" s="91"/>
      <c r="M30" s="91"/>
      <c r="N30" s="91"/>
      <c r="O30" s="91"/>
      <c r="P30" s="91"/>
      <c r="Q30" s="91"/>
    </row>
    <row r="31" spans="1:17" ht="18">
      <c r="A31" s="91"/>
      <c r="B31" s="91"/>
      <c r="C31" s="91"/>
      <c r="D31" s="91"/>
      <c r="E31" s="91"/>
      <c r="F31" s="91"/>
      <c r="G31" s="91"/>
      <c r="H31" s="91"/>
      <c r="I31" s="91"/>
      <c r="J31" s="91"/>
      <c r="K31" s="91"/>
      <c r="L31" s="91"/>
      <c r="M31" s="91"/>
      <c r="N31" s="91"/>
      <c r="O31" s="91"/>
      <c r="P31" s="91"/>
      <c r="Q31" s="91"/>
    </row>
    <row r="32" spans="1:17" ht="18">
      <c r="A32" s="91"/>
      <c r="B32" s="91"/>
      <c r="C32" s="91"/>
      <c r="D32" s="91"/>
      <c r="E32" s="91"/>
      <c r="F32" s="91"/>
      <c r="G32" s="91"/>
      <c r="H32" s="91"/>
      <c r="I32" s="91"/>
      <c r="J32" s="91"/>
      <c r="K32" s="91"/>
      <c r="L32" s="91"/>
      <c r="M32" s="91"/>
      <c r="N32" s="91"/>
      <c r="O32" s="91"/>
      <c r="P32" s="91"/>
      <c r="Q32" s="91"/>
    </row>
    <row r="33" spans="1:17" ht="18">
      <c r="A33" s="91"/>
      <c r="B33" s="91"/>
      <c r="C33" s="91"/>
      <c r="D33" s="91"/>
      <c r="E33" s="91"/>
      <c r="F33" s="91"/>
      <c r="G33" s="91"/>
      <c r="H33" s="91"/>
      <c r="I33" s="91"/>
      <c r="J33" s="91"/>
      <c r="K33" s="91"/>
      <c r="L33" s="91"/>
      <c r="M33" s="91"/>
      <c r="N33" s="91"/>
      <c r="O33" s="91"/>
      <c r="P33" s="91"/>
      <c r="Q33" s="91"/>
    </row>
    <row r="34" spans="1:17" ht="18">
      <c r="A34" s="91"/>
      <c r="B34" s="91"/>
      <c r="C34" s="91"/>
      <c r="D34" s="91"/>
      <c r="E34" s="91"/>
      <c r="F34" s="91"/>
      <c r="G34" s="91"/>
      <c r="H34" s="91"/>
      <c r="I34" s="91"/>
      <c r="J34" s="91"/>
      <c r="K34" s="91"/>
      <c r="L34" s="91"/>
      <c r="M34" s="91"/>
      <c r="N34" s="91"/>
      <c r="O34" s="91"/>
      <c r="P34" s="91"/>
      <c r="Q34" s="91"/>
    </row>
    <row r="35" spans="1:17" ht="18">
      <c r="A35" s="91"/>
      <c r="B35" s="91"/>
      <c r="C35" s="91"/>
      <c r="D35" s="91"/>
      <c r="E35" s="91"/>
      <c r="F35" s="91"/>
      <c r="G35" s="91"/>
      <c r="H35" s="91"/>
      <c r="I35" s="91"/>
      <c r="J35" s="91"/>
      <c r="K35" s="91"/>
      <c r="L35" s="91"/>
      <c r="M35" s="91"/>
      <c r="N35" s="91"/>
      <c r="O35" s="91"/>
      <c r="P35" s="91"/>
      <c r="Q35" s="91"/>
    </row>
    <row r="36" spans="1:17" ht="18">
      <c r="A36" s="91"/>
      <c r="B36" s="91"/>
      <c r="C36" s="91"/>
      <c r="D36" s="91"/>
      <c r="E36" s="91"/>
      <c r="F36" s="91"/>
      <c r="G36" s="91"/>
      <c r="H36" s="91"/>
      <c r="I36" s="91"/>
      <c r="J36" s="91"/>
      <c r="K36" s="91"/>
      <c r="L36" s="91"/>
      <c r="M36" s="91"/>
      <c r="N36" s="91"/>
      <c r="O36" s="91"/>
      <c r="P36" s="91"/>
      <c r="Q36" s="91"/>
    </row>
    <row r="37" spans="1:17" ht="18">
      <c r="A37" s="91"/>
      <c r="B37" s="91"/>
      <c r="C37" s="91"/>
      <c r="D37" s="91"/>
      <c r="E37" s="91"/>
      <c r="F37" s="91"/>
      <c r="G37" s="91"/>
      <c r="H37" s="91"/>
      <c r="I37" s="91"/>
      <c r="J37" s="91"/>
      <c r="K37" s="91"/>
      <c r="L37" s="91"/>
      <c r="M37" s="91"/>
      <c r="N37" s="91"/>
      <c r="O37" s="91"/>
      <c r="P37" s="91"/>
      <c r="Q37" s="91"/>
    </row>
    <row r="38" spans="1:17" ht="18">
      <c r="A38" s="91"/>
      <c r="B38" s="91"/>
      <c r="C38" s="91"/>
      <c r="D38" s="91"/>
      <c r="E38" s="91"/>
      <c r="F38" s="91"/>
      <c r="G38" s="91"/>
      <c r="H38" s="91"/>
      <c r="I38" s="91"/>
      <c r="J38" s="91"/>
      <c r="K38" s="91"/>
      <c r="L38" s="91"/>
      <c r="M38" s="91"/>
      <c r="N38" s="91"/>
      <c r="O38" s="91"/>
      <c r="P38" s="91"/>
      <c r="Q38" s="91"/>
    </row>
    <row r="39" spans="1:17" ht="18">
      <c r="A39" s="91"/>
      <c r="B39" s="91"/>
      <c r="C39" s="91"/>
      <c r="D39" s="91"/>
      <c r="E39" s="91"/>
      <c r="F39" s="91"/>
      <c r="G39" s="91"/>
      <c r="H39" s="91"/>
      <c r="I39" s="91"/>
      <c r="J39" s="91"/>
      <c r="K39" s="91"/>
      <c r="L39" s="91"/>
      <c r="M39" s="91"/>
      <c r="N39" s="91"/>
      <c r="O39" s="91"/>
      <c r="P39" s="91"/>
      <c r="Q39" s="91"/>
    </row>
    <row r="40" spans="1:17" ht="18">
      <c r="A40" s="91"/>
      <c r="B40" s="91"/>
      <c r="C40" s="91"/>
      <c r="D40" s="91"/>
      <c r="E40" s="91"/>
      <c r="F40" s="91"/>
      <c r="G40" s="91"/>
      <c r="H40" s="91"/>
      <c r="I40" s="91"/>
      <c r="J40" s="91"/>
      <c r="K40" s="91"/>
      <c r="L40" s="91"/>
      <c r="M40" s="91"/>
      <c r="N40" s="91"/>
      <c r="O40" s="91"/>
      <c r="P40" s="91"/>
      <c r="Q40" s="91"/>
    </row>
    <row r="41" spans="1:17" ht="18">
      <c r="A41" s="91"/>
      <c r="B41" s="91"/>
      <c r="C41" s="91"/>
      <c r="D41" s="91"/>
      <c r="E41" s="91"/>
      <c r="F41" s="91"/>
      <c r="G41" s="91"/>
      <c r="H41" s="91"/>
      <c r="I41" s="91"/>
      <c r="J41" s="91"/>
      <c r="K41" s="91"/>
      <c r="L41" s="91"/>
      <c r="M41" s="91"/>
      <c r="N41" s="91"/>
      <c r="O41" s="91"/>
      <c r="P41" s="91"/>
      <c r="Q41" s="91"/>
    </row>
    <row r="42" spans="1:17" ht="18">
      <c r="A42" s="91"/>
      <c r="B42" s="91"/>
      <c r="C42" s="91"/>
      <c r="D42" s="91"/>
      <c r="E42" s="91"/>
      <c r="F42" s="91"/>
      <c r="G42" s="91"/>
      <c r="H42" s="91"/>
      <c r="I42" s="91"/>
      <c r="J42" s="91"/>
      <c r="K42" s="91"/>
      <c r="L42" s="91"/>
      <c r="M42" s="91"/>
      <c r="N42" s="91"/>
      <c r="O42" s="91"/>
      <c r="P42" s="91"/>
      <c r="Q42" s="91"/>
    </row>
    <row r="43" spans="1:17" ht="18">
      <c r="A43" s="91"/>
      <c r="B43" s="91"/>
      <c r="C43" s="91"/>
      <c r="D43" s="91"/>
      <c r="E43" s="91"/>
      <c r="F43" s="91"/>
      <c r="G43" s="91"/>
      <c r="H43" s="91"/>
      <c r="I43" s="91"/>
      <c r="J43" s="91"/>
      <c r="K43" s="91"/>
      <c r="L43" s="91"/>
      <c r="M43" s="91"/>
      <c r="N43" s="91"/>
      <c r="O43" s="91"/>
      <c r="P43" s="91"/>
      <c r="Q43" s="91"/>
    </row>
    <row r="44" spans="1:17" ht="18">
      <c r="A44" s="91"/>
      <c r="B44" s="91"/>
      <c r="C44" s="91"/>
      <c r="D44" s="91"/>
      <c r="E44" s="91"/>
      <c r="F44" s="91"/>
      <c r="G44" s="91"/>
      <c r="H44" s="91"/>
      <c r="I44" s="91"/>
      <c r="J44" s="91"/>
      <c r="K44" s="91"/>
      <c r="L44" s="91"/>
      <c r="M44" s="91"/>
      <c r="N44" s="91"/>
      <c r="O44" s="91"/>
      <c r="P44" s="91"/>
      <c r="Q44" s="91"/>
    </row>
    <row r="45" spans="1:17" ht="18">
      <c r="A45" s="91"/>
      <c r="B45" s="91"/>
      <c r="C45" s="91"/>
      <c r="D45" s="91"/>
      <c r="E45" s="91"/>
      <c r="F45" s="91"/>
      <c r="G45" s="91"/>
      <c r="H45" s="91"/>
      <c r="I45" s="91"/>
      <c r="J45" s="91"/>
      <c r="K45" s="91"/>
      <c r="L45" s="91"/>
      <c r="M45" s="91"/>
      <c r="N45" s="91"/>
      <c r="O45" s="91"/>
      <c r="P45" s="91"/>
      <c r="Q45" s="91"/>
    </row>
    <row r="46" spans="1:17" ht="18">
      <c r="A46" s="91"/>
      <c r="B46" s="91"/>
      <c r="C46" s="91"/>
      <c r="D46" s="91"/>
      <c r="E46" s="91"/>
      <c r="F46" s="91"/>
      <c r="G46" s="91"/>
      <c r="H46" s="91"/>
      <c r="I46" s="91"/>
      <c r="J46" s="91"/>
      <c r="K46" s="91"/>
      <c r="L46" s="91"/>
      <c r="M46" s="91"/>
      <c r="N46" s="91"/>
      <c r="O46" s="91"/>
      <c r="P46" s="91"/>
      <c r="Q46" s="91"/>
    </row>
    <row r="47" spans="1:17" ht="18">
      <c r="A47" s="91"/>
      <c r="B47" s="91"/>
      <c r="C47" s="91"/>
      <c r="D47" s="91"/>
      <c r="E47" s="91"/>
      <c r="F47" s="91"/>
      <c r="G47" s="91"/>
      <c r="H47" s="91"/>
      <c r="I47" s="91"/>
      <c r="J47" s="91"/>
      <c r="K47" s="91"/>
      <c r="L47" s="91"/>
      <c r="M47" s="91"/>
      <c r="N47" s="91"/>
      <c r="O47" s="91"/>
      <c r="P47" s="91"/>
      <c r="Q47" s="91"/>
    </row>
    <row r="48" spans="1:17" ht="18">
      <c r="A48" s="91"/>
      <c r="B48" s="91"/>
      <c r="C48" s="91"/>
      <c r="D48" s="91"/>
      <c r="E48" s="91"/>
      <c r="F48" s="91"/>
      <c r="G48" s="91"/>
      <c r="H48" s="91"/>
      <c r="I48" s="91"/>
      <c r="J48" s="91"/>
      <c r="K48" s="91"/>
      <c r="L48" s="91"/>
      <c r="M48" s="91"/>
      <c r="N48" s="91"/>
      <c r="O48" s="91"/>
      <c r="P48" s="91"/>
      <c r="Q48" s="91"/>
    </row>
    <row r="49" spans="1:17" ht="18">
      <c r="A49" s="91"/>
      <c r="B49" s="91"/>
      <c r="C49" s="91"/>
      <c r="D49" s="91"/>
      <c r="E49" s="91"/>
      <c r="F49" s="91"/>
      <c r="G49" s="91"/>
      <c r="H49" s="91"/>
      <c r="I49" s="91"/>
      <c r="J49" s="91"/>
      <c r="K49" s="91"/>
      <c r="L49" s="91"/>
      <c r="M49" s="91"/>
      <c r="N49" s="91"/>
      <c r="O49" s="91"/>
      <c r="P49" s="91"/>
      <c r="Q49" s="91"/>
    </row>
    <row r="50" spans="1:17" ht="18">
      <c r="A50" s="91"/>
      <c r="B50" s="91"/>
      <c r="C50" s="91"/>
      <c r="D50" s="91"/>
      <c r="E50" s="91"/>
      <c r="F50" s="91"/>
      <c r="G50" s="91"/>
      <c r="H50" s="91"/>
      <c r="I50" s="91"/>
      <c r="J50" s="91"/>
      <c r="K50" s="91"/>
      <c r="L50" s="91"/>
      <c r="M50" s="91"/>
      <c r="N50" s="91"/>
      <c r="O50" s="91"/>
      <c r="P50" s="91"/>
      <c r="Q50" s="91"/>
    </row>
    <row r="51" spans="1:17" ht="18">
      <c r="A51" s="91"/>
      <c r="B51" s="91"/>
      <c r="C51" s="91"/>
      <c r="D51" s="91"/>
      <c r="E51" s="91"/>
      <c r="F51" s="91"/>
      <c r="G51" s="91"/>
      <c r="H51" s="91"/>
      <c r="I51" s="91"/>
      <c r="J51" s="91"/>
      <c r="K51" s="91"/>
      <c r="L51" s="91"/>
      <c r="M51" s="91"/>
      <c r="N51" s="91"/>
      <c r="O51" s="91"/>
      <c r="P51" s="91"/>
      <c r="Q51" s="91"/>
    </row>
    <row r="52" spans="1:17" ht="18">
      <c r="A52" s="91"/>
      <c r="B52" s="91"/>
      <c r="C52" s="91"/>
      <c r="D52" s="91"/>
      <c r="E52" s="91"/>
      <c r="F52" s="91"/>
      <c r="G52" s="91"/>
      <c r="H52" s="91"/>
      <c r="I52" s="91"/>
      <c r="J52" s="91"/>
      <c r="K52" s="91"/>
      <c r="L52" s="91"/>
      <c r="M52" s="91"/>
      <c r="N52" s="91"/>
      <c r="O52" s="91"/>
      <c r="P52" s="91"/>
      <c r="Q52" s="91"/>
    </row>
    <row r="53" spans="1:17" ht="18">
      <c r="A53" s="91"/>
      <c r="B53" s="91"/>
      <c r="C53" s="91"/>
      <c r="D53" s="91"/>
      <c r="E53" s="91"/>
      <c r="F53" s="91"/>
      <c r="G53" s="91"/>
      <c r="H53" s="91"/>
      <c r="I53" s="91"/>
      <c r="J53" s="91"/>
      <c r="K53" s="91"/>
      <c r="L53" s="91"/>
      <c r="M53" s="91"/>
      <c r="N53" s="91"/>
      <c r="O53" s="91"/>
      <c r="P53" s="91"/>
      <c r="Q53" s="91"/>
    </row>
    <row r="54" spans="1:17" ht="18">
      <c r="A54" s="91"/>
      <c r="B54" s="91"/>
      <c r="C54" s="91"/>
      <c r="D54" s="91"/>
      <c r="E54" s="91"/>
      <c r="F54" s="91"/>
      <c r="G54" s="91"/>
      <c r="H54" s="91"/>
      <c r="I54" s="91"/>
      <c r="J54" s="91"/>
      <c r="K54" s="91"/>
      <c r="L54" s="91"/>
      <c r="M54" s="91"/>
      <c r="N54" s="91"/>
      <c r="O54" s="91"/>
      <c r="P54" s="91"/>
      <c r="Q54" s="91"/>
    </row>
    <row r="55" spans="1:17" ht="18">
      <c r="A55" s="91"/>
      <c r="B55" s="91"/>
      <c r="C55" s="91"/>
      <c r="D55" s="91"/>
      <c r="E55" s="91"/>
      <c r="F55" s="91"/>
      <c r="G55" s="91"/>
      <c r="H55" s="91"/>
      <c r="I55" s="91"/>
      <c r="J55" s="91"/>
      <c r="K55" s="91"/>
      <c r="L55" s="91"/>
      <c r="M55" s="91"/>
      <c r="N55" s="91"/>
      <c r="O55" s="91"/>
      <c r="P55" s="91"/>
      <c r="Q55" s="91"/>
    </row>
    <row r="56" spans="1:17" ht="18">
      <c r="A56" s="91"/>
      <c r="B56" s="91"/>
      <c r="C56" s="91"/>
      <c r="D56" s="91"/>
      <c r="E56" s="91"/>
      <c r="F56" s="91"/>
      <c r="G56" s="91"/>
      <c r="H56" s="91"/>
      <c r="I56" s="91"/>
      <c r="J56" s="91"/>
      <c r="K56" s="91"/>
      <c r="L56" s="91"/>
      <c r="M56" s="91"/>
      <c r="N56" s="91"/>
      <c r="O56" s="91"/>
      <c r="P56" s="91"/>
      <c r="Q56" s="91"/>
    </row>
    <row r="57" spans="1:17" ht="18">
      <c r="A57" s="91"/>
      <c r="B57" s="91"/>
      <c r="C57" s="91"/>
      <c r="D57" s="91"/>
      <c r="E57" s="91"/>
      <c r="F57" s="91"/>
      <c r="G57" s="91"/>
      <c r="H57" s="91"/>
      <c r="I57" s="91"/>
      <c r="J57" s="91"/>
      <c r="K57" s="91"/>
      <c r="L57" s="91"/>
      <c r="M57" s="91"/>
      <c r="N57" s="91"/>
      <c r="O57" s="91"/>
      <c r="P57" s="91"/>
      <c r="Q57" s="91"/>
    </row>
    <row r="58" spans="1:17" ht="18">
      <c r="A58" s="91"/>
      <c r="B58" s="91"/>
      <c r="C58" s="91"/>
      <c r="D58" s="91"/>
      <c r="E58" s="91"/>
      <c r="F58" s="91"/>
      <c r="G58" s="91"/>
      <c r="H58" s="91"/>
      <c r="I58" s="91"/>
      <c r="J58" s="91"/>
      <c r="K58" s="91"/>
      <c r="L58" s="91"/>
      <c r="M58" s="91"/>
      <c r="N58" s="91"/>
      <c r="O58" s="91"/>
      <c r="P58" s="91"/>
      <c r="Q58" s="91"/>
    </row>
    <row r="59" spans="1:17" ht="18">
      <c r="A59" s="91"/>
      <c r="B59" s="91"/>
      <c r="C59" s="91"/>
      <c r="D59" s="91"/>
      <c r="E59" s="91"/>
      <c r="F59" s="91"/>
      <c r="G59" s="91"/>
      <c r="H59" s="91"/>
      <c r="I59" s="91"/>
      <c r="J59" s="91"/>
      <c r="K59" s="91"/>
      <c r="L59" s="91"/>
      <c r="M59" s="91"/>
      <c r="N59" s="91"/>
      <c r="O59" s="91"/>
      <c r="P59" s="91"/>
      <c r="Q59" s="91"/>
    </row>
    <row r="60" spans="1:17" ht="18">
      <c r="A60" s="91"/>
      <c r="B60" s="91"/>
      <c r="C60" s="91"/>
      <c r="D60" s="91"/>
      <c r="E60" s="91"/>
      <c r="F60" s="91"/>
      <c r="G60" s="91"/>
      <c r="H60" s="91"/>
      <c r="I60" s="91"/>
      <c r="J60" s="91"/>
      <c r="K60" s="91"/>
      <c r="L60" s="91"/>
      <c r="M60" s="91"/>
      <c r="N60" s="91"/>
      <c r="O60" s="91"/>
      <c r="P60" s="91"/>
      <c r="Q60" s="91"/>
    </row>
    <row r="61" spans="1:17" ht="18">
      <c r="A61" s="91"/>
      <c r="B61" s="91"/>
      <c r="C61" s="91"/>
      <c r="D61" s="91"/>
      <c r="E61" s="91"/>
      <c r="F61" s="91"/>
      <c r="G61" s="91"/>
      <c r="H61" s="91"/>
      <c r="I61" s="91"/>
      <c r="J61" s="91"/>
      <c r="K61" s="91"/>
      <c r="L61" s="91"/>
      <c r="M61" s="91"/>
      <c r="N61" s="91"/>
      <c r="O61" s="91"/>
      <c r="P61" s="91"/>
      <c r="Q61" s="91"/>
    </row>
    <row r="62" spans="1:17" ht="18">
      <c r="A62" s="91"/>
      <c r="B62" s="91"/>
      <c r="C62" s="91"/>
      <c r="D62" s="91"/>
      <c r="E62" s="91"/>
      <c r="F62" s="91"/>
      <c r="G62" s="91"/>
      <c r="H62" s="91"/>
      <c r="I62" s="91"/>
      <c r="J62" s="91"/>
      <c r="K62" s="91"/>
      <c r="L62" s="91"/>
      <c r="M62" s="91"/>
      <c r="N62" s="91"/>
      <c r="O62" s="91"/>
      <c r="P62" s="91"/>
      <c r="Q62" s="91"/>
    </row>
    <row r="63" spans="1:17" ht="18">
      <c r="A63" s="91"/>
      <c r="B63" s="91"/>
      <c r="C63" s="91"/>
      <c r="D63" s="91"/>
      <c r="E63" s="91"/>
      <c r="F63" s="91"/>
      <c r="G63" s="91"/>
      <c r="H63" s="91"/>
      <c r="I63" s="91"/>
      <c r="J63" s="91"/>
      <c r="K63" s="91"/>
      <c r="L63" s="91"/>
      <c r="M63" s="91"/>
      <c r="N63" s="91"/>
      <c r="O63" s="91"/>
      <c r="P63" s="91"/>
      <c r="Q63" s="91"/>
    </row>
    <row r="64" spans="1:17" ht="18">
      <c r="A64" s="91"/>
      <c r="B64" s="91"/>
      <c r="C64" s="91"/>
      <c r="D64" s="91"/>
      <c r="E64" s="91"/>
      <c r="F64" s="91"/>
      <c r="G64" s="91"/>
      <c r="H64" s="91"/>
      <c r="I64" s="91"/>
      <c r="J64" s="91"/>
      <c r="K64" s="91"/>
      <c r="L64" s="91"/>
      <c r="M64" s="91"/>
      <c r="N64" s="91"/>
      <c r="O64" s="91"/>
      <c r="P64" s="91"/>
      <c r="Q64" s="91"/>
    </row>
    <row r="65" spans="1:17" ht="18">
      <c r="A65" s="91"/>
      <c r="B65" s="91"/>
      <c r="C65" s="91"/>
      <c r="D65" s="91"/>
      <c r="E65" s="91"/>
      <c r="F65" s="91"/>
      <c r="G65" s="91"/>
      <c r="H65" s="91"/>
      <c r="I65" s="91"/>
      <c r="J65" s="91"/>
      <c r="K65" s="91"/>
      <c r="L65" s="91"/>
      <c r="M65" s="91"/>
      <c r="N65" s="91"/>
      <c r="O65" s="91"/>
      <c r="P65" s="91"/>
      <c r="Q65" s="91"/>
    </row>
    <row r="66" spans="1:17" ht="18">
      <c r="A66" s="91"/>
      <c r="B66" s="91"/>
      <c r="C66" s="91"/>
      <c r="D66" s="91"/>
      <c r="E66" s="91"/>
      <c r="F66" s="91"/>
      <c r="G66" s="91"/>
      <c r="H66" s="91"/>
      <c r="I66" s="91"/>
      <c r="J66" s="91"/>
      <c r="K66" s="91"/>
      <c r="L66" s="91"/>
      <c r="M66" s="91"/>
      <c r="N66" s="91"/>
      <c r="O66" s="91"/>
      <c r="P66" s="91"/>
      <c r="Q66" s="91"/>
    </row>
    <row r="67" spans="1:17" ht="18">
      <c r="A67" s="91"/>
      <c r="B67" s="91"/>
      <c r="C67" s="91"/>
      <c r="D67" s="91"/>
      <c r="E67" s="91"/>
      <c r="F67" s="91"/>
      <c r="G67" s="91"/>
      <c r="H67" s="91"/>
      <c r="I67" s="91"/>
      <c r="J67" s="91"/>
      <c r="K67" s="91"/>
      <c r="L67" s="91"/>
      <c r="M67" s="91"/>
      <c r="N67" s="91"/>
      <c r="O67" s="91"/>
      <c r="P67" s="91"/>
      <c r="Q67" s="91"/>
    </row>
    <row r="68" spans="1:17" ht="18">
      <c r="A68" s="91"/>
      <c r="B68" s="91"/>
      <c r="C68" s="91"/>
      <c r="D68" s="91"/>
      <c r="E68" s="91"/>
      <c r="F68" s="91"/>
      <c r="G68" s="91"/>
      <c r="H68" s="91"/>
      <c r="I68" s="91"/>
      <c r="J68" s="91"/>
      <c r="K68" s="91"/>
      <c r="L68" s="91"/>
      <c r="M68" s="91"/>
      <c r="N68" s="91"/>
      <c r="O68" s="91"/>
      <c r="P68" s="91"/>
      <c r="Q68" s="91"/>
    </row>
    <row r="69" spans="1:17" ht="18">
      <c r="A69" s="91"/>
      <c r="B69" s="91"/>
      <c r="C69" s="91"/>
      <c r="D69" s="91"/>
      <c r="E69" s="91"/>
      <c r="F69" s="91"/>
      <c r="G69" s="91"/>
      <c r="H69" s="91"/>
      <c r="I69" s="91"/>
      <c r="J69" s="91"/>
      <c r="K69" s="91"/>
      <c r="L69" s="91"/>
      <c r="M69" s="91"/>
      <c r="N69" s="91"/>
      <c r="O69" s="91"/>
      <c r="P69" s="91"/>
      <c r="Q69" s="91"/>
    </row>
    <row r="70" spans="1:17" ht="18">
      <c r="A70" s="91"/>
      <c r="B70" s="91"/>
      <c r="C70" s="91"/>
      <c r="D70" s="91"/>
      <c r="E70" s="91"/>
      <c r="F70" s="91"/>
      <c r="G70" s="91"/>
      <c r="H70" s="91"/>
      <c r="I70" s="91"/>
      <c r="J70" s="91"/>
      <c r="K70" s="91"/>
      <c r="L70" s="91"/>
      <c r="M70" s="91"/>
      <c r="N70" s="91"/>
      <c r="O70" s="91"/>
      <c r="P70" s="91"/>
      <c r="Q70" s="91"/>
    </row>
    <row r="71" spans="1:17" ht="18">
      <c r="A71" s="91"/>
      <c r="B71" s="91"/>
      <c r="C71" s="91"/>
      <c r="D71" s="91"/>
      <c r="E71" s="91"/>
      <c r="F71" s="91"/>
      <c r="G71" s="91"/>
      <c r="H71" s="91"/>
      <c r="I71" s="91"/>
      <c r="J71" s="91"/>
      <c r="K71" s="91"/>
      <c r="L71" s="91"/>
      <c r="M71" s="91"/>
      <c r="N71" s="91"/>
      <c r="O71" s="91"/>
      <c r="P71" s="91"/>
      <c r="Q71" s="91"/>
    </row>
    <row r="72" spans="1:17" ht="18">
      <c r="A72" s="91"/>
      <c r="B72" s="91"/>
      <c r="C72" s="91"/>
      <c r="D72" s="91"/>
      <c r="E72" s="91"/>
      <c r="F72" s="91"/>
      <c r="G72" s="91"/>
      <c r="H72" s="91"/>
      <c r="I72" s="91"/>
      <c r="J72" s="91"/>
      <c r="K72" s="91"/>
      <c r="L72" s="91"/>
      <c r="M72" s="91"/>
      <c r="N72" s="91"/>
      <c r="O72" s="91"/>
      <c r="P72" s="91"/>
      <c r="Q72" s="91"/>
    </row>
    <row r="73" spans="1:17" ht="18">
      <c r="A73" s="91"/>
      <c r="B73" s="91"/>
      <c r="C73" s="91"/>
      <c r="D73" s="91"/>
      <c r="E73" s="91"/>
      <c r="F73" s="91"/>
      <c r="G73" s="91"/>
      <c r="H73" s="91"/>
      <c r="I73" s="91"/>
      <c r="J73" s="91"/>
      <c r="K73" s="91"/>
      <c r="L73" s="91"/>
      <c r="M73" s="91"/>
      <c r="N73" s="91"/>
      <c r="O73" s="91"/>
      <c r="P73" s="91"/>
      <c r="Q73" s="91"/>
    </row>
    <row r="74" spans="1:17" ht="18">
      <c r="A74" s="91"/>
      <c r="B74" s="91"/>
      <c r="C74" s="91"/>
      <c r="D74" s="91"/>
      <c r="E74" s="91"/>
      <c r="F74" s="91"/>
      <c r="G74" s="91"/>
      <c r="H74" s="91"/>
      <c r="I74" s="91"/>
      <c r="J74" s="91"/>
      <c r="K74" s="91"/>
      <c r="L74" s="91"/>
      <c r="M74" s="91"/>
      <c r="N74" s="91"/>
      <c r="O74" s="91"/>
      <c r="P74" s="91"/>
      <c r="Q74" s="91"/>
    </row>
    <row r="75" spans="1:17" ht="18">
      <c r="A75" s="91"/>
      <c r="B75" s="91"/>
      <c r="C75" s="91"/>
      <c r="D75" s="91"/>
      <c r="E75" s="91"/>
      <c r="F75" s="91"/>
      <c r="G75" s="91"/>
      <c r="H75" s="91"/>
      <c r="I75" s="91"/>
      <c r="J75" s="91"/>
      <c r="K75" s="91"/>
      <c r="L75" s="91"/>
      <c r="M75" s="91"/>
      <c r="N75" s="91"/>
      <c r="O75" s="91"/>
      <c r="P75" s="91"/>
      <c r="Q75" s="91"/>
    </row>
    <row r="76" spans="1:17" ht="18">
      <c r="A76" s="91"/>
      <c r="B76" s="91"/>
      <c r="C76" s="91"/>
      <c r="D76" s="91"/>
      <c r="E76" s="91"/>
      <c r="F76" s="91"/>
      <c r="G76" s="91"/>
      <c r="H76" s="91"/>
      <c r="I76" s="91"/>
      <c r="J76" s="91"/>
      <c r="K76" s="91"/>
      <c r="L76" s="91"/>
      <c r="M76" s="91"/>
      <c r="N76" s="91"/>
      <c r="O76" s="91"/>
      <c r="P76" s="91"/>
      <c r="Q76" s="91"/>
    </row>
    <row r="77" spans="1:17" ht="18">
      <c r="A77" s="91"/>
      <c r="B77" s="91"/>
      <c r="C77" s="91"/>
      <c r="D77" s="91"/>
      <c r="E77" s="91"/>
      <c r="F77" s="91"/>
      <c r="G77" s="91"/>
      <c r="H77" s="91"/>
      <c r="I77" s="91"/>
      <c r="J77" s="91"/>
      <c r="K77" s="91"/>
      <c r="L77" s="91"/>
      <c r="M77" s="91"/>
      <c r="N77" s="91"/>
      <c r="O77" s="91"/>
      <c r="P77" s="91"/>
      <c r="Q77" s="91"/>
    </row>
    <row r="78" spans="1:17" ht="18">
      <c r="A78" s="91"/>
      <c r="B78" s="91"/>
      <c r="C78" s="91"/>
      <c r="D78" s="91"/>
      <c r="E78" s="91"/>
      <c r="F78" s="91"/>
      <c r="G78" s="91"/>
      <c r="H78" s="91"/>
      <c r="I78" s="91"/>
      <c r="J78" s="91"/>
      <c r="K78" s="91"/>
      <c r="L78" s="91"/>
      <c r="M78" s="91"/>
      <c r="N78" s="91"/>
      <c r="O78" s="91"/>
      <c r="P78" s="91"/>
      <c r="Q78" s="91"/>
    </row>
    <row r="79" spans="1:17" ht="18">
      <c r="A79" s="91"/>
      <c r="B79" s="91"/>
      <c r="C79" s="91"/>
      <c r="D79" s="91"/>
      <c r="E79" s="91"/>
      <c r="F79" s="91"/>
      <c r="G79" s="91"/>
      <c r="H79" s="91"/>
      <c r="I79" s="91"/>
      <c r="J79" s="91"/>
      <c r="K79" s="91"/>
      <c r="L79" s="91"/>
      <c r="M79" s="91"/>
      <c r="N79" s="91"/>
      <c r="O79" s="91"/>
      <c r="P79" s="91"/>
      <c r="Q79" s="91"/>
    </row>
    <row r="80" spans="1:17" ht="18">
      <c r="A80" s="91"/>
      <c r="B80" s="91"/>
      <c r="C80" s="91"/>
      <c r="D80" s="91"/>
      <c r="E80" s="91"/>
      <c r="F80" s="91"/>
      <c r="G80" s="91"/>
      <c r="H80" s="91"/>
      <c r="I80" s="91"/>
      <c r="J80" s="91"/>
      <c r="K80" s="91"/>
      <c r="L80" s="91"/>
      <c r="M80" s="91"/>
      <c r="N80" s="91"/>
      <c r="O80" s="91"/>
      <c r="P80" s="91"/>
      <c r="Q80" s="91"/>
    </row>
    <row r="81" spans="1:17" ht="18">
      <c r="A81" s="91"/>
      <c r="B81" s="91"/>
      <c r="C81" s="91"/>
      <c r="D81" s="91"/>
      <c r="E81" s="91"/>
      <c r="F81" s="91"/>
      <c r="G81" s="91"/>
      <c r="H81" s="91"/>
      <c r="I81" s="91"/>
      <c r="J81" s="91"/>
      <c r="K81" s="91"/>
      <c r="L81" s="91"/>
      <c r="M81" s="91"/>
      <c r="N81" s="91"/>
      <c r="O81" s="91"/>
      <c r="P81" s="91"/>
      <c r="Q81" s="91"/>
    </row>
    <row r="82" spans="1:17" ht="18">
      <c r="A82" s="91"/>
      <c r="B82" s="91"/>
      <c r="C82" s="91"/>
      <c r="D82" s="91"/>
      <c r="E82" s="91"/>
      <c r="F82" s="91"/>
      <c r="G82" s="91"/>
      <c r="H82" s="91"/>
      <c r="I82" s="91"/>
      <c r="J82" s="91"/>
      <c r="K82" s="91"/>
      <c r="L82" s="91"/>
      <c r="M82" s="91"/>
      <c r="N82" s="91"/>
      <c r="O82" s="91"/>
      <c r="P82" s="91"/>
      <c r="Q82" s="91"/>
    </row>
    <row r="83" spans="1:17" ht="18">
      <c r="A83" s="91"/>
      <c r="B83" s="91"/>
      <c r="C83" s="91"/>
      <c r="D83" s="91"/>
      <c r="E83" s="91"/>
      <c r="F83" s="91"/>
      <c r="G83" s="91"/>
      <c r="H83" s="91"/>
      <c r="I83" s="91"/>
      <c r="J83" s="91"/>
      <c r="K83" s="91"/>
      <c r="L83" s="91"/>
      <c r="M83" s="91"/>
      <c r="N83" s="91"/>
      <c r="O83" s="91"/>
      <c r="P83" s="91"/>
      <c r="Q83" s="91"/>
    </row>
    <row r="84" spans="1:17" ht="18">
      <c r="A84" s="91"/>
      <c r="B84" s="91"/>
      <c r="C84" s="91"/>
      <c r="D84" s="91"/>
      <c r="E84" s="91"/>
      <c r="F84" s="91"/>
      <c r="G84" s="91"/>
      <c r="H84" s="91"/>
      <c r="I84" s="91"/>
      <c r="J84" s="91"/>
      <c r="K84" s="91"/>
      <c r="L84" s="91"/>
      <c r="M84" s="91"/>
      <c r="N84" s="91"/>
      <c r="O84" s="91"/>
      <c r="P84" s="91"/>
      <c r="Q84" s="91"/>
    </row>
    <row r="85" spans="1:17" ht="18">
      <c r="A85" s="91"/>
      <c r="B85" s="91"/>
      <c r="C85" s="91"/>
      <c r="D85" s="91"/>
      <c r="E85" s="91"/>
      <c r="F85" s="91"/>
      <c r="G85" s="91"/>
      <c r="H85" s="91"/>
      <c r="I85" s="91"/>
      <c r="J85" s="91"/>
      <c r="K85" s="91"/>
      <c r="L85" s="91"/>
      <c r="M85" s="91"/>
      <c r="N85" s="91"/>
      <c r="O85" s="91"/>
      <c r="P85" s="91"/>
      <c r="Q85" s="91"/>
    </row>
    <row r="86" spans="1:17" ht="18">
      <c r="A86" s="91"/>
      <c r="B86" s="91"/>
      <c r="C86" s="91"/>
      <c r="D86" s="91"/>
      <c r="E86" s="91"/>
      <c r="F86" s="91"/>
      <c r="G86" s="91"/>
      <c r="H86" s="91"/>
      <c r="I86" s="91"/>
      <c r="J86" s="91"/>
      <c r="K86" s="91"/>
      <c r="L86" s="91"/>
      <c r="M86" s="91"/>
      <c r="N86" s="91"/>
      <c r="O86" s="91"/>
      <c r="P86" s="91"/>
      <c r="Q86" s="91"/>
    </row>
    <row r="87" spans="1:17" ht="18">
      <c r="A87" s="91"/>
      <c r="B87" s="91"/>
      <c r="C87" s="91"/>
      <c r="D87" s="91"/>
      <c r="E87" s="91"/>
      <c r="F87" s="91"/>
      <c r="G87" s="91"/>
      <c r="H87" s="91"/>
      <c r="I87" s="91"/>
      <c r="J87" s="91"/>
      <c r="K87" s="91"/>
      <c r="L87" s="91"/>
      <c r="M87" s="91"/>
      <c r="N87" s="91"/>
      <c r="O87" s="91"/>
      <c r="P87" s="91"/>
      <c r="Q87" s="91"/>
    </row>
    <row r="88" spans="1:17" ht="18">
      <c r="A88" s="91"/>
      <c r="B88" s="91"/>
      <c r="C88" s="91"/>
      <c r="D88" s="91"/>
      <c r="E88" s="91"/>
      <c r="F88" s="91"/>
      <c r="G88" s="91"/>
      <c r="H88" s="91"/>
      <c r="I88" s="91"/>
      <c r="J88" s="91"/>
      <c r="K88" s="91"/>
      <c r="L88" s="91"/>
      <c r="M88" s="91"/>
      <c r="N88" s="91"/>
      <c r="O88" s="91"/>
      <c r="P88" s="91"/>
      <c r="Q88" s="91"/>
    </row>
    <row r="89" spans="1:17" ht="18">
      <c r="A89" s="91"/>
      <c r="B89" s="91"/>
      <c r="C89" s="91"/>
      <c r="D89" s="91"/>
      <c r="E89" s="91"/>
      <c r="F89" s="91"/>
      <c r="G89" s="91"/>
      <c r="H89" s="91"/>
      <c r="I89" s="91"/>
      <c r="J89" s="91"/>
      <c r="K89" s="91"/>
      <c r="L89" s="91"/>
      <c r="M89" s="91"/>
      <c r="N89" s="91"/>
      <c r="O89" s="91"/>
      <c r="P89" s="91"/>
      <c r="Q89" s="91"/>
    </row>
    <row r="90" spans="1:17" ht="18">
      <c r="A90" s="91"/>
      <c r="B90" s="91"/>
      <c r="C90" s="91"/>
      <c r="D90" s="91"/>
      <c r="E90" s="91"/>
      <c r="F90" s="91"/>
      <c r="G90" s="91"/>
      <c r="H90" s="91"/>
      <c r="I90" s="91"/>
      <c r="J90" s="91"/>
      <c r="K90" s="91"/>
      <c r="L90" s="91"/>
      <c r="M90" s="91"/>
      <c r="N90" s="91"/>
      <c r="O90" s="91"/>
      <c r="P90" s="91"/>
      <c r="Q90" s="91"/>
    </row>
    <row r="91" spans="1:17" ht="18">
      <c r="A91" s="91"/>
      <c r="B91" s="91"/>
      <c r="C91" s="91"/>
      <c r="D91" s="91"/>
      <c r="E91" s="91"/>
      <c r="F91" s="91"/>
      <c r="G91" s="91"/>
      <c r="H91" s="91"/>
      <c r="I91" s="91"/>
      <c r="J91" s="91"/>
      <c r="K91" s="91"/>
      <c r="L91" s="91"/>
      <c r="M91" s="91"/>
      <c r="N91" s="91"/>
      <c r="O91" s="91"/>
      <c r="P91" s="91"/>
      <c r="Q91" s="91"/>
    </row>
    <row r="92" spans="1:17" ht="18">
      <c r="A92" s="91"/>
      <c r="B92" s="91"/>
      <c r="C92" s="91"/>
      <c r="D92" s="91"/>
      <c r="E92" s="91"/>
      <c r="F92" s="91"/>
      <c r="G92" s="91"/>
      <c r="H92" s="91"/>
      <c r="I92" s="91"/>
      <c r="J92" s="91"/>
      <c r="K92" s="91"/>
      <c r="L92" s="91"/>
      <c r="M92" s="91"/>
      <c r="N92" s="91"/>
      <c r="O92" s="91"/>
      <c r="P92" s="91"/>
      <c r="Q92" s="91"/>
    </row>
    <row r="93" spans="1:17" ht="18">
      <c r="A93" s="91"/>
      <c r="B93" s="91"/>
      <c r="C93" s="91"/>
      <c r="D93" s="91"/>
      <c r="E93" s="91"/>
      <c r="F93" s="91"/>
      <c r="G93" s="91"/>
      <c r="H93" s="91"/>
      <c r="I93" s="91"/>
      <c r="J93" s="91"/>
      <c r="K93" s="91"/>
      <c r="L93" s="91"/>
      <c r="M93" s="91"/>
      <c r="N93" s="91"/>
      <c r="O93" s="91"/>
      <c r="P93" s="91"/>
      <c r="Q93" s="91"/>
    </row>
    <row r="94" spans="1:17" ht="18">
      <c r="A94" s="91"/>
      <c r="B94" s="91"/>
      <c r="C94" s="91"/>
      <c r="D94" s="91"/>
      <c r="E94" s="91"/>
      <c r="F94" s="91"/>
      <c r="G94" s="91"/>
      <c r="H94" s="91"/>
      <c r="I94" s="91"/>
      <c r="J94" s="91"/>
      <c r="K94" s="91"/>
      <c r="L94" s="91"/>
      <c r="M94" s="91"/>
      <c r="N94" s="91"/>
      <c r="O94" s="91"/>
      <c r="P94" s="91"/>
      <c r="Q94" s="91"/>
    </row>
    <row r="95" spans="1:17" ht="18">
      <c r="A95" s="91"/>
      <c r="B95" s="91"/>
      <c r="C95" s="91"/>
      <c r="D95" s="91"/>
      <c r="E95" s="91"/>
      <c r="F95" s="91"/>
      <c r="G95" s="91"/>
      <c r="H95" s="91"/>
      <c r="I95" s="91"/>
      <c r="J95" s="91"/>
      <c r="K95" s="91"/>
      <c r="L95" s="91"/>
      <c r="M95" s="91"/>
      <c r="N95" s="91"/>
      <c r="O95" s="91"/>
      <c r="P95" s="91"/>
      <c r="Q95" s="91"/>
    </row>
    <row r="96" spans="1:17" ht="18">
      <c r="A96" s="91"/>
      <c r="B96" s="91"/>
      <c r="C96" s="91"/>
      <c r="D96" s="91"/>
      <c r="E96" s="91"/>
      <c r="F96" s="91"/>
      <c r="G96" s="91"/>
      <c r="H96" s="91"/>
      <c r="I96" s="91"/>
      <c r="J96" s="91"/>
      <c r="K96" s="91"/>
      <c r="L96" s="91"/>
      <c r="M96" s="91"/>
      <c r="N96" s="91"/>
      <c r="O96" s="91"/>
      <c r="P96" s="91"/>
      <c r="Q96" s="91"/>
    </row>
    <row r="97" spans="1:17" ht="18">
      <c r="A97" s="91"/>
      <c r="B97" s="91"/>
      <c r="C97" s="91"/>
      <c r="D97" s="91"/>
      <c r="E97" s="91"/>
      <c r="F97" s="91"/>
      <c r="G97" s="91"/>
      <c r="H97" s="91"/>
      <c r="I97" s="91"/>
      <c r="J97" s="91"/>
      <c r="K97" s="91"/>
      <c r="L97" s="91"/>
      <c r="M97" s="91"/>
      <c r="N97" s="91"/>
      <c r="O97" s="91"/>
      <c r="P97" s="91"/>
      <c r="Q97" s="91"/>
    </row>
    <row r="98" spans="1:17" ht="18">
      <c r="A98" s="91"/>
      <c r="B98" s="91"/>
      <c r="C98" s="91"/>
      <c r="D98" s="91"/>
      <c r="E98" s="91"/>
      <c r="F98" s="91"/>
      <c r="G98" s="91"/>
      <c r="H98" s="91"/>
      <c r="I98" s="91"/>
      <c r="J98" s="91"/>
      <c r="K98" s="91"/>
      <c r="L98" s="91"/>
      <c r="M98" s="91"/>
      <c r="N98" s="91"/>
      <c r="O98" s="91"/>
      <c r="P98" s="91"/>
      <c r="Q98" s="91"/>
    </row>
    <row r="99" spans="1:17" ht="18">
      <c r="A99" s="91"/>
      <c r="B99" s="91"/>
      <c r="C99" s="91"/>
      <c r="D99" s="91"/>
      <c r="E99" s="91"/>
      <c r="F99" s="91"/>
      <c r="G99" s="91"/>
      <c r="H99" s="91"/>
      <c r="I99" s="91"/>
      <c r="J99" s="91"/>
      <c r="K99" s="91"/>
      <c r="L99" s="91"/>
      <c r="M99" s="91"/>
      <c r="N99" s="91"/>
      <c r="O99" s="91"/>
      <c r="P99" s="91"/>
      <c r="Q99" s="91"/>
    </row>
    <row r="100" spans="1:17" ht="18">
      <c r="A100" s="91"/>
      <c r="B100" s="91"/>
      <c r="C100" s="91"/>
      <c r="D100" s="91"/>
      <c r="E100" s="91"/>
      <c r="F100" s="91"/>
      <c r="G100" s="91"/>
      <c r="H100" s="91"/>
      <c r="I100" s="91"/>
      <c r="J100" s="91"/>
      <c r="K100" s="91"/>
      <c r="L100" s="91"/>
      <c r="M100" s="91"/>
      <c r="N100" s="91"/>
      <c r="O100" s="91"/>
      <c r="P100" s="91"/>
      <c r="Q100" s="91"/>
    </row>
    <row r="101" spans="1:17" ht="18">
      <c r="A101" s="91"/>
      <c r="B101" s="91"/>
      <c r="C101" s="91"/>
      <c r="D101" s="91"/>
      <c r="E101" s="91"/>
      <c r="F101" s="91"/>
      <c r="G101" s="91"/>
      <c r="H101" s="91"/>
      <c r="I101" s="91"/>
      <c r="J101" s="91"/>
      <c r="K101" s="91"/>
      <c r="L101" s="91"/>
      <c r="M101" s="91"/>
      <c r="N101" s="91"/>
      <c r="O101" s="91"/>
      <c r="P101" s="91"/>
      <c r="Q101" s="91"/>
    </row>
    <row r="102" spans="1:17" ht="18">
      <c r="A102" s="91"/>
      <c r="B102" s="91"/>
      <c r="C102" s="91"/>
      <c r="D102" s="91"/>
      <c r="E102" s="91"/>
      <c r="F102" s="91"/>
      <c r="G102" s="91"/>
      <c r="H102" s="91"/>
      <c r="I102" s="91"/>
      <c r="J102" s="91"/>
      <c r="K102" s="91"/>
      <c r="L102" s="91"/>
      <c r="M102" s="91"/>
      <c r="N102" s="91"/>
      <c r="O102" s="91"/>
      <c r="P102" s="91"/>
      <c r="Q102" s="91"/>
    </row>
    <row r="103" spans="1:17" ht="18">
      <c r="A103" s="91"/>
      <c r="B103" s="91"/>
      <c r="C103" s="91"/>
      <c r="D103" s="91"/>
      <c r="E103" s="91"/>
      <c r="F103" s="91"/>
      <c r="G103" s="91"/>
      <c r="H103" s="91"/>
      <c r="I103" s="91"/>
      <c r="J103" s="91"/>
      <c r="K103" s="91"/>
      <c r="L103" s="91"/>
      <c r="M103" s="91"/>
      <c r="N103" s="91"/>
      <c r="O103" s="91"/>
      <c r="P103" s="91"/>
      <c r="Q103" s="91"/>
    </row>
    <row r="104" spans="1:17" ht="18">
      <c r="A104" s="91"/>
      <c r="B104" s="91"/>
      <c r="C104" s="91"/>
      <c r="D104" s="91"/>
      <c r="E104" s="91"/>
      <c r="F104" s="91"/>
      <c r="G104" s="91"/>
      <c r="H104" s="91"/>
      <c r="I104" s="91"/>
      <c r="J104" s="91"/>
      <c r="K104" s="91"/>
      <c r="L104" s="91"/>
      <c r="M104" s="91"/>
      <c r="N104" s="91"/>
      <c r="O104" s="91"/>
      <c r="P104" s="91"/>
      <c r="Q104" s="91"/>
    </row>
    <row r="105" spans="1:17" ht="18">
      <c r="A105" s="91"/>
      <c r="B105" s="91"/>
      <c r="C105" s="91"/>
      <c r="D105" s="91"/>
      <c r="E105" s="91"/>
      <c r="F105" s="91"/>
      <c r="G105" s="91"/>
      <c r="H105" s="91"/>
      <c r="I105" s="91"/>
      <c r="J105" s="91"/>
      <c r="K105" s="91"/>
      <c r="L105" s="91"/>
      <c r="M105" s="91"/>
      <c r="N105" s="91"/>
      <c r="O105" s="91"/>
      <c r="P105" s="91"/>
      <c r="Q105" s="91"/>
    </row>
    <row r="106" spans="1:17" ht="18">
      <c r="A106" s="91"/>
      <c r="B106" s="91"/>
      <c r="C106" s="91"/>
      <c r="D106" s="91"/>
      <c r="E106" s="91"/>
      <c r="F106" s="91"/>
      <c r="G106" s="91"/>
      <c r="H106" s="91"/>
      <c r="I106" s="91"/>
      <c r="J106" s="91"/>
      <c r="K106" s="91"/>
      <c r="L106" s="91"/>
      <c r="M106" s="91"/>
      <c r="N106" s="91"/>
      <c r="O106" s="91"/>
      <c r="P106" s="91"/>
      <c r="Q106" s="91"/>
    </row>
    <row r="107" spans="1:17" ht="18">
      <c r="A107" s="91"/>
      <c r="B107" s="91"/>
      <c r="C107" s="91"/>
      <c r="D107" s="91"/>
      <c r="E107" s="91"/>
      <c r="F107" s="91"/>
      <c r="G107" s="91"/>
      <c r="H107" s="91"/>
      <c r="I107" s="91"/>
      <c r="J107" s="91"/>
      <c r="K107" s="91"/>
      <c r="L107" s="91"/>
      <c r="M107" s="91"/>
      <c r="N107" s="91"/>
      <c r="O107" s="91"/>
      <c r="P107" s="91"/>
      <c r="Q107" s="91"/>
    </row>
    <row r="108" spans="1:17" ht="18">
      <c r="A108" s="91"/>
      <c r="B108" s="91"/>
      <c r="C108" s="91"/>
      <c r="D108" s="91"/>
      <c r="E108" s="91"/>
      <c r="F108" s="91"/>
      <c r="G108" s="91"/>
      <c r="H108" s="91"/>
      <c r="I108" s="91"/>
      <c r="J108" s="91"/>
      <c r="K108" s="91"/>
      <c r="L108" s="91"/>
      <c r="M108" s="91"/>
      <c r="N108" s="91"/>
      <c r="O108" s="91"/>
      <c r="P108" s="91"/>
      <c r="Q108" s="91"/>
    </row>
    <row r="109" spans="1:17" ht="18">
      <c r="A109" s="91"/>
      <c r="B109" s="91"/>
      <c r="C109" s="91"/>
      <c r="D109" s="91"/>
      <c r="E109" s="91"/>
      <c r="F109" s="91"/>
      <c r="G109" s="91"/>
      <c r="H109" s="91"/>
      <c r="I109" s="91"/>
      <c r="J109" s="91"/>
      <c r="K109" s="91"/>
      <c r="L109" s="91"/>
      <c r="M109" s="91"/>
      <c r="N109" s="91"/>
      <c r="O109" s="91"/>
      <c r="P109" s="91"/>
      <c r="Q109" s="91"/>
    </row>
    <row r="110" spans="1:17" ht="18">
      <c r="A110" s="91"/>
      <c r="B110" s="91"/>
      <c r="C110" s="91"/>
      <c r="D110" s="91"/>
      <c r="E110" s="91"/>
      <c r="F110" s="91"/>
      <c r="G110" s="91"/>
      <c r="H110" s="91"/>
      <c r="I110" s="91"/>
      <c r="J110" s="91"/>
      <c r="K110" s="91"/>
      <c r="L110" s="91"/>
      <c r="M110" s="91"/>
      <c r="N110" s="91"/>
      <c r="O110" s="91"/>
      <c r="P110" s="91"/>
      <c r="Q110" s="91"/>
    </row>
    <row r="111" spans="1:17" ht="18">
      <c r="A111" s="91"/>
      <c r="B111" s="91"/>
      <c r="C111" s="91"/>
      <c r="D111" s="91"/>
      <c r="E111" s="91"/>
      <c r="F111" s="91"/>
      <c r="G111" s="91"/>
      <c r="H111" s="91"/>
      <c r="I111" s="91"/>
      <c r="J111" s="91"/>
      <c r="K111" s="91"/>
      <c r="L111" s="91"/>
      <c r="M111" s="91"/>
      <c r="N111" s="91"/>
      <c r="O111" s="91"/>
      <c r="P111" s="91"/>
      <c r="Q111" s="91"/>
    </row>
    <row r="112" spans="1:17" ht="18">
      <c r="A112" s="91"/>
      <c r="B112" s="91"/>
      <c r="C112" s="91"/>
      <c r="D112" s="91"/>
      <c r="E112" s="91"/>
      <c r="F112" s="91"/>
      <c r="G112" s="91"/>
      <c r="H112" s="91"/>
      <c r="I112" s="91"/>
      <c r="J112" s="91"/>
      <c r="K112" s="91"/>
      <c r="L112" s="91"/>
      <c r="M112" s="91"/>
      <c r="N112" s="91"/>
      <c r="O112" s="91"/>
      <c r="P112" s="91"/>
      <c r="Q112" s="91"/>
    </row>
    <row r="113" spans="1:17" ht="18">
      <c r="A113" s="91"/>
      <c r="B113" s="91"/>
      <c r="C113" s="91"/>
      <c r="D113" s="91"/>
      <c r="E113" s="91"/>
      <c r="F113" s="91"/>
      <c r="G113" s="91"/>
      <c r="H113" s="91"/>
      <c r="I113" s="91"/>
      <c r="J113" s="91"/>
      <c r="K113" s="91"/>
      <c r="L113" s="91"/>
      <c r="M113" s="91"/>
      <c r="N113" s="91"/>
      <c r="O113" s="91"/>
      <c r="P113" s="91"/>
      <c r="Q113" s="91"/>
    </row>
    <row r="114" spans="1:17" ht="18">
      <c r="A114" s="91"/>
      <c r="B114" s="91"/>
      <c r="C114" s="91"/>
      <c r="D114" s="91"/>
      <c r="E114" s="91"/>
      <c r="F114" s="91"/>
      <c r="G114" s="91"/>
      <c r="H114" s="91"/>
      <c r="I114" s="91"/>
      <c r="J114" s="91"/>
      <c r="K114" s="91"/>
      <c r="L114" s="91"/>
      <c r="M114" s="91"/>
      <c r="N114" s="91"/>
      <c r="O114" s="91"/>
      <c r="P114" s="91"/>
      <c r="Q114" s="91"/>
    </row>
    <row r="115" spans="1:17" ht="18">
      <c r="A115" s="91"/>
      <c r="B115" s="91"/>
      <c r="C115" s="91"/>
      <c r="D115" s="91"/>
      <c r="E115" s="91"/>
      <c r="F115" s="91"/>
      <c r="G115" s="91"/>
      <c r="H115" s="91"/>
      <c r="I115" s="91"/>
      <c r="J115" s="91"/>
      <c r="K115" s="91"/>
      <c r="L115" s="91"/>
      <c r="M115" s="91"/>
      <c r="N115" s="91"/>
      <c r="O115" s="91"/>
      <c r="P115" s="91"/>
      <c r="Q115" s="91"/>
    </row>
    <row r="116" spans="1:17" ht="18">
      <c r="A116" s="91"/>
      <c r="B116" s="91"/>
      <c r="C116" s="91"/>
      <c r="D116" s="91"/>
      <c r="E116" s="91"/>
      <c r="F116" s="91"/>
      <c r="G116" s="91"/>
      <c r="H116" s="91"/>
      <c r="I116" s="91"/>
      <c r="J116" s="91"/>
      <c r="K116" s="91"/>
      <c r="L116" s="91"/>
      <c r="M116" s="91"/>
      <c r="N116" s="91"/>
      <c r="O116" s="91"/>
      <c r="P116" s="91"/>
      <c r="Q116" s="91"/>
    </row>
  </sheetData>
  <sheetProtection password="87C9" sheet="1" objects="1" scenarios="1"/>
  <protectedRanges>
    <protectedRange sqref="A1:H12" name="Range1"/>
  </protectedRanges>
  <mergeCells count="15">
    <mergeCell ref="B3:D3"/>
    <mergeCell ref="A5:H5"/>
    <mergeCell ref="A1:H1"/>
    <mergeCell ref="F15:H15"/>
    <mergeCell ref="A10:H10"/>
    <mergeCell ref="A11:H11"/>
    <mergeCell ref="F9:H9"/>
    <mergeCell ref="B7:D7"/>
    <mergeCell ref="F7:H7"/>
    <mergeCell ref="A8:B8"/>
    <mergeCell ref="C8:F8"/>
    <mergeCell ref="G8:H8"/>
    <mergeCell ref="B9:E9"/>
    <mergeCell ref="F13:H13"/>
    <mergeCell ref="F14:H14"/>
  </mergeCells>
  <pageMargins left="0.7" right="0.7" top="0.75" bottom="0.75" header="0.3" footer="0.3"/>
  <pageSetup paperSize="9" orientation="portrait" blackAndWhite="1" verticalDpi="0" r:id="rId1"/>
  <drawing r:id="rId2"/>
</worksheet>
</file>

<file path=xl/worksheets/sheet114.xml><?xml version="1.0" encoding="utf-8"?>
<worksheet xmlns="http://schemas.openxmlformats.org/spreadsheetml/2006/main" xmlns:r="http://schemas.openxmlformats.org/officeDocument/2006/relationships">
  <sheetPr codeName="Sheet116">
    <pageSetUpPr fitToPage="1"/>
  </sheetPr>
  <dimension ref="A1:B248"/>
  <sheetViews>
    <sheetView showGridLines="0" showRowColHeaders="0" workbookViewId="0">
      <selection activeCell="B3" sqref="B3"/>
    </sheetView>
  </sheetViews>
  <sheetFormatPr defaultRowHeight="14.4"/>
  <cols>
    <col min="2" max="2" width="146.109375" customWidth="1"/>
  </cols>
  <sheetData>
    <row r="1" spans="1:2" ht="25.2">
      <c r="A1" s="2612" t="s">
        <v>2646</v>
      </c>
      <c r="B1" s="2612"/>
    </row>
    <row r="2" spans="1:2" ht="36">
      <c r="A2" s="1086">
        <v>1</v>
      </c>
      <c r="B2" s="1097" t="s">
        <v>2656</v>
      </c>
    </row>
    <row r="3" spans="1:2" ht="63" customHeight="1">
      <c r="A3" s="1086">
        <v>2</v>
      </c>
      <c r="B3" s="1097" t="s">
        <v>2648</v>
      </c>
    </row>
    <row r="4" spans="1:2" ht="18">
      <c r="A4" s="1086">
        <v>3</v>
      </c>
      <c r="B4" s="1098" t="s">
        <v>2649</v>
      </c>
    </row>
    <row r="5" spans="1:2" ht="18">
      <c r="A5" s="1086"/>
      <c r="B5" s="1097" t="s">
        <v>2650</v>
      </c>
    </row>
    <row r="6" spans="1:2" ht="18">
      <c r="A6" s="1086"/>
      <c r="B6" s="1097" t="s">
        <v>2651</v>
      </c>
    </row>
    <row r="7" spans="1:2" ht="18">
      <c r="A7" s="1086"/>
      <c r="B7" s="1097" t="s">
        <v>2652</v>
      </c>
    </row>
    <row r="8" spans="1:2" ht="18">
      <c r="A8" s="1086"/>
      <c r="B8" s="1097" t="s">
        <v>2653</v>
      </c>
    </row>
    <row r="9" spans="1:2" ht="18">
      <c r="A9" s="1086"/>
      <c r="B9" s="1097" t="s">
        <v>2654</v>
      </c>
    </row>
    <row r="10" spans="1:2" ht="18">
      <c r="A10" s="1086"/>
      <c r="B10" s="1097" t="s">
        <v>2655</v>
      </c>
    </row>
    <row r="11" spans="1:2" ht="18">
      <c r="A11" s="1086">
        <v>4</v>
      </c>
      <c r="B11" s="1097" t="s">
        <v>2657</v>
      </c>
    </row>
    <row r="12" spans="1:2" ht="18">
      <c r="A12" s="1086">
        <v>5</v>
      </c>
      <c r="B12" s="1097" t="s">
        <v>2658</v>
      </c>
    </row>
    <row r="13" spans="1:2" ht="18">
      <c r="A13" s="1086"/>
      <c r="B13" s="1099"/>
    </row>
    <row r="14" spans="1:2" ht="18">
      <c r="A14" s="1086"/>
      <c r="B14" s="1099"/>
    </row>
    <row r="15" spans="1:2" ht="18">
      <c r="A15" s="1086"/>
      <c r="B15" s="1099"/>
    </row>
    <row r="16" spans="1:2" ht="18">
      <c r="A16" s="1086"/>
      <c r="B16" s="1099"/>
    </row>
    <row r="17" spans="1:2" ht="18">
      <c r="A17" s="1086"/>
      <c r="B17" s="1099"/>
    </row>
    <row r="18" spans="1:2" ht="18">
      <c r="A18" s="1086"/>
      <c r="B18" s="1099"/>
    </row>
    <row r="19" spans="1:2" ht="18">
      <c r="A19" s="1086"/>
      <c r="B19" s="1099"/>
    </row>
    <row r="20" spans="1:2" ht="18">
      <c r="A20" s="1086"/>
      <c r="B20" s="1099"/>
    </row>
    <row r="21" spans="1:2" ht="18">
      <c r="A21" s="1086"/>
      <c r="B21" s="1099"/>
    </row>
    <row r="22" spans="1:2" ht="18">
      <c r="A22" s="1086"/>
      <c r="B22" s="1099"/>
    </row>
    <row r="23" spans="1:2" ht="18">
      <c r="A23" s="1086"/>
      <c r="B23" s="1099"/>
    </row>
    <row r="24" spans="1:2" ht="18">
      <c r="A24" s="1074"/>
      <c r="B24" s="91"/>
    </row>
    <row r="25" spans="1:2" ht="18">
      <c r="B25" s="91"/>
    </row>
    <row r="26" spans="1:2" ht="18">
      <c r="B26" s="91"/>
    </row>
    <row r="27" spans="1:2" ht="18">
      <c r="B27" s="91"/>
    </row>
    <row r="28" spans="1:2" ht="18">
      <c r="B28" s="91"/>
    </row>
    <row r="29" spans="1:2" ht="18">
      <c r="B29" s="91"/>
    </row>
    <row r="30" spans="1:2" ht="18">
      <c r="B30" s="91"/>
    </row>
    <row r="31" spans="1:2" ht="18">
      <c r="B31" s="91"/>
    </row>
    <row r="32" spans="1:2" ht="18">
      <c r="B32" s="91"/>
    </row>
    <row r="33" spans="2:2" ht="18">
      <c r="B33" s="91"/>
    </row>
    <row r="34" spans="2:2" ht="18">
      <c r="B34" s="91"/>
    </row>
    <row r="35" spans="2:2" ht="18">
      <c r="B35" s="91"/>
    </row>
    <row r="36" spans="2:2" ht="18">
      <c r="B36" s="91"/>
    </row>
    <row r="37" spans="2:2" ht="18">
      <c r="B37" s="91"/>
    </row>
    <row r="38" spans="2:2" ht="18">
      <c r="B38" s="91"/>
    </row>
    <row r="39" spans="2:2" ht="18">
      <c r="B39" s="91"/>
    </row>
    <row r="40" spans="2:2" ht="18">
      <c r="B40" s="91"/>
    </row>
    <row r="41" spans="2:2" ht="18">
      <c r="B41" s="91"/>
    </row>
    <row r="42" spans="2:2" ht="18">
      <c r="B42" s="91"/>
    </row>
    <row r="43" spans="2:2" ht="18">
      <c r="B43" s="91"/>
    </row>
    <row r="44" spans="2:2" ht="18">
      <c r="B44" s="91"/>
    </row>
    <row r="45" spans="2:2" ht="18">
      <c r="B45" s="91"/>
    </row>
    <row r="46" spans="2:2" ht="18">
      <c r="B46" s="91"/>
    </row>
    <row r="47" spans="2:2" ht="18">
      <c r="B47" s="91"/>
    </row>
    <row r="48" spans="2:2" ht="18">
      <c r="B48" s="91"/>
    </row>
    <row r="49" spans="2:2" ht="18">
      <c r="B49" s="91"/>
    </row>
    <row r="50" spans="2:2" ht="18">
      <c r="B50" s="91"/>
    </row>
    <row r="51" spans="2:2" ht="18">
      <c r="B51" s="91"/>
    </row>
    <row r="52" spans="2:2" ht="18">
      <c r="B52" s="91"/>
    </row>
    <row r="53" spans="2:2" ht="18">
      <c r="B53" s="91"/>
    </row>
    <row r="54" spans="2:2" ht="18">
      <c r="B54" s="91"/>
    </row>
    <row r="55" spans="2:2" ht="18">
      <c r="B55" s="91"/>
    </row>
    <row r="56" spans="2:2" ht="18">
      <c r="B56" s="91"/>
    </row>
    <row r="57" spans="2:2" ht="18">
      <c r="B57" s="91"/>
    </row>
    <row r="58" spans="2:2" ht="18">
      <c r="B58" s="91"/>
    </row>
    <row r="59" spans="2:2" ht="18">
      <c r="B59" s="91"/>
    </row>
    <row r="60" spans="2:2" ht="18">
      <c r="B60" s="91"/>
    </row>
    <row r="61" spans="2:2" ht="18">
      <c r="B61" s="91"/>
    </row>
    <row r="62" spans="2:2" ht="18">
      <c r="B62" s="91"/>
    </row>
    <row r="63" spans="2:2" ht="18">
      <c r="B63" s="91"/>
    </row>
    <row r="64" spans="2:2" ht="18">
      <c r="B64" s="91"/>
    </row>
    <row r="65" spans="2:2" ht="18">
      <c r="B65" s="91"/>
    </row>
    <row r="66" spans="2:2" ht="18">
      <c r="B66" s="91"/>
    </row>
    <row r="67" spans="2:2" ht="18">
      <c r="B67" s="91"/>
    </row>
    <row r="68" spans="2:2" ht="18">
      <c r="B68" s="91"/>
    </row>
    <row r="69" spans="2:2" ht="18">
      <c r="B69" s="91"/>
    </row>
    <row r="70" spans="2:2" ht="18">
      <c r="B70" s="91"/>
    </row>
    <row r="71" spans="2:2" ht="18">
      <c r="B71" s="91"/>
    </row>
    <row r="72" spans="2:2" ht="18">
      <c r="B72" s="91"/>
    </row>
    <row r="73" spans="2:2" ht="18">
      <c r="B73" s="91"/>
    </row>
    <row r="74" spans="2:2" ht="18">
      <c r="B74" s="91"/>
    </row>
    <row r="75" spans="2:2" ht="18">
      <c r="B75" s="91"/>
    </row>
    <row r="76" spans="2:2" ht="18">
      <c r="B76" s="91"/>
    </row>
    <row r="77" spans="2:2" ht="18">
      <c r="B77" s="91"/>
    </row>
    <row r="78" spans="2:2" ht="18">
      <c r="B78" s="91"/>
    </row>
    <row r="79" spans="2:2" ht="18">
      <c r="B79" s="91"/>
    </row>
    <row r="80" spans="2:2" ht="18">
      <c r="B80" s="91"/>
    </row>
    <row r="81" spans="2:2" ht="18">
      <c r="B81" s="91"/>
    </row>
    <row r="82" spans="2:2" ht="18">
      <c r="B82" s="91"/>
    </row>
    <row r="83" spans="2:2" ht="18">
      <c r="B83" s="91"/>
    </row>
    <row r="84" spans="2:2" ht="18">
      <c r="B84" s="91"/>
    </row>
    <row r="85" spans="2:2" ht="18">
      <c r="B85" s="91"/>
    </row>
    <row r="86" spans="2:2" ht="18">
      <c r="B86" s="91"/>
    </row>
    <row r="87" spans="2:2" ht="18">
      <c r="B87" s="91"/>
    </row>
    <row r="88" spans="2:2" ht="18">
      <c r="B88" s="91"/>
    </row>
    <row r="89" spans="2:2" ht="18">
      <c r="B89" s="91"/>
    </row>
    <row r="90" spans="2:2" ht="18">
      <c r="B90" s="91"/>
    </row>
    <row r="91" spans="2:2" ht="18">
      <c r="B91" s="91"/>
    </row>
    <row r="92" spans="2:2" ht="18">
      <c r="B92" s="91"/>
    </row>
    <row r="93" spans="2:2" ht="18">
      <c r="B93" s="91"/>
    </row>
    <row r="94" spans="2:2" ht="18">
      <c r="B94" s="91"/>
    </row>
    <row r="95" spans="2:2" ht="18">
      <c r="B95" s="91"/>
    </row>
    <row r="96" spans="2:2" ht="18">
      <c r="B96" s="91"/>
    </row>
    <row r="97" spans="2:2" ht="18">
      <c r="B97" s="91"/>
    </row>
    <row r="98" spans="2:2" ht="18">
      <c r="B98" s="91"/>
    </row>
    <row r="99" spans="2:2" ht="18">
      <c r="B99" s="91"/>
    </row>
    <row r="100" spans="2:2" ht="18">
      <c r="B100" s="91"/>
    </row>
    <row r="101" spans="2:2" ht="18">
      <c r="B101" s="91"/>
    </row>
    <row r="102" spans="2:2" ht="18">
      <c r="B102" s="91"/>
    </row>
    <row r="103" spans="2:2" ht="18">
      <c r="B103" s="91"/>
    </row>
    <row r="104" spans="2:2" ht="18">
      <c r="B104" s="91"/>
    </row>
    <row r="105" spans="2:2" ht="18">
      <c r="B105" s="91"/>
    </row>
    <row r="106" spans="2:2" ht="18">
      <c r="B106" s="91"/>
    </row>
    <row r="107" spans="2:2" ht="18">
      <c r="B107" s="91"/>
    </row>
    <row r="108" spans="2:2" ht="18">
      <c r="B108" s="91"/>
    </row>
    <row r="109" spans="2:2" ht="18">
      <c r="B109" s="91"/>
    </row>
    <row r="110" spans="2:2" ht="18">
      <c r="B110" s="91"/>
    </row>
    <row r="111" spans="2:2" ht="18">
      <c r="B111" s="91"/>
    </row>
    <row r="112" spans="2:2" ht="18">
      <c r="B112" s="91"/>
    </row>
    <row r="113" spans="2:2" ht="18">
      <c r="B113" s="91"/>
    </row>
    <row r="114" spans="2:2" ht="18">
      <c r="B114" s="91"/>
    </row>
    <row r="115" spans="2:2" ht="18">
      <c r="B115" s="91"/>
    </row>
    <row r="116" spans="2:2" ht="18">
      <c r="B116" s="91"/>
    </row>
    <row r="117" spans="2:2" ht="18">
      <c r="B117" s="91"/>
    </row>
    <row r="118" spans="2:2" ht="18">
      <c r="B118" s="91"/>
    </row>
    <row r="119" spans="2:2" ht="18">
      <c r="B119" s="91"/>
    </row>
    <row r="120" spans="2:2" ht="18">
      <c r="B120" s="91"/>
    </row>
    <row r="121" spans="2:2" ht="18">
      <c r="B121" s="91"/>
    </row>
    <row r="122" spans="2:2" ht="18">
      <c r="B122" s="91"/>
    </row>
    <row r="123" spans="2:2" ht="18">
      <c r="B123" s="91"/>
    </row>
    <row r="124" spans="2:2" ht="18">
      <c r="B124" s="91"/>
    </row>
    <row r="125" spans="2:2" ht="18">
      <c r="B125" s="91"/>
    </row>
    <row r="126" spans="2:2" ht="18">
      <c r="B126" s="91"/>
    </row>
    <row r="127" spans="2:2" ht="18">
      <c r="B127" s="91"/>
    </row>
    <row r="128" spans="2:2" ht="18">
      <c r="B128" s="91"/>
    </row>
    <row r="129" spans="2:2" ht="18">
      <c r="B129" s="91"/>
    </row>
    <row r="130" spans="2:2" ht="18">
      <c r="B130" s="91"/>
    </row>
    <row r="131" spans="2:2" ht="18">
      <c r="B131" s="91"/>
    </row>
    <row r="132" spans="2:2" ht="18">
      <c r="B132" s="91"/>
    </row>
    <row r="133" spans="2:2" ht="18">
      <c r="B133" s="91"/>
    </row>
    <row r="134" spans="2:2" ht="18">
      <c r="B134" s="91"/>
    </row>
    <row r="135" spans="2:2" ht="18">
      <c r="B135" s="91"/>
    </row>
    <row r="136" spans="2:2" ht="18">
      <c r="B136" s="91"/>
    </row>
    <row r="137" spans="2:2" ht="18">
      <c r="B137" s="91"/>
    </row>
    <row r="138" spans="2:2" ht="18">
      <c r="B138" s="91"/>
    </row>
    <row r="139" spans="2:2" ht="18">
      <c r="B139" s="91"/>
    </row>
    <row r="140" spans="2:2" ht="18">
      <c r="B140" s="91"/>
    </row>
    <row r="141" spans="2:2" ht="18">
      <c r="B141" s="91"/>
    </row>
    <row r="142" spans="2:2" ht="18">
      <c r="B142" s="91"/>
    </row>
    <row r="143" spans="2:2" ht="18">
      <c r="B143" s="91"/>
    </row>
    <row r="144" spans="2:2" ht="18">
      <c r="B144" s="91"/>
    </row>
    <row r="145" spans="2:2" ht="18">
      <c r="B145" s="91"/>
    </row>
    <row r="146" spans="2:2" ht="18">
      <c r="B146" s="91"/>
    </row>
    <row r="147" spans="2:2" ht="18">
      <c r="B147" s="91"/>
    </row>
    <row r="148" spans="2:2" ht="18">
      <c r="B148" s="91"/>
    </row>
    <row r="149" spans="2:2" ht="18">
      <c r="B149" s="91"/>
    </row>
    <row r="150" spans="2:2" ht="18">
      <c r="B150" s="91"/>
    </row>
    <row r="151" spans="2:2" ht="18">
      <c r="B151" s="91"/>
    </row>
    <row r="152" spans="2:2" ht="18">
      <c r="B152" s="91"/>
    </row>
    <row r="153" spans="2:2" ht="18">
      <c r="B153" s="91"/>
    </row>
    <row r="154" spans="2:2" ht="18">
      <c r="B154" s="91"/>
    </row>
    <row r="155" spans="2:2" ht="18">
      <c r="B155" s="91"/>
    </row>
    <row r="156" spans="2:2" ht="18">
      <c r="B156" s="91"/>
    </row>
    <row r="157" spans="2:2" ht="18">
      <c r="B157" s="91"/>
    </row>
    <row r="158" spans="2:2" ht="18">
      <c r="B158" s="91"/>
    </row>
    <row r="159" spans="2:2" ht="18">
      <c r="B159" s="91"/>
    </row>
    <row r="160" spans="2:2" ht="18">
      <c r="B160" s="91"/>
    </row>
    <row r="161" spans="2:2" ht="18">
      <c r="B161" s="91"/>
    </row>
    <row r="162" spans="2:2" ht="18">
      <c r="B162" s="91"/>
    </row>
    <row r="163" spans="2:2" ht="18">
      <c r="B163" s="91"/>
    </row>
    <row r="164" spans="2:2" ht="18">
      <c r="B164" s="91"/>
    </row>
    <row r="165" spans="2:2" ht="18">
      <c r="B165" s="91"/>
    </row>
    <row r="166" spans="2:2" ht="18">
      <c r="B166" s="91"/>
    </row>
    <row r="167" spans="2:2" ht="18">
      <c r="B167" s="91"/>
    </row>
    <row r="168" spans="2:2" ht="18">
      <c r="B168" s="91"/>
    </row>
    <row r="169" spans="2:2" ht="18">
      <c r="B169" s="91"/>
    </row>
    <row r="170" spans="2:2" ht="18">
      <c r="B170" s="91"/>
    </row>
    <row r="171" spans="2:2" ht="18">
      <c r="B171" s="91"/>
    </row>
    <row r="172" spans="2:2" ht="18">
      <c r="B172" s="91"/>
    </row>
    <row r="173" spans="2:2" ht="18">
      <c r="B173" s="91"/>
    </row>
    <row r="174" spans="2:2" ht="18">
      <c r="B174" s="91"/>
    </row>
    <row r="175" spans="2:2" ht="18">
      <c r="B175" s="91"/>
    </row>
    <row r="176" spans="2:2" ht="18">
      <c r="B176" s="91"/>
    </row>
    <row r="177" spans="2:2" ht="18">
      <c r="B177" s="91"/>
    </row>
    <row r="178" spans="2:2" ht="18">
      <c r="B178" s="91"/>
    </row>
    <row r="179" spans="2:2" ht="18">
      <c r="B179" s="91"/>
    </row>
    <row r="180" spans="2:2" ht="18">
      <c r="B180" s="91"/>
    </row>
    <row r="181" spans="2:2" ht="18">
      <c r="B181" s="91"/>
    </row>
    <row r="182" spans="2:2" ht="18">
      <c r="B182" s="91"/>
    </row>
    <row r="183" spans="2:2" ht="18">
      <c r="B183" s="91"/>
    </row>
    <row r="184" spans="2:2" ht="18">
      <c r="B184" s="91"/>
    </row>
    <row r="185" spans="2:2" ht="18">
      <c r="B185" s="91"/>
    </row>
    <row r="186" spans="2:2" ht="18">
      <c r="B186" s="91"/>
    </row>
    <row r="187" spans="2:2" ht="18">
      <c r="B187" s="91"/>
    </row>
    <row r="188" spans="2:2" ht="18">
      <c r="B188" s="91"/>
    </row>
    <row r="189" spans="2:2" ht="18">
      <c r="B189" s="91"/>
    </row>
    <row r="190" spans="2:2" ht="18">
      <c r="B190" s="91"/>
    </row>
    <row r="191" spans="2:2" ht="18">
      <c r="B191" s="91"/>
    </row>
    <row r="192" spans="2:2" ht="18">
      <c r="B192" s="91"/>
    </row>
    <row r="193" spans="2:2" ht="18">
      <c r="B193" s="91"/>
    </row>
    <row r="194" spans="2:2" ht="18">
      <c r="B194" s="91"/>
    </row>
    <row r="195" spans="2:2" ht="18">
      <c r="B195" s="91"/>
    </row>
    <row r="196" spans="2:2" ht="18">
      <c r="B196" s="91"/>
    </row>
    <row r="197" spans="2:2" ht="18">
      <c r="B197" s="91"/>
    </row>
    <row r="198" spans="2:2" ht="18">
      <c r="B198" s="91"/>
    </row>
    <row r="199" spans="2:2" ht="18">
      <c r="B199" s="91"/>
    </row>
    <row r="200" spans="2:2" ht="18">
      <c r="B200" s="91"/>
    </row>
    <row r="201" spans="2:2" ht="18">
      <c r="B201" s="91"/>
    </row>
    <row r="202" spans="2:2" ht="18">
      <c r="B202" s="91"/>
    </row>
    <row r="203" spans="2:2" ht="18">
      <c r="B203" s="91"/>
    </row>
    <row r="204" spans="2:2" ht="18">
      <c r="B204" s="91"/>
    </row>
    <row r="205" spans="2:2" ht="18">
      <c r="B205" s="91"/>
    </row>
    <row r="206" spans="2:2" ht="18">
      <c r="B206" s="91"/>
    </row>
    <row r="207" spans="2:2" ht="18">
      <c r="B207" s="91"/>
    </row>
    <row r="208" spans="2:2" ht="18">
      <c r="B208" s="91"/>
    </row>
    <row r="209" spans="2:2" ht="18">
      <c r="B209" s="91"/>
    </row>
    <row r="210" spans="2:2" ht="18">
      <c r="B210" s="91"/>
    </row>
    <row r="211" spans="2:2" ht="18">
      <c r="B211" s="91"/>
    </row>
    <row r="212" spans="2:2" ht="18">
      <c r="B212" s="91"/>
    </row>
    <row r="213" spans="2:2" ht="18">
      <c r="B213" s="91"/>
    </row>
    <row r="214" spans="2:2" ht="18">
      <c r="B214" s="91"/>
    </row>
    <row r="215" spans="2:2" ht="18">
      <c r="B215" s="91"/>
    </row>
    <row r="216" spans="2:2" ht="18">
      <c r="B216" s="91"/>
    </row>
    <row r="217" spans="2:2" ht="18">
      <c r="B217" s="91"/>
    </row>
    <row r="218" spans="2:2" ht="18">
      <c r="B218" s="91"/>
    </row>
    <row r="219" spans="2:2" ht="18">
      <c r="B219" s="91"/>
    </row>
    <row r="220" spans="2:2" ht="18">
      <c r="B220" s="91"/>
    </row>
    <row r="221" spans="2:2" ht="18">
      <c r="B221" s="91"/>
    </row>
    <row r="222" spans="2:2" ht="18">
      <c r="B222" s="91"/>
    </row>
    <row r="223" spans="2:2" ht="18">
      <c r="B223" s="91"/>
    </row>
    <row r="224" spans="2:2" ht="18">
      <c r="B224" s="91"/>
    </row>
    <row r="225" spans="2:2" ht="18">
      <c r="B225" s="91"/>
    </row>
    <row r="226" spans="2:2" ht="18">
      <c r="B226" s="91"/>
    </row>
    <row r="227" spans="2:2" ht="18">
      <c r="B227" s="91"/>
    </row>
    <row r="228" spans="2:2" ht="18">
      <c r="B228" s="91"/>
    </row>
    <row r="229" spans="2:2" ht="18">
      <c r="B229" s="91"/>
    </row>
    <row r="230" spans="2:2" ht="18">
      <c r="B230" s="91"/>
    </row>
    <row r="231" spans="2:2" ht="18">
      <c r="B231" s="91"/>
    </row>
    <row r="232" spans="2:2" ht="18">
      <c r="B232" s="91"/>
    </row>
    <row r="233" spans="2:2" ht="18">
      <c r="B233" s="91"/>
    </row>
    <row r="234" spans="2:2" ht="18">
      <c r="B234" s="91"/>
    </row>
    <row r="235" spans="2:2" ht="18">
      <c r="B235" s="91"/>
    </row>
    <row r="236" spans="2:2" ht="18">
      <c r="B236" s="91"/>
    </row>
    <row r="237" spans="2:2" ht="18">
      <c r="B237" s="91"/>
    </row>
    <row r="238" spans="2:2" ht="18">
      <c r="B238" s="91"/>
    </row>
    <row r="239" spans="2:2" ht="18">
      <c r="B239" s="91"/>
    </row>
    <row r="240" spans="2:2" ht="18">
      <c r="B240" s="91"/>
    </row>
    <row r="241" spans="2:2" ht="18">
      <c r="B241" s="91"/>
    </row>
    <row r="242" spans="2:2" ht="18">
      <c r="B242" s="91"/>
    </row>
    <row r="243" spans="2:2" ht="18">
      <c r="B243" s="91"/>
    </row>
    <row r="244" spans="2:2" ht="18">
      <c r="B244" s="91"/>
    </row>
    <row r="245" spans="2:2" ht="18">
      <c r="B245" s="91"/>
    </row>
    <row r="246" spans="2:2" ht="18">
      <c r="B246" s="91"/>
    </row>
    <row r="247" spans="2:2" ht="18">
      <c r="B247" s="91"/>
    </row>
    <row r="248" spans="2:2" ht="18">
      <c r="B248" s="91"/>
    </row>
  </sheetData>
  <sheetProtection password="87C9" sheet="1" objects="1" scenarios="1" selectLockedCells="1"/>
  <mergeCells count="1">
    <mergeCell ref="A1:B1"/>
  </mergeCells>
  <pageMargins left="0.25" right="0.25" top="0.75" bottom="0.75" header="0.3" footer="0.3"/>
  <pageSetup paperSize="9" scale="91" orientation="landscape" blackAndWhite="1" verticalDpi="0" r:id="rId1"/>
  <drawing r:id="rId2"/>
</worksheet>
</file>

<file path=xl/worksheets/sheet115.xml><?xml version="1.0" encoding="utf-8"?>
<worksheet xmlns="http://schemas.openxmlformats.org/spreadsheetml/2006/main" xmlns:r="http://schemas.openxmlformats.org/officeDocument/2006/relationships">
  <sheetPr codeName="Sheet117">
    <pageSetUpPr fitToPage="1"/>
  </sheetPr>
  <dimension ref="A1:K54"/>
  <sheetViews>
    <sheetView showGridLines="0" showRowColHeaders="0" workbookViewId="0">
      <selection activeCell="C10" sqref="C10"/>
    </sheetView>
  </sheetViews>
  <sheetFormatPr defaultRowHeight="14.4"/>
  <cols>
    <col min="1" max="1" width="8.5546875" customWidth="1"/>
    <col min="2" max="2" width="37.6640625" customWidth="1"/>
    <col min="3" max="3" width="26.44140625" customWidth="1"/>
    <col min="4" max="4" width="30" customWidth="1"/>
  </cols>
  <sheetData>
    <row r="1" spans="1:11" ht="25.2">
      <c r="A1" s="2613" t="s">
        <v>2625</v>
      </c>
      <c r="B1" s="2613"/>
      <c r="C1" s="2613"/>
      <c r="D1" s="2613"/>
      <c r="E1" s="91"/>
      <c r="F1" s="91"/>
      <c r="G1" s="91"/>
      <c r="H1" s="91"/>
      <c r="I1" s="91"/>
      <c r="J1" s="91"/>
      <c r="K1" s="91"/>
    </row>
    <row r="2" spans="1:11" ht="21">
      <c r="A2" s="2614" t="s">
        <v>2626</v>
      </c>
      <c r="B2" s="2614"/>
      <c r="C2" s="2614"/>
      <c r="D2" s="2614"/>
      <c r="E2" s="91"/>
      <c r="F2" s="91"/>
      <c r="G2" s="91"/>
      <c r="H2" s="91"/>
      <c r="I2" s="91"/>
      <c r="J2" s="91"/>
      <c r="K2" s="91"/>
    </row>
    <row r="3" spans="1:11" ht="18">
      <c r="A3" s="2615" t="s">
        <v>2659</v>
      </c>
      <c r="B3" s="2615"/>
      <c r="C3" s="2615"/>
      <c r="D3" s="2615"/>
      <c r="E3" s="91"/>
      <c r="F3" s="91"/>
      <c r="G3" s="91"/>
      <c r="H3" s="91"/>
      <c r="I3" s="91"/>
      <c r="J3" s="91"/>
      <c r="K3" s="91"/>
    </row>
    <row r="4" spans="1:11" ht="18">
      <c r="A4" s="1089">
        <v>1</v>
      </c>
      <c r="B4" s="91" t="s">
        <v>2627</v>
      </c>
      <c r="C4" s="1090" t="s">
        <v>2622</v>
      </c>
      <c r="D4" s="1090" t="s">
        <v>2595</v>
      </c>
      <c r="E4" s="91"/>
      <c r="F4" s="91"/>
      <c r="G4" s="91"/>
      <c r="H4" s="91"/>
      <c r="I4" s="91"/>
      <c r="J4" s="91"/>
      <c r="K4" s="91"/>
    </row>
    <row r="5" spans="1:11" ht="18">
      <c r="A5" s="1089">
        <v>2</v>
      </c>
      <c r="B5" s="91" t="s">
        <v>2630</v>
      </c>
      <c r="C5" s="1090" t="s">
        <v>2629</v>
      </c>
      <c r="D5" s="1090" t="s">
        <v>2628</v>
      </c>
      <c r="E5" s="91"/>
      <c r="F5" s="91"/>
      <c r="G5" s="91"/>
      <c r="H5" s="91"/>
      <c r="I5" s="91"/>
      <c r="J5" s="91"/>
      <c r="K5" s="91"/>
    </row>
    <row r="6" spans="1:11" ht="33" customHeight="1">
      <c r="A6" s="1089">
        <v>3</v>
      </c>
      <c r="B6" s="1080" t="s">
        <v>2631</v>
      </c>
      <c r="C6" s="1093" t="s">
        <v>2637</v>
      </c>
      <c r="D6" s="1080" t="s">
        <v>2632</v>
      </c>
      <c r="E6" s="91"/>
      <c r="F6" s="91"/>
      <c r="G6" s="91"/>
      <c r="H6" s="91"/>
      <c r="I6" s="91"/>
      <c r="J6" s="91"/>
      <c r="K6" s="91"/>
    </row>
    <row r="7" spans="1:11" ht="18">
      <c r="A7" s="1089">
        <v>4</v>
      </c>
      <c r="B7" s="91" t="s">
        <v>2633</v>
      </c>
      <c r="C7" s="2616" t="s">
        <v>2634</v>
      </c>
      <c r="D7" s="2617"/>
      <c r="E7" s="91"/>
      <c r="F7" s="91"/>
      <c r="G7" s="91"/>
      <c r="H7" s="91"/>
      <c r="I7" s="91"/>
      <c r="J7" s="91"/>
      <c r="K7" s="91"/>
    </row>
    <row r="8" spans="1:11" ht="36">
      <c r="A8" s="1091" t="s">
        <v>335</v>
      </c>
      <c r="B8" s="1091" t="s">
        <v>2635</v>
      </c>
      <c r="C8" s="1091" t="s">
        <v>2636</v>
      </c>
      <c r="D8" s="1091" t="s">
        <v>58</v>
      </c>
      <c r="E8" s="91"/>
      <c r="F8" s="91"/>
      <c r="G8" s="91"/>
      <c r="H8" s="91"/>
      <c r="I8" s="91"/>
      <c r="J8" s="91"/>
      <c r="K8" s="91"/>
    </row>
    <row r="9" spans="1:11" ht="67.5" customHeight="1">
      <c r="A9" s="1092">
        <v>1</v>
      </c>
      <c r="B9" s="220"/>
      <c r="C9" s="220"/>
      <c r="D9" s="220"/>
      <c r="E9" s="91"/>
      <c r="F9" s="91"/>
      <c r="G9" s="91"/>
      <c r="H9" s="91"/>
      <c r="I9" s="91"/>
      <c r="J9" s="91"/>
      <c r="K9" s="91"/>
    </row>
    <row r="10" spans="1:11" ht="76.5" customHeight="1">
      <c r="A10" s="1092">
        <v>2</v>
      </c>
      <c r="B10" s="220"/>
      <c r="C10" s="220"/>
      <c r="D10" s="220"/>
      <c r="E10" s="91"/>
      <c r="F10" s="91"/>
      <c r="G10" s="91"/>
      <c r="H10" s="91"/>
      <c r="I10" s="91"/>
      <c r="J10" s="91"/>
      <c r="K10" s="91"/>
    </row>
    <row r="11" spans="1:11" ht="83.25" customHeight="1">
      <c r="A11" s="1092">
        <v>3</v>
      </c>
      <c r="B11" s="220"/>
      <c r="C11" s="220"/>
      <c r="D11" s="220"/>
      <c r="E11" s="91"/>
      <c r="F11" s="91"/>
      <c r="G11" s="91"/>
      <c r="H11" s="91"/>
      <c r="I11" s="91"/>
      <c r="J11" s="91"/>
      <c r="K11" s="91"/>
    </row>
    <row r="12" spans="1:11" ht="18">
      <c r="A12" s="91"/>
      <c r="B12" s="91"/>
      <c r="C12" s="91"/>
      <c r="D12" s="91"/>
      <c r="E12" s="91"/>
      <c r="F12" s="91"/>
      <c r="G12" s="91"/>
      <c r="H12" s="91"/>
      <c r="I12" s="91"/>
      <c r="J12" s="91"/>
      <c r="K12" s="91"/>
    </row>
    <row r="13" spans="1:11" ht="18">
      <c r="A13" s="91"/>
      <c r="B13" s="91"/>
      <c r="C13" s="91"/>
      <c r="D13" s="91"/>
      <c r="E13" s="91"/>
      <c r="F13" s="91"/>
      <c r="G13" s="91"/>
      <c r="H13" s="91"/>
      <c r="I13" s="91"/>
      <c r="J13" s="91"/>
      <c r="K13" s="91"/>
    </row>
    <row r="14" spans="1:11" ht="18">
      <c r="A14" s="91"/>
      <c r="B14" s="91"/>
      <c r="C14" s="91"/>
      <c r="D14" s="91"/>
      <c r="E14" s="91"/>
      <c r="F14" s="91"/>
      <c r="G14" s="91"/>
      <c r="H14" s="91"/>
      <c r="I14" s="91"/>
      <c r="J14" s="91"/>
      <c r="K14" s="91"/>
    </row>
    <row r="15" spans="1:11" ht="18">
      <c r="A15" s="91"/>
      <c r="B15" s="91"/>
      <c r="C15" s="91"/>
      <c r="D15" s="91"/>
      <c r="E15" s="91"/>
      <c r="F15" s="91"/>
      <c r="G15" s="91"/>
      <c r="H15" s="91"/>
      <c r="I15" s="91"/>
      <c r="J15" s="91"/>
      <c r="K15" s="91"/>
    </row>
    <row r="16" spans="1:11" ht="18">
      <c r="A16" s="91"/>
      <c r="B16" s="91"/>
      <c r="C16" s="91"/>
      <c r="D16" s="91"/>
      <c r="E16" s="91"/>
      <c r="F16" s="91"/>
      <c r="G16" s="91"/>
      <c r="H16" s="91"/>
      <c r="I16" s="91"/>
      <c r="J16" s="91"/>
      <c r="K16" s="91"/>
    </row>
    <row r="17" spans="1:11" ht="18">
      <c r="A17" s="91"/>
      <c r="B17" s="91"/>
      <c r="C17" s="91"/>
      <c r="D17" s="91"/>
      <c r="E17" s="91"/>
      <c r="F17" s="91"/>
      <c r="G17" s="91"/>
      <c r="H17" s="91"/>
      <c r="I17" s="91"/>
      <c r="J17" s="91"/>
      <c r="K17" s="91"/>
    </row>
    <row r="18" spans="1:11" ht="18">
      <c r="A18" s="91"/>
      <c r="B18" s="91"/>
      <c r="C18" s="91"/>
      <c r="D18" s="91"/>
      <c r="E18" s="91"/>
      <c r="F18" s="91"/>
      <c r="G18" s="91"/>
      <c r="H18" s="91"/>
      <c r="I18" s="91"/>
      <c r="J18" s="91"/>
      <c r="K18" s="91"/>
    </row>
    <row r="19" spans="1:11" ht="18">
      <c r="A19" s="91"/>
      <c r="B19" s="91"/>
      <c r="C19" s="91"/>
      <c r="D19" s="91"/>
      <c r="E19" s="91"/>
      <c r="F19" s="91"/>
      <c r="G19" s="91"/>
      <c r="H19" s="91"/>
      <c r="I19" s="91"/>
      <c r="J19" s="91"/>
      <c r="K19" s="91"/>
    </row>
    <row r="20" spans="1:11" ht="18">
      <c r="A20" s="91"/>
      <c r="B20" s="91"/>
      <c r="C20" s="91"/>
      <c r="D20" s="91"/>
      <c r="E20" s="91"/>
      <c r="F20" s="91"/>
      <c r="G20" s="91"/>
      <c r="H20" s="91"/>
      <c r="I20" s="91"/>
      <c r="J20" s="91"/>
      <c r="K20" s="91"/>
    </row>
    <row r="21" spans="1:11" ht="18">
      <c r="A21" s="91"/>
      <c r="B21" s="91"/>
      <c r="C21" s="91"/>
      <c r="D21" s="91"/>
      <c r="E21" s="91"/>
      <c r="F21" s="91"/>
      <c r="G21" s="91"/>
      <c r="H21" s="91"/>
      <c r="I21" s="91"/>
      <c r="J21" s="91"/>
      <c r="K21" s="91"/>
    </row>
    <row r="22" spans="1:11" ht="18">
      <c r="A22" s="91"/>
      <c r="B22" s="91"/>
      <c r="C22" s="91"/>
      <c r="D22" s="91"/>
      <c r="E22" s="91"/>
      <c r="F22" s="91"/>
      <c r="G22" s="91"/>
      <c r="H22" s="91"/>
      <c r="I22" s="91"/>
      <c r="J22" s="91"/>
      <c r="K22" s="91"/>
    </row>
    <row r="23" spans="1:11" ht="18">
      <c r="A23" s="91"/>
      <c r="B23" s="91"/>
      <c r="C23" s="91"/>
      <c r="D23" s="91"/>
      <c r="E23" s="91"/>
      <c r="F23" s="91"/>
      <c r="G23" s="91"/>
      <c r="H23" s="91"/>
      <c r="I23" s="91"/>
      <c r="J23" s="91"/>
      <c r="K23" s="91"/>
    </row>
    <row r="24" spans="1:11" ht="18">
      <c r="A24" s="91"/>
      <c r="B24" s="91"/>
      <c r="C24" s="91"/>
      <c r="D24" s="91"/>
      <c r="E24" s="91"/>
      <c r="F24" s="91"/>
      <c r="G24" s="91"/>
      <c r="H24" s="91"/>
      <c r="I24" s="91"/>
      <c r="J24" s="91"/>
      <c r="K24" s="91"/>
    </row>
    <row r="25" spans="1:11" ht="18">
      <c r="A25" s="91"/>
      <c r="B25" s="91"/>
      <c r="C25" s="91"/>
      <c r="D25" s="91"/>
      <c r="E25" s="91"/>
      <c r="F25" s="91"/>
      <c r="G25" s="91"/>
      <c r="H25" s="91"/>
      <c r="I25" s="91"/>
      <c r="J25" s="91"/>
      <c r="K25" s="91"/>
    </row>
    <row r="26" spans="1:11" ht="18">
      <c r="A26" s="91"/>
      <c r="B26" s="91"/>
      <c r="C26" s="91"/>
      <c r="D26" s="91"/>
      <c r="E26" s="91"/>
      <c r="F26" s="91"/>
      <c r="G26" s="91"/>
      <c r="H26" s="91"/>
      <c r="I26" s="91"/>
      <c r="J26" s="91"/>
      <c r="K26" s="91"/>
    </row>
    <row r="27" spans="1:11" ht="18">
      <c r="A27" s="91"/>
      <c r="B27" s="91"/>
      <c r="C27" s="91"/>
      <c r="D27" s="91"/>
      <c r="E27" s="91"/>
      <c r="F27" s="91"/>
      <c r="G27" s="91"/>
      <c r="H27" s="91"/>
      <c r="I27" s="91"/>
      <c r="J27" s="91"/>
      <c r="K27" s="91"/>
    </row>
    <row r="28" spans="1:11" ht="18">
      <c r="A28" s="91"/>
      <c r="B28" s="91"/>
      <c r="C28" s="91"/>
      <c r="D28" s="91"/>
      <c r="E28" s="91"/>
      <c r="F28" s="91"/>
      <c r="G28" s="91"/>
      <c r="H28" s="91"/>
      <c r="I28" s="91"/>
      <c r="J28" s="91"/>
      <c r="K28" s="91"/>
    </row>
    <row r="29" spans="1:11" ht="18">
      <c r="A29" s="91"/>
      <c r="B29" s="91"/>
      <c r="C29" s="91"/>
      <c r="D29" s="91"/>
      <c r="E29" s="91"/>
      <c r="F29" s="91"/>
      <c r="G29" s="91"/>
      <c r="H29" s="91"/>
      <c r="I29" s="91"/>
      <c r="J29" s="91"/>
      <c r="K29" s="91"/>
    </row>
    <row r="30" spans="1:11" ht="18">
      <c r="A30" s="91"/>
      <c r="B30" s="91"/>
      <c r="C30" s="91"/>
      <c r="D30" s="91"/>
      <c r="E30" s="91"/>
      <c r="F30" s="91"/>
      <c r="G30" s="91"/>
      <c r="H30" s="91"/>
      <c r="I30" s="91"/>
      <c r="J30" s="91"/>
      <c r="K30" s="91"/>
    </row>
    <row r="31" spans="1:11" ht="18">
      <c r="A31" s="91"/>
      <c r="B31" s="91"/>
      <c r="C31" s="91"/>
      <c r="D31" s="91"/>
      <c r="E31" s="91"/>
      <c r="F31" s="91"/>
      <c r="G31" s="91"/>
      <c r="H31" s="91"/>
      <c r="I31" s="91"/>
      <c r="J31" s="91"/>
      <c r="K31" s="91"/>
    </row>
    <row r="32" spans="1:11" ht="18">
      <c r="A32" s="91"/>
      <c r="B32" s="91"/>
      <c r="C32" s="91"/>
      <c r="D32" s="91"/>
      <c r="E32" s="91"/>
      <c r="F32" s="91"/>
      <c r="G32" s="91"/>
      <c r="H32" s="91"/>
      <c r="I32" s="91"/>
      <c r="J32" s="91"/>
      <c r="K32" s="91"/>
    </row>
    <row r="33" spans="1:11" ht="18">
      <c r="A33" s="91"/>
      <c r="B33" s="91"/>
      <c r="C33" s="91"/>
      <c r="D33" s="91"/>
      <c r="E33" s="91"/>
      <c r="F33" s="91"/>
      <c r="G33" s="91"/>
      <c r="H33" s="91"/>
      <c r="I33" s="91"/>
      <c r="J33" s="91"/>
      <c r="K33" s="91"/>
    </row>
    <row r="34" spans="1:11" ht="18">
      <c r="A34" s="91"/>
      <c r="B34" s="91"/>
      <c r="C34" s="91"/>
      <c r="D34" s="91"/>
      <c r="E34" s="91"/>
      <c r="F34" s="91"/>
      <c r="G34" s="91"/>
      <c r="H34" s="91"/>
      <c r="I34" s="91"/>
      <c r="J34" s="91"/>
      <c r="K34" s="91"/>
    </row>
    <row r="35" spans="1:11" ht="18">
      <c r="A35" s="91"/>
      <c r="B35" s="91"/>
      <c r="C35" s="91"/>
      <c r="D35" s="91"/>
      <c r="E35" s="91"/>
      <c r="F35" s="91"/>
      <c r="G35" s="91"/>
      <c r="H35" s="91"/>
      <c r="I35" s="91"/>
      <c r="J35" s="91"/>
      <c r="K35" s="91"/>
    </row>
    <row r="36" spans="1:11" ht="18">
      <c r="A36" s="91"/>
      <c r="B36" s="91"/>
      <c r="C36" s="91"/>
      <c r="D36" s="91"/>
      <c r="E36" s="91"/>
      <c r="F36" s="91"/>
      <c r="G36" s="91"/>
      <c r="H36" s="91"/>
      <c r="I36" s="91"/>
      <c r="J36" s="91"/>
      <c r="K36" s="91"/>
    </row>
    <row r="37" spans="1:11" ht="18">
      <c r="A37" s="91"/>
      <c r="B37" s="91"/>
      <c r="C37" s="91"/>
      <c r="D37" s="91"/>
      <c r="E37" s="91"/>
      <c r="F37" s="91"/>
      <c r="G37" s="91"/>
      <c r="H37" s="91"/>
      <c r="I37" s="91"/>
      <c r="J37" s="91"/>
      <c r="K37" s="91"/>
    </row>
    <row r="38" spans="1:11" ht="18">
      <c r="A38" s="91"/>
      <c r="B38" s="91"/>
      <c r="C38" s="91"/>
      <c r="D38" s="91"/>
      <c r="E38" s="91"/>
      <c r="F38" s="91"/>
      <c r="G38" s="91"/>
      <c r="H38" s="91"/>
      <c r="I38" s="91"/>
      <c r="J38" s="91"/>
      <c r="K38" s="91"/>
    </row>
    <row r="39" spans="1:11" ht="18">
      <c r="A39" s="91"/>
      <c r="B39" s="91"/>
      <c r="C39" s="91"/>
      <c r="D39" s="91"/>
      <c r="E39" s="91"/>
      <c r="F39" s="91"/>
      <c r="G39" s="91"/>
      <c r="H39" s="91"/>
      <c r="I39" s="91"/>
      <c r="J39" s="91"/>
      <c r="K39" s="91"/>
    </row>
    <row r="40" spans="1:11" ht="18">
      <c r="A40" s="91"/>
      <c r="B40" s="91"/>
      <c r="C40" s="91"/>
      <c r="D40" s="91"/>
      <c r="E40" s="91"/>
      <c r="F40" s="91"/>
      <c r="G40" s="91"/>
      <c r="H40" s="91"/>
      <c r="I40" s="91"/>
      <c r="J40" s="91"/>
      <c r="K40" s="91"/>
    </row>
    <row r="41" spans="1:11" ht="18">
      <c r="A41" s="91"/>
      <c r="B41" s="91"/>
      <c r="C41" s="91"/>
      <c r="D41" s="91"/>
      <c r="E41" s="91"/>
      <c r="F41" s="91"/>
      <c r="G41" s="91"/>
      <c r="H41" s="91"/>
      <c r="I41" s="91"/>
      <c r="J41" s="91"/>
      <c r="K41" s="91"/>
    </row>
    <row r="42" spans="1:11" ht="18">
      <c r="A42" s="91"/>
      <c r="B42" s="91"/>
      <c r="C42" s="91"/>
      <c r="D42" s="91"/>
      <c r="E42" s="91"/>
      <c r="F42" s="91"/>
      <c r="G42" s="91"/>
      <c r="H42" s="91"/>
      <c r="I42" s="91"/>
      <c r="J42" s="91"/>
      <c r="K42" s="91"/>
    </row>
    <row r="43" spans="1:11" ht="18">
      <c r="A43" s="91"/>
      <c r="B43" s="91"/>
      <c r="C43" s="91"/>
      <c r="D43" s="91"/>
      <c r="E43" s="91"/>
      <c r="F43" s="91"/>
      <c r="G43" s="91"/>
      <c r="H43" s="91"/>
      <c r="I43" s="91"/>
      <c r="J43" s="91"/>
      <c r="K43" s="91"/>
    </row>
    <row r="44" spans="1:11" ht="18">
      <c r="A44" s="91"/>
      <c r="B44" s="91"/>
      <c r="C44" s="91"/>
      <c r="D44" s="91"/>
      <c r="E44" s="91"/>
      <c r="F44" s="91"/>
      <c r="G44" s="91"/>
      <c r="H44" s="91"/>
      <c r="I44" s="91"/>
      <c r="J44" s="91"/>
      <c r="K44" s="91"/>
    </row>
    <row r="45" spans="1:11" ht="18">
      <c r="A45" s="91"/>
      <c r="B45" s="91"/>
      <c r="C45" s="91"/>
      <c r="D45" s="91"/>
      <c r="E45" s="91"/>
      <c r="F45" s="91"/>
      <c r="G45" s="91"/>
      <c r="H45" s="91"/>
      <c r="I45" s="91"/>
      <c r="J45" s="91"/>
      <c r="K45" s="91"/>
    </row>
    <row r="46" spans="1:11" ht="18">
      <c r="A46" s="91"/>
      <c r="B46" s="91"/>
      <c r="C46" s="91"/>
      <c r="D46" s="91"/>
      <c r="E46" s="91"/>
      <c r="F46" s="91"/>
      <c r="G46" s="91"/>
      <c r="H46" s="91"/>
      <c r="I46" s="91"/>
      <c r="J46" s="91"/>
      <c r="K46" s="91"/>
    </row>
    <row r="47" spans="1:11" ht="18">
      <c r="A47" s="91"/>
      <c r="B47" s="91"/>
      <c r="C47" s="91"/>
      <c r="D47" s="91"/>
      <c r="E47" s="91"/>
      <c r="F47" s="91"/>
      <c r="G47" s="91"/>
      <c r="H47" s="91"/>
      <c r="I47" s="91"/>
      <c r="J47" s="91"/>
      <c r="K47" s="91"/>
    </row>
    <row r="48" spans="1:11" ht="18">
      <c r="A48" s="91"/>
      <c r="B48" s="91"/>
      <c r="C48" s="91"/>
      <c r="D48" s="91"/>
      <c r="E48" s="91"/>
      <c r="F48" s="91"/>
      <c r="G48" s="91"/>
      <c r="H48" s="91"/>
      <c r="I48" s="91"/>
      <c r="J48" s="91"/>
      <c r="K48" s="91"/>
    </row>
    <row r="49" spans="1:11" ht="18">
      <c r="A49" s="91"/>
      <c r="B49" s="91"/>
      <c r="C49" s="91"/>
      <c r="D49" s="91"/>
      <c r="E49" s="91"/>
      <c r="F49" s="91"/>
      <c r="G49" s="91"/>
      <c r="H49" s="91"/>
      <c r="I49" s="91"/>
      <c r="J49" s="91"/>
      <c r="K49" s="91"/>
    </row>
    <row r="50" spans="1:11" ht="18">
      <c r="A50" s="91"/>
      <c r="B50" s="91"/>
      <c r="C50" s="91"/>
      <c r="D50" s="91"/>
      <c r="E50" s="91"/>
      <c r="F50" s="91"/>
      <c r="G50" s="91"/>
      <c r="H50" s="91"/>
      <c r="I50" s="91"/>
      <c r="J50" s="91"/>
      <c r="K50" s="91"/>
    </row>
    <row r="51" spans="1:11" ht="18">
      <c r="A51" s="91"/>
      <c r="B51" s="91"/>
      <c r="C51" s="91"/>
      <c r="D51" s="91"/>
      <c r="E51" s="91"/>
      <c r="F51" s="91"/>
      <c r="G51" s="91"/>
      <c r="H51" s="91"/>
      <c r="I51" s="91"/>
      <c r="J51" s="91"/>
      <c r="K51" s="91"/>
    </row>
    <row r="52" spans="1:11" ht="18">
      <c r="A52" s="91"/>
      <c r="B52" s="91"/>
      <c r="C52" s="91"/>
      <c r="D52" s="91"/>
      <c r="E52" s="91"/>
      <c r="F52" s="91"/>
      <c r="G52" s="91"/>
      <c r="H52" s="91"/>
      <c r="I52" s="91"/>
      <c r="J52" s="91"/>
      <c r="K52" s="91"/>
    </row>
    <row r="53" spans="1:11" ht="18">
      <c r="A53" s="91"/>
      <c r="B53" s="91"/>
      <c r="C53" s="91"/>
      <c r="D53" s="91"/>
      <c r="E53" s="91"/>
      <c r="F53" s="91"/>
      <c r="G53" s="91"/>
      <c r="H53" s="91"/>
      <c r="I53" s="91"/>
      <c r="J53" s="91"/>
      <c r="K53" s="91"/>
    </row>
    <row r="54" spans="1:11" ht="18">
      <c r="A54" s="91"/>
      <c r="B54" s="91"/>
      <c r="C54" s="91"/>
      <c r="D54" s="91"/>
      <c r="E54" s="91"/>
      <c r="F54" s="91"/>
      <c r="G54" s="91"/>
      <c r="H54" s="91"/>
      <c r="I54" s="91"/>
      <c r="J54" s="91"/>
      <c r="K54" s="91"/>
    </row>
  </sheetData>
  <sheetProtection password="87C9" sheet="1" objects="1" scenarios="1"/>
  <protectedRanges>
    <protectedRange sqref="C7:D7" name="Range5"/>
    <protectedRange sqref="C5:D5" name="Range3"/>
    <protectedRange sqref="A1:D1" name="Range1"/>
    <protectedRange sqref="C4:D4" name="Range2"/>
    <protectedRange sqref="C6" name="Range4"/>
  </protectedRanges>
  <mergeCells count="4">
    <mergeCell ref="A1:D1"/>
    <mergeCell ref="A2:D2"/>
    <mergeCell ref="A3:D3"/>
    <mergeCell ref="C7:D7"/>
  </mergeCells>
  <pageMargins left="0.25" right="0.25" top="0.75" bottom="0.75" header="0.3" footer="0.3"/>
  <pageSetup paperSize="9" scale="96" orientation="portrait" blackAndWhite="1" verticalDpi="0" r:id="rId1"/>
  <drawing r:id="rId2"/>
</worksheet>
</file>

<file path=xl/worksheets/sheet116.xml><?xml version="1.0" encoding="utf-8"?>
<worksheet xmlns="http://schemas.openxmlformats.org/spreadsheetml/2006/main" xmlns:r="http://schemas.openxmlformats.org/officeDocument/2006/relationships">
  <sheetPr codeName="Sheet85">
    <pageSetUpPr fitToPage="1"/>
  </sheetPr>
  <dimension ref="A1:D30"/>
  <sheetViews>
    <sheetView showGridLines="0" showRowColHeaders="0" workbookViewId="0">
      <selection activeCell="B14" sqref="B14"/>
    </sheetView>
  </sheetViews>
  <sheetFormatPr defaultRowHeight="14.4"/>
  <cols>
    <col min="1" max="1" width="7" customWidth="1"/>
    <col min="2" max="2" width="164.44140625" customWidth="1"/>
  </cols>
  <sheetData>
    <row r="1" spans="1:4" ht="28.2">
      <c r="A1" s="1106"/>
      <c r="B1" s="1107" t="s">
        <v>1864</v>
      </c>
      <c r="C1" s="1101"/>
      <c r="D1" s="1101"/>
    </row>
    <row r="2" spans="1:4" ht="41.4">
      <c r="A2" s="1108">
        <v>1</v>
      </c>
      <c r="B2" s="1109" t="s">
        <v>1844</v>
      </c>
      <c r="C2" s="1101"/>
      <c r="D2" s="1101"/>
    </row>
    <row r="3" spans="1:4" ht="27.6">
      <c r="A3" s="1108"/>
      <c r="B3" s="1110" t="s">
        <v>1845</v>
      </c>
      <c r="C3" s="1101"/>
      <c r="D3" s="1101"/>
    </row>
    <row r="4" spans="1:4" ht="15.6">
      <c r="A4" s="1108">
        <v>2</v>
      </c>
      <c r="B4" s="1110" t="s">
        <v>1846</v>
      </c>
      <c r="C4" s="1101"/>
      <c r="D4" s="1101"/>
    </row>
    <row r="5" spans="1:4" ht="27.6">
      <c r="A5" s="1108">
        <v>3</v>
      </c>
      <c r="B5" s="1109" t="s">
        <v>1847</v>
      </c>
      <c r="C5" s="1101"/>
      <c r="D5" s="1101"/>
    </row>
    <row r="6" spans="1:4" ht="27.6">
      <c r="A6" s="1108">
        <v>4</v>
      </c>
      <c r="B6" s="1109" t="s">
        <v>1848</v>
      </c>
      <c r="C6" s="1101"/>
      <c r="D6" s="1101"/>
    </row>
    <row r="7" spans="1:4" ht="41.4">
      <c r="A7" s="1108">
        <v>5</v>
      </c>
      <c r="B7" s="1109" t="s">
        <v>2741</v>
      </c>
      <c r="C7" s="1101"/>
      <c r="D7" s="1101"/>
    </row>
    <row r="8" spans="1:4" ht="15.6">
      <c r="A8" s="1108">
        <v>6</v>
      </c>
      <c r="B8" s="1109" t="s">
        <v>1849</v>
      </c>
      <c r="C8" s="1101"/>
      <c r="D8" s="1101"/>
    </row>
    <row r="9" spans="1:4" ht="27.6">
      <c r="A9" s="1108"/>
      <c r="B9" s="1109" t="s">
        <v>2439</v>
      </c>
      <c r="C9" s="1101"/>
      <c r="D9" s="1101"/>
    </row>
    <row r="10" spans="1:4" ht="15.6">
      <c r="A10" s="1108"/>
      <c r="B10" s="1109" t="s">
        <v>1850</v>
      </c>
      <c r="C10" s="1101"/>
      <c r="D10" s="1101"/>
    </row>
    <row r="11" spans="1:4" ht="15.6">
      <c r="A11" s="1108"/>
      <c r="B11" s="1109" t="s">
        <v>1851</v>
      </c>
      <c r="C11" s="1101"/>
      <c r="D11" s="1101"/>
    </row>
    <row r="12" spans="1:4" s="1141" customFormat="1" ht="15.6">
      <c r="A12" s="1108"/>
      <c r="B12" s="1109" t="s">
        <v>2742</v>
      </c>
    </row>
    <row r="13" spans="1:4" ht="27.6">
      <c r="A13" s="1108">
        <v>7</v>
      </c>
      <c r="B13" s="1109" t="s">
        <v>2743</v>
      </c>
      <c r="C13" s="1101"/>
      <c r="D13" s="1101"/>
    </row>
    <row r="14" spans="1:4" ht="27.6">
      <c r="A14" s="1108"/>
      <c r="B14" s="1109" t="s">
        <v>1852</v>
      </c>
      <c r="C14" s="1101"/>
      <c r="D14" s="1101"/>
    </row>
    <row r="15" spans="1:4" ht="15.6">
      <c r="A15" s="1108">
        <v>8</v>
      </c>
      <c r="B15" s="1109" t="s">
        <v>1853</v>
      </c>
      <c r="C15" s="1101"/>
      <c r="D15" s="1101"/>
    </row>
    <row r="16" spans="1:4" ht="15.6">
      <c r="A16" s="1108">
        <v>9</v>
      </c>
      <c r="B16" s="1111" t="s">
        <v>1854</v>
      </c>
      <c r="C16" s="1101"/>
      <c r="D16" s="1101"/>
    </row>
    <row r="17" spans="1:4" ht="69">
      <c r="A17" s="1108"/>
      <c r="B17" s="1109" t="s">
        <v>1855</v>
      </c>
      <c r="C17" s="1101"/>
      <c r="D17" s="1101"/>
    </row>
    <row r="18" spans="1:4" ht="15.6">
      <c r="A18" s="1108"/>
      <c r="B18" s="1109" t="s">
        <v>1856</v>
      </c>
      <c r="C18" s="1101"/>
      <c r="D18" s="1101"/>
    </row>
    <row r="19" spans="1:4" ht="15.6">
      <c r="A19" s="1108"/>
      <c r="B19" s="1109" t="s">
        <v>1857</v>
      </c>
      <c r="C19" s="1101"/>
      <c r="D19" s="1101"/>
    </row>
    <row r="20" spans="1:4" ht="15.6">
      <c r="A20" s="1108"/>
      <c r="B20" s="1109" t="s">
        <v>1858</v>
      </c>
      <c r="C20" s="1101"/>
      <c r="D20" s="1101"/>
    </row>
    <row r="21" spans="1:4" ht="15.6">
      <c r="A21" s="1108"/>
      <c r="B21" s="1109" t="s">
        <v>2739</v>
      </c>
      <c r="C21" s="1101"/>
      <c r="D21" s="1101"/>
    </row>
    <row r="22" spans="1:4" ht="41.4">
      <c r="A22" s="1108"/>
      <c r="B22" s="1109" t="s">
        <v>2738</v>
      </c>
      <c r="C22" s="1101"/>
      <c r="D22" s="1101"/>
    </row>
    <row r="23" spans="1:4" ht="15.6">
      <c r="A23" s="1108">
        <v>10</v>
      </c>
      <c r="B23" s="1112" t="s">
        <v>1859</v>
      </c>
      <c r="C23" s="1101"/>
      <c r="D23" s="1101"/>
    </row>
    <row r="24" spans="1:4" ht="27.6">
      <c r="A24" s="1108"/>
      <c r="B24" s="1109" t="s">
        <v>1860</v>
      </c>
      <c r="C24" s="1101"/>
      <c r="D24" s="1101"/>
    </row>
    <row r="25" spans="1:4" ht="27.6">
      <c r="A25" s="1108">
        <v>11</v>
      </c>
      <c r="B25" s="1109" t="s">
        <v>1861</v>
      </c>
      <c r="C25" s="1101"/>
      <c r="D25" s="1101"/>
    </row>
    <row r="26" spans="1:4" s="1141" customFormat="1" ht="27.6">
      <c r="A26" s="1108">
        <v>12</v>
      </c>
      <c r="B26" s="1109" t="s">
        <v>2740</v>
      </c>
    </row>
    <row r="27" spans="1:4" ht="15.6">
      <c r="A27" s="1108">
        <v>13</v>
      </c>
      <c r="B27" s="1111" t="s">
        <v>1862</v>
      </c>
      <c r="C27" s="1101"/>
      <c r="D27" s="1101"/>
    </row>
    <row r="28" spans="1:4" ht="69">
      <c r="A28" s="1108"/>
      <c r="B28" s="1113" t="s">
        <v>1863</v>
      </c>
      <c r="C28" s="1101"/>
      <c r="D28" s="1101"/>
    </row>
    <row r="29" spans="1:4">
      <c r="A29" s="3"/>
      <c r="B29" s="3"/>
    </row>
    <row r="30" spans="1:4">
      <c r="A30" s="3"/>
      <c r="B30" s="3"/>
    </row>
  </sheetData>
  <sheetProtection password="87C9" sheet="1" objects="1" scenarios="1" selectLockedCells="1"/>
  <pageMargins left="0.25" right="0.25" top="0.21" bottom="0.2" header="0.2" footer="0.17"/>
  <pageSetup paperSize="9" scale="83" orientation="landscape" blackAndWhite="1" verticalDpi="0" r:id="rId1"/>
  <drawing r:id="rId2"/>
</worksheet>
</file>

<file path=xl/worksheets/sheet117.xml><?xml version="1.0" encoding="utf-8"?>
<worksheet xmlns="http://schemas.openxmlformats.org/spreadsheetml/2006/main" xmlns:r="http://schemas.openxmlformats.org/officeDocument/2006/relationships">
  <sheetPr codeName="Sheet88"/>
  <dimension ref="A1:K100"/>
  <sheetViews>
    <sheetView showGridLines="0" workbookViewId="0">
      <selection activeCell="D82" sqref="D82"/>
    </sheetView>
  </sheetViews>
  <sheetFormatPr defaultRowHeight="14.4"/>
  <cols>
    <col min="1" max="1" width="5.109375" customWidth="1"/>
    <col min="2" max="2" width="29.5546875" customWidth="1"/>
    <col min="3" max="3" width="21.5546875" customWidth="1"/>
    <col min="4" max="4" width="11.6640625" customWidth="1"/>
    <col min="5" max="5" width="11.33203125" customWidth="1"/>
    <col min="6" max="6" width="9.88671875" customWidth="1"/>
    <col min="7" max="7" width="11.88671875" customWidth="1"/>
  </cols>
  <sheetData>
    <row r="1" spans="1:11" ht="36.75" customHeight="1">
      <c r="A1" s="2618" t="s">
        <v>1884</v>
      </c>
      <c r="B1" s="2618"/>
      <c r="C1" s="2618"/>
      <c r="D1" s="2618"/>
      <c r="E1" s="2618"/>
      <c r="F1" s="2618"/>
      <c r="G1" s="2618"/>
      <c r="H1" s="1101"/>
      <c r="I1" s="1101"/>
      <c r="J1" s="1101"/>
      <c r="K1" s="1101"/>
    </row>
    <row r="2" spans="1:11" ht="26.25" customHeight="1">
      <c r="A2" s="2619" t="s">
        <v>1885</v>
      </c>
      <c r="B2" s="2619"/>
      <c r="C2" s="2619"/>
      <c r="D2" s="2619"/>
      <c r="E2" s="2619"/>
      <c r="F2" s="2619"/>
      <c r="G2" s="2619"/>
      <c r="H2" s="2620" t="s">
        <v>1524</v>
      </c>
      <c r="I2" s="2621"/>
      <c r="J2" s="2622"/>
      <c r="K2" s="1101"/>
    </row>
    <row r="3" spans="1:11" ht="23.4">
      <c r="A3" s="2623" t="s">
        <v>1886</v>
      </c>
      <c r="B3" s="2623"/>
      <c r="C3" s="2623"/>
      <c r="D3" s="2623"/>
      <c r="E3" s="2623"/>
      <c r="F3" s="2623"/>
      <c r="G3" s="2623"/>
      <c r="H3" s="1101"/>
      <c r="I3" s="931">
        <v>33</v>
      </c>
      <c r="J3" s="1101"/>
      <c r="K3" s="1101"/>
    </row>
    <row r="4" spans="1:11" ht="27">
      <c r="A4" s="1100">
        <v>1</v>
      </c>
      <c r="B4" s="2624" t="s">
        <v>1955</v>
      </c>
      <c r="C4" s="2625"/>
      <c r="D4" s="2626"/>
      <c r="E4" s="2627" t="str">
        <f>(INDEX(EmpDetail!$B$4:$B$103,MATCH(AppFrm!$I$3,EmpDetail!$A$4:$A$103,0)))</f>
        <v>d`".kk xaxoky</v>
      </c>
      <c r="F4" s="2628"/>
      <c r="G4" s="2629"/>
      <c r="H4" s="1101"/>
      <c r="I4" s="1101"/>
      <c r="J4" s="1101"/>
      <c r="K4" s="1101"/>
    </row>
    <row r="5" spans="1:11" ht="25.5" customHeight="1">
      <c r="A5" s="1100"/>
      <c r="B5" s="2630" t="s">
        <v>1956</v>
      </c>
      <c r="C5" s="2631"/>
      <c r="D5" s="2632"/>
      <c r="E5" s="2633" t="str">
        <f>(INDEX(EmpDetail!$C$4:$C$103,MATCH(AppFrm!$I$3,EmpDetail!$A$4:$A$103,0)))</f>
        <v>अध्यापक ग्रेड III</v>
      </c>
      <c r="F5" s="2634"/>
      <c r="G5" s="2635"/>
      <c r="H5" s="1101"/>
      <c r="I5" s="1101"/>
      <c r="J5" s="1101"/>
      <c r="K5" s="1101"/>
    </row>
    <row r="6" spans="1:11" ht="26.25" customHeight="1">
      <c r="A6" s="1100">
        <v>2</v>
      </c>
      <c r="B6" s="2630" t="s">
        <v>1957</v>
      </c>
      <c r="C6" s="2631"/>
      <c r="D6" s="2632"/>
      <c r="E6" s="2636">
        <v>43913</v>
      </c>
      <c r="F6" s="2637"/>
      <c r="G6" s="2638"/>
      <c r="H6" s="1101"/>
      <c r="I6" s="1101"/>
      <c r="J6" s="1101"/>
      <c r="K6" s="1101"/>
    </row>
    <row r="7" spans="1:11" ht="22.5" customHeight="1">
      <c r="A7" s="1100"/>
      <c r="B7" s="2630" t="s">
        <v>1958</v>
      </c>
      <c r="C7" s="2631"/>
      <c r="D7" s="2632"/>
      <c r="E7" s="2639" t="s">
        <v>1404</v>
      </c>
      <c r="F7" s="2640"/>
      <c r="G7" s="2641"/>
      <c r="H7" s="1101"/>
      <c r="I7" s="1101"/>
      <c r="J7" s="1101"/>
      <c r="K7" s="1101"/>
    </row>
    <row r="8" spans="1:11" ht="27" customHeight="1">
      <c r="A8" s="1100">
        <v>3</v>
      </c>
      <c r="B8" s="2630" t="s">
        <v>1959</v>
      </c>
      <c r="C8" s="2631"/>
      <c r="D8" s="2632"/>
      <c r="E8" s="2642" t="str">
        <f>(INDEX(EmpDetail!$D$4:$D$103,MATCH(AppFrm!$I$3,EmpDetail!$A$4:$A$103,0)))</f>
        <v>राउप्रावि गोरधनपुरा</v>
      </c>
      <c r="F8" s="2643"/>
      <c r="G8" s="2644"/>
      <c r="H8" s="1101"/>
      <c r="I8" s="1101"/>
      <c r="J8" s="1101"/>
      <c r="K8" s="1101"/>
    </row>
    <row r="9" spans="1:11" ht="24.75" customHeight="1">
      <c r="A9" s="1100">
        <v>4</v>
      </c>
      <c r="B9" s="2630" t="s">
        <v>1960</v>
      </c>
      <c r="C9" s="2631"/>
      <c r="D9" s="2632"/>
      <c r="E9" s="2633" t="str">
        <f>(INDEX(EmpDetail!$C$4:$C$103,MATCH(AppFrm!$I$3,EmpDetail!$A$4:$A$103,0)))</f>
        <v>अध्यापक ग्रेड III</v>
      </c>
      <c r="F9" s="2634"/>
      <c r="G9" s="2635"/>
      <c r="H9" s="1101"/>
      <c r="I9" s="1101"/>
      <c r="J9" s="1101"/>
      <c r="K9" s="1101"/>
    </row>
    <row r="10" spans="1:11" ht="23.25" customHeight="1">
      <c r="A10" s="1100"/>
      <c r="B10" s="2630" t="s">
        <v>1961</v>
      </c>
      <c r="C10" s="2631"/>
      <c r="D10" s="2632"/>
      <c r="E10" s="2645">
        <f>(INDEX(EmpDetail!$K$4:$K$103,MATCH(AppFrm!$I$3,EmpDetail!$A$4:$A$103,0)))</f>
        <v>33800</v>
      </c>
      <c r="F10" s="2540"/>
      <c r="G10" s="2646"/>
      <c r="H10" s="1101"/>
      <c r="I10" s="1101"/>
      <c r="J10" s="1101"/>
      <c r="K10" s="1101"/>
    </row>
    <row r="11" spans="1:11" ht="22.5" customHeight="1">
      <c r="A11" s="1100">
        <v>5</v>
      </c>
      <c r="B11" s="2630" t="s">
        <v>1962</v>
      </c>
      <c r="C11" s="2631"/>
      <c r="D11" s="2632"/>
      <c r="E11" s="2647" t="s">
        <v>1919</v>
      </c>
      <c r="F11" s="2648"/>
      <c r="G11" s="2649"/>
      <c r="H11" s="1101"/>
      <c r="I11" s="1101"/>
      <c r="J11" s="1101"/>
      <c r="K11" s="1101"/>
    </row>
    <row r="12" spans="1:11" ht="21.75" customHeight="1">
      <c r="A12" s="1100">
        <v>6</v>
      </c>
      <c r="B12" s="2630" t="s">
        <v>1963</v>
      </c>
      <c r="C12" s="2631"/>
      <c r="D12" s="2632"/>
      <c r="E12" s="2650">
        <f>(INDEX(EmpDetail!$F$4:$F$103,MATCH(AppFrm!$I$3,EmpDetail!$A$4:$A$103,0)))</f>
        <v>43455</v>
      </c>
      <c r="F12" s="2651"/>
      <c r="G12" s="2652"/>
      <c r="H12" s="1101"/>
      <c r="I12" s="1101"/>
      <c r="J12" s="1101"/>
      <c r="K12" s="1101"/>
    </row>
    <row r="13" spans="1:11" ht="21" customHeight="1">
      <c r="A13" s="1100">
        <v>7</v>
      </c>
      <c r="B13" s="2630" t="s">
        <v>1887</v>
      </c>
      <c r="C13" s="2631"/>
      <c r="D13" s="2631"/>
      <c r="E13" s="2631"/>
      <c r="F13" s="2631"/>
      <c r="G13" s="2632"/>
      <c r="H13" s="1101"/>
      <c r="I13" s="1101"/>
      <c r="J13" s="1101"/>
      <c r="K13" s="1101"/>
    </row>
    <row r="14" spans="1:11" ht="15.6">
      <c r="A14" s="1100"/>
      <c r="B14" s="2630" t="s">
        <v>1888</v>
      </c>
      <c r="C14" s="2631"/>
      <c r="D14" s="2631"/>
      <c r="E14" s="2631"/>
      <c r="F14" s="2631"/>
      <c r="G14" s="2632"/>
      <c r="H14" s="1101"/>
      <c r="I14" s="1101"/>
      <c r="J14" s="1101"/>
      <c r="K14" s="1101"/>
    </row>
    <row r="15" spans="1:11" ht="54">
      <c r="A15" s="924" t="s">
        <v>1889</v>
      </c>
      <c r="B15" s="925" t="s">
        <v>1890</v>
      </c>
      <c r="C15" s="925" t="s">
        <v>1891</v>
      </c>
      <c r="D15" s="925" t="s">
        <v>1892</v>
      </c>
      <c r="E15" s="925" t="s">
        <v>1893</v>
      </c>
      <c r="F15" s="925" t="s">
        <v>1894</v>
      </c>
      <c r="G15" s="925" t="s">
        <v>1895</v>
      </c>
      <c r="H15" s="1101"/>
      <c r="I15" s="1101"/>
      <c r="J15" s="1101"/>
      <c r="K15" s="1101"/>
    </row>
    <row r="16" spans="1:11" ht="21" customHeight="1">
      <c r="A16" s="329">
        <v>1</v>
      </c>
      <c r="B16" s="932" t="s">
        <v>1923</v>
      </c>
      <c r="C16" s="558" t="s">
        <v>1924</v>
      </c>
      <c r="D16" s="933">
        <v>25934</v>
      </c>
      <c r="E16" s="1105" t="s">
        <v>1925</v>
      </c>
      <c r="F16" s="570" t="s">
        <v>1920</v>
      </c>
      <c r="G16" s="1102">
        <v>0</v>
      </c>
      <c r="H16" s="1101"/>
      <c r="I16" s="1101"/>
      <c r="J16" s="1101"/>
      <c r="K16" s="1101"/>
    </row>
    <row r="17" spans="1:11" ht="21.75" customHeight="1">
      <c r="A17" s="329">
        <v>2</v>
      </c>
      <c r="B17" s="932" t="s">
        <v>1921</v>
      </c>
      <c r="C17" s="558" t="s">
        <v>1922</v>
      </c>
      <c r="D17" s="933">
        <v>36819</v>
      </c>
      <c r="E17" s="1105" t="s">
        <v>1926</v>
      </c>
      <c r="F17" s="570" t="s">
        <v>1920</v>
      </c>
      <c r="G17" s="1102">
        <v>0</v>
      </c>
      <c r="H17" s="1101"/>
      <c r="I17" s="1101"/>
      <c r="J17" s="1101"/>
      <c r="K17" s="1101"/>
    </row>
    <row r="18" spans="1:11" ht="20.25" customHeight="1">
      <c r="A18" s="329">
        <v>3</v>
      </c>
      <c r="B18" s="932" t="s">
        <v>1927</v>
      </c>
      <c r="C18" s="558" t="s">
        <v>1928</v>
      </c>
      <c r="D18" s="933">
        <v>37267</v>
      </c>
      <c r="E18" s="1105" t="s">
        <v>1926</v>
      </c>
      <c r="F18" s="570" t="s">
        <v>1920</v>
      </c>
      <c r="G18" s="1102">
        <v>0</v>
      </c>
      <c r="H18" s="1101"/>
      <c r="I18" s="1101"/>
      <c r="J18" s="1101"/>
      <c r="K18" s="1101"/>
    </row>
    <row r="19" spans="1:11" ht="21.75" customHeight="1">
      <c r="A19" s="329">
        <v>4</v>
      </c>
      <c r="B19" s="932" t="s">
        <v>1927</v>
      </c>
      <c r="C19" s="558" t="s">
        <v>1928</v>
      </c>
      <c r="D19" s="933">
        <v>37267</v>
      </c>
      <c r="E19" s="1105" t="s">
        <v>1926</v>
      </c>
      <c r="F19" s="570" t="s">
        <v>1920</v>
      </c>
      <c r="G19" s="1102">
        <v>0</v>
      </c>
      <c r="H19" s="1101"/>
      <c r="I19" s="1101"/>
      <c r="J19" s="1101"/>
      <c r="K19" s="1101"/>
    </row>
    <row r="20" spans="1:11" ht="23.25" customHeight="1">
      <c r="A20" s="329">
        <v>5</v>
      </c>
      <c r="B20" s="932" t="s">
        <v>1927</v>
      </c>
      <c r="C20" s="558" t="s">
        <v>1928</v>
      </c>
      <c r="D20" s="933">
        <v>37267</v>
      </c>
      <c r="E20" s="1105" t="s">
        <v>1926</v>
      </c>
      <c r="F20" s="570" t="s">
        <v>1920</v>
      </c>
      <c r="G20" s="1102">
        <v>0</v>
      </c>
      <c r="H20" s="1101"/>
      <c r="I20" s="1101"/>
      <c r="J20" s="1101"/>
      <c r="K20" s="1101"/>
    </row>
    <row r="21" spans="1:11" ht="24.75" customHeight="1">
      <c r="A21" s="329">
        <v>6</v>
      </c>
      <c r="B21" s="932" t="s">
        <v>1927</v>
      </c>
      <c r="C21" s="558" t="s">
        <v>1928</v>
      </c>
      <c r="D21" s="933">
        <v>37267</v>
      </c>
      <c r="E21" s="1105" t="s">
        <v>1926</v>
      </c>
      <c r="F21" s="570" t="s">
        <v>1920</v>
      </c>
      <c r="G21" s="1102">
        <v>0</v>
      </c>
      <c r="H21" s="1101"/>
      <c r="I21" s="1101"/>
      <c r="J21" s="1101"/>
      <c r="K21" s="1101"/>
    </row>
    <row r="22" spans="1:11">
      <c r="A22" s="3"/>
      <c r="B22" s="3"/>
      <c r="C22" s="3"/>
      <c r="D22" s="3"/>
      <c r="E22" s="3"/>
      <c r="F22" s="3"/>
      <c r="G22" s="3"/>
      <c r="H22" s="1101"/>
      <c r="I22" s="1101"/>
      <c r="J22" s="1101"/>
      <c r="K22" s="1101"/>
    </row>
    <row r="23" spans="1:11" ht="21" customHeight="1">
      <c r="A23" s="3" t="s">
        <v>1896</v>
      </c>
      <c r="B23" s="3"/>
      <c r="C23" s="3"/>
      <c r="D23" s="3"/>
      <c r="E23" s="3"/>
      <c r="F23" s="3"/>
      <c r="G23" s="3"/>
      <c r="H23" s="1101"/>
      <c r="I23" s="1101"/>
      <c r="J23" s="1101"/>
      <c r="K23" s="1101"/>
    </row>
    <row r="24" spans="1:11" ht="72" customHeight="1">
      <c r="A24" s="3"/>
      <c r="B24" s="3"/>
      <c r="C24" s="3"/>
      <c r="D24" s="3"/>
      <c r="E24" s="3"/>
      <c r="F24" s="3"/>
      <c r="G24" s="3"/>
      <c r="H24" s="1101"/>
      <c r="I24" s="1101"/>
      <c r="J24" s="1101"/>
      <c r="K24" s="1101"/>
    </row>
    <row r="25" spans="1:11" ht="114" customHeight="1">
      <c r="A25" s="3"/>
      <c r="B25" s="3"/>
      <c r="C25" s="3"/>
      <c r="D25" s="3"/>
      <c r="E25" s="3"/>
      <c r="F25" s="3"/>
      <c r="G25" s="3"/>
      <c r="H25" s="1101"/>
      <c r="I25" s="1101"/>
      <c r="J25" s="1101"/>
      <c r="K25" s="1101"/>
    </row>
    <row r="26" spans="1:11" ht="37.5" customHeight="1">
      <c r="A26" s="2653" t="s">
        <v>1897</v>
      </c>
      <c r="B26" s="2653"/>
      <c r="C26" s="2653"/>
      <c r="D26" s="2653"/>
      <c r="E26" s="2653"/>
      <c r="F26" s="2653"/>
      <c r="G26" s="2653"/>
      <c r="H26" s="1101"/>
      <c r="I26" s="1101"/>
      <c r="J26" s="1101"/>
      <c r="K26" s="1101"/>
    </row>
    <row r="27" spans="1:11" ht="36" customHeight="1">
      <c r="A27" s="2654" t="s">
        <v>1898</v>
      </c>
      <c r="B27" s="2654"/>
      <c r="C27" s="2654"/>
      <c r="D27" s="2654"/>
      <c r="E27" s="2654"/>
      <c r="F27" s="2654"/>
      <c r="G27" s="2654"/>
      <c r="H27" s="1101"/>
      <c r="I27" s="1101"/>
      <c r="J27" s="1101"/>
      <c r="K27" s="1101"/>
    </row>
    <row r="28" spans="1:11" ht="20.25" customHeight="1">
      <c r="A28" s="3"/>
      <c r="B28" s="3"/>
      <c r="C28" s="3"/>
      <c r="D28" s="3"/>
      <c r="E28" s="3"/>
      <c r="F28" s="3"/>
      <c r="G28" s="3"/>
      <c r="H28" s="1101"/>
      <c r="I28" s="1101"/>
      <c r="J28" s="1101"/>
      <c r="K28" s="1101"/>
    </row>
    <row r="29" spans="1:11">
      <c r="A29" s="3"/>
      <c r="B29" s="3"/>
      <c r="C29" s="3"/>
      <c r="D29" s="3"/>
      <c r="E29" s="3"/>
      <c r="F29" s="3"/>
      <c r="G29" s="3"/>
      <c r="H29" s="1101"/>
      <c r="I29" s="1101"/>
      <c r="J29" s="1101"/>
      <c r="K29" s="1101"/>
    </row>
    <row r="30" spans="1:11">
      <c r="A30" s="3"/>
      <c r="B30" s="3"/>
      <c r="C30" s="3"/>
      <c r="D30" s="3"/>
      <c r="E30" s="3"/>
      <c r="F30" s="3"/>
      <c r="G30" s="3"/>
      <c r="H30" s="1101"/>
      <c r="I30" s="1101"/>
      <c r="J30" s="1101"/>
      <c r="K30" s="1101"/>
    </row>
    <row r="31" spans="1:11">
      <c r="A31" s="3"/>
      <c r="B31" s="3"/>
      <c r="C31" s="3"/>
      <c r="D31" s="3"/>
      <c r="E31" s="3"/>
      <c r="F31" s="3"/>
      <c r="G31" s="3"/>
      <c r="H31" s="1101"/>
      <c r="I31" s="1101"/>
      <c r="J31" s="1101"/>
      <c r="K31" s="1101"/>
    </row>
    <row r="32" spans="1:11" ht="15.75" customHeight="1">
      <c r="A32" s="3"/>
      <c r="B32" s="3"/>
      <c r="C32" s="3"/>
      <c r="D32" s="3"/>
      <c r="E32" s="3"/>
      <c r="F32" s="3"/>
      <c r="G32" s="3"/>
      <c r="H32" s="1101"/>
      <c r="I32" s="1101"/>
      <c r="J32" s="1101"/>
      <c r="K32" s="1101"/>
    </row>
    <row r="33" spans="1:11" ht="12.75" customHeight="1">
      <c r="A33" s="3"/>
      <c r="B33" s="3"/>
      <c r="C33" s="3"/>
      <c r="D33" s="3"/>
      <c r="E33" s="3"/>
      <c r="F33" s="3"/>
      <c r="G33" s="3"/>
      <c r="H33" s="1101"/>
      <c r="I33" s="1101"/>
      <c r="J33" s="1101"/>
      <c r="K33" s="1101"/>
    </row>
    <row r="34" spans="1:11" ht="27">
      <c r="A34" s="1100">
        <v>1</v>
      </c>
      <c r="B34" s="2624" t="s">
        <v>2666</v>
      </c>
      <c r="C34" s="2625"/>
      <c r="D34" s="2626"/>
      <c r="E34" s="2655" t="s">
        <v>1921</v>
      </c>
      <c r="F34" s="2656"/>
      <c r="G34" s="2657"/>
      <c r="H34" s="1101"/>
      <c r="I34" s="1101"/>
      <c r="J34" s="1101"/>
      <c r="K34" s="1101"/>
    </row>
    <row r="35" spans="1:11" ht="27">
      <c r="A35" s="1100">
        <v>2</v>
      </c>
      <c r="B35" s="2624" t="s">
        <v>2667</v>
      </c>
      <c r="C35" s="2625"/>
      <c r="D35" s="2626"/>
      <c r="E35" s="2658">
        <v>36819</v>
      </c>
      <c r="F35" s="2659"/>
      <c r="G35" s="2660"/>
      <c r="H35" s="1101"/>
      <c r="I35" s="1101"/>
      <c r="J35" s="1101"/>
      <c r="K35" s="1101"/>
    </row>
    <row r="36" spans="1:11" ht="27">
      <c r="A36" s="1100"/>
      <c r="B36" s="2624" t="s">
        <v>2668</v>
      </c>
      <c r="C36" s="2625"/>
      <c r="D36" s="2626"/>
      <c r="E36" s="2387">
        <v>20</v>
      </c>
      <c r="F36" s="2388"/>
      <c r="G36" s="2389"/>
      <c r="H36" s="1101"/>
      <c r="I36" s="1101"/>
      <c r="J36" s="1101"/>
      <c r="K36" s="1101"/>
    </row>
    <row r="37" spans="1:11" ht="36" customHeight="1">
      <c r="A37" s="1100">
        <v>3</v>
      </c>
      <c r="B37" s="2661" t="s">
        <v>1951</v>
      </c>
      <c r="C37" s="2662"/>
      <c r="D37" s="2663"/>
      <c r="E37" s="2639" t="s">
        <v>1930</v>
      </c>
      <c r="F37" s="2640"/>
      <c r="G37" s="2641"/>
      <c r="H37" s="1101"/>
      <c r="I37" s="1101"/>
      <c r="J37" s="1101"/>
      <c r="K37" s="1101"/>
    </row>
    <row r="38" spans="1:11" ht="23.25" customHeight="1">
      <c r="A38" s="1100">
        <v>4</v>
      </c>
      <c r="B38" s="2664" t="s">
        <v>1952</v>
      </c>
      <c r="C38" s="2665"/>
      <c r="D38" s="2666"/>
      <c r="E38" s="2639" t="s">
        <v>1931</v>
      </c>
      <c r="F38" s="2640"/>
      <c r="G38" s="2641"/>
      <c r="H38" s="1101"/>
      <c r="I38" s="1101"/>
      <c r="J38" s="1101"/>
      <c r="K38" s="1101"/>
    </row>
    <row r="39" spans="1:11" ht="22.5" customHeight="1">
      <c r="A39" s="1100">
        <v>5</v>
      </c>
      <c r="B39" s="2664" t="s">
        <v>1953</v>
      </c>
      <c r="C39" s="2665"/>
      <c r="D39" s="2666"/>
      <c r="E39" s="2639" t="s">
        <v>1932</v>
      </c>
      <c r="F39" s="2640"/>
      <c r="G39" s="2641"/>
      <c r="H39" s="1101"/>
      <c r="I39" s="1101"/>
      <c r="J39" s="1101"/>
      <c r="K39" s="1101"/>
    </row>
    <row r="40" spans="1:11" ht="21" customHeight="1">
      <c r="A40" s="1100"/>
      <c r="B40" s="2664" t="s">
        <v>1954</v>
      </c>
      <c r="C40" s="2665"/>
      <c r="D40" s="2666"/>
      <c r="E40" s="2387" t="s">
        <v>1929</v>
      </c>
      <c r="F40" s="2296"/>
      <c r="G40" s="2297"/>
      <c r="H40" s="1101"/>
      <c r="I40" s="1101"/>
      <c r="J40" s="1101"/>
      <c r="K40" s="1101"/>
    </row>
    <row r="41" spans="1:11" ht="23.25" customHeight="1">
      <c r="A41" s="1100"/>
      <c r="B41" s="2664" t="s">
        <v>2669</v>
      </c>
      <c r="C41" s="2665"/>
      <c r="D41" s="2666"/>
      <c r="E41" s="2639" t="s">
        <v>1933</v>
      </c>
      <c r="F41" s="2640"/>
      <c r="G41" s="2641"/>
      <c r="H41" s="1101"/>
      <c r="I41" s="1101"/>
      <c r="J41" s="1101"/>
      <c r="K41" s="1101"/>
    </row>
    <row r="42" spans="1:11" ht="22.5" customHeight="1">
      <c r="A42" s="1100"/>
      <c r="B42" s="2664"/>
      <c r="C42" s="2665"/>
      <c r="D42" s="2666"/>
      <c r="E42" s="2639" t="s">
        <v>1934</v>
      </c>
      <c r="F42" s="2640"/>
      <c r="G42" s="2641"/>
      <c r="H42" s="1101"/>
      <c r="I42" s="1101"/>
      <c r="J42" s="1101"/>
      <c r="K42" s="1101"/>
    </row>
    <row r="43" spans="1:11">
      <c r="A43" s="3"/>
      <c r="B43" s="3"/>
      <c r="C43" s="3"/>
      <c r="D43" s="3"/>
      <c r="E43" s="3"/>
      <c r="F43" s="1789"/>
      <c r="G43" s="1789"/>
      <c r="H43" s="1101"/>
      <c r="I43" s="1101"/>
      <c r="J43" s="1101"/>
      <c r="K43" s="1101"/>
    </row>
    <row r="44" spans="1:11">
      <c r="A44" s="3"/>
      <c r="B44" s="3"/>
      <c r="C44" s="3"/>
      <c r="D44" s="3"/>
      <c r="E44" s="3"/>
      <c r="F44" s="2667" t="s">
        <v>1899</v>
      </c>
      <c r="G44" s="2667"/>
      <c r="H44" s="1101"/>
      <c r="I44" s="1101"/>
      <c r="J44" s="1101"/>
      <c r="K44" s="1101"/>
    </row>
    <row r="45" spans="1:11">
      <c r="A45" s="3"/>
      <c r="B45" s="3"/>
      <c r="C45" s="3"/>
      <c r="D45" s="3"/>
      <c r="E45" s="3"/>
      <c r="F45" s="1786" t="str">
        <f>E34</f>
        <v>jekdkUr oekZ</v>
      </c>
      <c r="G45" s="1786"/>
      <c r="H45" s="1101"/>
      <c r="I45" s="1101"/>
      <c r="J45" s="1101"/>
      <c r="K45" s="1101"/>
    </row>
    <row r="46" spans="1:11">
      <c r="A46" s="3"/>
      <c r="B46" s="3"/>
      <c r="C46" s="3"/>
      <c r="D46" s="3"/>
      <c r="E46" s="3"/>
      <c r="F46" s="3"/>
      <c r="G46" s="3"/>
      <c r="H46" s="1101"/>
      <c r="I46" s="1101"/>
      <c r="J46" s="1101"/>
      <c r="K46" s="1101"/>
    </row>
    <row r="47" spans="1:11" ht="15" customHeight="1">
      <c r="A47" s="3"/>
      <c r="B47" s="3"/>
      <c r="C47" s="3"/>
      <c r="D47" s="3"/>
      <c r="E47" s="3"/>
      <c r="F47" s="3"/>
      <c r="G47" s="3"/>
      <c r="H47" s="1101"/>
      <c r="I47" s="1101"/>
      <c r="J47" s="1101"/>
      <c r="K47" s="1101"/>
    </row>
    <row r="48" spans="1:11" ht="23.25" customHeight="1">
      <c r="A48" s="3"/>
      <c r="B48" s="3"/>
      <c r="C48" s="3"/>
      <c r="D48" s="3"/>
      <c r="E48" s="3"/>
      <c r="F48" s="3"/>
      <c r="G48" s="3"/>
      <c r="H48" s="1101"/>
      <c r="I48" s="1101"/>
      <c r="J48" s="1101"/>
      <c r="K48" s="1101"/>
    </row>
    <row r="49" spans="1:11" ht="29.4">
      <c r="A49" s="2653" t="s">
        <v>1900</v>
      </c>
      <c r="B49" s="2653"/>
      <c r="C49" s="2653"/>
      <c r="D49" s="2653"/>
      <c r="E49" s="2653"/>
      <c r="F49" s="2653"/>
      <c r="G49" s="2653"/>
      <c r="H49" s="1101"/>
      <c r="I49" s="1101"/>
      <c r="J49" s="1101"/>
      <c r="K49" s="1101"/>
    </row>
    <row r="50" spans="1:11">
      <c r="A50" s="2668" t="s">
        <v>1901</v>
      </c>
      <c r="B50" s="2668"/>
      <c r="C50" s="2668"/>
      <c r="D50" s="2668"/>
      <c r="E50" s="2668"/>
      <c r="F50" s="2668"/>
      <c r="G50" s="2668"/>
      <c r="H50" s="1101"/>
      <c r="I50" s="1101"/>
      <c r="J50" s="1101"/>
      <c r="K50" s="1101"/>
    </row>
    <row r="51" spans="1:11">
      <c r="A51" s="3"/>
      <c r="B51" s="3"/>
      <c r="C51" s="3"/>
      <c r="D51" s="3"/>
      <c r="E51" s="3"/>
      <c r="F51" s="3"/>
      <c r="G51" s="3"/>
      <c r="H51" s="1101"/>
      <c r="I51" s="1101"/>
      <c r="J51" s="1101"/>
      <c r="K51" s="1101"/>
    </row>
    <row r="52" spans="1:11">
      <c r="A52" s="3"/>
      <c r="B52" s="1789" t="s">
        <v>1902</v>
      </c>
      <c r="C52" s="1789"/>
      <c r="D52" s="1789"/>
      <c r="E52" s="1789"/>
      <c r="F52" s="1789"/>
      <c r="G52" s="1789"/>
      <c r="H52" s="1101"/>
      <c r="I52" s="1101"/>
      <c r="J52" s="1101"/>
      <c r="K52" s="1101"/>
    </row>
    <row r="53" spans="1:11">
      <c r="A53" s="1793" t="s">
        <v>1935</v>
      </c>
      <c r="B53" s="1793"/>
      <c r="C53" s="1793"/>
      <c r="D53" s="1793"/>
      <c r="E53" s="1793"/>
      <c r="F53" s="1793"/>
      <c r="G53" s="1793"/>
      <c r="H53" s="1101"/>
      <c r="I53" s="1101"/>
      <c r="J53" s="1101"/>
      <c r="K53" s="1101"/>
    </row>
    <row r="54" spans="1:11">
      <c r="A54" s="1793" t="s">
        <v>1936</v>
      </c>
      <c r="B54" s="1793"/>
      <c r="C54" s="1793"/>
      <c r="D54" s="1793"/>
      <c r="E54" s="1793"/>
      <c r="F54" s="1793"/>
      <c r="G54" s="1793"/>
      <c r="H54" s="1101"/>
      <c r="I54" s="1101"/>
      <c r="J54" s="1101"/>
      <c r="K54" s="1101"/>
    </row>
    <row r="55" spans="1:11">
      <c r="A55" s="3"/>
      <c r="B55" s="3"/>
      <c r="C55" s="3"/>
      <c r="D55" s="3"/>
      <c r="E55" s="3"/>
      <c r="F55" s="3"/>
      <c r="G55" s="3"/>
      <c r="H55" s="1101"/>
      <c r="I55" s="1101"/>
      <c r="J55" s="1101"/>
      <c r="K55" s="1101"/>
    </row>
    <row r="56" spans="1:11">
      <c r="A56" s="3"/>
      <c r="B56" s="3"/>
      <c r="C56" s="3"/>
      <c r="D56" s="3"/>
      <c r="E56" s="3"/>
      <c r="F56" s="3"/>
      <c r="G56" s="3"/>
      <c r="H56" s="1101"/>
      <c r="I56" s="1101"/>
      <c r="J56" s="1101"/>
      <c r="K56" s="1101"/>
    </row>
    <row r="57" spans="1:11" ht="25.8">
      <c r="A57" s="3"/>
      <c r="B57" s="3"/>
      <c r="C57" s="3"/>
      <c r="D57" s="3"/>
      <c r="E57" s="3"/>
      <c r="F57" s="2669" t="s">
        <v>1903</v>
      </c>
      <c r="G57" s="2669"/>
      <c r="H57" s="1101"/>
      <c r="I57" s="1101"/>
      <c r="J57" s="1101"/>
      <c r="K57" s="1101"/>
    </row>
    <row r="58" spans="1:11" ht="27">
      <c r="A58" s="3"/>
      <c r="B58" s="1104" t="s">
        <v>1937</v>
      </c>
      <c r="C58" s="926">
        <v>1</v>
      </c>
      <c r="D58" s="1789" t="s">
        <v>1941</v>
      </c>
      <c r="E58" s="1789"/>
      <c r="F58" s="3"/>
      <c r="G58" s="3"/>
      <c r="H58" s="1101"/>
      <c r="I58" s="1101"/>
      <c r="J58" s="1101"/>
      <c r="K58" s="1101"/>
    </row>
    <row r="59" spans="1:11">
      <c r="A59" s="3"/>
      <c r="B59" s="3"/>
      <c r="C59" s="926">
        <v>2</v>
      </c>
      <c r="D59" s="1789" t="s">
        <v>1941</v>
      </c>
      <c r="E59" s="1789"/>
      <c r="F59" s="3"/>
      <c r="G59" s="3"/>
      <c r="H59" s="1101"/>
      <c r="I59" s="1101"/>
      <c r="J59" s="1101"/>
      <c r="K59" s="1101"/>
    </row>
    <row r="60" spans="1:11" ht="69.75" customHeight="1">
      <c r="A60" s="3"/>
      <c r="B60" s="3"/>
      <c r="C60" s="3"/>
      <c r="D60" s="3"/>
      <c r="E60" s="3"/>
      <c r="F60" s="3"/>
      <c r="G60" s="3"/>
      <c r="H60" s="1101"/>
      <c r="I60" s="1101"/>
      <c r="J60" s="1101"/>
      <c r="K60" s="1101"/>
    </row>
    <row r="61" spans="1:11" ht="29.4">
      <c r="A61" s="2653" t="s">
        <v>1904</v>
      </c>
      <c r="B61" s="2653"/>
      <c r="C61" s="2653"/>
      <c r="D61" s="2653"/>
      <c r="E61" s="2653"/>
      <c r="F61" s="2653"/>
      <c r="G61" s="2653"/>
      <c r="H61" s="1101"/>
      <c r="I61" s="1101"/>
      <c r="J61" s="1101"/>
      <c r="K61" s="1101"/>
    </row>
    <row r="62" spans="1:11" ht="22.8">
      <c r="A62" s="2670" t="str">
        <f>[3]Master!G2&amp;[3]Master!H2</f>
        <v>कार्यालय&amp;राजकीय उच्च माध्यमिक विद्यालय ]चौगाई]टोंक</v>
      </c>
      <c r="B62" s="2670"/>
      <c r="C62" s="2670"/>
      <c r="D62" s="2670"/>
      <c r="E62" s="2670"/>
      <c r="F62" s="2670"/>
      <c r="G62" s="2670"/>
      <c r="H62" s="1101"/>
      <c r="I62" s="1101"/>
      <c r="J62" s="1101"/>
      <c r="K62" s="1101"/>
    </row>
    <row r="63" spans="1:11">
      <c r="A63" s="483" t="s">
        <v>1938</v>
      </c>
      <c r="B63" s="2671" t="str">
        <f>[3]Master!H3&amp;[3]Master!I3&amp;[3]Master!J3&amp;[3]Master!E3&amp;"/"</f>
        <v>राउमावि/चौगाई/संस्था/2021-22/</v>
      </c>
      <c r="C63" s="2671"/>
      <c r="D63" s="2671"/>
      <c r="E63" s="431"/>
      <c r="F63" s="927" t="s">
        <v>1942</v>
      </c>
      <c r="G63" s="934">
        <f ca="1">TODAY()</f>
        <v>44369</v>
      </c>
      <c r="H63" s="1101"/>
      <c r="I63" s="1101"/>
      <c r="J63" s="1101"/>
      <c r="K63" s="1101"/>
    </row>
    <row r="64" spans="1:11">
      <c r="A64" s="2672" t="s">
        <v>2665</v>
      </c>
      <c r="B64" s="2672"/>
      <c r="C64" s="2672"/>
      <c r="D64" s="2672"/>
      <c r="E64" s="2672"/>
      <c r="F64" s="2672"/>
      <c r="G64" s="2672"/>
      <c r="H64" s="1101"/>
      <c r="I64" s="1101"/>
      <c r="J64" s="1101"/>
      <c r="K64" s="1101"/>
    </row>
    <row r="65" spans="1:11">
      <c r="A65" s="1789"/>
      <c r="B65" s="1789"/>
      <c r="C65" s="1789"/>
      <c r="D65" s="1789"/>
      <c r="E65" s="1789"/>
      <c r="F65" s="1789"/>
      <c r="G65" s="1789"/>
      <c r="H65" s="1101"/>
      <c r="I65" s="1101"/>
      <c r="J65" s="1101"/>
      <c r="K65" s="1101"/>
    </row>
    <row r="66" spans="1:11" ht="27">
      <c r="A66" s="2673" t="s">
        <v>1905</v>
      </c>
      <c r="B66" s="2673"/>
      <c r="C66" s="3"/>
      <c r="D66" s="3"/>
      <c r="E66" s="3"/>
      <c r="F66" s="3"/>
      <c r="G66" s="3"/>
      <c r="H66" s="1101"/>
      <c r="I66" s="1101"/>
      <c r="J66" s="1101"/>
      <c r="K66" s="1101"/>
    </row>
    <row r="67" spans="1:11" ht="27">
      <c r="A67" s="3">
        <v>1</v>
      </c>
      <c r="B67" s="928" t="s">
        <v>1940</v>
      </c>
      <c r="C67" s="935">
        <v>44332</v>
      </c>
      <c r="D67" s="929" t="s">
        <v>1939</v>
      </c>
      <c r="E67" s="929"/>
      <c r="F67" s="929"/>
      <c r="G67" s="929"/>
      <c r="H67" s="1101"/>
      <c r="I67" s="1101"/>
      <c r="J67" s="1101"/>
      <c r="K67" s="1101"/>
    </row>
    <row r="68" spans="1:11">
      <c r="A68" s="3"/>
      <c r="B68" s="929" t="s">
        <v>1945</v>
      </c>
      <c r="C68" s="936">
        <v>1817</v>
      </c>
      <c r="D68" s="1103" t="s">
        <v>1944</v>
      </c>
      <c r="E68" s="935">
        <v>44332</v>
      </c>
      <c r="F68" s="929" t="s">
        <v>1943</v>
      </c>
      <c r="G68" s="929"/>
      <c r="H68" s="1101"/>
      <c r="I68" s="1101"/>
      <c r="J68" s="1101"/>
      <c r="K68" s="1101"/>
    </row>
    <row r="69" spans="1:11">
      <c r="A69" s="3">
        <v>2</v>
      </c>
      <c r="B69" s="2674" t="s">
        <v>1906</v>
      </c>
      <c r="C69" s="2674"/>
      <c r="D69" s="2674"/>
      <c r="E69" s="2674"/>
      <c r="F69" s="2674"/>
      <c r="G69" s="2674"/>
      <c r="H69" s="1101"/>
      <c r="I69" s="1101"/>
      <c r="J69" s="1101"/>
      <c r="K69" s="1101"/>
    </row>
    <row r="70" spans="1:11" ht="18">
      <c r="A70" s="3"/>
      <c r="B70" s="2667" t="s">
        <v>1946</v>
      </c>
      <c r="C70" s="2667"/>
      <c r="D70" s="2667"/>
      <c r="E70" s="2082" t="s">
        <v>1932</v>
      </c>
      <c r="F70" s="2082"/>
      <c r="G70" s="2082"/>
      <c r="H70" s="1101"/>
      <c r="I70" s="1101"/>
      <c r="J70" s="1101"/>
      <c r="K70" s="1101"/>
    </row>
    <row r="71" spans="1:11">
      <c r="A71" s="3"/>
      <c r="B71" s="929" t="s">
        <v>1907</v>
      </c>
      <c r="C71" s="929"/>
      <c r="D71" s="929"/>
      <c r="E71" s="929"/>
      <c r="F71" s="929"/>
      <c r="G71" s="929"/>
      <c r="H71" s="1101"/>
      <c r="I71" s="1101"/>
      <c r="J71" s="1101"/>
      <c r="K71" s="1101"/>
    </row>
    <row r="72" spans="1:11">
      <c r="A72" s="3"/>
      <c r="B72" s="3"/>
      <c r="C72" s="3"/>
      <c r="D72" s="3"/>
      <c r="E72" s="1766" t="str">
        <f>[3]Master!B2</f>
        <v>प्रधानाचार्य</v>
      </c>
      <c r="F72" s="1766"/>
      <c r="G72" s="1766"/>
      <c r="H72" s="1101"/>
      <c r="I72" s="1101"/>
      <c r="J72" s="1101"/>
      <c r="K72" s="1101"/>
    </row>
    <row r="73" spans="1:11">
      <c r="A73" s="3"/>
      <c r="B73" s="3"/>
      <c r="C73" s="3"/>
      <c r="D73" s="3"/>
      <c r="E73" s="1766" t="str">
        <f>[3]Master!B3</f>
        <v xml:space="preserve">राजकीय उच्च माध्यमिक विद्यालय </v>
      </c>
      <c r="F73" s="1766"/>
      <c r="G73" s="1766"/>
      <c r="H73" s="1101"/>
      <c r="I73" s="1101"/>
      <c r="J73" s="1101"/>
      <c r="K73" s="1101"/>
    </row>
    <row r="74" spans="1:11">
      <c r="A74" s="3"/>
      <c r="B74" s="3"/>
      <c r="C74" s="3"/>
      <c r="D74" s="3"/>
      <c r="E74" s="1766" t="str">
        <f>[3]Master!B4</f>
        <v>चौगाई]टोंक</v>
      </c>
      <c r="F74" s="1766"/>
      <c r="G74" s="1766"/>
      <c r="H74" s="1101"/>
      <c r="I74" s="1101"/>
      <c r="J74" s="1101"/>
      <c r="K74" s="1101"/>
    </row>
    <row r="75" spans="1:11" ht="49.5" customHeight="1">
      <c r="A75" s="3"/>
      <c r="B75" s="3"/>
      <c r="C75" s="3"/>
      <c r="D75" s="3"/>
      <c r="E75" s="1789"/>
      <c r="F75" s="1789"/>
      <c r="G75" s="1789"/>
      <c r="H75" s="1101"/>
      <c r="I75" s="1101"/>
      <c r="J75" s="1101"/>
      <c r="K75" s="1101"/>
    </row>
    <row r="76" spans="1:11" ht="29.4">
      <c r="A76" s="2653" t="s">
        <v>1909</v>
      </c>
      <c r="B76" s="2653"/>
      <c r="C76" s="2653"/>
      <c r="D76" s="2653"/>
      <c r="E76" s="2653"/>
      <c r="F76" s="2653"/>
      <c r="G76" s="2653"/>
      <c r="H76" s="1101"/>
      <c r="I76" s="1101"/>
      <c r="J76" s="1101"/>
      <c r="K76" s="1101"/>
    </row>
    <row r="77" spans="1:11" ht="32.25" customHeight="1">
      <c r="A77" s="2675" t="s">
        <v>1964</v>
      </c>
      <c r="B77" s="2675"/>
      <c r="C77" s="2675"/>
      <c r="D77" s="2675"/>
      <c r="E77" s="2675"/>
      <c r="F77" s="2675"/>
      <c r="G77" s="2675"/>
      <c r="H77" s="1101"/>
      <c r="I77" s="1101"/>
      <c r="J77" s="1101"/>
      <c r="K77" s="1101"/>
    </row>
    <row r="78" spans="1:11" ht="18.75" customHeight="1">
      <c r="A78" s="2676" t="s">
        <v>1910</v>
      </c>
      <c r="B78" s="2676"/>
      <c r="C78" s="2676"/>
      <c r="D78" s="2676"/>
      <c r="E78" s="2676"/>
      <c r="F78" s="2676"/>
      <c r="G78" s="2676"/>
      <c r="H78" s="1101"/>
      <c r="I78" s="1101"/>
      <c r="J78" s="1101"/>
      <c r="K78" s="1101"/>
    </row>
    <row r="79" spans="1:11" ht="15.6">
      <c r="A79" s="841" t="s">
        <v>283</v>
      </c>
      <c r="B79" s="2677"/>
      <c r="C79" s="2677"/>
      <c r="D79" s="3"/>
      <c r="E79" s="3"/>
      <c r="F79" s="43" t="s">
        <v>226</v>
      </c>
      <c r="G79" s="935"/>
      <c r="H79" s="1101"/>
      <c r="I79" s="1101"/>
      <c r="J79" s="1101"/>
      <c r="K79" s="1101"/>
    </row>
    <row r="80" spans="1:11" ht="27">
      <c r="A80" s="930" t="s">
        <v>1905</v>
      </c>
      <c r="B80" s="3"/>
      <c r="C80" s="3"/>
      <c r="D80" s="3"/>
      <c r="E80" s="3"/>
      <c r="F80" s="3"/>
      <c r="G80" s="3"/>
      <c r="H80" s="1101"/>
      <c r="I80" s="1101"/>
      <c r="J80" s="1101"/>
      <c r="K80" s="1101"/>
    </row>
    <row r="81" spans="1:11">
      <c r="A81" s="929">
        <v>1</v>
      </c>
      <c r="B81" s="2674" t="s">
        <v>1911</v>
      </c>
      <c r="C81" s="2674"/>
      <c r="D81" s="2674"/>
      <c r="E81" s="2674"/>
      <c r="F81" s="2674"/>
      <c r="G81" s="2674"/>
      <c r="H81" s="1101"/>
      <c r="I81" s="1101"/>
      <c r="J81" s="1101"/>
      <c r="K81" s="1101"/>
    </row>
    <row r="82" spans="1:11" ht="18">
      <c r="A82" s="929"/>
      <c r="B82" s="2678" t="s">
        <v>687</v>
      </c>
      <c r="C82" s="2678"/>
      <c r="D82" s="929" t="s">
        <v>1947</v>
      </c>
      <c r="E82" s="929"/>
      <c r="F82" s="929"/>
      <c r="G82" s="929"/>
      <c r="H82" s="1101"/>
      <c r="I82" s="1101"/>
      <c r="J82" s="1101"/>
      <c r="K82" s="1101"/>
    </row>
    <row r="83" spans="1:11" ht="18">
      <c r="A83" s="929"/>
      <c r="B83" s="2678" t="s">
        <v>1965</v>
      </c>
      <c r="C83" s="2678"/>
      <c r="D83" s="929" t="s">
        <v>1948</v>
      </c>
      <c r="E83" s="929"/>
      <c r="F83" s="929"/>
      <c r="G83" s="929"/>
      <c r="H83" s="1101"/>
      <c r="I83" s="1101"/>
      <c r="J83" s="1101"/>
      <c r="K83" s="1101"/>
    </row>
    <row r="84" spans="1:11">
      <c r="A84" s="929"/>
      <c r="B84" s="929"/>
      <c r="C84" s="929"/>
      <c r="D84" s="929"/>
      <c r="E84" s="929"/>
      <c r="F84" s="929"/>
      <c r="G84" s="929"/>
      <c r="H84" s="1101"/>
      <c r="I84" s="1101"/>
      <c r="J84" s="1101"/>
      <c r="K84" s="1101"/>
    </row>
    <row r="85" spans="1:11">
      <c r="A85" s="929">
        <v>2</v>
      </c>
      <c r="B85" s="2674" t="s">
        <v>1912</v>
      </c>
      <c r="C85" s="2674"/>
      <c r="D85" s="2674"/>
      <c r="E85" s="2674"/>
      <c r="F85" s="2674"/>
      <c r="G85" s="2674"/>
      <c r="H85" s="1101"/>
      <c r="I85" s="1101"/>
      <c r="J85" s="1101"/>
      <c r="K85" s="1101"/>
    </row>
    <row r="86" spans="1:11">
      <c r="A86" s="3"/>
      <c r="B86" s="2674" t="s">
        <v>1913</v>
      </c>
      <c r="C86" s="2674"/>
      <c r="D86" s="2674"/>
      <c r="E86" s="929"/>
      <c r="F86" s="929"/>
      <c r="G86" s="929"/>
      <c r="H86" s="1101"/>
      <c r="I86" s="1101"/>
      <c r="J86" s="1101"/>
      <c r="K86" s="1101"/>
    </row>
    <row r="87" spans="1:11">
      <c r="A87" s="3"/>
      <c r="B87" s="3"/>
      <c r="C87" s="3"/>
      <c r="D87" s="3"/>
      <c r="E87" s="3"/>
      <c r="F87" s="3"/>
      <c r="G87" s="3"/>
      <c r="H87" s="1101"/>
      <c r="I87" s="1101"/>
      <c r="J87" s="1101"/>
      <c r="K87" s="1101"/>
    </row>
    <row r="88" spans="1:11" ht="25.8">
      <c r="A88" s="3"/>
      <c r="B88" s="3"/>
      <c r="C88" s="3"/>
      <c r="D88" s="3"/>
      <c r="E88" s="3"/>
      <c r="F88" s="2669" t="s">
        <v>1914</v>
      </c>
      <c r="G88" s="2669"/>
      <c r="H88" s="1101"/>
      <c r="I88" s="1101"/>
      <c r="J88" s="1101"/>
      <c r="K88" s="1101"/>
    </row>
    <row r="89" spans="1:11">
      <c r="A89" s="3"/>
      <c r="B89" s="3"/>
      <c r="C89" s="3"/>
      <c r="D89" s="3"/>
      <c r="E89" s="3"/>
      <c r="F89" s="1789" t="s">
        <v>1908</v>
      </c>
      <c r="G89" s="1789"/>
      <c r="H89" s="1101"/>
      <c r="I89" s="1101"/>
      <c r="J89" s="1101"/>
      <c r="K89" s="1101"/>
    </row>
    <row r="90" spans="1:11">
      <c r="A90" s="3"/>
      <c r="B90" s="3"/>
      <c r="C90" s="3"/>
      <c r="D90" s="3"/>
      <c r="E90" s="3"/>
      <c r="F90" s="3"/>
      <c r="G90" s="3"/>
      <c r="H90" s="1101"/>
      <c r="I90" s="1101"/>
      <c r="J90" s="1101"/>
      <c r="K90" s="1101"/>
    </row>
    <row r="91" spans="1:11" ht="25.8">
      <c r="A91" s="2679" t="s">
        <v>1915</v>
      </c>
      <c r="B91" s="2679"/>
      <c r="C91" s="2679"/>
      <c r="D91" s="2679"/>
      <c r="E91" s="2679"/>
      <c r="F91" s="2679"/>
      <c r="G91" s="2679"/>
      <c r="H91" s="1101"/>
      <c r="I91" s="1101"/>
      <c r="J91" s="1101"/>
      <c r="K91" s="1101"/>
    </row>
    <row r="92" spans="1:11">
      <c r="A92" s="3"/>
      <c r="B92" s="3"/>
      <c r="C92" s="3"/>
      <c r="D92" s="3"/>
      <c r="E92" s="3"/>
      <c r="F92" s="3"/>
      <c r="G92" s="3"/>
      <c r="H92" s="1101"/>
      <c r="I92" s="1101"/>
      <c r="J92" s="1101"/>
      <c r="K92" s="1101"/>
    </row>
    <row r="93" spans="1:11">
      <c r="A93" s="2667" t="s">
        <v>1916</v>
      </c>
      <c r="B93" s="2667"/>
      <c r="C93" s="2667"/>
      <c r="D93" s="2667"/>
      <c r="E93" s="2667"/>
      <c r="F93" s="929"/>
      <c r="G93" s="3"/>
      <c r="H93" s="1101"/>
      <c r="I93" s="1101"/>
      <c r="J93" s="1101"/>
      <c r="K93" s="1101"/>
    </row>
    <row r="94" spans="1:11">
      <c r="A94" s="2674" t="s">
        <v>1917</v>
      </c>
      <c r="B94" s="2674"/>
      <c r="C94" s="2674"/>
      <c r="D94" s="2674"/>
      <c r="E94" s="2674"/>
      <c r="F94" s="2674"/>
      <c r="G94" s="3"/>
      <c r="H94" s="1101"/>
      <c r="I94" s="1101"/>
      <c r="J94" s="1101"/>
      <c r="K94" s="1101"/>
    </row>
    <row r="95" spans="1:11">
      <c r="A95" s="2667" t="s">
        <v>1918</v>
      </c>
      <c r="B95" s="2667"/>
      <c r="C95" s="929"/>
      <c r="D95" s="929"/>
      <c r="E95" s="929"/>
      <c r="F95" s="929"/>
      <c r="G95" s="3"/>
      <c r="H95" s="1101"/>
      <c r="I95" s="1101"/>
      <c r="J95" s="1101"/>
      <c r="K95" s="1101"/>
    </row>
    <row r="96" spans="1:11">
      <c r="A96" s="3"/>
      <c r="B96" s="3"/>
      <c r="C96" s="3"/>
      <c r="D96" s="3"/>
      <c r="E96" s="3"/>
      <c r="F96" s="3"/>
      <c r="G96" s="3"/>
      <c r="H96" s="1101"/>
      <c r="I96" s="1101"/>
      <c r="J96" s="1101"/>
      <c r="K96" s="1101"/>
    </row>
    <row r="97" spans="1:11">
      <c r="A97" s="3"/>
      <c r="B97" s="3"/>
      <c r="C97" s="3"/>
      <c r="D97" s="3"/>
      <c r="E97" s="3"/>
      <c r="F97" s="2667" t="s">
        <v>1899</v>
      </c>
      <c r="G97" s="2667"/>
      <c r="H97" s="1101"/>
      <c r="I97" s="1101"/>
      <c r="J97" s="1101"/>
      <c r="K97" s="1101"/>
    </row>
    <row r="98" spans="1:11">
      <c r="A98" s="3"/>
      <c r="B98" s="3"/>
      <c r="C98" s="3"/>
      <c r="D98" s="3"/>
      <c r="E98" s="3"/>
      <c r="F98" s="1786" t="str">
        <f>E34</f>
        <v>jekdkUr oekZ</v>
      </c>
      <c r="G98" s="1786"/>
      <c r="H98" s="1101"/>
      <c r="I98" s="1101"/>
      <c r="J98" s="1101"/>
      <c r="K98" s="1101"/>
    </row>
    <row r="99" spans="1:11">
      <c r="A99" s="929" t="s">
        <v>1949</v>
      </c>
      <c r="B99" s="929">
        <v>1</v>
      </c>
      <c r="C99" s="1793" t="s">
        <v>1950</v>
      </c>
      <c r="D99" s="1793"/>
      <c r="E99" s="1793"/>
      <c r="F99" s="3"/>
      <c r="G99" s="3"/>
      <c r="H99" s="1101"/>
      <c r="I99" s="1101"/>
      <c r="J99" s="1101"/>
      <c r="K99" s="1101"/>
    </row>
    <row r="100" spans="1:11">
      <c r="A100" s="929"/>
      <c r="B100" s="929">
        <v>2</v>
      </c>
      <c r="C100" s="1793" t="s">
        <v>1950</v>
      </c>
      <c r="D100" s="1793"/>
      <c r="E100" s="1793"/>
      <c r="F100" s="3"/>
      <c r="G100" s="3"/>
      <c r="H100" s="1101"/>
      <c r="I100" s="1101"/>
      <c r="J100" s="1101"/>
      <c r="K100" s="1101"/>
    </row>
  </sheetData>
  <sheetProtection password="87C9" sheet="1" objects="1" scenarios="1"/>
  <protectedRanges>
    <protectedRange sqref="B82:C83" name="Range14"/>
    <protectedRange sqref="B79:C79" name="Range12"/>
    <protectedRange sqref="E70:G70" name="Range10"/>
    <protectedRange sqref="C68" name="Range8"/>
    <protectedRange sqref="G63" name="Range6"/>
    <protectedRange sqref="B16:G21" name="Range4"/>
    <protectedRange sqref="E6:G7" name="Range2"/>
    <protectedRange sqref="E11:G11" name="Range3"/>
    <protectedRange sqref="E34:G42" name="Range5"/>
    <protectedRange sqref="C67" name="Range7"/>
    <protectedRange sqref="E68" name="Range9"/>
    <protectedRange sqref="A77:G77" name="Range11"/>
    <protectedRange sqref="G79" name="Range13"/>
    <protectedRange sqref="I3" name="Range1"/>
  </protectedRanges>
  <mergeCells count="87">
    <mergeCell ref="F98:G98"/>
    <mergeCell ref="C99:E99"/>
    <mergeCell ref="C100:E100"/>
    <mergeCell ref="F89:G89"/>
    <mergeCell ref="A91:G91"/>
    <mergeCell ref="A93:E93"/>
    <mergeCell ref="A94:F94"/>
    <mergeCell ref="A95:B95"/>
    <mergeCell ref="F97:G97"/>
    <mergeCell ref="F88:G88"/>
    <mergeCell ref="E74:G74"/>
    <mergeCell ref="E75:G75"/>
    <mergeCell ref="A76:G76"/>
    <mergeCell ref="A77:G77"/>
    <mergeCell ref="A78:G78"/>
    <mergeCell ref="B79:C79"/>
    <mergeCell ref="B81:G81"/>
    <mergeCell ref="B82:C82"/>
    <mergeCell ref="B83:C83"/>
    <mergeCell ref="B85:G85"/>
    <mergeCell ref="B86:D86"/>
    <mergeCell ref="E73:G73"/>
    <mergeCell ref="D59:E59"/>
    <mergeCell ref="A61:G61"/>
    <mergeCell ref="A62:G62"/>
    <mergeCell ref="B63:D63"/>
    <mergeCell ref="A64:G64"/>
    <mergeCell ref="A65:G65"/>
    <mergeCell ref="A66:B66"/>
    <mergeCell ref="B69:G69"/>
    <mergeCell ref="B70:D70"/>
    <mergeCell ref="E70:G70"/>
    <mergeCell ref="E72:G72"/>
    <mergeCell ref="D58:E58"/>
    <mergeCell ref="B42:D42"/>
    <mergeCell ref="E42:G42"/>
    <mergeCell ref="F43:G43"/>
    <mergeCell ref="F44:G44"/>
    <mergeCell ref="F45:G45"/>
    <mergeCell ref="A49:G49"/>
    <mergeCell ref="A50:G50"/>
    <mergeCell ref="B52:G52"/>
    <mergeCell ref="A53:G53"/>
    <mergeCell ref="A54:G54"/>
    <mergeCell ref="F57:G57"/>
    <mergeCell ref="B39:D39"/>
    <mergeCell ref="E39:G39"/>
    <mergeCell ref="B40:D40"/>
    <mergeCell ref="E40:G40"/>
    <mergeCell ref="B41:D41"/>
    <mergeCell ref="E41:G41"/>
    <mergeCell ref="B36:D36"/>
    <mergeCell ref="E36:G36"/>
    <mergeCell ref="B37:D37"/>
    <mergeCell ref="E37:G37"/>
    <mergeCell ref="B38:D38"/>
    <mergeCell ref="E38:G38"/>
    <mergeCell ref="A26:G26"/>
    <mergeCell ref="A27:G27"/>
    <mergeCell ref="B34:D34"/>
    <mergeCell ref="E34:G34"/>
    <mergeCell ref="B35:D35"/>
    <mergeCell ref="E35:G35"/>
    <mergeCell ref="B14:G14"/>
    <mergeCell ref="B8:D8"/>
    <mergeCell ref="E8:G8"/>
    <mergeCell ref="B9:D9"/>
    <mergeCell ref="E9:G9"/>
    <mergeCell ref="B10:D10"/>
    <mergeCell ref="E10:G10"/>
    <mergeCell ref="B11:D11"/>
    <mergeCell ref="E11:G11"/>
    <mergeCell ref="B12:D12"/>
    <mergeCell ref="E12:G12"/>
    <mergeCell ref="B13:G13"/>
    <mergeCell ref="B5:D5"/>
    <mergeCell ref="E5:G5"/>
    <mergeCell ref="B6:D6"/>
    <mergeCell ref="E6:G6"/>
    <mergeCell ref="B7:D7"/>
    <mergeCell ref="E7:G7"/>
    <mergeCell ref="A1:G1"/>
    <mergeCell ref="A2:G2"/>
    <mergeCell ref="H2:J2"/>
    <mergeCell ref="A3:G3"/>
    <mergeCell ref="B4:D4"/>
    <mergeCell ref="E4:G4"/>
  </mergeCells>
  <dataValidations count="2">
    <dataValidation type="list" allowBlank="1" showInputMessage="1" showErrorMessage="1" sqref="E11:G11">
      <formula1>"स्थाई, अस्थाई"</formula1>
    </dataValidation>
    <dataValidation type="list" allowBlank="1" showInputMessage="1" showErrorMessage="1" sqref="F16:F21">
      <formula1>"विवाहित,अविवाहित,विधवा,विधुर,तलाकसुधा"</formula1>
    </dataValidation>
  </dataValidations>
  <pageMargins left="0.43" right="0.25" top="0.94" bottom="0.82" header="0.3" footer="0.3"/>
  <pageSetup paperSize="9" scale="95" orientation="portrait" verticalDpi="0" r:id="rId1"/>
  <drawing r:id="rId2"/>
</worksheet>
</file>

<file path=xl/worksheets/sheet118.xml><?xml version="1.0" encoding="utf-8"?>
<worksheet xmlns="http://schemas.openxmlformats.org/spreadsheetml/2006/main" xmlns:r="http://schemas.openxmlformats.org/officeDocument/2006/relationships">
  <sheetPr codeName="Sheet118"/>
  <dimension ref="A1:D38"/>
  <sheetViews>
    <sheetView showGridLines="0" workbookViewId="0">
      <selection activeCell="C6" sqref="C6"/>
    </sheetView>
  </sheetViews>
  <sheetFormatPr defaultRowHeight="14.4"/>
  <cols>
    <col min="1" max="1" width="7.6640625" customWidth="1"/>
    <col min="2" max="2" width="40" customWidth="1"/>
    <col min="3" max="3" width="30.5546875" customWidth="1"/>
    <col min="4" max="4" width="11.44140625" customWidth="1"/>
  </cols>
  <sheetData>
    <row r="1" spans="1:4" s="1124" customFormat="1" ht="30" customHeight="1" thickBot="1">
      <c r="A1" s="2682" t="str">
        <f>Master!G2&amp;Master!H2</f>
        <v>कार्यालय&amp;राजकीय उच्च माध्यमिक विद्यालय ]चौगाई]टोंक</v>
      </c>
      <c r="B1" s="2682"/>
      <c r="C1" s="2682"/>
      <c r="D1" s="2682"/>
    </row>
    <row r="2" spans="1:4" s="1124" customFormat="1" ht="18" customHeight="1">
      <c r="A2" s="1127" t="s">
        <v>283</v>
      </c>
      <c r="B2" s="1128" t="str">
        <f>Master!H3&amp;Master!I3&amp;Master!J3&amp;Master!E3&amp;"/"</f>
        <v>राउमावि/चौगाई/संस्था/2021-22/</v>
      </c>
      <c r="C2" s="1129" t="s">
        <v>226</v>
      </c>
      <c r="D2" s="1135">
        <f ca="1">TODAY()</f>
        <v>44369</v>
      </c>
    </row>
    <row r="3" spans="1:4" ht="33.75" customHeight="1" thickBot="1">
      <c r="A3" s="2680" t="s">
        <v>2703</v>
      </c>
      <c r="B3" s="2680"/>
      <c r="C3" s="2680"/>
      <c r="D3" s="2680"/>
    </row>
    <row r="4" spans="1:4" ht="18.600000000000001" thickBot="1">
      <c r="A4" s="1130" t="s">
        <v>335</v>
      </c>
      <c r="B4" s="2681" t="s">
        <v>2704</v>
      </c>
      <c r="C4" s="2681"/>
      <c r="D4" s="1130" t="s">
        <v>2705</v>
      </c>
    </row>
    <row r="5" spans="1:4" ht="18.600000000000001" thickBot="1">
      <c r="A5" s="1131">
        <v>1</v>
      </c>
      <c r="B5" s="1132" t="s">
        <v>2706</v>
      </c>
      <c r="C5" s="1144" t="s">
        <v>2733</v>
      </c>
      <c r="D5" s="1137">
        <v>1</v>
      </c>
    </row>
    <row r="6" spans="1:4" ht="18.600000000000001" thickBot="1">
      <c r="A6" s="1131">
        <v>2</v>
      </c>
      <c r="B6" s="1132" t="s">
        <v>2707</v>
      </c>
      <c r="C6" s="1144" t="s">
        <v>2734</v>
      </c>
      <c r="D6" s="1137">
        <v>2</v>
      </c>
    </row>
    <row r="7" spans="1:4" ht="18.600000000000001" thickBot="1">
      <c r="A7" s="1131">
        <v>3</v>
      </c>
      <c r="B7" s="1132" t="s">
        <v>458</v>
      </c>
      <c r="C7" s="1145" t="s">
        <v>2732</v>
      </c>
      <c r="D7" s="1137">
        <v>3</v>
      </c>
    </row>
    <row r="8" spans="1:4" ht="18.600000000000001" thickBot="1">
      <c r="A8" s="1131">
        <v>4</v>
      </c>
      <c r="B8" s="1132" t="s">
        <v>2708</v>
      </c>
      <c r="C8" s="1145" t="s">
        <v>2018</v>
      </c>
      <c r="D8" s="1137">
        <v>4</v>
      </c>
    </row>
    <row r="9" spans="1:4" ht="18.600000000000001" thickBot="1">
      <c r="A9" s="1131">
        <v>5</v>
      </c>
      <c r="B9" s="1132" t="s">
        <v>2709</v>
      </c>
      <c r="C9" s="1144" t="s">
        <v>2018</v>
      </c>
      <c r="D9" s="1137">
        <v>5</v>
      </c>
    </row>
    <row r="10" spans="1:4" ht="18.600000000000001" thickBot="1">
      <c r="A10" s="1131">
        <v>6</v>
      </c>
      <c r="B10" s="1132" t="s">
        <v>2710</v>
      </c>
      <c r="C10" s="1144" t="s">
        <v>1243</v>
      </c>
      <c r="D10" s="1137">
        <v>6</v>
      </c>
    </row>
    <row r="11" spans="1:4" ht="36.6" thickBot="1">
      <c r="A11" s="1131">
        <v>7</v>
      </c>
      <c r="B11" s="1133" t="s">
        <v>2711</v>
      </c>
      <c r="C11" s="1144" t="s">
        <v>2018</v>
      </c>
      <c r="D11" s="1137">
        <v>7</v>
      </c>
    </row>
    <row r="12" spans="1:4" ht="36.6" thickBot="1">
      <c r="A12" s="1131">
        <v>8</v>
      </c>
      <c r="B12" s="1133" t="s">
        <v>2712</v>
      </c>
      <c r="C12" s="1144" t="s">
        <v>2018</v>
      </c>
      <c r="D12" s="1137">
        <v>8</v>
      </c>
    </row>
    <row r="13" spans="1:4" ht="36.6" thickBot="1">
      <c r="A13" s="1131">
        <v>9</v>
      </c>
      <c r="B13" s="1133" t="s">
        <v>2713</v>
      </c>
      <c r="C13" s="1144" t="s">
        <v>2018</v>
      </c>
      <c r="D13" s="1137">
        <v>9</v>
      </c>
    </row>
    <row r="14" spans="1:4" ht="36.6" thickBot="1">
      <c r="A14" s="1131">
        <v>10</v>
      </c>
      <c r="B14" s="1133" t="s">
        <v>2714</v>
      </c>
      <c r="C14" s="1144" t="s">
        <v>2018</v>
      </c>
      <c r="D14" s="1137">
        <v>10</v>
      </c>
    </row>
    <row r="15" spans="1:4" ht="36.6" thickBot="1">
      <c r="A15" s="1131">
        <v>11</v>
      </c>
      <c r="B15" s="1133" t="s">
        <v>2715</v>
      </c>
      <c r="C15" s="1144" t="s">
        <v>2018</v>
      </c>
      <c r="D15" s="1137">
        <v>11</v>
      </c>
    </row>
    <row r="16" spans="1:4" ht="36.6" thickBot="1">
      <c r="A16" s="1131">
        <v>12</v>
      </c>
      <c r="B16" s="1133" t="s">
        <v>2716</v>
      </c>
      <c r="C16" s="1144" t="s">
        <v>2018</v>
      </c>
      <c r="D16" s="1137">
        <v>12</v>
      </c>
    </row>
    <row r="17" spans="1:4" ht="36.6" thickBot="1">
      <c r="A17" s="1131">
        <v>13</v>
      </c>
      <c r="B17" s="1133" t="s">
        <v>2717</v>
      </c>
      <c r="C17" s="1144" t="s">
        <v>2018</v>
      </c>
      <c r="D17" s="1137">
        <v>13</v>
      </c>
    </row>
    <row r="18" spans="1:4" ht="36.6" thickBot="1">
      <c r="A18" s="1131">
        <v>14</v>
      </c>
      <c r="B18" s="1133" t="s">
        <v>2718</v>
      </c>
      <c r="C18" s="1144" t="s">
        <v>2018</v>
      </c>
      <c r="D18" s="1137">
        <v>14</v>
      </c>
    </row>
    <row r="19" spans="1:4" ht="18.600000000000001" thickBot="1">
      <c r="A19" s="1131">
        <v>15</v>
      </c>
      <c r="B19" s="1132" t="s">
        <v>2719</v>
      </c>
      <c r="C19" s="1144" t="s">
        <v>2729</v>
      </c>
      <c r="D19" s="1137">
        <v>15</v>
      </c>
    </row>
    <row r="20" spans="1:4" ht="18.600000000000001" thickBot="1">
      <c r="A20" s="1131">
        <v>16</v>
      </c>
      <c r="B20" s="1132" t="s">
        <v>2720</v>
      </c>
      <c r="C20" s="1144" t="s">
        <v>1931</v>
      </c>
      <c r="D20" s="1137">
        <v>16</v>
      </c>
    </row>
    <row r="21" spans="1:4" ht="18.600000000000001" thickBot="1">
      <c r="A21" s="1131">
        <v>17</v>
      </c>
      <c r="B21" s="1132" t="s">
        <v>2730</v>
      </c>
      <c r="C21" s="1144" t="s">
        <v>2731</v>
      </c>
      <c r="D21" s="1137">
        <v>17</v>
      </c>
    </row>
    <row r="22" spans="1:4" ht="36.6" thickBot="1">
      <c r="A22" s="1131">
        <v>18</v>
      </c>
      <c r="B22" s="1133" t="s">
        <v>2721</v>
      </c>
      <c r="C22" s="1144" t="s">
        <v>2728</v>
      </c>
      <c r="D22" s="1137">
        <v>18</v>
      </c>
    </row>
    <row r="23" spans="1:4" ht="18">
      <c r="A23" s="1125"/>
      <c r="B23" s="228"/>
      <c r="C23" s="228"/>
      <c r="D23" s="228"/>
    </row>
    <row r="24" spans="1:4" ht="18">
      <c r="A24" s="1125" t="s">
        <v>226</v>
      </c>
      <c r="B24" s="1136">
        <f ca="1">D2</f>
        <v>44369</v>
      </c>
      <c r="C24" s="1766" t="str">
        <f>Master!B2</f>
        <v>प्रधानाचार्य</v>
      </c>
      <c r="D24" s="1766"/>
    </row>
    <row r="25" spans="1:4" ht="18">
      <c r="A25" s="1125" t="s">
        <v>1391</v>
      </c>
      <c r="B25" s="1134" t="str">
        <f>Master!D2</f>
        <v>चौगाई</v>
      </c>
      <c r="C25" s="1766" t="str">
        <f>Master!B3</f>
        <v xml:space="preserve">राजकीय उच्च माध्यमिक विद्यालय </v>
      </c>
      <c r="D25" s="1766"/>
    </row>
    <row r="26" spans="1:4" ht="18">
      <c r="A26" s="1125"/>
      <c r="B26" s="228"/>
      <c r="C26" s="1766" t="str">
        <f>Master!B4</f>
        <v>चौगाई]टोंक</v>
      </c>
      <c r="D26" s="1766"/>
    </row>
    <row r="27" spans="1:4" ht="18">
      <c r="A27" s="110"/>
      <c r="B27" s="91"/>
      <c r="C27" s="91"/>
      <c r="D27" s="91"/>
    </row>
    <row r="28" spans="1:4" ht="18">
      <c r="A28" s="110"/>
      <c r="B28" s="91"/>
      <c r="C28" s="91"/>
      <c r="D28" s="91"/>
    </row>
    <row r="29" spans="1:4" ht="18">
      <c r="A29" s="110"/>
      <c r="B29" s="91"/>
      <c r="C29" s="91"/>
      <c r="D29" s="91"/>
    </row>
    <row r="30" spans="1:4" ht="18">
      <c r="A30" s="110"/>
      <c r="B30" s="91"/>
      <c r="C30" s="91"/>
      <c r="D30" s="91"/>
    </row>
    <row r="31" spans="1:4" ht="18">
      <c r="A31" s="110"/>
      <c r="B31" s="91"/>
      <c r="C31" s="91"/>
      <c r="D31" s="91"/>
    </row>
    <row r="32" spans="1:4" ht="18">
      <c r="A32" s="110"/>
      <c r="B32" s="91"/>
      <c r="C32" s="91"/>
      <c r="D32" s="91"/>
    </row>
    <row r="33" spans="1:4" ht="18">
      <c r="A33" s="110"/>
      <c r="B33" s="91"/>
      <c r="C33" s="91"/>
      <c r="D33" s="91"/>
    </row>
    <row r="34" spans="1:4" ht="18">
      <c r="A34" s="110"/>
      <c r="B34" s="91"/>
      <c r="C34" s="91"/>
      <c r="D34" s="91"/>
    </row>
    <row r="35" spans="1:4" ht="18">
      <c r="A35" s="110"/>
      <c r="B35" s="91"/>
      <c r="C35" s="91"/>
      <c r="D35" s="91"/>
    </row>
    <row r="36" spans="1:4" ht="18">
      <c r="A36" s="110"/>
      <c r="B36" s="91"/>
      <c r="C36" s="91"/>
      <c r="D36" s="91"/>
    </row>
    <row r="37" spans="1:4" ht="18">
      <c r="A37" s="110"/>
      <c r="B37" s="91"/>
      <c r="C37" s="91"/>
      <c r="D37" s="91"/>
    </row>
    <row r="38" spans="1:4" ht="18">
      <c r="A38" s="110"/>
      <c r="B38" s="91"/>
      <c r="C38" s="91"/>
      <c r="D38" s="91"/>
    </row>
  </sheetData>
  <sheetProtection password="87C9" sheet="1" objects="1" scenarios="1"/>
  <protectedRanges>
    <protectedRange sqref="C5:D22" name="Range2"/>
    <protectedRange sqref="D2" name="Range1"/>
  </protectedRanges>
  <mergeCells count="6">
    <mergeCell ref="C26:D26"/>
    <mergeCell ref="A3:D3"/>
    <mergeCell ref="B4:C4"/>
    <mergeCell ref="A1:D1"/>
    <mergeCell ref="C24:D24"/>
    <mergeCell ref="C25:D25"/>
  </mergeCells>
  <pageMargins left="0.59" right="0.25" top="0.75" bottom="0.75" header="0.3" footer="0.3"/>
  <pageSetup paperSize="9" orientation="portrait" blackAndWhite="1" verticalDpi="0" r:id="rId1"/>
  <drawing r:id="rId2"/>
</worksheet>
</file>

<file path=xl/worksheets/sheet119.xml><?xml version="1.0" encoding="utf-8"?>
<worksheet xmlns="http://schemas.openxmlformats.org/spreadsheetml/2006/main" xmlns:r="http://schemas.openxmlformats.org/officeDocument/2006/relationships">
  <sheetPr codeName="Sheet119">
    <pageSetUpPr fitToPage="1"/>
  </sheetPr>
  <dimension ref="A1:P263"/>
  <sheetViews>
    <sheetView showGridLines="0" showRowColHeaders="0" workbookViewId="0">
      <selection activeCell="A3" sqref="A3:K3"/>
    </sheetView>
  </sheetViews>
  <sheetFormatPr defaultRowHeight="14.4"/>
  <cols>
    <col min="2" max="2" width="21.109375" customWidth="1"/>
    <col min="11" max="11" width="10.44140625" bestFit="1" customWidth="1"/>
  </cols>
  <sheetData>
    <row r="1" spans="1:16" ht="25.8" thickBot="1">
      <c r="A1" s="2081" t="str">
        <f>Master!G2&amp;Master!H2</f>
        <v>कार्यालय&amp;राजकीय उच्च माध्यमिक विद्यालय ]चौगाई]टोंक</v>
      </c>
      <c r="B1" s="2081"/>
      <c r="C1" s="2081"/>
      <c r="D1" s="2081"/>
      <c r="E1" s="2081"/>
      <c r="F1" s="2081"/>
      <c r="G1" s="2081"/>
      <c r="H1" s="2081"/>
      <c r="I1" s="2081"/>
      <c r="J1" s="2081"/>
      <c r="K1" s="2081"/>
      <c r="L1" s="1138"/>
      <c r="M1" s="91"/>
      <c r="N1" s="91"/>
    </row>
    <row r="2" spans="1:16" ht="18.600000000000001" thickBot="1">
      <c r="A2" s="1127" t="s">
        <v>283</v>
      </c>
      <c r="B2" s="1139" t="str">
        <f>Master!H3&amp;Master!I3&amp;Master!J3&amp;Master!E3&amp;"/"</f>
        <v>राउमावि/चौगाई/संस्था/2021-22/</v>
      </c>
      <c r="C2" s="1140"/>
      <c r="D2" s="1140"/>
      <c r="E2" s="1140"/>
      <c r="F2" s="1140"/>
      <c r="G2" s="1140"/>
      <c r="H2" s="1140"/>
      <c r="I2" s="1140"/>
      <c r="J2" s="1127" t="s">
        <v>226</v>
      </c>
      <c r="K2" s="1135">
        <f ca="1">TODAY()</f>
        <v>44369</v>
      </c>
      <c r="L2" s="91"/>
      <c r="M2" s="91"/>
      <c r="N2" s="91"/>
    </row>
    <row r="3" spans="1:16" ht="28.5" customHeight="1" thickBot="1">
      <c r="A3" s="1825" t="s">
        <v>2722</v>
      </c>
      <c r="B3" s="1825"/>
      <c r="C3" s="1825"/>
      <c r="D3" s="1825"/>
      <c r="E3" s="1825"/>
      <c r="F3" s="1825"/>
      <c r="G3" s="1825"/>
      <c r="H3" s="1825"/>
      <c r="I3" s="1825"/>
      <c r="J3" s="1825"/>
      <c r="K3" s="1825"/>
      <c r="L3" s="91"/>
      <c r="M3" s="2683" t="s">
        <v>2725</v>
      </c>
      <c r="N3" s="2684"/>
      <c r="O3" s="2684"/>
      <c r="P3" s="2685"/>
    </row>
    <row r="4" spans="1:16" ht="18.600000000000001" thickBot="1">
      <c r="A4" s="228"/>
      <c r="B4" s="228"/>
      <c r="C4" s="228"/>
      <c r="D4" s="228"/>
      <c r="E4" s="228"/>
      <c r="F4" s="228"/>
      <c r="G4" s="228"/>
      <c r="H4" s="228"/>
      <c r="I4" s="228"/>
      <c r="J4" s="228"/>
      <c r="K4" s="228"/>
      <c r="L4" s="91"/>
      <c r="M4" s="91"/>
      <c r="N4" s="2686">
        <v>11</v>
      </c>
      <c r="O4" s="2686"/>
    </row>
    <row r="5" spans="1:16" ht="18">
      <c r="A5" s="228"/>
      <c r="B5" s="1902" t="s">
        <v>2727</v>
      </c>
      <c r="C5" s="1902"/>
      <c r="D5" s="1902"/>
      <c r="E5" s="1902"/>
      <c r="F5" s="1902"/>
      <c r="G5" s="1902"/>
      <c r="H5" s="1899" t="str">
        <f>(INDEX(EmpDetail!$B$4:$B$103,MATCH(DDOCrt!$N$4,EmpDetail!$A$4:$A$103,0)))</f>
        <v>NksVw yky jsxj</v>
      </c>
      <c r="I5" s="1899"/>
      <c r="J5" s="1899"/>
      <c r="K5" s="1899"/>
      <c r="L5" s="1080"/>
      <c r="M5" s="91"/>
      <c r="N5" s="91"/>
    </row>
    <row r="6" spans="1:16" ht="18.75" customHeight="1">
      <c r="A6" s="1125" t="s">
        <v>572</v>
      </c>
      <c r="B6" s="1126" t="str">
        <f>(INDEX(EmpDetail!$C$4:$C$103,MATCH(DDOCrt!$N$4,EmpDetail!$A$4:$A$103,0)))</f>
        <v>अध्यापक ग्रेड III</v>
      </c>
      <c r="C6" s="1902" t="s">
        <v>2723</v>
      </c>
      <c r="D6" s="1902"/>
      <c r="E6" s="1902"/>
      <c r="F6" s="1902"/>
      <c r="G6" s="1902"/>
      <c r="H6" s="2687">
        <v>44197</v>
      </c>
      <c r="I6" s="2687"/>
      <c r="J6" s="1899" t="s">
        <v>2724</v>
      </c>
      <c r="K6" s="1899"/>
      <c r="L6" s="1080"/>
      <c r="M6" s="91"/>
      <c r="N6" s="91"/>
    </row>
    <row r="7" spans="1:16" ht="18">
      <c r="A7" s="1899" t="s">
        <v>2726</v>
      </c>
      <c r="B7" s="1899"/>
      <c r="C7" s="1899"/>
      <c r="D7" s="1899"/>
      <c r="E7" s="1899"/>
      <c r="F7" s="1899"/>
      <c r="G7" s="1899"/>
      <c r="H7" s="1899"/>
      <c r="I7" s="1899"/>
      <c r="J7" s="1899"/>
      <c r="K7" s="1899"/>
      <c r="L7" s="91"/>
      <c r="M7" s="91"/>
      <c r="N7" s="91"/>
    </row>
    <row r="8" spans="1:16" ht="18">
      <c r="A8" s="228"/>
      <c r="B8" s="228"/>
      <c r="C8" s="228"/>
      <c r="D8" s="228"/>
      <c r="E8" s="228"/>
      <c r="F8" s="228"/>
      <c r="G8" s="228"/>
      <c r="H8" s="228"/>
      <c r="I8" s="228"/>
      <c r="J8" s="228"/>
      <c r="K8" s="228"/>
      <c r="L8" s="91"/>
      <c r="M8" s="91"/>
      <c r="N8" s="91"/>
    </row>
    <row r="9" spans="1:16" ht="18">
      <c r="A9" s="228"/>
      <c r="B9" s="228"/>
      <c r="C9" s="228"/>
      <c r="D9" s="228"/>
      <c r="E9" s="228"/>
      <c r="F9" s="228"/>
      <c r="G9" s="228"/>
      <c r="H9" s="1766" t="str">
        <f>Master!B2</f>
        <v>प्रधानाचार्य</v>
      </c>
      <c r="I9" s="1766"/>
      <c r="J9" s="1766"/>
      <c r="K9" s="1766"/>
      <c r="L9" s="91"/>
      <c r="M9" s="91"/>
      <c r="N9" s="91"/>
    </row>
    <row r="10" spans="1:16" ht="18">
      <c r="A10" s="228"/>
      <c r="B10" s="228"/>
      <c r="C10" s="228"/>
      <c r="D10" s="228"/>
      <c r="E10" s="228"/>
      <c r="F10" s="228"/>
      <c r="G10" s="228"/>
      <c r="H10" s="1766" t="str">
        <f>Master!B3</f>
        <v xml:space="preserve">राजकीय उच्च माध्यमिक विद्यालय </v>
      </c>
      <c r="I10" s="1766"/>
      <c r="J10" s="1766"/>
      <c r="K10" s="1766"/>
      <c r="L10" s="91"/>
      <c r="M10" s="91"/>
      <c r="N10" s="91"/>
    </row>
    <row r="11" spans="1:16" ht="18">
      <c r="A11" s="228"/>
      <c r="B11" s="228"/>
      <c r="C11" s="228"/>
      <c r="D11" s="228"/>
      <c r="E11" s="228"/>
      <c r="F11" s="228"/>
      <c r="G11" s="228"/>
      <c r="H11" s="1766" t="str">
        <f>Master!B4</f>
        <v>चौगाई]टोंक</v>
      </c>
      <c r="I11" s="1766"/>
      <c r="J11" s="1766"/>
      <c r="K11" s="1766"/>
      <c r="L11" s="91"/>
      <c r="M11" s="91"/>
      <c r="N11" s="91"/>
    </row>
    <row r="12" spans="1:16" ht="18">
      <c r="A12" s="91"/>
      <c r="B12" s="91"/>
      <c r="C12" s="91"/>
      <c r="D12" s="91"/>
      <c r="E12" s="91"/>
      <c r="F12" s="91"/>
      <c r="G12" s="91"/>
      <c r="H12" s="91"/>
      <c r="I12" s="91"/>
      <c r="J12" s="91"/>
      <c r="K12" s="91"/>
      <c r="L12" s="91"/>
      <c r="M12" s="91"/>
      <c r="N12" s="91"/>
    </row>
    <row r="13" spans="1:16" ht="18">
      <c r="A13" s="91"/>
      <c r="B13" s="91"/>
      <c r="C13" s="91"/>
      <c r="D13" s="91"/>
      <c r="E13" s="91"/>
      <c r="F13" s="91"/>
      <c r="G13" s="91"/>
      <c r="H13" s="91"/>
      <c r="I13" s="91"/>
      <c r="J13" s="91"/>
      <c r="K13" s="91"/>
      <c r="L13" s="91"/>
      <c r="M13" s="91"/>
      <c r="N13" s="91"/>
    </row>
    <row r="14" spans="1:16" ht="18">
      <c r="A14" s="91"/>
      <c r="B14" s="91"/>
      <c r="C14" s="91"/>
      <c r="D14" s="91"/>
      <c r="E14" s="91"/>
      <c r="F14" s="91"/>
      <c r="G14" s="91"/>
      <c r="H14" s="91"/>
      <c r="I14" s="91"/>
      <c r="J14" s="91"/>
      <c r="K14" s="91"/>
      <c r="L14" s="91"/>
      <c r="M14" s="91"/>
      <c r="N14" s="91"/>
    </row>
    <row r="15" spans="1:16" ht="18">
      <c r="A15" s="91"/>
      <c r="B15" s="91"/>
      <c r="C15" s="91"/>
      <c r="D15" s="91"/>
      <c r="E15" s="91"/>
      <c r="F15" s="91"/>
      <c r="G15" s="91"/>
      <c r="H15" s="91"/>
      <c r="I15" s="91"/>
      <c r="J15" s="91"/>
      <c r="K15" s="91"/>
      <c r="L15" s="91"/>
      <c r="M15" s="91"/>
      <c r="N15" s="91"/>
    </row>
    <row r="16" spans="1:16" ht="18">
      <c r="A16" s="91"/>
      <c r="B16" s="91"/>
      <c r="C16" s="91"/>
      <c r="D16" s="91"/>
      <c r="E16" s="91"/>
      <c r="F16" s="91"/>
      <c r="G16" s="91"/>
      <c r="H16" s="91"/>
      <c r="I16" s="91"/>
      <c r="J16" s="91"/>
      <c r="K16" s="91"/>
      <c r="L16" s="91"/>
      <c r="M16" s="91"/>
      <c r="N16" s="91"/>
    </row>
    <row r="17" spans="1:14" ht="18">
      <c r="A17" s="91"/>
      <c r="B17" s="91"/>
      <c r="C17" s="91"/>
      <c r="D17" s="91"/>
      <c r="E17" s="91"/>
      <c r="F17" s="91"/>
      <c r="G17" s="91"/>
      <c r="H17" s="91"/>
      <c r="I17" s="91"/>
      <c r="J17" s="91"/>
      <c r="K17" s="91"/>
      <c r="L17" s="91"/>
      <c r="M17" s="91"/>
      <c r="N17" s="91"/>
    </row>
    <row r="18" spans="1:14" ht="18">
      <c r="A18" s="91"/>
      <c r="B18" s="91"/>
      <c r="C18" s="91"/>
      <c r="D18" s="91"/>
      <c r="E18" s="91"/>
      <c r="F18" s="91"/>
      <c r="G18" s="91"/>
      <c r="H18" s="91"/>
      <c r="I18" s="91"/>
      <c r="J18" s="91"/>
      <c r="K18" s="91"/>
      <c r="L18" s="91"/>
      <c r="M18" s="91"/>
      <c r="N18" s="91"/>
    </row>
    <row r="19" spans="1:14" ht="18">
      <c r="A19" s="91"/>
      <c r="B19" s="91"/>
      <c r="C19" s="91"/>
      <c r="D19" s="91"/>
      <c r="E19" s="91"/>
      <c r="F19" s="91"/>
      <c r="G19" s="91"/>
      <c r="H19" s="91"/>
      <c r="I19" s="91"/>
      <c r="J19" s="91"/>
      <c r="K19" s="91"/>
      <c r="L19" s="91"/>
      <c r="M19" s="91"/>
      <c r="N19" s="91"/>
    </row>
    <row r="20" spans="1:14" ht="18">
      <c r="A20" s="91"/>
      <c r="B20" s="91"/>
      <c r="C20" s="91"/>
      <c r="D20" s="91"/>
      <c r="E20" s="91"/>
      <c r="F20" s="91"/>
      <c r="G20" s="91"/>
      <c r="H20" s="91"/>
      <c r="I20" s="91"/>
      <c r="J20" s="91"/>
      <c r="K20" s="91"/>
      <c r="L20" s="91"/>
      <c r="M20" s="91"/>
      <c r="N20" s="91"/>
    </row>
    <row r="21" spans="1:14" ht="18">
      <c r="A21" s="91"/>
      <c r="B21" s="91"/>
      <c r="C21" s="91"/>
      <c r="D21" s="91"/>
      <c r="E21" s="91"/>
      <c r="F21" s="91"/>
      <c r="G21" s="91"/>
      <c r="H21" s="91"/>
      <c r="I21" s="91"/>
      <c r="J21" s="91"/>
      <c r="K21" s="91"/>
      <c r="L21" s="91"/>
      <c r="M21" s="91"/>
      <c r="N21" s="91"/>
    </row>
    <row r="22" spans="1:14" ht="18">
      <c r="A22" s="91"/>
      <c r="B22" s="91"/>
      <c r="C22" s="91"/>
      <c r="D22" s="91"/>
      <c r="E22" s="91"/>
      <c r="F22" s="91"/>
      <c r="G22" s="91"/>
      <c r="H22" s="91"/>
      <c r="I22" s="91"/>
      <c r="J22" s="91"/>
      <c r="K22" s="91"/>
      <c r="L22" s="91"/>
      <c r="M22" s="91"/>
      <c r="N22" s="91"/>
    </row>
    <row r="23" spans="1:14" ht="18">
      <c r="A23" s="91"/>
      <c r="B23" s="91"/>
      <c r="C23" s="91"/>
      <c r="D23" s="91"/>
      <c r="E23" s="91"/>
      <c r="F23" s="91"/>
      <c r="G23" s="91"/>
      <c r="H23" s="91"/>
      <c r="I23" s="91"/>
      <c r="J23" s="91"/>
      <c r="K23" s="91"/>
      <c r="L23" s="91"/>
      <c r="M23" s="91"/>
      <c r="N23" s="91"/>
    </row>
    <row r="24" spans="1:14" ht="18">
      <c r="A24" s="91"/>
      <c r="B24" s="91"/>
      <c r="C24" s="91"/>
      <c r="D24" s="91"/>
      <c r="E24" s="91"/>
      <c r="F24" s="91"/>
      <c r="G24" s="91"/>
      <c r="H24" s="91"/>
      <c r="I24" s="91"/>
      <c r="J24" s="91"/>
      <c r="K24" s="91"/>
      <c r="L24" s="91"/>
      <c r="M24" s="91"/>
      <c r="N24" s="91"/>
    </row>
    <row r="25" spans="1:14" ht="18">
      <c r="A25" s="91"/>
      <c r="B25" s="91"/>
      <c r="C25" s="91"/>
      <c r="D25" s="91"/>
      <c r="E25" s="91"/>
      <c r="F25" s="91"/>
      <c r="G25" s="91"/>
      <c r="H25" s="91"/>
      <c r="I25" s="91"/>
      <c r="J25" s="91"/>
      <c r="K25" s="91"/>
      <c r="L25" s="91"/>
      <c r="M25" s="91"/>
      <c r="N25" s="91"/>
    </row>
    <row r="26" spans="1:14" ht="18">
      <c r="A26" s="91"/>
      <c r="B26" s="91"/>
      <c r="C26" s="91"/>
      <c r="D26" s="91"/>
      <c r="E26" s="91"/>
      <c r="F26" s="91"/>
      <c r="G26" s="91"/>
      <c r="H26" s="91"/>
      <c r="I26" s="91"/>
      <c r="J26" s="91"/>
      <c r="K26" s="91"/>
      <c r="L26" s="91"/>
      <c r="M26" s="91"/>
      <c r="N26" s="91"/>
    </row>
    <row r="27" spans="1:14" ht="18">
      <c r="A27" s="91"/>
      <c r="B27" s="91"/>
      <c r="C27" s="91"/>
      <c r="D27" s="91"/>
      <c r="E27" s="91"/>
      <c r="F27" s="91"/>
      <c r="G27" s="91"/>
      <c r="H27" s="91"/>
      <c r="I27" s="91"/>
      <c r="J27" s="91"/>
      <c r="K27" s="91"/>
      <c r="L27" s="91"/>
      <c r="M27" s="91"/>
      <c r="N27" s="91"/>
    </row>
    <row r="28" spans="1:14" ht="18">
      <c r="A28" s="91"/>
      <c r="B28" s="91"/>
      <c r="C28" s="91"/>
      <c r="D28" s="91"/>
      <c r="E28" s="91"/>
      <c r="F28" s="91"/>
      <c r="G28" s="91"/>
      <c r="H28" s="91"/>
      <c r="I28" s="91"/>
      <c r="J28" s="91"/>
      <c r="K28" s="91"/>
      <c r="L28" s="91"/>
      <c r="M28" s="91"/>
      <c r="N28" s="91"/>
    </row>
    <row r="29" spans="1:14" ht="18">
      <c r="A29" s="91"/>
      <c r="B29" s="91"/>
      <c r="C29" s="91"/>
      <c r="D29" s="91"/>
      <c r="E29" s="91"/>
      <c r="F29" s="91"/>
      <c r="G29" s="91"/>
      <c r="H29" s="91"/>
      <c r="I29" s="91"/>
      <c r="J29" s="91"/>
      <c r="K29" s="91"/>
      <c r="L29" s="91"/>
      <c r="M29" s="91"/>
      <c r="N29" s="91"/>
    </row>
    <row r="30" spans="1:14" ht="18">
      <c r="A30" s="91"/>
      <c r="B30" s="91"/>
      <c r="C30" s="91"/>
      <c r="D30" s="91"/>
      <c r="E30" s="91"/>
      <c r="F30" s="91"/>
      <c r="G30" s="91"/>
      <c r="H30" s="91"/>
      <c r="I30" s="91"/>
      <c r="J30" s="91"/>
      <c r="K30" s="91"/>
      <c r="L30" s="91"/>
      <c r="M30" s="91"/>
      <c r="N30" s="91"/>
    </row>
    <row r="31" spans="1:14" ht="18">
      <c r="A31" s="91"/>
      <c r="B31" s="91"/>
      <c r="C31" s="91"/>
      <c r="D31" s="91"/>
      <c r="E31" s="91"/>
      <c r="F31" s="91"/>
      <c r="G31" s="91"/>
      <c r="H31" s="91"/>
      <c r="I31" s="91"/>
      <c r="J31" s="91"/>
      <c r="K31" s="91"/>
      <c r="L31" s="91"/>
      <c r="M31" s="91"/>
      <c r="N31" s="91"/>
    </row>
    <row r="32" spans="1:14" ht="18">
      <c r="A32" s="91"/>
      <c r="B32" s="91"/>
      <c r="C32" s="91"/>
      <c r="D32" s="91"/>
      <c r="E32" s="91"/>
      <c r="F32" s="91"/>
      <c r="G32" s="91"/>
      <c r="H32" s="91"/>
      <c r="I32" s="91"/>
      <c r="J32" s="91"/>
      <c r="K32" s="91"/>
      <c r="L32" s="91"/>
      <c r="M32" s="91"/>
      <c r="N32" s="91"/>
    </row>
    <row r="33" spans="1:14" ht="18">
      <c r="A33" s="91"/>
      <c r="B33" s="91"/>
      <c r="C33" s="91"/>
      <c r="D33" s="91"/>
      <c r="E33" s="91"/>
      <c r="F33" s="91"/>
      <c r="G33" s="91"/>
      <c r="H33" s="91"/>
      <c r="I33" s="91"/>
      <c r="J33" s="91"/>
      <c r="K33" s="91"/>
      <c r="L33" s="91"/>
      <c r="M33" s="91"/>
      <c r="N33" s="91"/>
    </row>
    <row r="34" spans="1:14" ht="18">
      <c r="A34" s="91"/>
      <c r="B34" s="91"/>
      <c r="C34" s="91"/>
      <c r="D34" s="91"/>
      <c r="E34" s="91"/>
      <c r="F34" s="91"/>
      <c r="G34" s="91"/>
      <c r="H34" s="91"/>
      <c r="I34" s="91"/>
      <c r="J34" s="91"/>
      <c r="K34" s="91"/>
      <c r="L34" s="91"/>
      <c r="M34" s="91"/>
      <c r="N34" s="91"/>
    </row>
    <row r="35" spans="1:14" ht="18">
      <c r="A35" s="91"/>
      <c r="B35" s="91"/>
      <c r="C35" s="91"/>
      <c r="D35" s="91"/>
      <c r="E35" s="91"/>
      <c r="F35" s="91"/>
      <c r="G35" s="91"/>
      <c r="H35" s="91"/>
      <c r="I35" s="91"/>
      <c r="J35" s="91"/>
      <c r="K35" s="91"/>
      <c r="L35" s="91"/>
      <c r="M35" s="91"/>
      <c r="N35" s="91"/>
    </row>
    <row r="36" spans="1:14" ht="18">
      <c r="A36" s="91"/>
      <c r="B36" s="91"/>
      <c r="C36" s="91"/>
      <c r="D36" s="91"/>
      <c r="E36" s="91"/>
      <c r="F36" s="91"/>
      <c r="G36" s="91"/>
      <c r="H36" s="91"/>
      <c r="I36" s="91"/>
      <c r="J36" s="91"/>
      <c r="K36" s="91"/>
      <c r="L36" s="91"/>
      <c r="M36" s="91"/>
      <c r="N36" s="91"/>
    </row>
    <row r="37" spans="1:14" ht="18">
      <c r="A37" s="91"/>
      <c r="B37" s="91"/>
      <c r="C37" s="91"/>
      <c r="D37" s="91"/>
      <c r="E37" s="91"/>
      <c r="F37" s="91"/>
      <c r="G37" s="91"/>
      <c r="H37" s="91"/>
      <c r="I37" s="91"/>
      <c r="J37" s="91"/>
      <c r="K37" s="91"/>
      <c r="L37" s="91"/>
      <c r="M37" s="91"/>
      <c r="N37" s="91"/>
    </row>
    <row r="38" spans="1:14" ht="18">
      <c r="A38" s="91"/>
      <c r="B38" s="91"/>
      <c r="C38" s="91"/>
      <c r="D38" s="91"/>
      <c r="E38" s="91"/>
      <c r="F38" s="91"/>
      <c r="G38" s="91"/>
      <c r="H38" s="91"/>
      <c r="I38" s="91"/>
      <c r="J38" s="91"/>
      <c r="K38" s="91"/>
      <c r="L38" s="91"/>
      <c r="M38" s="91"/>
      <c r="N38" s="91"/>
    </row>
    <row r="39" spans="1:14" ht="18">
      <c r="A39" s="91"/>
      <c r="B39" s="91"/>
      <c r="C39" s="91"/>
      <c r="D39" s="91"/>
      <c r="E39" s="91"/>
      <c r="F39" s="91"/>
      <c r="G39" s="91"/>
      <c r="H39" s="91"/>
      <c r="I39" s="91"/>
      <c r="J39" s="91"/>
      <c r="K39" s="91"/>
      <c r="L39" s="91"/>
      <c r="M39" s="91"/>
      <c r="N39" s="91"/>
    </row>
    <row r="40" spans="1:14" ht="18">
      <c r="A40" s="91"/>
      <c r="B40" s="91"/>
      <c r="C40" s="91"/>
      <c r="D40" s="91"/>
      <c r="E40" s="91"/>
      <c r="F40" s="91"/>
      <c r="G40" s="91"/>
      <c r="H40" s="91"/>
      <c r="I40" s="91"/>
      <c r="J40" s="91"/>
      <c r="K40" s="91"/>
      <c r="L40" s="91"/>
      <c r="M40" s="91"/>
      <c r="N40" s="91"/>
    </row>
    <row r="41" spans="1:14" ht="18">
      <c r="A41" s="91"/>
      <c r="B41" s="91"/>
      <c r="C41" s="91"/>
      <c r="D41" s="91"/>
      <c r="E41" s="91"/>
      <c r="F41" s="91"/>
      <c r="G41" s="91"/>
      <c r="H41" s="91"/>
      <c r="I41" s="91"/>
      <c r="J41" s="91"/>
      <c r="K41" s="91"/>
      <c r="L41" s="91"/>
      <c r="M41" s="91"/>
      <c r="N41" s="91"/>
    </row>
    <row r="42" spans="1:14" ht="18">
      <c r="A42" s="91"/>
      <c r="B42" s="91"/>
      <c r="C42" s="91"/>
      <c r="D42" s="91"/>
      <c r="E42" s="91"/>
      <c r="F42" s="91"/>
      <c r="G42" s="91"/>
      <c r="H42" s="91"/>
      <c r="I42" s="91"/>
      <c r="J42" s="91"/>
      <c r="K42" s="91"/>
      <c r="L42" s="91"/>
      <c r="M42" s="91"/>
      <c r="N42" s="91"/>
    </row>
    <row r="43" spans="1:14" ht="18">
      <c r="A43" s="91"/>
      <c r="B43" s="91"/>
      <c r="C43" s="91"/>
      <c r="D43" s="91"/>
      <c r="E43" s="91"/>
      <c r="F43" s="91"/>
      <c r="G43" s="91"/>
      <c r="H43" s="91"/>
      <c r="I43" s="91"/>
      <c r="J43" s="91"/>
      <c r="K43" s="91"/>
      <c r="L43" s="91"/>
      <c r="M43" s="91"/>
      <c r="N43" s="91"/>
    </row>
    <row r="44" spans="1:14" ht="18">
      <c r="A44" s="91"/>
      <c r="B44" s="91"/>
      <c r="C44" s="91"/>
      <c r="D44" s="91"/>
      <c r="E44" s="91"/>
      <c r="F44" s="91"/>
      <c r="G44" s="91"/>
      <c r="H44" s="91"/>
      <c r="I44" s="91"/>
      <c r="J44" s="91"/>
      <c r="K44" s="91"/>
      <c r="L44" s="91"/>
      <c r="M44" s="91"/>
      <c r="N44" s="91"/>
    </row>
    <row r="45" spans="1:14" ht="18">
      <c r="A45" s="91"/>
      <c r="B45" s="91"/>
      <c r="C45" s="91"/>
      <c r="D45" s="91"/>
      <c r="E45" s="91"/>
      <c r="F45" s="91"/>
      <c r="G45" s="91"/>
      <c r="H45" s="91"/>
      <c r="I45" s="91"/>
      <c r="J45" s="91"/>
      <c r="K45" s="91"/>
      <c r="L45" s="91"/>
      <c r="M45" s="91"/>
      <c r="N45" s="91"/>
    </row>
    <row r="46" spans="1:14" ht="18">
      <c r="A46" s="91"/>
      <c r="B46" s="91"/>
      <c r="C46" s="91"/>
      <c r="D46" s="91"/>
      <c r="E46" s="91"/>
      <c r="F46" s="91"/>
      <c r="G46" s="91"/>
      <c r="H46" s="91"/>
      <c r="I46" s="91"/>
      <c r="J46" s="91"/>
      <c r="K46" s="91"/>
      <c r="L46" s="91"/>
      <c r="M46" s="91"/>
      <c r="N46" s="91"/>
    </row>
    <row r="47" spans="1:14" ht="18">
      <c r="A47" s="91"/>
      <c r="B47" s="91"/>
      <c r="C47" s="91"/>
      <c r="D47" s="91"/>
      <c r="E47" s="91"/>
      <c r="F47" s="91"/>
      <c r="G47" s="91"/>
      <c r="H47" s="91"/>
      <c r="I47" s="91"/>
      <c r="J47" s="91"/>
      <c r="K47" s="91"/>
      <c r="L47" s="91"/>
      <c r="M47" s="91"/>
      <c r="N47" s="91"/>
    </row>
    <row r="48" spans="1:14" ht="18">
      <c r="A48" s="91"/>
      <c r="B48" s="91"/>
      <c r="C48" s="91"/>
      <c r="D48" s="91"/>
      <c r="E48" s="91"/>
      <c r="F48" s="91"/>
      <c r="G48" s="91"/>
      <c r="H48" s="91"/>
      <c r="I48" s="91"/>
      <c r="J48" s="91"/>
      <c r="K48" s="91"/>
      <c r="L48" s="91"/>
      <c r="M48" s="91"/>
      <c r="N48" s="91"/>
    </row>
    <row r="49" spans="1:14" ht="18">
      <c r="A49" s="91"/>
      <c r="B49" s="91"/>
      <c r="C49" s="91"/>
      <c r="D49" s="91"/>
      <c r="E49" s="91"/>
      <c r="F49" s="91"/>
      <c r="G49" s="91"/>
      <c r="H49" s="91"/>
      <c r="I49" s="91"/>
      <c r="J49" s="91"/>
      <c r="K49" s="91"/>
      <c r="L49" s="91"/>
      <c r="M49" s="91"/>
      <c r="N49" s="91"/>
    </row>
    <row r="50" spans="1:14" ht="18">
      <c r="A50" s="91"/>
      <c r="B50" s="91"/>
      <c r="C50" s="91"/>
      <c r="D50" s="91"/>
      <c r="E50" s="91"/>
      <c r="F50" s="91"/>
      <c r="G50" s="91"/>
      <c r="H50" s="91"/>
      <c r="I50" s="91"/>
      <c r="J50" s="91"/>
      <c r="K50" s="91"/>
      <c r="L50" s="91"/>
      <c r="M50" s="91"/>
      <c r="N50" s="91"/>
    </row>
    <row r="51" spans="1:14" ht="18">
      <c r="A51" s="91"/>
      <c r="B51" s="91"/>
      <c r="C51" s="91"/>
      <c r="D51" s="91"/>
      <c r="E51" s="91"/>
      <c r="F51" s="91"/>
      <c r="G51" s="91"/>
      <c r="H51" s="91"/>
      <c r="I51" s="91"/>
      <c r="J51" s="91"/>
      <c r="K51" s="91"/>
      <c r="L51" s="91"/>
      <c r="M51" s="91"/>
      <c r="N51" s="91"/>
    </row>
    <row r="52" spans="1:14" ht="18">
      <c r="A52" s="91"/>
      <c r="B52" s="91"/>
      <c r="C52" s="91"/>
      <c r="D52" s="91"/>
      <c r="E52" s="91"/>
      <c r="F52" s="91"/>
      <c r="G52" s="91"/>
      <c r="H52" s="91"/>
      <c r="I52" s="91"/>
      <c r="J52" s="91"/>
      <c r="K52" s="91"/>
      <c r="L52" s="91"/>
      <c r="M52" s="91"/>
      <c r="N52" s="91"/>
    </row>
    <row r="53" spans="1:14" ht="18">
      <c r="A53" s="91"/>
      <c r="B53" s="91"/>
      <c r="C53" s="91"/>
      <c r="D53" s="91"/>
      <c r="E53" s="91"/>
      <c r="F53" s="91"/>
      <c r="G53" s="91"/>
      <c r="H53" s="91"/>
      <c r="I53" s="91"/>
      <c r="J53" s="91"/>
      <c r="K53" s="91"/>
      <c r="L53" s="91"/>
      <c r="M53" s="91"/>
      <c r="N53" s="91"/>
    </row>
    <row r="54" spans="1:14" ht="18">
      <c r="A54" s="91"/>
      <c r="B54" s="91"/>
      <c r="C54" s="91"/>
      <c r="D54" s="91"/>
      <c r="E54" s="91"/>
      <c r="F54" s="91"/>
      <c r="G54" s="91"/>
      <c r="H54" s="91"/>
      <c r="I54" s="91"/>
      <c r="J54" s="91"/>
      <c r="K54" s="91"/>
      <c r="L54" s="91"/>
      <c r="M54" s="91"/>
      <c r="N54" s="91"/>
    </row>
    <row r="55" spans="1:14" ht="18">
      <c r="A55" s="91"/>
      <c r="B55" s="91"/>
      <c r="C55" s="91"/>
      <c r="D55" s="91"/>
      <c r="E55" s="91"/>
      <c r="F55" s="91"/>
      <c r="G55" s="91"/>
      <c r="H55" s="91"/>
      <c r="I55" s="91"/>
      <c r="J55" s="91"/>
      <c r="K55" s="91"/>
      <c r="L55" s="91"/>
      <c r="M55" s="91"/>
      <c r="N55" s="91"/>
    </row>
    <row r="56" spans="1:14" ht="18">
      <c r="A56" s="91"/>
      <c r="B56" s="91"/>
      <c r="C56" s="91"/>
      <c r="D56" s="91"/>
      <c r="E56" s="91"/>
      <c r="F56" s="91"/>
      <c r="G56" s="91"/>
      <c r="H56" s="91"/>
      <c r="I56" s="91"/>
      <c r="J56" s="91"/>
      <c r="K56" s="91"/>
      <c r="L56" s="91"/>
      <c r="M56" s="91"/>
      <c r="N56" s="91"/>
    </row>
    <row r="57" spans="1:14" ht="18">
      <c r="A57" s="91"/>
      <c r="B57" s="91"/>
      <c r="C57" s="91"/>
      <c r="D57" s="91"/>
      <c r="E57" s="91"/>
      <c r="F57" s="91"/>
      <c r="G57" s="91"/>
      <c r="H57" s="91"/>
      <c r="I57" s="91"/>
      <c r="J57" s="91"/>
      <c r="K57" s="91"/>
      <c r="L57" s="91"/>
      <c r="M57" s="91"/>
      <c r="N57" s="91"/>
    </row>
    <row r="58" spans="1:14" ht="18">
      <c r="A58" s="91"/>
      <c r="B58" s="91"/>
      <c r="C58" s="91"/>
      <c r="D58" s="91"/>
      <c r="E58" s="91"/>
      <c r="F58" s="91"/>
      <c r="G58" s="91"/>
      <c r="H58" s="91"/>
      <c r="I58" s="91"/>
      <c r="J58" s="91"/>
      <c r="K58" s="91"/>
      <c r="L58" s="91"/>
      <c r="M58" s="91"/>
      <c r="N58" s="91"/>
    </row>
    <row r="59" spans="1:14" ht="18">
      <c r="A59" s="91"/>
      <c r="B59" s="91"/>
      <c r="C59" s="91"/>
      <c r="D59" s="91"/>
      <c r="E59" s="91"/>
      <c r="F59" s="91"/>
      <c r="G59" s="91"/>
      <c r="H59" s="91"/>
      <c r="I59" s="91"/>
      <c r="J59" s="91"/>
      <c r="K59" s="91"/>
      <c r="L59" s="91"/>
      <c r="M59" s="91"/>
      <c r="N59" s="91"/>
    </row>
    <row r="60" spans="1:14" ht="18">
      <c r="A60" s="91"/>
      <c r="B60" s="91"/>
      <c r="C60" s="91"/>
      <c r="D60" s="91"/>
      <c r="E60" s="91"/>
      <c r="F60" s="91"/>
      <c r="G60" s="91"/>
      <c r="H60" s="91"/>
      <c r="I60" s="91"/>
      <c r="J60" s="91"/>
      <c r="K60" s="91"/>
      <c r="L60" s="91"/>
      <c r="M60" s="91"/>
      <c r="N60" s="91"/>
    </row>
    <row r="61" spans="1:14" ht="18">
      <c r="A61" s="91"/>
      <c r="B61" s="91"/>
      <c r="C61" s="91"/>
      <c r="D61" s="91"/>
      <c r="E61" s="91"/>
      <c r="F61" s="91"/>
      <c r="G61" s="91"/>
      <c r="H61" s="91"/>
      <c r="I61" s="91"/>
      <c r="J61" s="91"/>
      <c r="K61" s="91"/>
      <c r="L61" s="91"/>
      <c r="M61" s="91"/>
      <c r="N61" s="91"/>
    </row>
    <row r="62" spans="1:14" ht="18">
      <c r="A62" s="91"/>
      <c r="B62" s="91"/>
      <c r="C62" s="91"/>
      <c r="D62" s="91"/>
      <c r="E62" s="91"/>
      <c r="F62" s="91"/>
      <c r="G62" s="91"/>
      <c r="H62" s="91"/>
      <c r="I62" s="91"/>
      <c r="J62" s="91"/>
      <c r="K62" s="91"/>
      <c r="L62" s="91"/>
      <c r="M62" s="91"/>
      <c r="N62" s="91"/>
    </row>
    <row r="63" spans="1:14" ht="18">
      <c r="A63" s="91"/>
      <c r="B63" s="91"/>
      <c r="C63" s="91"/>
      <c r="D63" s="91"/>
      <c r="E63" s="91"/>
      <c r="F63" s="91"/>
      <c r="G63" s="91"/>
      <c r="H63" s="91"/>
      <c r="I63" s="91"/>
      <c r="J63" s="91"/>
      <c r="K63" s="91"/>
      <c r="L63" s="91"/>
      <c r="M63" s="91"/>
      <c r="N63" s="91"/>
    </row>
    <row r="64" spans="1:14" ht="18">
      <c r="A64" s="91"/>
      <c r="B64" s="91"/>
      <c r="C64" s="91"/>
      <c r="D64" s="91"/>
      <c r="E64" s="91"/>
      <c r="F64" s="91"/>
      <c r="G64" s="91"/>
      <c r="H64" s="91"/>
      <c r="I64" s="91"/>
      <c r="J64" s="91"/>
      <c r="K64" s="91"/>
      <c r="L64" s="91"/>
      <c r="M64" s="91"/>
      <c r="N64" s="91"/>
    </row>
    <row r="65" spans="1:14" ht="18">
      <c r="A65" s="91"/>
      <c r="B65" s="91"/>
      <c r="C65" s="91"/>
      <c r="D65" s="91"/>
      <c r="E65" s="91"/>
      <c r="F65" s="91"/>
      <c r="G65" s="91"/>
      <c r="H65" s="91"/>
      <c r="I65" s="91"/>
      <c r="J65" s="91"/>
      <c r="K65" s="91"/>
      <c r="L65" s="91"/>
      <c r="M65" s="91"/>
      <c r="N65" s="91"/>
    </row>
    <row r="66" spans="1:14" ht="18">
      <c r="A66" s="91"/>
      <c r="B66" s="91"/>
      <c r="C66" s="91"/>
      <c r="D66" s="91"/>
      <c r="E66" s="91"/>
      <c r="F66" s="91"/>
      <c r="G66" s="91"/>
      <c r="H66" s="91"/>
      <c r="I66" s="91"/>
      <c r="J66" s="91"/>
      <c r="K66" s="91"/>
      <c r="L66" s="91"/>
      <c r="M66" s="91"/>
      <c r="N66" s="91"/>
    </row>
    <row r="67" spans="1:14" ht="18">
      <c r="A67" s="91"/>
      <c r="B67" s="91"/>
      <c r="C67" s="91"/>
      <c r="D67" s="91"/>
      <c r="E67" s="91"/>
      <c r="F67" s="91"/>
      <c r="G67" s="91"/>
      <c r="H67" s="91"/>
      <c r="I67" s="91"/>
      <c r="J67" s="91"/>
      <c r="K67" s="91"/>
      <c r="L67" s="91"/>
      <c r="M67" s="91"/>
      <c r="N67" s="91"/>
    </row>
    <row r="68" spans="1:14" ht="18">
      <c r="A68" s="91"/>
      <c r="B68" s="91"/>
      <c r="C68" s="91"/>
      <c r="D68" s="91"/>
      <c r="E68" s="91"/>
      <c r="F68" s="91"/>
      <c r="G68" s="91"/>
      <c r="H68" s="91"/>
      <c r="I68" s="91"/>
      <c r="J68" s="91"/>
      <c r="K68" s="91"/>
      <c r="L68" s="91"/>
      <c r="M68" s="91"/>
      <c r="N68" s="91"/>
    </row>
    <row r="69" spans="1:14" ht="18">
      <c r="A69" s="91"/>
      <c r="B69" s="91"/>
      <c r="C69" s="91"/>
      <c r="D69" s="91"/>
      <c r="E69" s="91"/>
      <c r="F69" s="91"/>
      <c r="G69" s="91"/>
      <c r="H69" s="91"/>
      <c r="I69" s="91"/>
      <c r="J69" s="91"/>
      <c r="K69" s="91"/>
      <c r="L69" s="91"/>
      <c r="M69" s="91"/>
      <c r="N69" s="91"/>
    </row>
    <row r="70" spans="1:14" ht="18">
      <c r="A70" s="91"/>
      <c r="B70" s="91"/>
      <c r="C70" s="91"/>
      <c r="D70" s="91"/>
      <c r="E70" s="91"/>
      <c r="F70" s="91"/>
      <c r="G70" s="91"/>
      <c r="H70" s="91"/>
      <c r="I70" s="91"/>
      <c r="J70" s="91"/>
      <c r="K70" s="91"/>
      <c r="L70" s="91"/>
      <c r="M70" s="91"/>
      <c r="N70" s="91"/>
    </row>
    <row r="71" spans="1:14" ht="18">
      <c r="A71" s="91"/>
      <c r="B71" s="91"/>
      <c r="C71" s="91"/>
      <c r="D71" s="91"/>
      <c r="E71" s="91"/>
      <c r="F71" s="91"/>
      <c r="G71" s="91"/>
      <c r="H71" s="91"/>
      <c r="I71" s="91"/>
      <c r="J71" s="91"/>
      <c r="K71" s="91"/>
      <c r="L71" s="91"/>
      <c r="M71" s="91"/>
      <c r="N71" s="91"/>
    </row>
    <row r="72" spans="1:14" ht="18">
      <c r="A72" s="91"/>
      <c r="B72" s="91"/>
      <c r="C72" s="91"/>
      <c r="D72" s="91"/>
      <c r="E72" s="91"/>
      <c r="F72" s="91"/>
      <c r="G72" s="91"/>
      <c r="H72" s="91"/>
      <c r="I72" s="91"/>
      <c r="J72" s="91"/>
      <c r="K72" s="91"/>
      <c r="L72" s="91"/>
      <c r="M72" s="91"/>
      <c r="N72" s="91"/>
    </row>
    <row r="73" spans="1:14" ht="18">
      <c r="A73" s="91"/>
      <c r="B73" s="91"/>
      <c r="C73" s="91"/>
      <c r="D73" s="91"/>
      <c r="E73" s="91"/>
      <c r="F73" s="91"/>
      <c r="G73" s="91"/>
      <c r="H73" s="91"/>
      <c r="I73" s="91"/>
      <c r="J73" s="91"/>
      <c r="K73" s="91"/>
      <c r="L73" s="91"/>
      <c r="M73" s="91"/>
      <c r="N73" s="91"/>
    </row>
    <row r="74" spans="1:14" ht="18">
      <c r="A74" s="91"/>
      <c r="B74" s="91"/>
      <c r="C74" s="91"/>
      <c r="D74" s="91"/>
      <c r="E74" s="91"/>
      <c r="F74" s="91"/>
      <c r="G74" s="91"/>
      <c r="H74" s="91"/>
      <c r="I74" s="91"/>
      <c r="J74" s="91"/>
      <c r="K74" s="91"/>
      <c r="L74" s="91"/>
      <c r="M74" s="91"/>
      <c r="N74" s="91"/>
    </row>
    <row r="75" spans="1:14" ht="18">
      <c r="A75" s="91"/>
      <c r="B75" s="91"/>
      <c r="C75" s="91"/>
      <c r="D75" s="91"/>
      <c r="E75" s="91"/>
      <c r="F75" s="91"/>
      <c r="G75" s="91"/>
      <c r="H75" s="91"/>
      <c r="I75" s="91"/>
      <c r="J75" s="91"/>
      <c r="K75" s="91"/>
      <c r="L75" s="91"/>
      <c r="M75" s="91"/>
      <c r="N75" s="91"/>
    </row>
    <row r="76" spans="1:14" ht="18">
      <c r="A76" s="91"/>
      <c r="B76" s="91"/>
      <c r="C76" s="91"/>
      <c r="D76" s="91"/>
      <c r="E76" s="91"/>
      <c r="F76" s="91"/>
      <c r="G76" s="91"/>
      <c r="H76" s="91"/>
      <c r="I76" s="91"/>
      <c r="J76" s="91"/>
      <c r="K76" s="91"/>
      <c r="L76" s="91"/>
      <c r="M76" s="91"/>
      <c r="N76" s="91"/>
    </row>
    <row r="77" spans="1:14" ht="18">
      <c r="A77" s="91"/>
      <c r="B77" s="91"/>
      <c r="C77" s="91"/>
      <c r="D77" s="91"/>
      <c r="E77" s="91"/>
      <c r="F77" s="91"/>
      <c r="G77" s="91"/>
      <c r="H77" s="91"/>
      <c r="I77" s="91"/>
      <c r="J77" s="91"/>
      <c r="K77" s="91"/>
      <c r="L77" s="91"/>
      <c r="M77" s="91"/>
      <c r="N77" s="91"/>
    </row>
    <row r="78" spans="1:14" ht="18">
      <c r="A78" s="91"/>
      <c r="B78" s="91"/>
      <c r="C78" s="91"/>
      <c r="D78" s="91"/>
      <c r="E78" s="91"/>
      <c r="F78" s="91"/>
      <c r="G78" s="91"/>
      <c r="H78" s="91"/>
      <c r="I78" s="91"/>
      <c r="J78" s="91"/>
      <c r="K78" s="91"/>
      <c r="L78" s="91"/>
      <c r="M78" s="91"/>
      <c r="N78" s="91"/>
    </row>
    <row r="79" spans="1:14" ht="18">
      <c r="A79" s="91"/>
      <c r="B79" s="91"/>
      <c r="C79" s="91"/>
      <c r="D79" s="91"/>
      <c r="E79" s="91"/>
      <c r="F79" s="91"/>
      <c r="G79" s="91"/>
      <c r="H79" s="91"/>
      <c r="I79" s="91"/>
      <c r="J79" s="91"/>
      <c r="K79" s="91"/>
      <c r="L79" s="91"/>
      <c r="M79" s="91"/>
      <c r="N79" s="91"/>
    </row>
    <row r="80" spans="1:14" ht="18">
      <c r="A80" s="91"/>
      <c r="B80" s="91"/>
      <c r="C80" s="91"/>
      <c r="D80" s="91"/>
      <c r="E80" s="91"/>
      <c r="F80" s="91"/>
      <c r="G80" s="91"/>
      <c r="H80" s="91"/>
      <c r="I80" s="91"/>
      <c r="J80" s="91"/>
      <c r="K80" s="91"/>
      <c r="L80" s="91"/>
      <c r="M80" s="91"/>
      <c r="N80" s="91"/>
    </row>
    <row r="81" spans="1:14" ht="18">
      <c r="A81" s="91"/>
      <c r="B81" s="91"/>
      <c r="C81" s="91"/>
      <c r="D81" s="91"/>
      <c r="E81" s="91"/>
      <c r="F81" s="91"/>
      <c r="G81" s="91"/>
      <c r="H81" s="91"/>
      <c r="I81" s="91"/>
      <c r="J81" s="91"/>
      <c r="K81" s="91"/>
      <c r="L81" s="91"/>
      <c r="M81" s="91"/>
      <c r="N81" s="91"/>
    </row>
    <row r="82" spans="1:14" ht="18">
      <c r="A82" s="91"/>
      <c r="B82" s="91"/>
      <c r="C82" s="91"/>
      <c r="D82" s="91"/>
      <c r="E82" s="91"/>
      <c r="F82" s="91"/>
      <c r="G82" s="91"/>
      <c r="H82" s="91"/>
      <c r="I82" s="91"/>
      <c r="J82" s="91"/>
      <c r="K82" s="91"/>
      <c r="L82" s="91"/>
      <c r="M82" s="91"/>
      <c r="N82" s="91"/>
    </row>
    <row r="83" spans="1:14" ht="18">
      <c r="A83" s="91"/>
      <c r="B83" s="91"/>
      <c r="C83" s="91"/>
      <c r="D83" s="91"/>
      <c r="E83" s="91"/>
      <c r="F83" s="91"/>
      <c r="G83" s="91"/>
      <c r="H83" s="91"/>
      <c r="I83" s="91"/>
      <c r="J83" s="91"/>
      <c r="K83" s="91"/>
      <c r="L83" s="91"/>
      <c r="M83" s="91"/>
      <c r="N83" s="91"/>
    </row>
    <row r="84" spans="1:14" ht="18">
      <c r="A84" s="91"/>
      <c r="B84" s="91"/>
      <c r="C84" s="91"/>
      <c r="D84" s="91"/>
      <c r="E84" s="91"/>
      <c r="F84" s="91"/>
      <c r="G84" s="91"/>
      <c r="H84" s="91"/>
      <c r="I84" s="91"/>
      <c r="J84" s="91"/>
      <c r="K84" s="91"/>
      <c r="L84" s="91"/>
      <c r="M84" s="91"/>
      <c r="N84" s="91"/>
    </row>
    <row r="85" spans="1:14" ht="18">
      <c r="A85" s="91"/>
      <c r="B85" s="91"/>
      <c r="C85" s="91"/>
      <c r="D85" s="91"/>
      <c r="E85" s="91"/>
      <c r="F85" s="91"/>
      <c r="G85" s="91"/>
      <c r="H85" s="91"/>
      <c r="I85" s="91"/>
      <c r="J85" s="91"/>
      <c r="K85" s="91"/>
      <c r="L85" s="91"/>
      <c r="M85" s="91"/>
      <c r="N85" s="91"/>
    </row>
    <row r="86" spans="1:14" ht="18">
      <c r="A86" s="91"/>
      <c r="B86" s="91"/>
      <c r="C86" s="91"/>
      <c r="D86" s="91"/>
      <c r="E86" s="91"/>
      <c r="F86" s="91"/>
      <c r="G86" s="91"/>
      <c r="H86" s="91"/>
      <c r="I86" s="91"/>
      <c r="J86" s="91"/>
      <c r="K86" s="91"/>
      <c r="L86" s="91"/>
      <c r="M86" s="91"/>
      <c r="N86" s="91"/>
    </row>
    <row r="87" spans="1:14" ht="18">
      <c r="A87" s="91"/>
      <c r="B87" s="91"/>
      <c r="C87" s="91"/>
      <c r="D87" s="91"/>
      <c r="E87" s="91"/>
      <c r="F87" s="91"/>
      <c r="G87" s="91"/>
      <c r="H87" s="91"/>
      <c r="I87" s="91"/>
      <c r="J87" s="91"/>
      <c r="K87" s="91"/>
      <c r="L87" s="91"/>
      <c r="M87" s="91"/>
      <c r="N87" s="91"/>
    </row>
    <row r="88" spans="1:14" ht="18">
      <c r="A88" s="91"/>
      <c r="B88" s="91"/>
      <c r="C88" s="91"/>
      <c r="D88" s="91"/>
      <c r="E88" s="91"/>
      <c r="F88" s="91"/>
      <c r="G88" s="91"/>
      <c r="H88" s="91"/>
      <c r="I88" s="91"/>
      <c r="J88" s="91"/>
      <c r="K88" s="91"/>
      <c r="L88" s="91"/>
      <c r="M88" s="91"/>
      <c r="N88" s="91"/>
    </row>
    <row r="89" spans="1:14" ht="18">
      <c r="A89" s="91"/>
      <c r="B89" s="91"/>
      <c r="C89" s="91"/>
      <c r="D89" s="91"/>
      <c r="E89" s="91"/>
      <c r="F89" s="91"/>
      <c r="G89" s="91"/>
      <c r="H89" s="91"/>
      <c r="I89" s="91"/>
      <c r="J89" s="91"/>
      <c r="K89" s="91"/>
      <c r="L89" s="91"/>
      <c r="M89" s="91"/>
      <c r="N89" s="91"/>
    </row>
    <row r="90" spans="1:14" ht="18">
      <c r="A90" s="91"/>
      <c r="B90" s="91"/>
      <c r="C90" s="91"/>
      <c r="D90" s="91"/>
      <c r="E90" s="91"/>
      <c r="F90" s="91"/>
      <c r="G90" s="91"/>
      <c r="H90" s="91"/>
      <c r="I90" s="91"/>
      <c r="J90" s="91"/>
      <c r="K90" s="91"/>
      <c r="L90" s="91"/>
      <c r="M90" s="91"/>
      <c r="N90" s="91"/>
    </row>
    <row r="91" spans="1:14" ht="18">
      <c r="A91" s="91"/>
      <c r="B91" s="91"/>
      <c r="C91" s="91"/>
      <c r="D91" s="91"/>
      <c r="E91" s="91"/>
      <c r="F91" s="91"/>
      <c r="G91" s="91"/>
      <c r="H91" s="91"/>
      <c r="I91" s="91"/>
      <c r="J91" s="91"/>
      <c r="K91" s="91"/>
      <c r="L91" s="91"/>
      <c r="M91" s="91"/>
      <c r="N91" s="91"/>
    </row>
    <row r="92" spans="1:14" ht="18">
      <c r="A92" s="91"/>
      <c r="B92" s="91"/>
      <c r="C92" s="91"/>
      <c r="D92" s="91"/>
      <c r="E92" s="91"/>
      <c r="F92" s="91"/>
      <c r="G92" s="91"/>
      <c r="H92" s="91"/>
      <c r="I92" s="91"/>
      <c r="J92" s="91"/>
      <c r="K92" s="91"/>
      <c r="L92" s="91"/>
      <c r="M92" s="91"/>
      <c r="N92" s="91"/>
    </row>
    <row r="93" spans="1:14" ht="18">
      <c r="A93" s="91"/>
      <c r="B93" s="91"/>
      <c r="C93" s="91"/>
      <c r="D93" s="91"/>
      <c r="E93" s="91"/>
      <c r="F93" s="91"/>
      <c r="G93" s="91"/>
      <c r="H93" s="91"/>
      <c r="I93" s="91"/>
      <c r="J93" s="91"/>
      <c r="K93" s="91"/>
      <c r="L93" s="91"/>
      <c r="M93" s="91"/>
      <c r="N93" s="91"/>
    </row>
    <row r="94" spans="1:14" ht="18">
      <c r="A94" s="91"/>
      <c r="B94" s="91"/>
      <c r="C94" s="91"/>
      <c r="D94" s="91"/>
      <c r="E94" s="91"/>
      <c r="F94" s="91"/>
      <c r="G94" s="91"/>
      <c r="H94" s="91"/>
      <c r="I94" s="91"/>
      <c r="J94" s="91"/>
      <c r="K94" s="91"/>
      <c r="L94" s="91"/>
      <c r="M94" s="91"/>
      <c r="N94" s="91"/>
    </row>
    <row r="95" spans="1:14" ht="18">
      <c r="A95" s="91"/>
      <c r="B95" s="91"/>
      <c r="C95" s="91"/>
      <c r="D95" s="91"/>
      <c r="E95" s="91"/>
      <c r="F95" s="91"/>
      <c r="G95" s="91"/>
      <c r="H95" s="91"/>
      <c r="I95" s="91"/>
      <c r="J95" s="91"/>
      <c r="K95" s="91"/>
      <c r="L95" s="91"/>
      <c r="M95" s="91"/>
      <c r="N95" s="91"/>
    </row>
    <row r="96" spans="1:14" ht="18">
      <c r="A96" s="91"/>
      <c r="B96" s="91"/>
      <c r="C96" s="91"/>
      <c r="D96" s="91"/>
      <c r="E96" s="91"/>
      <c r="F96" s="91"/>
      <c r="G96" s="91"/>
      <c r="H96" s="91"/>
      <c r="I96" s="91"/>
      <c r="J96" s="91"/>
      <c r="K96" s="91"/>
      <c r="L96" s="91"/>
      <c r="M96" s="91"/>
      <c r="N96" s="91"/>
    </row>
    <row r="97" spans="1:14" ht="18">
      <c r="A97" s="91"/>
      <c r="B97" s="91"/>
      <c r="C97" s="91"/>
      <c r="D97" s="91"/>
      <c r="E97" s="91"/>
      <c r="F97" s="91"/>
      <c r="G97" s="91"/>
      <c r="H97" s="91"/>
      <c r="I97" s="91"/>
      <c r="J97" s="91"/>
      <c r="K97" s="91"/>
      <c r="L97" s="91"/>
      <c r="M97" s="91"/>
      <c r="N97" s="91"/>
    </row>
    <row r="98" spans="1:14" ht="18">
      <c r="A98" s="91"/>
      <c r="B98" s="91"/>
      <c r="C98" s="91"/>
      <c r="D98" s="91"/>
      <c r="E98" s="91"/>
      <c r="F98" s="91"/>
      <c r="G98" s="91"/>
      <c r="H98" s="91"/>
      <c r="I98" s="91"/>
      <c r="J98" s="91"/>
      <c r="K98" s="91"/>
      <c r="L98" s="91"/>
      <c r="M98" s="91"/>
      <c r="N98" s="91"/>
    </row>
    <row r="99" spans="1:14" ht="18">
      <c r="A99" s="91"/>
      <c r="B99" s="91"/>
      <c r="C99" s="91"/>
      <c r="D99" s="91"/>
      <c r="E99" s="91"/>
      <c r="F99" s="91"/>
      <c r="G99" s="91"/>
      <c r="H99" s="91"/>
      <c r="I99" s="91"/>
      <c r="J99" s="91"/>
      <c r="K99" s="91"/>
      <c r="L99" s="91"/>
      <c r="M99" s="91"/>
      <c r="N99" s="91"/>
    </row>
    <row r="100" spans="1:14" ht="18">
      <c r="A100" s="91"/>
      <c r="B100" s="91"/>
      <c r="C100" s="91"/>
      <c r="D100" s="91"/>
      <c r="E100" s="91"/>
      <c r="F100" s="91"/>
      <c r="G100" s="91"/>
      <c r="H100" s="91"/>
      <c r="I100" s="91"/>
      <c r="J100" s="91"/>
      <c r="K100" s="91"/>
      <c r="L100" s="91"/>
      <c r="M100" s="91"/>
      <c r="N100" s="91"/>
    </row>
    <row r="101" spans="1:14" ht="18">
      <c r="A101" s="91"/>
      <c r="B101" s="91"/>
      <c r="C101" s="91"/>
      <c r="D101" s="91"/>
      <c r="E101" s="91"/>
      <c r="F101" s="91"/>
      <c r="G101" s="91"/>
      <c r="H101" s="91"/>
      <c r="I101" s="91"/>
      <c r="J101" s="91"/>
      <c r="K101" s="91"/>
      <c r="L101" s="91"/>
      <c r="M101" s="91"/>
      <c r="N101" s="91"/>
    </row>
    <row r="102" spans="1:14" ht="18">
      <c r="A102" s="91"/>
      <c r="B102" s="91"/>
      <c r="C102" s="91"/>
      <c r="D102" s="91"/>
      <c r="E102" s="91"/>
      <c r="F102" s="91"/>
      <c r="G102" s="91"/>
      <c r="H102" s="91"/>
      <c r="I102" s="91"/>
      <c r="J102" s="91"/>
      <c r="K102" s="91"/>
      <c r="L102" s="91"/>
      <c r="M102" s="91"/>
      <c r="N102" s="91"/>
    </row>
    <row r="103" spans="1:14" ht="18">
      <c r="A103" s="91"/>
      <c r="B103" s="91"/>
      <c r="C103" s="91"/>
      <c r="D103" s="91"/>
      <c r="E103" s="91"/>
      <c r="F103" s="91"/>
      <c r="G103" s="91"/>
      <c r="H103" s="91"/>
      <c r="I103" s="91"/>
      <c r="J103" s="91"/>
      <c r="K103" s="91"/>
      <c r="L103" s="91"/>
      <c r="M103" s="91"/>
      <c r="N103" s="91"/>
    </row>
    <row r="104" spans="1:14" ht="18">
      <c r="A104" s="91"/>
      <c r="B104" s="91"/>
      <c r="C104" s="91"/>
      <c r="D104" s="91"/>
      <c r="E104" s="91"/>
      <c r="F104" s="91"/>
      <c r="G104" s="91"/>
      <c r="H104" s="91"/>
      <c r="I104" s="91"/>
      <c r="J104" s="91"/>
      <c r="K104" s="91"/>
      <c r="L104" s="91"/>
      <c r="M104" s="91"/>
      <c r="N104" s="91"/>
    </row>
    <row r="105" spans="1:14" ht="18">
      <c r="A105" s="91"/>
      <c r="B105" s="91"/>
      <c r="C105" s="91"/>
      <c r="D105" s="91"/>
      <c r="E105" s="91"/>
      <c r="F105" s="91"/>
      <c r="G105" s="91"/>
      <c r="H105" s="91"/>
      <c r="I105" s="91"/>
      <c r="J105" s="91"/>
      <c r="K105" s="91"/>
      <c r="L105" s="91"/>
      <c r="M105" s="91"/>
      <c r="N105" s="91"/>
    </row>
    <row r="106" spans="1:14" ht="18">
      <c r="A106" s="91"/>
      <c r="B106" s="91"/>
      <c r="C106" s="91"/>
      <c r="D106" s="91"/>
      <c r="E106" s="91"/>
      <c r="F106" s="91"/>
      <c r="G106" s="91"/>
      <c r="H106" s="91"/>
      <c r="I106" s="91"/>
      <c r="J106" s="91"/>
      <c r="K106" s="91"/>
      <c r="L106" s="91"/>
      <c r="M106" s="91"/>
      <c r="N106" s="91"/>
    </row>
    <row r="107" spans="1:14" ht="18">
      <c r="A107" s="91"/>
      <c r="B107" s="91"/>
      <c r="C107" s="91"/>
      <c r="D107" s="91"/>
      <c r="E107" s="91"/>
      <c r="F107" s="91"/>
      <c r="G107" s="91"/>
      <c r="H107" s="91"/>
      <c r="I107" s="91"/>
      <c r="J107" s="91"/>
      <c r="K107" s="91"/>
      <c r="L107" s="91"/>
      <c r="M107" s="91"/>
      <c r="N107" s="91"/>
    </row>
    <row r="108" spans="1:14" ht="18">
      <c r="A108" s="91"/>
      <c r="B108" s="91"/>
      <c r="C108" s="91"/>
      <c r="D108" s="91"/>
      <c r="E108" s="91"/>
      <c r="F108" s="91"/>
      <c r="G108" s="91"/>
      <c r="H108" s="91"/>
      <c r="I108" s="91"/>
      <c r="J108" s="91"/>
      <c r="K108" s="91"/>
      <c r="L108" s="91"/>
      <c r="M108" s="91"/>
      <c r="N108" s="91"/>
    </row>
    <row r="109" spans="1:14" ht="18">
      <c r="A109" s="91"/>
      <c r="B109" s="91"/>
      <c r="C109" s="91"/>
      <c r="D109" s="91"/>
      <c r="E109" s="91"/>
      <c r="F109" s="91"/>
      <c r="G109" s="91"/>
      <c r="H109" s="91"/>
      <c r="I109" s="91"/>
      <c r="J109" s="91"/>
      <c r="K109" s="91"/>
      <c r="L109" s="91"/>
      <c r="M109" s="91"/>
      <c r="N109" s="91"/>
    </row>
    <row r="110" spans="1:14" ht="18">
      <c r="A110" s="91"/>
      <c r="B110" s="91"/>
      <c r="C110" s="91"/>
      <c r="D110" s="91"/>
      <c r="E110" s="91"/>
      <c r="F110" s="91"/>
      <c r="G110" s="91"/>
      <c r="H110" s="91"/>
      <c r="I110" s="91"/>
      <c r="J110" s="91"/>
      <c r="K110" s="91"/>
      <c r="L110" s="91"/>
      <c r="M110" s="91"/>
      <c r="N110" s="91"/>
    </row>
    <row r="111" spans="1:14" ht="18">
      <c r="A111" s="91"/>
      <c r="B111" s="91"/>
      <c r="C111" s="91"/>
      <c r="D111" s="91"/>
      <c r="E111" s="91"/>
      <c r="F111" s="91"/>
      <c r="G111" s="91"/>
      <c r="H111" s="91"/>
      <c r="I111" s="91"/>
      <c r="J111" s="91"/>
      <c r="K111" s="91"/>
      <c r="L111" s="91"/>
      <c r="M111" s="91"/>
      <c r="N111" s="91"/>
    </row>
    <row r="112" spans="1:14" ht="18">
      <c r="A112" s="91"/>
      <c r="B112" s="91"/>
      <c r="C112" s="91"/>
      <c r="D112" s="91"/>
      <c r="E112" s="91"/>
      <c r="F112" s="91"/>
      <c r="G112" s="91"/>
      <c r="H112" s="91"/>
      <c r="I112" s="91"/>
      <c r="J112" s="91"/>
      <c r="K112" s="91"/>
      <c r="L112" s="91"/>
      <c r="M112" s="91"/>
      <c r="N112" s="91"/>
    </row>
    <row r="113" spans="1:14" ht="18">
      <c r="A113" s="91"/>
      <c r="B113" s="91"/>
      <c r="C113" s="91"/>
      <c r="D113" s="91"/>
      <c r="E113" s="91"/>
      <c r="F113" s="91"/>
      <c r="G113" s="91"/>
      <c r="H113" s="91"/>
      <c r="I113" s="91"/>
      <c r="J113" s="91"/>
      <c r="K113" s="91"/>
      <c r="L113" s="91"/>
      <c r="M113" s="91"/>
      <c r="N113" s="91"/>
    </row>
    <row r="114" spans="1:14" ht="18">
      <c r="A114" s="91"/>
      <c r="B114" s="91"/>
      <c r="C114" s="91"/>
      <c r="D114" s="91"/>
      <c r="E114" s="91"/>
      <c r="F114" s="91"/>
      <c r="G114" s="91"/>
      <c r="H114" s="91"/>
      <c r="I114" s="91"/>
      <c r="J114" s="91"/>
      <c r="K114" s="91"/>
      <c r="L114" s="91"/>
      <c r="M114" s="91"/>
      <c r="N114" s="91"/>
    </row>
    <row r="115" spans="1:14" ht="18">
      <c r="A115" s="91"/>
      <c r="B115" s="91"/>
      <c r="C115" s="91"/>
      <c r="D115" s="91"/>
      <c r="E115" s="91"/>
      <c r="F115" s="91"/>
      <c r="G115" s="91"/>
      <c r="H115" s="91"/>
      <c r="I115" s="91"/>
      <c r="J115" s="91"/>
      <c r="K115" s="91"/>
      <c r="L115" s="91"/>
      <c r="M115" s="91"/>
      <c r="N115" s="91"/>
    </row>
    <row r="116" spans="1:14" ht="18">
      <c r="A116" s="91"/>
      <c r="B116" s="91"/>
      <c r="C116" s="91"/>
      <c r="D116" s="91"/>
      <c r="E116" s="91"/>
      <c r="F116" s="91"/>
      <c r="G116" s="91"/>
      <c r="H116" s="91"/>
      <c r="I116" s="91"/>
      <c r="J116" s="91"/>
      <c r="K116" s="91"/>
      <c r="L116" s="91"/>
      <c r="M116" s="91"/>
      <c r="N116" s="91"/>
    </row>
    <row r="117" spans="1:14" ht="18">
      <c r="A117" s="91"/>
      <c r="B117" s="91"/>
      <c r="C117" s="91"/>
      <c r="D117" s="91"/>
      <c r="E117" s="91"/>
      <c r="F117" s="91"/>
      <c r="G117" s="91"/>
      <c r="H117" s="91"/>
      <c r="I117" s="91"/>
      <c r="J117" s="91"/>
      <c r="K117" s="91"/>
      <c r="L117" s="91"/>
      <c r="M117" s="91"/>
      <c r="N117" s="91"/>
    </row>
    <row r="118" spans="1:14" ht="18">
      <c r="A118" s="91"/>
      <c r="B118" s="91"/>
      <c r="C118" s="91"/>
      <c r="D118" s="91"/>
      <c r="E118" s="91"/>
      <c r="F118" s="91"/>
      <c r="G118" s="91"/>
      <c r="H118" s="91"/>
      <c r="I118" s="91"/>
      <c r="J118" s="91"/>
      <c r="K118" s="91"/>
      <c r="L118" s="91"/>
      <c r="M118" s="91"/>
      <c r="N118" s="91"/>
    </row>
    <row r="119" spans="1:14" ht="18">
      <c r="A119" s="91"/>
      <c r="B119" s="91"/>
      <c r="C119" s="91"/>
      <c r="D119" s="91"/>
      <c r="E119" s="91"/>
      <c r="F119" s="91"/>
      <c r="G119" s="91"/>
      <c r="H119" s="91"/>
      <c r="I119" s="91"/>
      <c r="J119" s="91"/>
      <c r="K119" s="91"/>
      <c r="L119" s="91"/>
      <c r="M119" s="91"/>
      <c r="N119" s="91"/>
    </row>
    <row r="120" spans="1:14" ht="18">
      <c r="A120" s="91"/>
      <c r="B120" s="91"/>
      <c r="C120" s="91"/>
      <c r="D120" s="91"/>
      <c r="E120" s="91"/>
      <c r="F120" s="91"/>
      <c r="G120" s="91"/>
      <c r="H120" s="91"/>
      <c r="I120" s="91"/>
      <c r="J120" s="91"/>
      <c r="K120" s="91"/>
      <c r="L120" s="91"/>
      <c r="M120" s="91"/>
      <c r="N120" s="91"/>
    </row>
    <row r="121" spans="1:14" ht="18">
      <c r="A121" s="91"/>
      <c r="B121" s="91"/>
      <c r="C121" s="91"/>
      <c r="D121" s="91"/>
      <c r="E121" s="91"/>
      <c r="F121" s="91"/>
      <c r="G121" s="91"/>
      <c r="H121" s="91"/>
      <c r="I121" s="91"/>
      <c r="J121" s="91"/>
      <c r="K121" s="91"/>
      <c r="L121" s="91"/>
      <c r="M121" s="91"/>
      <c r="N121" s="91"/>
    </row>
    <row r="122" spans="1:14" ht="18">
      <c r="A122" s="91"/>
      <c r="B122" s="91"/>
      <c r="C122" s="91"/>
      <c r="D122" s="91"/>
      <c r="E122" s="91"/>
      <c r="F122" s="91"/>
      <c r="G122" s="91"/>
      <c r="H122" s="91"/>
      <c r="I122" s="91"/>
      <c r="J122" s="91"/>
      <c r="K122" s="91"/>
      <c r="L122" s="91"/>
      <c r="M122" s="91"/>
      <c r="N122" s="91"/>
    </row>
    <row r="123" spans="1:14" ht="18">
      <c r="A123" s="91"/>
      <c r="B123" s="91"/>
      <c r="C123" s="91"/>
      <c r="D123" s="91"/>
      <c r="E123" s="91"/>
      <c r="F123" s="91"/>
      <c r="G123" s="91"/>
      <c r="H123" s="91"/>
      <c r="I123" s="91"/>
      <c r="J123" s="91"/>
      <c r="K123" s="91"/>
      <c r="L123" s="91"/>
      <c r="M123" s="91"/>
      <c r="N123" s="91"/>
    </row>
    <row r="124" spans="1:14" ht="18">
      <c r="A124" s="91"/>
      <c r="B124" s="91"/>
      <c r="C124" s="91"/>
      <c r="D124" s="91"/>
      <c r="E124" s="91"/>
      <c r="F124" s="91"/>
      <c r="G124" s="91"/>
      <c r="H124" s="91"/>
      <c r="I124" s="91"/>
      <c r="J124" s="91"/>
      <c r="K124" s="91"/>
      <c r="L124" s="91"/>
      <c r="M124" s="91"/>
      <c r="N124" s="91"/>
    </row>
    <row r="125" spans="1:14" ht="18">
      <c r="A125" s="91"/>
      <c r="B125" s="91"/>
      <c r="C125" s="91"/>
      <c r="D125" s="91"/>
      <c r="E125" s="91"/>
      <c r="F125" s="91"/>
      <c r="G125" s="91"/>
      <c r="H125" s="91"/>
      <c r="I125" s="91"/>
      <c r="J125" s="91"/>
      <c r="K125" s="91"/>
      <c r="L125" s="91"/>
      <c r="M125" s="91"/>
      <c r="N125" s="91"/>
    </row>
    <row r="126" spans="1:14" ht="18">
      <c r="A126" s="91"/>
      <c r="B126" s="91"/>
      <c r="C126" s="91"/>
      <c r="D126" s="91"/>
      <c r="E126" s="91"/>
      <c r="F126" s="91"/>
      <c r="G126" s="91"/>
      <c r="H126" s="91"/>
      <c r="I126" s="91"/>
      <c r="J126" s="91"/>
      <c r="K126" s="91"/>
      <c r="L126" s="91"/>
      <c r="M126" s="91"/>
      <c r="N126" s="91"/>
    </row>
    <row r="127" spans="1:14" ht="18">
      <c r="A127" s="91"/>
      <c r="B127" s="91"/>
      <c r="C127" s="91"/>
      <c r="D127" s="91"/>
      <c r="E127" s="91"/>
      <c r="F127" s="91"/>
      <c r="G127" s="91"/>
      <c r="H127" s="91"/>
      <c r="I127" s="91"/>
      <c r="J127" s="91"/>
      <c r="K127" s="91"/>
      <c r="L127" s="91"/>
      <c r="M127" s="91"/>
      <c r="N127" s="91"/>
    </row>
    <row r="128" spans="1:14" ht="18">
      <c r="A128" s="91"/>
      <c r="B128" s="91"/>
      <c r="C128" s="91"/>
      <c r="D128" s="91"/>
      <c r="E128" s="91"/>
      <c r="F128" s="91"/>
      <c r="G128" s="91"/>
      <c r="H128" s="91"/>
      <c r="I128" s="91"/>
      <c r="J128" s="91"/>
      <c r="K128" s="91"/>
      <c r="L128" s="91"/>
      <c r="M128" s="91"/>
      <c r="N128" s="91"/>
    </row>
    <row r="129" spans="1:14" ht="18">
      <c r="A129" s="91"/>
      <c r="B129" s="91"/>
      <c r="C129" s="91"/>
      <c r="D129" s="91"/>
      <c r="E129" s="91"/>
      <c r="F129" s="91"/>
      <c r="G129" s="91"/>
      <c r="H129" s="91"/>
      <c r="I129" s="91"/>
      <c r="J129" s="91"/>
      <c r="K129" s="91"/>
      <c r="L129" s="91"/>
      <c r="M129" s="91"/>
      <c r="N129" s="91"/>
    </row>
    <row r="130" spans="1:14" ht="18">
      <c r="A130" s="91"/>
      <c r="B130" s="91"/>
      <c r="C130" s="91"/>
      <c r="D130" s="91"/>
      <c r="E130" s="91"/>
      <c r="F130" s="91"/>
      <c r="G130" s="91"/>
      <c r="H130" s="91"/>
      <c r="I130" s="91"/>
      <c r="J130" s="91"/>
      <c r="K130" s="91"/>
      <c r="L130" s="91"/>
      <c r="M130" s="91"/>
      <c r="N130" s="91"/>
    </row>
    <row r="131" spans="1:14" ht="18">
      <c r="A131" s="91"/>
      <c r="B131" s="91"/>
      <c r="C131" s="91"/>
      <c r="D131" s="91"/>
      <c r="E131" s="91"/>
      <c r="F131" s="91"/>
      <c r="G131" s="91"/>
      <c r="H131" s="91"/>
      <c r="I131" s="91"/>
      <c r="J131" s="91"/>
      <c r="K131" s="91"/>
      <c r="L131" s="91"/>
      <c r="M131" s="91"/>
      <c r="N131" s="91"/>
    </row>
    <row r="132" spans="1:14" ht="18">
      <c r="A132" s="91"/>
      <c r="B132" s="91"/>
      <c r="C132" s="91"/>
      <c r="D132" s="91"/>
      <c r="E132" s="91"/>
      <c r="F132" s="91"/>
      <c r="G132" s="91"/>
      <c r="H132" s="91"/>
      <c r="I132" s="91"/>
      <c r="J132" s="91"/>
      <c r="K132" s="91"/>
      <c r="L132" s="91"/>
      <c r="M132" s="91"/>
      <c r="N132" s="91"/>
    </row>
    <row r="133" spans="1:14" ht="18">
      <c r="A133" s="91"/>
      <c r="B133" s="91"/>
      <c r="C133" s="91"/>
      <c r="D133" s="91"/>
      <c r="E133" s="91"/>
      <c r="F133" s="91"/>
      <c r="G133" s="91"/>
      <c r="H133" s="91"/>
      <c r="I133" s="91"/>
      <c r="J133" s="91"/>
      <c r="K133" s="91"/>
      <c r="L133" s="91"/>
      <c r="M133" s="91"/>
      <c r="N133" s="91"/>
    </row>
    <row r="134" spans="1:14" ht="18">
      <c r="A134" s="91"/>
      <c r="B134" s="91"/>
      <c r="C134" s="91"/>
      <c r="D134" s="91"/>
      <c r="E134" s="91"/>
      <c r="F134" s="91"/>
      <c r="G134" s="91"/>
      <c r="H134" s="91"/>
      <c r="I134" s="91"/>
      <c r="J134" s="91"/>
      <c r="K134" s="91"/>
      <c r="L134" s="91"/>
      <c r="M134" s="91"/>
      <c r="N134" s="91"/>
    </row>
    <row r="135" spans="1:14" ht="18">
      <c r="A135" s="91"/>
      <c r="B135" s="91"/>
      <c r="C135" s="91"/>
      <c r="D135" s="91"/>
      <c r="E135" s="91"/>
      <c r="F135" s="91"/>
      <c r="G135" s="91"/>
      <c r="H135" s="91"/>
      <c r="I135" s="91"/>
      <c r="J135" s="91"/>
      <c r="K135" s="91"/>
      <c r="L135" s="91"/>
      <c r="M135" s="91"/>
      <c r="N135" s="91"/>
    </row>
    <row r="136" spans="1:14" ht="18">
      <c r="A136" s="91"/>
      <c r="B136" s="91"/>
      <c r="C136" s="91"/>
      <c r="D136" s="91"/>
      <c r="E136" s="91"/>
      <c r="F136" s="91"/>
      <c r="G136" s="91"/>
      <c r="H136" s="91"/>
      <c r="I136" s="91"/>
      <c r="J136" s="91"/>
      <c r="K136" s="91"/>
      <c r="L136" s="91"/>
      <c r="M136" s="91"/>
      <c r="N136" s="91"/>
    </row>
    <row r="137" spans="1:14" ht="18">
      <c r="A137" s="91"/>
      <c r="B137" s="91"/>
      <c r="C137" s="91"/>
      <c r="D137" s="91"/>
      <c r="E137" s="91"/>
      <c r="F137" s="91"/>
      <c r="G137" s="91"/>
      <c r="H137" s="91"/>
      <c r="I137" s="91"/>
      <c r="J137" s="91"/>
      <c r="K137" s="91"/>
      <c r="L137" s="91"/>
      <c r="M137" s="91"/>
      <c r="N137" s="91"/>
    </row>
    <row r="138" spans="1:14" ht="18">
      <c r="A138" s="91"/>
      <c r="B138" s="91"/>
      <c r="C138" s="91"/>
      <c r="D138" s="91"/>
      <c r="E138" s="91"/>
      <c r="F138" s="91"/>
      <c r="G138" s="91"/>
      <c r="H138" s="91"/>
      <c r="I138" s="91"/>
      <c r="J138" s="91"/>
      <c r="K138" s="91"/>
      <c r="L138" s="91"/>
      <c r="M138" s="91"/>
      <c r="N138" s="91"/>
    </row>
    <row r="139" spans="1:14" ht="18">
      <c r="A139" s="91"/>
      <c r="B139" s="91"/>
      <c r="C139" s="91"/>
      <c r="D139" s="91"/>
      <c r="E139" s="91"/>
      <c r="F139" s="91"/>
      <c r="G139" s="91"/>
      <c r="H139" s="91"/>
      <c r="I139" s="91"/>
      <c r="J139" s="91"/>
      <c r="K139" s="91"/>
      <c r="L139" s="91"/>
      <c r="M139" s="91"/>
      <c r="N139" s="91"/>
    </row>
    <row r="140" spans="1:14" ht="18">
      <c r="A140" s="91"/>
      <c r="B140" s="91"/>
      <c r="C140" s="91"/>
      <c r="D140" s="91"/>
      <c r="E140" s="91"/>
      <c r="F140" s="91"/>
      <c r="G140" s="91"/>
      <c r="H140" s="91"/>
      <c r="I140" s="91"/>
      <c r="J140" s="91"/>
      <c r="K140" s="91"/>
      <c r="L140" s="91"/>
      <c r="M140" s="91"/>
      <c r="N140" s="91"/>
    </row>
    <row r="141" spans="1:14" ht="18">
      <c r="A141" s="91"/>
      <c r="B141" s="91"/>
      <c r="C141" s="91"/>
      <c r="D141" s="91"/>
      <c r="E141" s="91"/>
      <c r="F141" s="91"/>
      <c r="G141" s="91"/>
      <c r="H141" s="91"/>
      <c r="I141" s="91"/>
      <c r="J141" s="91"/>
      <c r="K141" s="91"/>
      <c r="L141" s="91"/>
      <c r="M141" s="91"/>
      <c r="N141" s="91"/>
    </row>
    <row r="142" spans="1:14" ht="18">
      <c r="A142" s="91"/>
      <c r="B142" s="91"/>
      <c r="C142" s="91"/>
      <c r="D142" s="91"/>
      <c r="E142" s="91"/>
      <c r="F142" s="91"/>
      <c r="G142" s="91"/>
      <c r="H142" s="91"/>
      <c r="I142" s="91"/>
      <c r="J142" s="91"/>
      <c r="K142" s="91"/>
      <c r="L142" s="91"/>
      <c r="M142" s="91"/>
      <c r="N142" s="91"/>
    </row>
    <row r="143" spans="1:14" ht="18">
      <c r="A143" s="91"/>
      <c r="B143" s="91"/>
      <c r="C143" s="91"/>
      <c r="D143" s="91"/>
      <c r="E143" s="91"/>
      <c r="F143" s="91"/>
      <c r="G143" s="91"/>
      <c r="H143" s="91"/>
      <c r="I143" s="91"/>
      <c r="J143" s="91"/>
      <c r="K143" s="91"/>
      <c r="L143" s="91"/>
      <c r="M143" s="91"/>
      <c r="N143" s="91"/>
    </row>
    <row r="144" spans="1:14" ht="18">
      <c r="A144" s="91"/>
      <c r="B144" s="91"/>
      <c r="C144" s="91"/>
      <c r="D144" s="91"/>
      <c r="E144" s="91"/>
      <c r="F144" s="91"/>
      <c r="G144" s="91"/>
      <c r="H144" s="91"/>
      <c r="I144" s="91"/>
      <c r="J144" s="91"/>
      <c r="K144" s="91"/>
      <c r="L144" s="91"/>
      <c r="M144" s="91"/>
      <c r="N144" s="91"/>
    </row>
    <row r="145" spans="1:14" ht="18">
      <c r="A145" s="91"/>
      <c r="B145" s="91"/>
      <c r="C145" s="91"/>
      <c r="D145" s="91"/>
      <c r="E145" s="91"/>
      <c r="F145" s="91"/>
      <c r="G145" s="91"/>
      <c r="H145" s="91"/>
      <c r="I145" s="91"/>
      <c r="J145" s="91"/>
      <c r="K145" s="91"/>
      <c r="L145" s="91"/>
      <c r="M145" s="91"/>
      <c r="N145" s="91"/>
    </row>
    <row r="146" spans="1:14" ht="18">
      <c r="A146" s="91"/>
      <c r="B146" s="91"/>
      <c r="C146" s="91"/>
      <c r="D146" s="91"/>
      <c r="E146" s="91"/>
      <c r="F146" s="91"/>
      <c r="G146" s="91"/>
      <c r="H146" s="91"/>
      <c r="I146" s="91"/>
      <c r="J146" s="91"/>
      <c r="K146" s="91"/>
      <c r="L146" s="91"/>
      <c r="M146" s="91"/>
      <c r="N146" s="91"/>
    </row>
    <row r="147" spans="1:14" ht="18">
      <c r="A147" s="91"/>
      <c r="B147" s="91"/>
      <c r="C147" s="91"/>
      <c r="D147" s="91"/>
      <c r="E147" s="91"/>
      <c r="F147" s="91"/>
      <c r="G147" s="91"/>
      <c r="H147" s="91"/>
      <c r="I147" s="91"/>
      <c r="J147" s="91"/>
      <c r="K147" s="91"/>
      <c r="L147" s="91"/>
      <c r="M147" s="91"/>
      <c r="N147" s="91"/>
    </row>
    <row r="148" spans="1:14" ht="18">
      <c r="A148" s="91"/>
      <c r="B148" s="91"/>
      <c r="C148" s="91"/>
      <c r="D148" s="91"/>
      <c r="E148" s="91"/>
      <c r="F148" s="91"/>
      <c r="G148" s="91"/>
      <c r="H148" s="91"/>
      <c r="I148" s="91"/>
      <c r="J148" s="91"/>
      <c r="K148" s="91"/>
      <c r="L148" s="91"/>
      <c r="M148" s="91"/>
      <c r="N148" s="91"/>
    </row>
    <row r="149" spans="1:14" ht="18">
      <c r="A149" s="91"/>
      <c r="B149" s="91"/>
      <c r="C149" s="91"/>
      <c r="D149" s="91"/>
      <c r="E149" s="91"/>
      <c r="F149" s="91"/>
      <c r="G149" s="91"/>
      <c r="H149" s="91"/>
      <c r="I149" s="91"/>
      <c r="J149" s="91"/>
      <c r="K149" s="91"/>
      <c r="L149" s="91"/>
      <c r="M149" s="91"/>
      <c r="N149" s="91"/>
    </row>
    <row r="150" spans="1:14" ht="18">
      <c r="A150" s="91"/>
      <c r="B150" s="91"/>
      <c r="C150" s="91"/>
      <c r="D150" s="91"/>
      <c r="E150" s="91"/>
      <c r="F150" s="91"/>
      <c r="G150" s="91"/>
      <c r="H150" s="91"/>
      <c r="I150" s="91"/>
      <c r="J150" s="91"/>
      <c r="K150" s="91"/>
      <c r="L150" s="91"/>
      <c r="M150" s="91"/>
      <c r="N150" s="91"/>
    </row>
    <row r="151" spans="1:14" ht="18">
      <c r="A151" s="91"/>
      <c r="B151" s="91"/>
      <c r="C151" s="91"/>
      <c r="D151" s="91"/>
      <c r="E151" s="91"/>
      <c r="F151" s="91"/>
      <c r="G151" s="91"/>
      <c r="H151" s="91"/>
      <c r="I151" s="91"/>
      <c r="J151" s="91"/>
      <c r="K151" s="91"/>
      <c r="L151" s="91"/>
      <c r="M151" s="91"/>
      <c r="N151" s="91"/>
    </row>
    <row r="152" spans="1:14" ht="18">
      <c r="A152" s="91"/>
      <c r="B152" s="91"/>
      <c r="C152" s="91"/>
      <c r="D152" s="91"/>
      <c r="E152" s="91"/>
      <c r="F152" s="91"/>
      <c r="G152" s="91"/>
      <c r="H152" s="91"/>
      <c r="I152" s="91"/>
      <c r="J152" s="91"/>
      <c r="K152" s="91"/>
      <c r="L152" s="91"/>
      <c r="M152" s="91"/>
      <c r="N152" s="91"/>
    </row>
    <row r="153" spans="1:14" ht="18">
      <c r="A153" s="91"/>
      <c r="B153" s="91"/>
      <c r="C153" s="91"/>
      <c r="D153" s="91"/>
      <c r="E153" s="91"/>
      <c r="F153" s="91"/>
      <c r="G153" s="91"/>
      <c r="H153" s="91"/>
      <c r="I153" s="91"/>
      <c r="J153" s="91"/>
      <c r="K153" s="91"/>
      <c r="L153" s="91"/>
      <c r="M153" s="91"/>
      <c r="N153" s="91"/>
    </row>
    <row r="154" spans="1:14" ht="18">
      <c r="A154" s="91"/>
      <c r="B154" s="91"/>
      <c r="C154" s="91"/>
      <c r="D154" s="91"/>
      <c r="E154" s="91"/>
      <c r="F154" s="91"/>
      <c r="G154" s="91"/>
      <c r="H154" s="91"/>
      <c r="I154" s="91"/>
      <c r="J154" s="91"/>
      <c r="K154" s="91"/>
      <c r="L154" s="91"/>
      <c r="M154" s="91"/>
      <c r="N154" s="91"/>
    </row>
    <row r="155" spans="1:14" ht="18">
      <c r="A155" s="91"/>
      <c r="B155" s="91"/>
      <c r="C155" s="91"/>
      <c r="D155" s="91"/>
      <c r="E155" s="91"/>
      <c r="F155" s="91"/>
      <c r="G155" s="91"/>
      <c r="H155" s="91"/>
      <c r="I155" s="91"/>
      <c r="J155" s="91"/>
      <c r="K155" s="91"/>
      <c r="L155" s="91"/>
      <c r="M155" s="91"/>
      <c r="N155" s="91"/>
    </row>
    <row r="156" spans="1:14" ht="18">
      <c r="A156" s="91"/>
      <c r="B156" s="91"/>
      <c r="C156" s="91"/>
      <c r="D156" s="91"/>
      <c r="E156" s="91"/>
      <c r="F156" s="91"/>
      <c r="G156" s="91"/>
      <c r="H156" s="91"/>
      <c r="I156" s="91"/>
      <c r="J156" s="91"/>
      <c r="K156" s="91"/>
      <c r="L156" s="91"/>
      <c r="M156" s="91"/>
      <c r="N156" s="91"/>
    </row>
    <row r="157" spans="1:14" ht="18">
      <c r="A157" s="91"/>
      <c r="B157" s="91"/>
      <c r="C157" s="91"/>
      <c r="D157" s="91"/>
      <c r="E157" s="91"/>
      <c r="F157" s="91"/>
      <c r="G157" s="91"/>
      <c r="H157" s="91"/>
      <c r="I157" s="91"/>
      <c r="J157" s="91"/>
      <c r="K157" s="91"/>
      <c r="L157" s="91"/>
      <c r="M157" s="91"/>
      <c r="N157" s="91"/>
    </row>
    <row r="158" spans="1:14" ht="18">
      <c r="A158" s="91"/>
      <c r="B158" s="91"/>
      <c r="C158" s="91"/>
      <c r="D158" s="91"/>
      <c r="E158" s="91"/>
      <c r="F158" s="91"/>
      <c r="G158" s="91"/>
      <c r="H158" s="91"/>
      <c r="I158" s="91"/>
      <c r="J158" s="91"/>
      <c r="K158" s="91"/>
      <c r="L158" s="91"/>
      <c r="M158" s="91"/>
      <c r="N158" s="91"/>
    </row>
    <row r="159" spans="1:14" ht="18">
      <c r="A159" s="91"/>
      <c r="B159" s="91"/>
      <c r="C159" s="91"/>
      <c r="D159" s="91"/>
      <c r="E159" s="91"/>
      <c r="F159" s="91"/>
      <c r="G159" s="91"/>
      <c r="H159" s="91"/>
      <c r="I159" s="91"/>
      <c r="J159" s="91"/>
      <c r="K159" s="91"/>
      <c r="L159" s="91"/>
      <c r="M159" s="91"/>
      <c r="N159" s="91"/>
    </row>
    <row r="160" spans="1:14" ht="18">
      <c r="A160" s="91"/>
      <c r="B160" s="91"/>
      <c r="C160" s="91"/>
      <c r="D160" s="91"/>
      <c r="E160" s="91"/>
      <c r="F160" s="91"/>
      <c r="G160" s="91"/>
      <c r="H160" s="91"/>
      <c r="I160" s="91"/>
      <c r="J160" s="91"/>
      <c r="K160" s="91"/>
      <c r="L160" s="91"/>
      <c r="M160" s="91"/>
      <c r="N160" s="91"/>
    </row>
    <row r="161" spans="1:14" ht="18">
      <c r="A161" s="91"/>
      <c r="B161" s="91"/>
      <c r="C161" s="91"/>
      <c r="D161" s="91"/>
      <c r="E161" s="91"/>
      <c r="F161" s="91"/>
      <c r="G161" s="91"/>
      <c r="H161" s="91"/>
      <c r="I161" s="91"/>
      <c r="J161" s="91"/>
      <c r="K161" s="91"/>
      <c r="L161" s="91"/>
      <c r="M161" s="91"/>
      <c r="N161" s="91"/>
    </row>
    <row r="162" spans="1:14" ht="18">
      <c r="A162" s="91"/>
      <c r="B162" s="91"/>
      <c r="C162" s="91"/>
      <c r="D162" s="91"/>
      <c r="E162" s="91"/>
      <c r="F162" s="91"/>
      <c r="G162" s="91"/>
      <c r="H162" s="91"/>
      <c r="I162" s="91"/>
      <c r="J162" s="91"/>
      <c r="K162" s="91"/>
      <c r="L162" s="91"/>
      <c r="M162" s="91"/>
      <c r="N162" s="91"/>
    </row>
    <row r="163" spans="1:14" ht="18">
      <c r="A163" s="91"/>
      <c r="B163" s="91"/>
      <c r="C163" s="91"/>
      <c r="D163" s="91"/>
      <c r="E163" s="91"/>
      <c r="F163" s="91"/>
      <c r="G163" s="91"/>
      <c r="H163" s="91"/>
      <c r="I163" s="91"/>
      <c r="J163" s="91"/>
      <c r="K163" s="91"/>
      <c r="L163" s="91"/>
      <c r="M163" s="91"/>
      <c r="N163" s="91"/>
    </row>
    <row r="164" spans="1:14" ht="18">
      <c r="A164" s="91"/>
      <c r="B164" s="91"/>
      <c r="C164" s="91"/>
      <c r="D164" s="91"/>
      <c r="E164" s="91"/>
      <c r="F164" s="91"/>
      <c r="G164" s="91"/>
      <c r="H164" s="91"/>
      <c r="I164" s="91"/>
      <c r="J164" s="91"/>
      <c r="K164" s="91"/>
      <c r="L164" s="91"/>
      <c r="M164" s="91"/>
      <c r="N164" s="91"/>
    </row>
    <row r="165" spans="1:14" ht="18">
      <c r="A165" s="91"/>
      <c r="B165" s="91"/>
      <c r="C165" s="91"/>
      <c r="D165" s="91"/>
      <c r="E165" s="91"/>
      <c r="F165" s="91"/>
      <c r="G165" s="91"/>
      <c r="H165" s="91"/>
      <c r="I165" s="91"/>
      <c r="J165" s="91"/>
      <c r="K165" s="91"/>
      <c r="L165" s="91"/>
      <c r="M165" s="91"/>
      <c r="N165" s="91"/>
    </row>
    <row r="166" spans="1:14" ht="18">
      <c r="A166" s="91"/>
      <c r="B166" s="91"/>
      <c r="C166" s="91"/>
      <c r="D166" s="91"/>
      <c r="E166" s="91"/>
      <c r="F166" s="91"/>
      <c r="G166" s="91"/>
      <c r="H166" s="91"/>
      <c r="I166" s="91"/>
      <c r="J166" s="91"/>
      <c r="K166" s="91"/>
      <c r="L166" s="91"/>
      <c r="M166" s="91"/>
      <c r="N166" s="91"/>
    </row>
    <row r="167" spans="1:14" ht="18">
      <c r="A167" s="91"/>
      <c r="B167" s="91"/>
      <c r="C167" s="91"/>
      <c r="D167" s="91"/>
      <c r="E167" s="91"/>
      <c r="F167" s="91"/>
      <c r="G167" s="91"/>
      <c r="H167" s="91"/>
      <c r="I167" s="91"/>
      <c r="J167" s="91"/>
      <c r="K167" s="91"/>
      <c r="L167" s="91"/>
      <c r="M167" s="91"/>
      <c r="N167" s="91"/>
    </row>
    <row r="168" spans="1:14" ht="18">
      <c r="A168" s="91"/>
      <c r="B168" s="91"/>
      <c r="C168" s="91"/>
      <c r="D168" s="91"/>
      <c r="E168" s="91"/>
      <c r="F168" s="91"/>
      <c r="G168" s="91"/>
      <c r="H168" s="91"/>
      <c r="I168" s="91"/>
      <c r="J168" s="91"/>
      <c r="K168" s="91"/>
      <c r="L168" s="91"/>
      <c r="M168" s="91"/>
      <c r="N168" s="91"/>
    </row>
    <row r="169" spans="1:14" ht="18">
      <c r="A169" s="91"/>
      <c r="B169" s="91"/>
      <c r="C169" s="91"/>
      <c r="D169" s="91"/>
      <c r="E169" s="91"/>
      <c r="F169" s="91"/>
      <c r="G169" s="91"/>
      <c r="H169" s="91"/>
      <c r="I169" s="91"/>
      <c r="J169" s="91"/>
      <c r="K169" s="91"/>
      <c r="L169" s="91"/>
      <c r="M169" s="91"/>
      <c r="N169" s="91"/>
    </row>
    <row r="170" spans="1:14" ht="18">
      <c r="A170" s="91"/>
      <c r="B170" s="91"/>
      <c r="C170" s="91"/>
      <c r="D170" s="91"/>
      <c r="E170" s="91"/>
      <c r="F170" s="91"/>
      <c r="G170" s="91"/>
      <c r="H170" s="91"/>
      <c r="I170" s="91"/>
      <c r="J170" s="91"/>
      <c r="K170" s="91"/>
      <c r="L170" s="91"/>
      <c r="M170" s="91"/>
      <c r="N170" s="91"/>
    </row>
    <row r="171" spans="1:14" ht="18">
      <c r="A171" s="91"/>
      <c r="B171" s="91"/>
      <c r="C171" s="91"/>
      <c r="D171" s="91"/>
      <c r="E171" s="91"/>
      <c r="F171" s="91"/>
      <c r="G171" s="91"/>
      <c r="H171" s="91"/>
      <c r="I171" s="91"/>
      <c r="J171" s="91"/>
      <c r="K171" s="91"/>
      <c r="L171" s="91"/>
      <c r="M171" s="91"/>
      <c r="N171" s="91"/>
    </row>
    <row r="172" spans="1:14" ht="18">
      <c r="A172" s="91"/>
      <c r="B172" s="91"/>
      <c r="C172" s="91"/>
      <c r="D172" s="91"/>
      <c r="E172" s="91"/>
      <c r="F172" s="91"/>
      <c r="G172" s="91"/>
      <c r="H172" s="91"/>
      <c r="I172" s="91"/>
      <c r="J172" s="91"/>
      <c r="K172" s="91"/>
      <c r="L172" s="91"/>
      <c r="M172" s="91"/>
      <c r="N172" s="91"/>
    </row>
    <row r="173" spans="1:14" ht="18">
      <c r="A173" s="91"/>
      <c r="B173" s="91"/>
      <c r="C173" s="91"/>
      <c r="D173" s="91"/>
      <c r="E173" s="91"/>
      <c r="F173" s="91"/>
      <c r="G173" s="91"/>
      <c r="H173" s="91"/>
      <c r="I173" s="91"/>
      <c r="J173" s="91"/>
      <c r="K173" s="91"/>
      <c r="L173" s="91"/>
      <c r="M173" s="91"/>
      <c r="N173" s="91"/>
    </row>
    <row r="174" spans="1:14" ht="18">
      <c r="A174" s="91"/>
      <c r="B174" s="91"/>
      <c r="C174" s="91"/>
      <c r="D174" s="91"/>
      <c r="E174" s="91"/>
      <c r="F174" s="91"/>
      <c r="G174" s="91"/>
      <c r="H174" s="91"/>
      <c r="I174" s="91"/>
      <c r="J174" s="91"/>
      <c r="K174" s="91"/>
      <c r="L174" s="91"/>
      <c r="M174" s="91"/>
      <c r="N174" s="91"/>
    </row>
    <row r="175" spans="1:14" ht="18">
      <c r="A175" s="91"/>
      <c r="B175" s="91"/>
      <c r="C175" s="91"/>
      <c r="D175" s="91"/>
      <c r="E175" s="91"/>
      <c r="F175" s="91"/>
      <c r="G175" s="91"/>
      <c r="H175" s="91"/>
      <c r="I175" s="91"/>
      <c r="J175" s="91"/>
      <c r="K175" s="91"/>
      <c r="L175" s="91"/>
      <c r="M175" s="91"/>
      <c r="N175" s="91"/>
    </row>
    <row r="176" spans="1:14" ht="18">
      <c r="A176" s="91"/>
      <c r="B176" s="91"/>
      <c r="C176" s="91"/>
      <c r="D176" s="91"/>
      <c r="E176" s="91"/>
      <c r="F176" s="91"/>
      <c r="G176" s="91"/>
      <c r="H176" s="91"/>
      <c r="I176" s="91"/>
      <c r="J176" s="91"/>
      <c r="K176" s="91"/>
      <c r="L176" s="91"/>
      <c r="M176" s="91"/>
      <c r="N176" s="91"/>
    </row>
    <row r="177" spans="1:14" ht="18">
      <c r="A177" s="91"/>
      <c r="B177" s="91"/>
      <c r="C177" s="91"/>
      <c r="D177" s="91"/>
      <c r="E177" s="91"/>
      <c r="F177" s="91"/>
      <c r="G177" s="91"/>
      <c r="H177" s="91"/>
      <c r="I177" s="91"/>
      <c r="J177" s="91"/>
      <c r="K177" s="91"/>
      <c r="L177" s="91"/>
      <c r="M177" s="91"/>
      <c r="N177" s="91"/>
    </row>
    <row r="178" spans="1:14" ht="18">
      <c r="A178" s="91"/>
      <c r="B178" s="91"/>
      <c r="C178" s="91"/>
      <c r="D178" s="91"/>
      <c r="E178" s="91"/>
      <c r="F178" s="91"/>
      <c r="G178" s="91"/>
      <c r="H178" s="91"/>
      <c r="I178" s="91"/>
      <c r="J178" s="91"/>
      <c r="K178" s="91"/>
      <c r="L178" s="91"/>
      <c r="M178" s="91"/>
      <c r="N178" s="91"/>
    </row>
    <row r="179" spans="1:14" ht="18">
      <c r="A179" s="91"/>
      <c r="B179" s="91"/>
      <c r="C179" s="91"/>
      <c r="D179" s="91"/>
      <c r="E179" s="91"/>
      <c r="F179" s="91"/>
      <c r="G179" s="91"/>
      <c r="H179" s="91"/>
      <c r="I179" s="91"/>
      <c r="J179" s="91"/>
      <c r="K179" s="91"/>
      <c r="L179" s="91"/>
      <c r="M179" s="91"/>
      <c r="N179" s="91"/>
    </row>
    <row r="180" spans="1:14" ht="18">
      <c r="A180" s="91"/>
      <c r="B180" s="91"/>
      <c r="C180" s="91"/>
      <c r="D180" s="91"/>
      <c r="E180" s="91"/>
      <c r="F180" s="91"/>
      <c r="G180" s="91"/>
      <c r="H180" s="91"/>
      <c r="I180" s="91"/>
      <c r="J180" s="91"/>
      <c r="K180" s="91"/>
      <c r="L180" s="91"/>
      <c r="M180" s="91"/>
      <c r="N180" s="91"/>
    </row>
    <row r="181" spans="1:14" ht="18">
      <c r="A181" s="91"/>
      <c r="B181" s="91"/>
      <c r="C181" s="91"/>
      <c r="D181" s="91"/>
      <c r="E181" s="91"/>
      <c r="F181" s="91"/>
      <c r="G181" s="91"/>
      <c r="H181" s="91"/>
      <c r="I181" s="91"/>
      <c r="J181" s="91"/>
      <c r="K181" s="91"/>
      <c r="L181" s="91"/>
      <c r="M181" s="91"/>
      <c r="N181" s="91"/>
    </row>
    <row r="182" spans="1:14" ht="18">
      <c r="A182" s="91"/>
      <c r="B182" s="91"/>
      <c r="C182" s="91"/>
      <c r="D182" s="91"/>
      <c r="E182" s="91"/>
      <c r="F182" s="91"/>
      <c r="G182" s="91"/>
      <c r="H182" s="91"/>
      <c r="I182" s="91"/>
      <c r="J182" s="91"/>
      <c r="K182" s="91"/>
      <c r="L182" s="91"/>
      <c r="M182" s="91"/>
      <c r="N182" s="91"/>
    </row>
    <row r="183" spans="1:14" ht="18">
      <c r="A183" s="91"/>
      <c r="B183" s="91"/>
      <c r="C183" s="91"/>
      <c r="D183" s="91"/>
      <c r="E183" s="91"/>
      <c r="F183" s="91"/>
      <c r="G183" s="91"/>
      <c r="H183" s="91"/>
      <c r="I183" s="91"/>
      <c r="J183" s="91"/>
      <c r="K183" s="91"/>
      <c r="L183" s="91"/>
      <c r="M183" s="91"/>
      <c r="N183" s="91"/>
    </row>
    <row r="184" spans="1:14" ht="18">
      <c r="A184" s="91"/>
      <c r="B184" s="91"/>
      <c r="C184" s="91"/>
      <c r="D184" s="91"/>
      <c r="E184" s="91"/>
      <c r="F184" s="91"/>
      <c r="G184" s="91"/>
      <c r="H184" s="91"/>
      <c r="I184" s="91"/>
      <c r="J184" s="91"/>
      <c r="K184" s="91"/>
      <c r="L184" s="91"/>
      <c r="M184" s="91"/>
      <c r="N184" s="91"/>
    </row>
    <row r="185" spans="1:14" ht="18">
      <c r="A185" s="91"/>
      <c r="B185" s="91"/>
      <c r="C185" s="91"/>
      <c r="D185" s="91"/>
      <c r="E185" s="91"/>
      <c r="F185" s="91"/>
      <c r="G185" s="91"/>
      <c r="H185" s="91"/>
      <c r="I185" s="91"/>
      <c r="J185" s="91"/>
      <c r="K185" s="91"/>
      <c r="L185" s="91"/>
      <c r="M185" s="91"/>
      <c r="N185" s="91"/>
    </row>
    <row r="186" spans="1:14" ht="18">
      <c r="A186" s="91"/>
      <c r="B186" s="91"/>
      <c r="C186" s="91"/>
      <c r="D186" s="91"/>
      <c r="E186" s="91"/>
      <c r="F186" s="91"/>
      <c r="G186" s="91"/>
      <c r="H186" s="91"/>
      <c r="I186" s="91"/>
      <c r="J186" s="91"/>
      <c r="K186" s="91"/>
      <c r="L186" s="91"/>
      <c r="M186" s="91"/>
      <c r="N186" s="91"/>
    </row>
    <row r="187" spans="1:14" ht="18">
      <c r="A187" s="91"/>
      <c r="B187" s="91"/>
      <c r="C187" s="91"/>
      <c r="D187" s="91"/>
      <c r="E187" s="91"/>
      <c r="F187" s="91"/>
      <c r="G187" s="91"/>
      <c r="H187" s="91"/>
      <c r="I187" s="91"/>
      <c r="J187" s="91"/>
      <c r="K187" s="91"/>
      <c r="L187" s="91"/>
      <c r="M187" s="91"/>
      <c r="N187" s="91"/>
    </row>
    <row r="188" spans="1:14" ht="18">
      <c r="A188" s="91"/>
      <c r="B188" s="91"/>
      <c r="C188" s="91"/>
      <c r="D188" s="91"/>
      <c r="E188" s="91"/>
      <c r="F188" s="91"/>
      <c r="G188" s="91"/>
      <c r="H188" s="91"/>
      <c r="I188" s="91"/>
      <c r="J188" s="91"/>
      <c r="K188" s="91"/>
      <c r="L188" s="91"/>
      <c r="M188" s="91"/>
      <c r="N188" s="91"/>
    </row>
    <row r="189" spans="1:14" ht="18">
      <c r="A189" s="91"/>
      <c r="B189" s="91"/>
      <c r="C189" s="91"/>
      <c r="D189" s="91"/>
      <c r="E189" s="91"/>
      <c r="F189" s="91"/>
      <c r="G189" s="91"/>
      <c r="H189" s="91"/>
      <c r="I189" s="91"/>
      <c r="J189" s="91"/>
      <c r="K189" s="91"/>
      <c r="L189" s="91"/>
      <c r="M189" s="91"/>
      <c r="N189" s="91"/>
    </row>
    <row r="190" spans="1:14" ht="18">
      <c r="A190" s="91"/>
      <c r="B190" s="91"/>
      <c r="C190" s="91"/>
      <c r="D190" s="91"/>
      <c r="E190" s="91"/>
      <c r="F190" s="91"/>
      <c r="G190" s="91"/>
      <c r="H190" s="91"/>
      <c r="I190" s="91"/>
      <c r="J190" s="91"/>
      <c r="K190" s="91"/>
      <c r="L190" s="91"/>
      <c r="M190" s="91"/>
      <c r="N190" s="91"/>
    </row>
    <row r="191" spans="1:14" ht="18">
      <c r="A191" s="91"/>
      <c r="B191" s="91"/>
      <c r="C191" s="91"/>
      <c r="D191" s="91"/>
      <c r="E191" s="91"/>
      <c r="F191" s="91"/>
      <c r="G191" s="91"/>
      <c r="H191" s="91"/>
      <c r="I191" s="91"/>
      <c r="J191" s="91"/>
      <c r="K191" s="91"/>
      <c r="L191" s="91"/>
      <c r="M191" s="91"/>
      <c r="N191" s="91"/>
    </row>
    <row r="192" spans="1:14" ht="18">
      <c r="A192" s="91"/>
      <c r="B192" s="91"/>
      <c r="C192" s="91"/>
      <c r="D192" s="91"/>
      <c r="E192" s="91"/>
      <c r="F192" s="91"/>
      <c r="G192" s="91"/>
      <c r="H192" s="91"/>
      <c r="I192" s="91"/>
      <c r="J192" s="91"/>
      <c r="K192" s="91"/>
      <c r="L192" s="91"/>
      <c r="M192" s="91"/>
      <c r="N192" s="91"/>
    </row>
    <row r="193" spans="1:14" ht="18">
      <c r="A193" s="91"/>
      <c r="B193" s="91"/>
      <c r="C193" s="91"/>
      <c r="D193" s="91"/>
      <c r="E193" s="91"/>
      <c r="F193" s="91"/>
      <c r="G193" s="91"/>
      <c r="H193" s="91"/>
      <c r="I193" s="91"/>
      <c r="J193" s="91"/>
      <c r="K193" s="91"/>
      <c r="L193" s="91"/>
      <c r="M193" s="91"/>
      <c r="N193" s="91"/>
    </row>
    <row r="194" spans="1:14" ht="18">
      <c r="A194" s="91"/>
      <c r="B194" s="91"/>
      <c r="C194" s="91"/>
      <c r="D194" s="91"/>
      <c r="E194" s="91"/>
      <c r="F194" s="91"/>
      <c r="G194" s="91"/>
      <c r="H194" s="91"/>
      <c r="I194" s="91"/>
      <c r="J194" s="91"/>
      <c r="K194" s="91"/>
      <c r="L194" s="91"/>
      <c r="M194" s="91"/>
      <c r="N194" s="91"/>
    </row>
    <row r="195" spans="1:14" ht="18">
      <c r="A195" s="91"/>
      <c r="B195" s="91"/>
      <c r="C195" s="91"/>
      <c r="D195" s="91"/>
      <c r="E195" s="91"/>
      <c r="F195" s="91"/>
      <c r="G195" s="91"/>
      <c r="H195" s="91"/>
      <c r="I195" s="91"/>
      <c r="J195" s="91"/>
      <c r="K195" s="91"/>
      <c r="L195" s="91"/>
      <c r="M195" s="91"/>
      <c r="N195" s="91"/>
    </row>
    <row r="196" spans="1:14" ht="18">
      <c r="A196" s="91"/>
      <c r="B196" s="91"/>
      <c r="C196" s="91"/>
      <c r="D196" s="91"/>
      <c r="E196" s="91"/>
      <c r="F196" s="91"/>
      <c r="G196" s="91"/>
      <c r="H196" s="91"/>
      <c r="I196" s="91"/>
      <c r="J196" s="91"/>
      <c r="K196" s="91"/>
      <c r="L196" s="91"/>
      <c r="M196" s="91"/>
      <c r="N196" s="91"/>
    </row>
    <row r="197" spans="1:14" ht="18">
      <c r="A197" s="91"/>
      <c r="B197" s="91"/>
      <c r="C197" s="91"/>
      <c r="D197" s="91"/>
      <c r="E197" s="91"/>
      <c r="F197" s="91"/>
      <c r="G197" s="91"/>
      <c r="H197" s="91"/>
      <c r="I197" s="91"/>
      <c r="J197" s="91"/>
      <c r="K197" s="91"/>
      <c r="L197" s="91"/>
      <c r="M197" s="91"/>
      <c r="N197" s="91"/>
    </row>
    <row r="198" spans="1:14" ht="18">
      <c r="A198" s="91"/>
      <c r="B198" s="91"/>
      <c r="C198" s="91"/>
      <c r="D198" s="91"/>
      <c r="E198" s="91"/>
      <c r="F198" s="91"/>
      <c r="G198" s="91"/>
      <c r="H198" s="91"/>
      <c r="I198" s="91"/>
      <c r="J198" s="91"/>
      <c r="K198" s="91"/>
      <c r="L198" s="91"/>
      <c r="M198" s="91"/>
      <c r="N198" s="91"/>
    </row>
    <row r="199" spans="1:14" ht="18">
      <c r="A199" s="91"/>
      <c r="B199" s="91"/>
      <c r="C199" s="91"/>
      <c r="D199" s="91"/>
      <c r="E199" s="91"/>
      <c r="F199" s="91"/>
      <c r="G199" s="91"/>
      <c r="H199" s="91"/>
      <c r="I199" s="91"/>
      <c r="J199" s="91"/>
      <c r="K199" s="91"/>
      <c r="L199" s="91"/>
      <c r="M199" s="91"/>
      <c r="N199" s="91"/>
    </row>
    <row r="200" spans="1:14" ht="18">
      <c r="A200" s="91"/>
      <c r="B200" s="91"/>
      <c r="C200" s="91"/>
      <c r="D200" s="91"/>
      <c r="E200" s="91"/>
      <c r="F200" s="91"/>
      <c r="G200" s="91"/>
      <c r="H200" s="91"/>
      <c r="I200" s="91"/>
      <c r="J200" s="91"/>
      <c r="K200" s="91"/>
      <c r="L200" s="91"/>
      <c r="M200" s="91"/>
      <c r="N200" s="91"/>
    </row>
    <row r="201" spans="1:14" ht="18">
      <c r="A201" s="91"/>
      <c r="B201" s="91"/>
      <c r="C201" s="91"/>
      <c r="D201" s="91"/>
      <c r="E201" s="91"/>
      <c r="F201" s="91"/>
      <c r="G201" s="91"/>
      <c r="H201" s="91"/>
      <c r="I201" s="91"/>
      <c r="J201" s="91"/>
      <c r="K201" s="91"/>
      <c r="L201" s="91"/>
      <c r="M201" s="91"/>
      <c r="N201" s="91"/>
    </row>
    <row r="202" spans="1:14" ht="18">
      <c r="A202" s="91"/>
      <c r="B202" s="91"/>
      <c r="C202" s="91"/>
      <c r="D202" s="91"/>
      <c r="E202" s="91"/>
      <c r="F202" s="91"/>
      <c r="G202" s="91"/>
      <c r="H202" s="91"/>
      <c r="I202" s="91"/>
      <c r="J202" s="91"/>
      <c r="K202" s="91"/>
      <c r="L202" s="91"/>
      <c r="M202" s="91"/>
      <c r="N202" s="91"/>
    </row>
    <row r="203" spans="1:14" ht="18">
      <c r="A203" s="91"/>
      <c r="B203" s="91"/>
      <c r="C203" s="91"/>
      <c r="D203" s="91"/>
      <c r="E203" s="91"/>
      <c r="F203" s="91"/>
      <c r="G203" s="91"/>
      <c r="H203" s="91"/>
      <c r="I203" s="91"/>
      <c r="J203" s="91"/>
      <c r="K203" s="91"/>
      <c r="L203" s="91"/>
      <c r="M203" s="91"/>
      <c r="N203" s="91"/>
    </row>
    <row r="204" spans="1:14" ht="18">
      <c r="A204" s="91"/>
      <c r="B204" s="91"/>
      <c r="C204" s="91"/>
      <c r="D204" s="91"/>
      <c r="E204" s="91"/>
      <c r="F204" s="91"/>
      <c r="G204" s="91"/>
      <c r="H204" s="91"/>
      <c r="I204" s="91"/>
      <c r="J204" s="91"/>
      <c r="K204" s="91"/>
      <c r="L204" s="91"/>
      <c r="M204" s="91"/>
      <c r="N204" s="91"/>
    </row>
    <row r="205" spans="1:14" ht="18">
      <c r="A205" s="91"/>
      <c r="B205" s="91"/>
      <c r="C205" s="91"/>
      <c r="D205" s="91"/>
      <c r="E205" s="91"/>
      <c r="F205" s="91"/>
      <c r="G205" s="91"/>
      <c r="H205" s="91"/>
      <c r="I205" s="91"/>
      <c r="J205" s="91"/>
      <c r="K205" s="91"/>
      <c r="L205" s="91"/>
      <c r="M205" s="91"/>
      <c r="N205" s="91"/>
    </row>
    <row r="206" spans="1:14" ht="18">
      <c r="A206" s="91"/>
      <c r="B206" s="91"/>
      <c r="C206" s="91"/>
      <c r="D206" s="91"/>
      <c r="E206" s="91"/>
      <c r="F206" s="91"/>
      <c r="G206" s="91"/>
      <c r="H206" s="91"/>
      <c r="I206" s="91"/>
      <c r="J206" s="91"/>
      <c r="K206" s="91"/>
      <c r="L206" s="91"/>
      <c r="M206" s="91"/>
      <c r="N206" s="91"/>
    </row>
    <row r="207" spans="1:14" ht="18">
      <c r="A207" s="91"/>
      <c r="B207" s="91"/>
      <c r="C207" s="91"/>
      <c r="D207" s="91"/>
      <c r="E207" s="91"/>
      <c r="F207" s="91"/>
      <c r="G207" s="91"/>
      <c r="H207" s="91"/>
      <c r="I207" s="91"/>
      <c r="J207" s="91"/>
      <c r="K207" s="91"/>
      <c r="L207" s="91"/>
      <c r="M207" s="91"/>
      <c r="N207" s="91"/>
    </row>
    <row r="208" spans="1:14" ht="18">
      <c r="A208" s="91"/>
      <c r="B208" s="91"/>
      <c r="C208" s="91"/>
      <c r="D208" s="91"/>
      <c r="E208" s="91"/>
      <c r="F208" s="91"/>
      <c r="G208" s="91"/>
      <c r="H208" s="91"/>
      <c r="I208" s="91"/>
      <c r="J208" s="91"/>
      <c r="K208" s="91"/>
      <c r="L208" s="91"/>
      <c r="M208" s="91"/>
      <c r="N208" s="91"/>
    </row>
    <row r="209" spans="1:14" ht="18">
      <c r="A209" s="91"/>
      <c r="B209" s="91"/>
      <c r="C209" s="91"/>
      <c r="D209" s="91"/>
      <c r="E209" s="91"/>
      <c r="F209" s="91"/>
      <c r="G209" s="91"/>
      <c r="H209" s="91"/>
      <c r="I209" s="91"/>
      <c r="J209" s="91"/>
      <c r="K209" s="91"/>
      <c r="L209" s="91"/>
      <c r="M209" s="91"/>
      <c r="N209" s="91"/>
    </row>
    <row r="210" spans="1:14" ht="18">
      <c r="A210" s="91"/>
      <c r="B210" s="91"/>
      <c r="C210" s="91"/>
      <c r="D210" s="91"/>
      <c r="E210" s="91"/>
      <c r="F210" s="91"/>
      <c r="G210" s="91"/>
      <c r="H210" s="91"/>
      <c r="I210" s="91"/>
      <c r="J210" s="91"/>
      <c r="K210" s="91"/>
      <c r="L210" s="91"/>
      <c r="M210" s="91"/>
      <c r="N210" s="91"/>
    </row>
    <row r="211" spans="1:14" ht="18">
      <c r="A211" s="91"/>
      <c r="B211" s="91"/>
      <c r="C211" s="91"/>
      <c r="D211" s="91"/>
      <c r="E211" s="91"/>
      <c r="F211" s="91"/>
      <c r="G211" s="91"/>
      <c r="H211" s="91"/>
      <c r="I211" s="91"/>
      <c r="J211" s="91"/>
      <c r="K211" s="91"/>
      <c r="L211" s="91"/>
      <c r="M211" s="91"/>
      <c r="N211" s="91"/>
    </row>
    <row r="212" spans="1:14" ht="18">
      <c r="A212" s="91"/>
      <c r="B212" s="91"/>
      <c r="C212" s="91"/>
      <c r="D212" s="91"/>
      <c r="E212" s="91"/>
      <c r="F212" s="91"/>
      <c r="G212" s="91"/>
      <c r="H212" s="91"/>
      <c r="I212" s="91"/>
      <c r="J212" s="91"/>
      <c r="K212" s="91"/>
      <c r="L212" s="91"/>
      <c r="M212" s="91"/>
      <c r="N212" s="91"/>
    </row>
    <row r="213" spans="1:14" ht="18">
      <c r="A213" s="91"/>
      <c r="B213" s="91"/>
      <c r="C213" s="91"/>
      <c r="D213" s="91"/>
      <c r="E213" s="91"/>
      <c r="F213" s="91"/>
      <c r="G213" s="91"/>
      <c r="H213" s="91"/>
      <c r="I213" s="91"/>
      <c r="J213" s="91"/>
      <c r="K213" s="91"/>
      <c r="L213" s="91"/>
      <c r="M213" s="91"/>
      <c r="N213" s="91"/>
    </row>
    <row r="214" spans="1:14" ht="18">
      <c r="A214" s="91"/>
      <c r="B214" s="91"/>
      <c r="C214" s="91"/>
      <c r="D214" s="91"/>
      <c r="E214" s="91"/>
      <c r="F214" s="91"/>
      <c r="G214" s="91"/>
      <c r="H214" s="91"/>
      <c r="I214" s="91"/>
      <c r="J214" s="91"/>
      <c r="K214" s="91"/>
      <c r="L214" s="91"/>
      <c r="M214" s="91"/>
      <c r="N214" s="91"/>
    </row>
    <row r="215" spans="1:14" ht="18">
      <c r="A215" s="91"/>
      <c r="B215" s="91"/>
      <c r="C215" s="91"/>
      <c r="D215" s="91"/>
      <c r="E215" s="91"/>
      <c r="F215" s="91"/>
      <c r="G215" s="91"/>
      <c r="H215" s="91"/>
      <c r="I215" s="91"/>
      <c r="J215" s="91"/>
      <c r="K215" s="91"/>
      <c r="L215" s="91"/>
      <c r="M215" s="91"/>
      <c r="N215" s="91"/>
    </row>
    <row r="216" spans="1:14" ht="18">
      <c r="A216" s="91"/>
      <c r="B216" s="91"/>
      <c r="C216" s="91"/>
      <c r="D216" s="91"/>
      <c r="E216" s="91"/>
      <c r="F216" s="91"/>
      <c r="G216" s="91"/>
      <c r="H216" s="91"/>
      <c r="I216" s="91"/>
      <c r="J216" s="91"/>
      <c r="K216" s="91"/>
      <c r="L216" s="91"/>
      <c r="M216" s="91"/>
      <c r="N216" s="91"/>
    </row>
    <row r="217" spans="1:14" ht="18">
      <c r="A217" s="91"/>
      <c r="B217" s="91"/>
      <c r="C217" s="91"/>
      <c r="D217" s="91"/>
      <c r="E217" s="91"/>
      <c r="F217" s="91"/>
      <c r="G217" s="91"/>
      <c r="H217" s="91"/>
      <c r="I217" s="91"/>
      <c r="J217" s="91"/>
      <c r="K217" s="91"/>
      <c r="L217" s="91"/>
      <c r="M217" s="91"/>
      <c r="N217" s="91"/>
    </row>
    <row r="218" spans="1:14" ht="18">
      <c r="A218" s="91"/>
      <c r="B218" s="91"/>
      <c r="C218" s="91"/>
      <c r="D218" s="91"/>
      <c r="E218" s="91"/>
      <c r="F218" s="91"/>
      <c r="G218" s="91"/>
      <c r="H218" s="91"/>
      <c r="I218" s="91"/>
      <c r="J218" s="91"/>
      <c r="K218" s="91"/>
      <c r="L218" s="91"/>
      <c r="M218" s="91"/>
      <c r="N218" s="91"/>
    </row>
    <row r="219" spans="1:14" ht="18">
      <c r="A219" s="91"/>
      <c r="B219" s="91"/>
      <c r="C219" s="91"/>
      <c r="D219" s="91"/>
      <c r="E219" s="91"/>
      <c r="F219" s="91"/>
      <c r="G219" s="91"/>
      <c r="H219" s="91"/>
      <c r="I219" s="91"/>
      <c r="J219" s="91"/>
      <c r="K219" s="91"/>
      <c r="L219" s="91"/>
      <c r="M219" s="91"/>
      <c r="N219" s="91"/>
    </row>
    <row r="220" spans="1:14" ht="18">
      <c r="A220" s="91"/>
      <c r="B220" s="91"/>
      <c r="C220" s="91"/>
      <c r="D220" s="91"/>
      <c r="E220" s="91"/>
      <c r="F220" s="91"/>
      <c r="G220" s="91"/>
      <c r="H220" s="91"/>
      <c r="I220" s="91"/>
      <c r="J220" s="91"/>
      <c r="K220" s="91"/>
      <c r="L220" s="91"/>
      <c r="M220" s="91"/>
      <c r="N220" s="91"/>
    </row>
    <row r="221" spans="1:14" ht="18">
      <c r="A221" s="91"/>
      <c r="B221" s="91"/>
      <c r="C221" s="91"/>
      <c r="D221" s="91"/>
      <c r="E221" s="91"/>
      <c r="F221" s="91"/>
      <c r="G221" s="91"/>
      <c r="H221" s="91"/>
      <c r="I221" s="91"/>
      <c r="J221" s="91"/>
      <c r="K221" s="91"/>
      <c r="L221" s="91"/>
      <c r="M221" s="91"/>
      <c r="N221" s="91"/>
    </row>
    <row r="222" spans="1:14" ht="18">
      <c r="A222" s="91"/>
      <c r="B222" s="91"/>
      <c r="C222" s="91"/>
      <c r="D222" s="91"/>
      <c r="E222" s="91"/>
      <c r="F222" s="91"/>
      <c r="G222" s="91"/>
      <c r="H222" s="91"/>
      <c r="I222" s="91"/>
      <c r="J222" s="91"/>
      <c r="K222" s="91"/>
      <c r="L222" s="91"/>
      <c r="M222" s="91"/>
      <c r="N222" s="91"/>
    </row>
    <row r="223" spans="1:14" ht="18">
      <c r="A223" s="91"/>
      <c r="B223" s="91"/>
      <c r="C223" s="91"/>
      <c r="D223" s="91"/>
      <c r="E223" s="91"/>
      <c r="F223" s="91"/>
      <c r="G223" s="91"/>
      <c r="H223" s="91"/>
      <c r="I223" s="91"/>
      <c r="J223" s="91"/>
      <c r="K223" s="91"/>
      <c r="L223" s="91"/>
      <c r="M223" s="91"/>
      <c r="N223" s="91"/>
    </row>
    <row r="224" spans="1:14" ht="18">
      <c r="A224" s="91"/>
      <c r="B224" s="91"/>
      <c r="C224" s="91"/>
      <c r="D224" s="91"/>
      <c r="E224" s="91"/>
      <c r="F224" s="91"/>
      <c r="G224" s="91"/>
      <c r="H224" s="91"/>
      <c r="I224" s="91"/>
      <c r="J224" s="91"/>
      <c r="K224" s="91"/>
      <c r="L224" s="91"/>
      <c r="M224" s="91"/>
      <c r="N224" s="91"/>
    </row>
    <row r="225" spans="1:14" ht="18">
      <c r="A225" s="91"/>
      <c r="B225" s="91"/>
      <c r="C225" s="91"/>
      <c r="D225" s="91"/>
      <c r="E225" s="91"/>
      <c r="F225" s="91"/>
      <c r="G225" s="91"/>
      <c r="H225" s="91"/>
      <c r="I225" s="91"/>
      <c r="J225" s="91"/>
      <c r="K225" s="91"/>
      <c r="L225" s="91"/>
      <c r="M225" s="91"/>
      <c r="N225" s="91"/>
    </row>
    <row r="226" spans="1:14" ht="18">
      <c r="A226" s="91"/>
      <c r="B226" s="91"/>
      <c r="C226" s="91"/>
      <c r="D226" s="91"/>
      <c r="E226" s="91"/>
      <c r="F226" s="91"/>
      <c r="G226" s="91"/>
      <c r="H226" s="91"/>
      <c r="I226" s="91"/>
      <c r="J226" s="91"/>
      <c r="K226" s="91"/>
      <c r="L226" s="91"/>
      <c r="M226" s="91"/>
      <c r="N226" s="91"/>
    </row>
    <row r="227" spans="1:14" ht="18">
      <c r="A227" s="91"/>
      <c r="B227" s="91"/>
      <c r="C227" s="91"/>
      <c r="D227" s="91"/>
      <c r="E227" s="91"/>
      <c r="F227" s="91"/>
      <c r="G227" s="91"/>
      <c r="H227" s="91"/>
      <c r="I227" s="91"/>
      <c r="J227" s="91"/>
      <c r="K227" s="91"/>
      <c r="L227" s="91"/>
      <c r="M227" s="91"/>
      <c r="N227" s="91"/>
    </row>
    <row r="228" spans="1:14" ht="18">
      <c r="A228" s="91"/>
      <c r="B228" s="91"/>
      <c r="C228" s="91"/>
      <c r="D228" s="91"/>
      <c r="E228" s="91"/>
      <c r="F228" s="91"/>
      <c r="G228" s="91"/>
      <c r="H228" s="91"/>
      <c r="I228" s="91"/>
      <c r="J228" s="91"/>
      <c r="K228" s="91"/>
      <c r="L228" s="91"/>
      <c r="M228" s="91"/>
      <c r="N228" s="91"/>
    </row>
    <row r="229" spans="1:14" ht="18">
      <c r="A229" s="91"/>
      <c r="B229" s="91"/>
      <c r="C229" s="91"/>
      <c r="D229" s="91"/>
      <c r="E229" s="91"/>
      <c r="F229" s="91"/>
      <c r="G229" s="91"/>
      <c r="H229" s="91"/>
      <c r="I229" s="91"/>
      <c r="J229" s="91"/>
      <c r="K229" s="91"/>
      <c r="L229" s="91"/>
      <c r="M229" s="91"/>
      <c r="N229" s="91"/>
    </row>
    <row r="230" spans="1:14" ht="18">
      <c r="A230" s="91"/>
      <c r="B230" s="91"/>
      <c r="C230" s="91"/>
      <c r="D230" s="91"/>
      <c r="E230" s="91"/>
      <c r="F230" s="91"/>
      <c r="G230" s="91"/>
      <c r="H230" s="91"/>
      <c r="I230" s="91"/>
      <c r="J230" s="91"/>
      <c r="K230" s="91"/>
      <c r="L230" s="91"/>
      <c r="M230" s="91"/>
      <c r="N230" s="91"/>
    </row>
    <row r="231" spans="1:14" ht="18">
      <c r="A231" s="91"/>
      <c r="B231" s="91"/>
      <c r="C231" s="91"/>
      <c r="D231" s="91"/>
      <c r="E231" s="91"/>
      <c r="F231" s="91"/>
      <c r="G231" s="91"/>
      <c r="H231" s="91"/>
      <c r="I231" s="91"/>
      <c r="J231" s="91"/>
      <c r="K231" s="91"/>
      <c r="L231" s="91"/>
      <c r="M231" s="91"/>
      <c r="N231" s="91"/>
    </row>
    <row r="232" spans="1:14" ht="18">
      <c r="A232" s="91"/>
      <c r="B232" s="91"/>
      <c r="C232" s="91"/>
      <c r="D232" s="91"/>
      <c r="E232" s="91"/>
      <c r="F232" s="91"/>
      <c r="G232" s="91"/>
      <c r="H232" s="91"/>
      <c r="I232" s="91"/>
      <c r="J232" s="91"/>
      <c r="K232" s="91"/>
      <c r="L232" s="91"/>
      <c r="M232" s="91"/>
      <c r="N232" s="91"/>
    </row>
    <row r="233" spans="1:14" ht="18">
      <c r="A233" s="91"/>
      <c r="B233" s="91"/>
      <c r="C233" s="91"/>
      <c r="D233" s="91"/>
      <c r="E233" s="91"/>
      <c r="F233" s="91"/>
      <c r="G233" s="91"/>
      <c r="H233" s="91"/>
      <c r="I233" s="91"/>
      <c r="J233" s="91"/>
      <c r="K233" s="91"/>
      <c r="L233" s="91"/>
      <c r="M233" s="91"/>
      <c r="N233" s="91"/>
    </row>
    <row r="234" spans="1:14" ht="18">
      <c r="A234" s="91"/>
      <c r="B234" s="91"/>
      <c r="C234" s="91"/>
      <c r="D234" s="91"/>
      <c r="E234" s="91"/>
      <c r="F234" s="91"/>
      <c r="G234" s="91"/>
      <c r="H234" s="91"/>
      <c r="I234" s="91"/>
      <c r="J234" s="91"/>
      <c r="K234" s="91"/>
      <c r="L234" s="91"/>
      <c r="M234" s="91"/>
      <c r="N234" s="91"/>
    </row>
    <row r="235" spans="1:14" ht="18">
      <c r="A235" s="91"/>
      <c r="B235" s="91"/>
      <c r="C235" s="91"/>
      <c r="D235" s="91"/>
      <c r="E235" s="91"/>
      <c r="F235" s="91"/>
      <c r="G235" s="91"/>
      <c r="H235" s="91"/>
      <c r="I235" s="91"/>
      <c r="J235" s="91"/>
      <c r="K235" s="91"/>
      <c r="L235" s="91"/>
      <c r="M235" s="91"/>
      <c r="N235" s="91"/>
    </row>
    <row r="236" spans="1:14" ht="18">
      <c r="A236" s="91"/>
      <c r="B236" s="91"/>
      <c r="C236" s="91"/>
      <c r="D236" s="91"/>
      <c r="E236" s="91"/>
      <c r="F236" s="91"/>
      <c r="G236" s="91"/>
      <c r="H236" s="91"/>
      <c r="I236" s="91"/>
      <c r="J236" s="91"/>
      <c r="K236" s="91"/>
      <c r="L236" s="91"/>
      <c r="M236" s="91"/>
      <c r="N236" s="91"/>
    </row>
    <row r="237" spans="1:14" ht="18">
      <c r="A237" s="91"/>
      <c r="B237" s="91"/>
      <c r="C237" s="91"/>
      <c r="D237" s="91"/>
      <c r="E237" s="91"/>
      <c r="F237" s="91"/>
      <c r="G237" s="91"/>
      <c r="H237" s="91"/>
      <c r="I237" s="91"/>
      <c r="J237" s="91"/>
      <c r="K237" s="91"/>
      <c r="L237" s="91"/>
      <c r="M237" s="91"/>
      <c r="N237" s="91"/>
    </row>
    <row r="238" spans="1:14" ht="18">
      <c r="A238" s="91"/>
      <c r="B238" s="91"/>
      <c r="C238" s="91"/>
      <c r="D238" s="91"/>
      <c r="E238" s="91"/>
      <c r="F238" s="91"/>
      <c r="G238" s="91"/>
      <c r="H238" s="91"/>
      <c r="I238" s="91"/>
      <c r="J238" s="91"/>
      <c r="K238" s="91"/>
      <c r="L238" s="91"/>
      <c r="M238" s="91"/>
      <c r="N238" s="91"/>
    </row>
    <row r="239" spans="1:14" ht="18">
      <c r="A239" s="91"/>
      <c r="B239" s="91"/>
      <c r="C239" s="91"/>
      <c r="D239" s="91"/>
      <c r="E239" s="91"/>
      <c r="F239" s="91"/>
      <c r="G239" s="91"/>
      <c r="H239" s="91"/>
      <c r="I239" s="91"/>
      <c r="J239" s="91"/>
      <c r="K239" s="91"/>
      <c r="L239" s="91"/>
      <c r="M239" s="91"/>
      <c r="N239" s="91"/>
    </row>
    <row r="240" spans="1:14" ht="18">
      <c r="A240" s="91"/>
      <c r="B240" s="91"/>
      <c r="C240" s="91"/>
      <c r="D240" s="91"/>
      <c r="E240" s="91"/>
      <c r="F240" s="91"/>
      <c r="G240" s="91"/>
      <c r="H240" s="91"/>
      <c r="I240" s="91"/>
      <c r="J240" s="91"/>
      <c r="K240" s="91"/>
      <c r="L240" s="91"/>
      <c r="M240" s="91"/>
      <c r="N240" s="91"/>
    </row>
    <row r="241" spans="1:14" ht="18">
      <c r="A241" s="91"/>
      <c r="B241" s="91"/>
      <c r="C241" s="91"/>
      <c r="D241" s="91"/>
      <c r="E241" s="91"/>
      <c r="F241" s="91"/>
      <c r="G241" s="91"/>
      <c r="H241" s="91"/>
      <c r="I241" s="91"/>
      <c r="J241" s="91"/>
      <c r="K241" s="91"/>
      <c r="L241" s="91"/>
      <c r="M241" s="91"/>
      <c r="N241" s="91"/>
    </row>
    <row r="242" spans="1:14" ht="18">
      <c r="A242" s="91"/>
      <c r="B242" s="91"/>
      <c r="C242" s="91"/>
      <c r="D242" s="91"/>
      <c r="E242" s="91"/>
      <c r="F242" s="91"/>
      <c r="G242" s="91"/>
      <c r="H242" s="91"/>
      <c r="I242" s="91"/>
      <c r="J242" s="91"/>
      <c r="K242" s="91"/>
      <c r="L242" s="91"/>
      <c r="M242" s="91"/>
      <c r="N242" s="91"/>
    </row>
    <row r="243" spans="1:14" ht="18">
      <c r="A243" s="91"/>
      <c r="B243" s="91"/>
      <c r="C243" s="91"/>
      <c r="D243" s="91"/>
      <c r="E243" s="91"/>
      <c r="F243" s="91"/>
      <c r="G243" s="91"/>
      <c r="H243" s="91"/>
      <c r="I243" s="91"/>
      <c r="J243" s="91"/>
      <c r="K243" s="91"/>
      <c r="L243" s="91"/>
      <c r="M243" s="91"/>
      <c r="N243" s="91"/>
    </row>
    <row r="244" spans="1:14" ht="18">
      <c r="A244" s="91"/>
      <c r="B244" s="91"/>
      <c r="C244" s="91"/>
      <c r="D244" s="91"/>
      <c r="E244" s="91"/>
      <c r="F244" s="91"/>
      <c r="G244" s="91"/>
      <c r="H244" s="91"/>
      <c r="I244" s="91"/>
      <c r="J244" s="91"/>
      <c r="K244" s="91"/>
      <c r="L244" s="91"/>
      <c r="M244" s="91"/>
      <c r="N244" s="91"/>
    </row>
    <row r="245" spans="1:14" ht="18">
      <c r="A245" s="91"/>
      <c r="B245" s="91"/>
      <c r="C245" s="91"/>
      <c r="D245" s="91"/>
      <c r="E245" s="91"/>
      <c r="F245" s="91"/>
      <c r="G245" s="91"/>
      <c r="H245" s="91"/>
      <c r="I245" s="91"/>
      <c r="J245" s="91"/>
      <c r="K245" s="91"/>
      <c r="L245" s="91"/>
      <c r="M245" s="91"/>
      <c r="N245" s="91"/>
    </row>
    <row r="246" spans="1:14" ht="18">
      <c r="A246" s="91"/>
      <c r="B246" s="91"/>
      <c r="C246" s="91"/>
      <c r="D246" s="91"/>
      <c r="E246" s="91"/>
      <c r="F246" s="91"/>
      <c r="G246" s="91"/>
      <c r="H246" s="91"/>
      <c r="I246" s="91"/>
      <c r="J246" s="91"/>
      <c r="K246" s="91"/>
      <c r="L246" s="91"/>
      <c r="M246" s="91"/>
      <c r="N246" s="91"/>
    </row>
    <row r="247" spans="1:14" ht="18">
      <c r="A247" s="91"/>
      <c r="B247" s="91"/>
      <c r="C247" s="91"/>
      <c r="D247" s="91"/>
      <c r="E247" s="91"/>
      <c r="F247" s="91"/>
      <c r="G247" s="91"/>
      <c r="H247" s="91"/>
      <c r="I247" s="91"/>
      <c r="J247" s="91"/>
      <c r="K247" s="91"/>
      <c r="L247" s="91"/>
      <c r="M247" s="91"/>
      <c r="N247" s="91"/>
    </row>
    <row r="248" spans="1:14" ht="18">
      <c r="A248" s="91"/>
      <c r="B248" s="91"/>
      <c r="C248" s="91"/>
      <c r="D248" s="91"/>
      <c r="E248" s="91"/>
      <c r="F248" s="91"/>
      <c r="G248" s="91"/>
      <c r="H248" s="91"/>
      <c r="I248" s="91"/>
      <c r="J248" s="91"/>
      <c r="K248" s="91"/>
      <c r="L248" s="91"/>
      <c r="M248" s="91"/>
      <c r="N248" s="91"/>
    </row>
    <row r="249" spans="1:14" ht="18">
      <c r="A249" s="91"/>
      <c r="B249" s="91"/>
      <c r="C249" s="91"/>
      <c r="D249" s="91"/>
      <c r="E249" s="91"/>
      <c r="F249" s="91"/>
      <c r="G249" s="91"/>
      <c r="H249" s="91"/>
      <c r="I249" s="91"/>
      <c r="J249" s="91"/>
      <c r="K249" s="91"/>
      <c r="L249" s="91"/>
      <c r="M249" s="91"/>
      <c r="N249" s="91"/>
    </row>
    <row r="250" spans="1:14" ht="18">
      <c r="A250" s="91"/>
      <c r="B250" s="91"/>
      <c r="C250" s="91"/>
      <c r="D250" s="91"/>
      <c r="E250" s="91"/>
      <c r="F250" s="91"/>
      <c r="G250" s="91"/>
      <c r="H250" s="91"/>
      <c r="I250" s="91"/>
      <c r="J250" s="91"/>
      <c r="K250" s="91"/>
      <c r="L250" s="91"/>
      <c r="M250" s="91"/>
      <c r="N250" s="91"/>
    </row>
    <row r="251" spans="1:14" ht="18">
      <c r="A251" s="91"/>
      <c r="B251" s="91"/>
      <c r="C251" s="91"/>
      <c r="D251" s="91"/>
      <c r="E251" s="91"/>
      <c r="F251" s="91"/>
      <c r="G251" s="91"/>
      <c r="H251" s="91"/>
      <c r="I251" s="91"/>
      <c r="J251" s="91"/>
      <c r="K251" s="91"/>
      <c r="L251" s="91"/>
      <c r="M251" s="91"/>
      <c r="N251" s="91"/>
    </row>
    <row r="252" spans="1:14" ht="18">
      <c r="A252" s="91"/>
      <c r="B252" s="91"/>
      <c r="C252" s="91"/>
      <c r="D252" s="91"/>
      <c r="E252" s="91"/>
      <c r="F252" s="91"/>
      <c r="G252" s="91"/>
      <c r="H252" s="91"/>
      <c r="I252" s="91"/>
      <c r="J252" s="91"/>
      <c r="K252" s="91"/>
      <c r="L252" s="91"/>
      <c r="M252" s="91"/>
      <c r="N252" s="91"/>
    </row>
    <row r="253" spans="1:14" ht="18">
      <c r="A253" s="91"/>
      <c r="B253" s="91"/>
      <c r="C253" s="91"/>
      <c r="D253" s="91"/>
      <c r="E253" s="91"/>
      <c r="F253" s="91"/>
      <c r="G253" s="91"/>
      <c r="H253" s="91"/>
      <c r="I253" s="91"/>
      <c r="J253" s="91"/>
      <c r="K253" s="91"/>
      <c r="L253" s="91"/>
      <c r="M253" s="91"/>
      <c r="N253" s="91"/>
    </row>
    <row r="254" spans="1:14" ht="18">
      <c r="A254" s="91"/>
      <c r="B254" s="91"/>
      <c r="C254" s="91"/>
      <c r="D254" s="91"/>
      <c r="E254" s="91"/>
      <c r="F254" s="91"/>
      <c r="G254" s="91"/>
      <c r="H254" s="91"/>
      <c r="I254" s="91"/>
      <c r="J254" s="91"/>
      <c r="K254" s="91"/>
      <c r="L254" s="91"/>
      <c r="M254" s="91"/>
      <c r="N254" s="91"/>
    </row>
    <row r="255" spans="1:14" ht="18">
      <c r="A255" s="91"/>
      <c r="B255" s="91"/>
      <c r="C255" s="91"/>
      <c r="D255" s="91"/>
      <c r="E255" s="91"/>
      <c r="F255" s="91"/>
      <c r="G255" s="91"/>
      <c r="H255" s="91"/>
      <c r="I255" s="91"/>
      <c r="J255" s="91"/>
      <c r="K255" s="91"/>
      <c r="L255" s="91"/>
      <c r="M255" s="91"/>
      <c r="N255" s="91"/>
    </row>
    <row r="256" spans="1:14" ht="18">
      <c r="A256" s="91"/>
      <c r="B256" s="91"/>
      <c r="C256" s="91"/>
      <c r="D256" s="91"/>
      <c r="E256" s="91"/>
      <c r="F256" s="91"/>
      <c r="G256" s="91"/>
      <c r="H256" s="91"/>
      <c r="I256" s="91"/>
      <c r="J256" s="91"/>
      <c r="K256" s="91"/>
      <c r="L256" s="91"/>
      <c r="M256" s="91"/>
      <c r="N256" s="91"/>
    </row>
    <row r="257" spans="1:14" ht="18">
      <c r="A257" s="91"/>
      <c r="B257" s="91"/>
      <c r="C257" s="91"/>
      <c r="D257" s="91"/>
      <c r="E257" s="91"/>
      <c r="F257" s="91"/>
      <c r="G257" s="91"/>
      <c r="H257" s="91"/>
      <c r="I257" s="91"/>
      <c r="J257" s="91"/>
      <c r="K257" s="91"/>
      <c r="L257" s="91"/>
      <c r="M257" s="91"/>
      <c r="N257" s="91"/>
    </row>
    <row r="258" spans="1:14" ht="18">
      <c r="A258" s="91"/>
      <c r="B258" s="91"/>
      <c r="C258" s="91"/>
      <c r="D258" s="91"/>
      <c r="E258" s="91"/>
      <c r="F258" s="91"/>
      <c r="G258" s="91"/>
      <c r="H258" s="91"/>
      <c r="I258" s="91"/>
      <c r="J258" s="91"/>
      <c r="K258" s="91"/>
      <c r="L258" s="91"/>
      <c r="M258" s="91"/>
      <c r="N258" s="91"/>
    </row>
    <row r="259" spans="1:14" ht="18">
      <c r="A259" s="91"/>
      <c r="B259" s="91"/>
      <c r="C259" s="91"/>
      <c r="D259" s="91"/>
      <c r="E259" s="91"/>
      <c r="F259" s="91"/>
      <c r="G259" s="91"/>
      <c r="H259" s="91"/>
      <c r="I259" s="91"/>
      <c r="J259" s="91"/>
      <c r="K259" s="91"/>
      <c r="L259" s="91"/>
      <c r="M259" s="91"/>
      <c r="N259" s="91"/>
    </row>
    <row r="260" spans="1:14" ht="18">
      <c r="A260" s="91"/>
      <c r="B260" s="91"/>
      <c r="C260" s="91"/>
      <c r="D260" s="91"/>
      <c r="E260" s="91"/>
      <c r="F260" s="91"/>
      <c r="G260" s="91"/>
      <c r="H260" s="91"/>
      <c r="I260" s="91"/>
      <c r="J260" s="91"/>
      <c r="K260" s="91"/>
      <c r="L260" s="91"/>
      <c r="M260" s="91"/>
      <c r="N260" s="91"/>
    </row>
    <row r="261" spans="1:14" ht="18">
      <c r="A261" s="91"/>
      <c r="B261" s="91"/>
      <c r="C261" s="91"/>
      <c r="D261" s="91"/>
      <c r="E261" s="91"/>
      <c r="F261" s="91"/>
      <c r="G261" s="91"/>
      <c r="H261" s="91"/>
      <c r="I261" s="91"/>
      <c r="J261" s="91"/>
      <c r="K261" s="91"/>
      <c r="L261" s="91"/>
      <c r="M261" s="91"/>
      <c r="N261" s="91"/>
    </row>
    <row r="262" spans="1:14" ht="18">
      <c r="A262" s="91"/>
      <c r="B262" s="91"/>
      <c r="C262" s="91"/>
      <c r="D262" s="91"/>
      <c r="E262" s="91"/>
      <c r="F262" s="91"/>
      <c r="G262" s="91"/>
      <c r="H262" s="91"/>
      <c r="I262" s="91"/>
      <c r="J262" s="91"/>
      <c r="K262" s="91"/>
      <c r="L262" s="91"/>
      <c r="M262" s="91"/>
      <c r="N262" s="91"/>
    </row>
    <row r="263" spans="1:14" ht="18">
      <c r="A263" s="91"/>
      <c r="B263" s="91"/>
      <c r="C263" s="91"/>
      <c r="D263" s="91"/>
      <c r="E263" s="91"/>
      <c r="F263" s="91"/>
      <c r="G263" s="91"/>
      <c r="H263" s="91"/>
      <c r="I263" s="91"/>
      <c r="J263" s="91"/>
      <c r="K263" s="91"/>
      <c r="L263" s="91"/>
      <c r="M263" s="91"/>
      <c r="N263" s="91"/>
    </row>
  </sheetData>
  <sheetProtection password="87C9" sheet="1" objects="1" scenarios="1"/>
  <protectedRanges>
    <protectedRange sqref="H6:I6" name="Range3"/>
    <protectedRange sqref="K2" name="Range1"/>
    <protectedRange sqref="N4:O4" name="Range2"/>
  </protectedRanges>
  <mergeCells count="13">
    <mergeCell ref="M3:P3"/>
    <mergeCell ref="N4:O4"/>
    <mergeCell ref="A7:K7"/>
    <mergeCell ref="B5:G5"/>
    <mergeCell ref="J6:K6"/>
    <mergeCell ref="H5:K5"/>
    <mergeCell ref="C6:G6"/>
    <mergeCell ref="H6:I6"/>
    <mergeCell ref="H9:K9"/>
    <mergeCell ref="H10:K10"/>
    <mergeCell ref="H11:K11"/>
    <mergeCell ref="A3:K3"/>
    <mergeCell ref="A1:K1"/>
  </mergeCells>
  <pageMargins left="0.25" right="0.25" top="0.75" bottom="0.75" header="0.3" footer="0.3"/>
  <pageSetup paperSize="9" scale="86" orientation="portrait" blackAndWhite="1" verticalDpi="0" r:id="rId1"/>
  <drawing r:id="rId2"/>
</worksheet>
</file>

<file path=xl/worksheets/sheet120.xml><?xml version="1.0" encoding="utf-8"?>
<worksheet xmlns="http://schemas.openxmlformats.org/spreadsheetml/2006/main" xmlns:r="http://schemas.openxmlformats.org/officeDocument/2006/relationships">
  <sheetPr codeName="Sheet120">
    <pageSetUpPr fitToPage="1"/>
  </sheetPr>
  <dimension ref="A1:B22"/>
  <sheetViews>
    <sheetView showGridLines="0" workbookViewId="0">
      <selection activeCell="B4" sqref="B4"/>
    </sheetView>
  </sheetViews>
  <sheetFormatPr defaultRowHeight="14.4"/>
  <cols>
    <col min="1" max="1" width="6.88671875" customWidth="1"/>
    <col min="2" max="2" width="155.5546875" customWidth="1"/>
  </cols>
  <sheetData>
    <row r="1" spans="1:2" ht="25.8">
      <c r="A1" s="2688" t="s">
        <v>2912</v>
      </c>
      <c r="B1" s="2688"/>
    </row>
    <row r="2" spans="1:2" ht="63">
      <c r="A2" s="1203">
        <f>IF(B2="","",1)</f>
        <v>1</v>
      </c>
      <c r="B2" s="1204" t="s">
        <v>2913</v>
      </c>
    </row>
    <row r="3" spans="1:2" ht="21">
      <c r="A3" s="1203">
        <f>IF(B3="","",A2+1)</f>
        <v>2</v>
      </c>
      <c r="B3" s="1205" t="s">
        <v>2914</v>
      </c>
    </row>
    <row r="4" spans="1:2" ht="42">
      <c r="A4" s="1203">
        <f t="shared" ref="A4:A22" si="0">IF(B4="","",A3+1)</f>
        <v>3</v>
      </c>
      <c r="B4" s="1204" t="s">
        <v>2915</v>
      </c>
    </row>
    <row r="5" spans="1:2" ht="21">
      <c r="A5" s="1203">
        <f t="shared" si="0"/>
        <v>4</v>
      </c>
      <c r="B5" s="1204" t="s">
        <v>2916</v>
      </c>
    </row>
    <row r="6" spans="1:2" ht="21">
      <c r="A6" s="1203">
        <f t="shared" si="0"/>
        <v>5</v>
      </c>
      <c r="B6" s="1204" t="s">
        <v>2917</v>
      </c>
    </row>
    <row r="7" spans="1:2" ht="42">
      <c r="A7" s="1203">
        <f t="shared" si="0"/>
        <v>6</v>
      </c>
      <c r="B7" s="1204" t="s">
        <v>2918</v>
      </c>
    </row>
    <row r="8" spans="1:2" ht="42">
      <c r="A8" s="1203">
        <f t="shared" si="0"/>
        <v>7</v>
      </c>
      <c r="B8" s="1204" t="s">
        <v>2919</v>
      </c>
    </row>
    <row r="9" spans="1:2" ht="42">
      <c r="A9" s="1203">
        <f t="shared" si="0"/>
        <v>8</v>
      </c>
      <c r="B9" s="1204" t="s">
        <v>2920</v>
      </c>
    </row>
    <row r="10" spans="1:2" ht="21">
      <c r="A10" s="1203">
        <f t="shared" si="0"/>
        <v>9</v>
      </c>
      <c r="B10" s="1204" t="s">
        <v>2921</v>
      </c>
    </row>
    <row r="11" spans="1:2" ht="21">
      <c r="A11" s="1203" t="str">
        <f t="shared" si="0"/>
        <v/>
      </c>
      <c r="B11" s="1204"/>
    </row>
    <row r="12" spans="1:2" ht="21">
      <c r="A12" s="1203" t="str">
        <f t="shared" si="0"/>
        <v/>
      </c>
      <c r="B12" s="1204"/>
    </row>
    <row r="13" spans="1:2" ht="21">
      <c r="A13" s="1203" t="str">
        <f t="shared" si="0"/>
        <v/>
      </c>
      <c r="B13" s="1204"/>
    </row>
    <row r="14" spans="1:2" ht="21">
      <c r="A14" s="1203" t="str">
        <f t="shared" si="0"/>
        <v/>
      </c>
      <c r="B14" s="1204"/>
    </row>
    <row r="15" spans="1:2" ht="21">
      <c r="A15" s="1203" t="str">
        <f t="shared" si="0"/>
        <v/>
      </c>
      <c r="B15" s="1204"/>
    </row>
    <row r="16" spans="1:2" ht="21">
      <c r="A16" s="1203" t="str">
        <f t="shared" si="0"/>
        <v/>
      </c>
      <c r="B16" s="1204"/>
    </row>
    <row r="17" spans="1:2" ht="21">
      <c r="A17" s="1203" t="str">
        <f t="shared" si="0"/>
        <v/>
      </c>
      <c r="B17" s="1204"/>
    </row>
    <row r="18" spans="1:2" ht="21">
      <c r="A18" s="1203" t="str">
        <f t="shared" si="0"/>
        <v/>
      </c>
      <c r="B18" s="1204"/>
    </row>
    <row r="19" spans="1:2" ht="21">
      <c r="A19" s="1203" t="str">
        <f t="shared" si="0"/>
        <v/>
      </c>
      <c r="B19" s="1204"/>
    </row>
    <row r="20" spans="1:2" ht="21">
      <c r="A20" s="1203" t="str">
        <f t="shared" si="0"/>
        <v/>
      </c>
      <c r="B20" s="1204"/>
    </row>
    <row r="21" spans="1:2" ht="21">
      <c r="A21" s="1203" t="str">
        <f t="shared" si="0"/>
        <v/>
      </c>
      <c r="B21" s="1204"/>
    </row>
    <row r="22" spans="1:2" ht="21">
      <c r="A22" s="1203" t="str">
        <f t="shared" si="0"/>
        <v/>
      </c>
      <c r="B22" s="1204"/>
    </row>
  </sheetData>
  <sheetProtection password="87C9" sheet="1" objects="1" scenarios="1" selectLockedCells="1"/>
  <mergeCells count="1">
    <mergeCell ref="A1:B1"/>
  </mergeCells>
  <pageMargins left="0.17" right="0.22" top="0.42" bottom="0.75" header="0.3" footer="0.3"/>
  <pageSetup paperSize="9" scale="61" orientation="portrait" blackAndWhite="1" verticalDpi="0" r:id="rId1"/>
  <drawing r:id="rId2"/>
</worksheet>
</file>

<file path=xl/worksheets/sheet121.xml><?xml version="1.0" encoding="utf-8"?>
<worksheet xmlns="http://schemas.openxmlformats.org/spreadsheetml/2006/main" xmlns:r="http://schemas.openxmlformats.org/officeDocument/2006/relationships">
  <sheetPr codeName="Sheet121">
    <pageSetUpPr fitToPage="1"/>
  </sheetPr>
  <dimension ref="A1:B30"/>
  <sheetViews>
    <sheetView showGridLines="0" workbookViewId="0">
      <selection activeCell="B2" sqref="B2"/>
    </sheetView>
  </sheetViews>
  <sheetFormatPr defaultRowHeight="14.4"/>
  <cols>
    <col min="2" max="2" width="155.44140625" customWidth="1"/>
  </cols>
  <sheetData>
    <row r="1" spans="1:2" ht="25.8">
      <c r="A1" s="2688" t="s">
        <v>2922</v>
      </c>
      <c r="B1" s="2688"/>
    </row>
    <row r="2" spans="1:2" ht="42">
      <c r="A2" s="1203">
        <f>IF(B2="","",1)</f>
        <v>1</v>
      </c>
      <c r="B2" s="1204" t="s">
        <v>2923</v>
      </c>
    </row>
    <row r="3" spans="1:2" ht="42">
      <c r="A3" s="1203">
        <f>IF(B3="","",A2+1)</f>
        <v>2</v>
      </c>
      <c r="B3" s="1204" t="s">
        <v>2924</v>
      </c>
    </row>
    <row r="4" spans="1:2" ht="21">
      <c r="A4" s="1203">
        <f t="shared" ref="A4:A30" si="0">IF(B4="","",A3+1)</f>
        <v>3</v>
      </c>
      <c r="B4" s="1204" t="s">
        <v>2925</v>
      </c>
    </row>
    <row r="5" spans="1:2" ht="63">
      <c r="A5" s="1203">
        <f t="shared" si="0"/>
        <v>4</v>
      </c>
      <c r="B5" s="1204" t="s">
        <v>2926</v>
      </c>
    </row>
    <row r="6" spans="1:2" ht="42">
      <c r="A6" s="1203">
        <f t="shared" si="0"/>
        <v>5</v>
      </c>
      <c r="B6" s="1204" t="s">
        <v>2927</v>
      </c>
    </row>
    <row r="7" spans="1:2" ht="42">
      <c r="A7" s="1203">
        <f t="shared" si="0"/>
        <v>6</v>
      </c>
      <c r="B7" s="1204" t="s">
        <v>2928</v>
      </c>
    </row>
    <row r="8" spans="1:2" ht="21">
      <c r="A8" s="1203">
        <f t="shared" si="0"/>
        <v>7</v>
      </c>
      <c r="B8" s="1204" t="s">
        <v>2929</v>
      </c>
    </row>
    <row r="9" spans="1:2" ht="42">
      <c r="A9" s="1203">
        <f t="shared" si="0"/>
        <v>8</v>
      </c>
      <c r="B9" s="1204" t="s">
        <v>2930</v>
      </c>
    </row>
    <row r="10" spans="1:2" ht="63">
      <c r="A10" s="1203">
        <f t="shared" si="0"/>
        <v>9</v>
      </c>
      <c r="B10" s="1204" t="s">
        <v>2931</v>
      </c>
    </row>
    <row r="11" spans="1:2" ht="21">
      <c r="A11" s="1203">
        <f t="shared" si="0"/>
        <v>10</v>
      </c>
      <c r="B11" s="1204" t="s">
        <v>2932</v>
      </c>
    </row>
    <row r="12" spans="1:2" ht="42">
      <c r="A12" s="1203">
        <f t="shared" si="0"/>
        <v>11</v>
      </c>
      <c r="B12" s="1204" t="s">
        <v>2933</v>
      </c>
    </row>
    <row r="13" spans="1:2" ht="42">
      <c r="A13" s="1203">
        <f t="shared" si="0"/>
        <v>12</v>
      </c>
      <c r="B13" s="1204" t="s">
        <v>2934</v>
      </c>
    </row>
    <row r="14" spans="1:2" ht="21">
      <c r="A14" s="1203">
        <f t="shared" si="0"/>
        <v>13</v>
      </c>
      <c r="B14" s="1204" t="s">
        <v>2935</v>
      </c>
    </row>
    <row r="15" spans="1:2" ht="42">
      <c r="A15" s="1203">
        <f t="shared" si="0"/>
        <v>14</v>
      </c>
      <c r="B15" s="1204" t="s">
        <v>3310</v>
      </c>
    </row>
    <row r="16" spans="1:2" ht="21">
      <c r="A16" s="1203">
        <f t="shared" si="0"/>
        <v>15</v>
      </c>
      <c r="B16" s="1206" t="s">
        <v>2936</v>
      </c>
    </row>
    <row r="17" spans="1:2" ht="21">
      <c r="A17" s="1203">
        <f t="shared" si="0"/>
        <v>16</v>
      </c>
      <c r="B17" s="1204" t="s">
        <v>2937</v>
      </c>
    </row>
    <row r="18" spans="1:2" ht="21">
      <c r="A18" s="1203">
        <f t="shared" si="0"/>
        <v>17</v>
      </c>
      <c r="B18" s="1204" t="s">
        <v>2938</v>
      </c>
    </row>
    <row r="19" spans="1:2" ht="21">
      <c r="A19" s="1203">
        <f t="shared" si="0"/>
        <v>18</v>
      </c>
      <c r="B19" s="1204" t="s">
        <v>2939</v>
      </c>
    </row>
    <row r="20" spans="1:2" ht="63">
      <c r="A20" s="1203">
        <f t="shared" si="0"/>
        <v>19</v>
      </c>
      <c r="B20" s="1204" t="s">
        <v>3307</v>
      </c>
    </row>
    <row r="21" spans="1:2" ht="21">
      <c r="A21" s="1203">
        <f t="shared" si="0"/>
        <v>20</v>
      </c>
      <c r="B21" s="1204" t="s">
        <v>2940</v>
      </c>
    </row>
    <row r="22" spans="1:2" ht="42">
      <c r="A22" s="1203">
        <f t="shared" si="0"/>
        <v>21</v>
      </c>
      <c r="B22" s="1204" t="s">
        <v>3309</v>
      </c>
    </row>
    <row r="23" spans="1:2" ht="21">
      <c r="A23" s="1203">
        <f t="shared" si="0"/>
        <v>22</v>
      </c>
      <c r="B23" s="1204" t="s">
        <v>3308</v>
      </c>
    </row>
    <row r="24" spans="1:2" ht="42">
      <c r="A24" s="1203">
        <f t="shared" si="0"/>
        <v>23</v>
      </c>
      <c r="B24" s="1204" t="s">
        <v>2941</v>
      </c>
    </row>
    <row r="25" spans="1:2" ht="21">
      <c r="A25" s="1203" t="str">
        <f t="shared" si="0"/>
        <v/>
      </c>
      <c r="B25" s="1204"/>
    </row>
    <row r="26" spans="1:2" ht="21">
      <c r="A26" s="1203" t="str">
        <f t="shared" si="0"/>
        <v/>
      </c>
      <c r="B26" s="1204"/>
    </row>
    <row r="27" spans="1:2" ht="21">
      <c r="A27" s="1203" t="str">
        <f t="shared" si="0"/>
        <v/>
      </c>
      <c r="B27" s="1204"/>
    </row>
    <row r="28" spans="1:2" ht="21">
      <c r="A28" s="1203" t="str">
        <f t="shared" si="0"/>
        <v/>
      </c>
      <c r="B28" s="1204"/>
    </row>
    <row r="29" spans="1:2" ht="21">
      <c r="A29" s="1203" t="str">
        <f t="shared" si="0"/>
        <v/>
      </c>
      <c r="B29" s="1204"/>
    </row>
    <row r="30" spans="1:2" ht="21">
      <c r="A30" s="1203" t="str">
        <f t="shared" si="0"/>
        <v/>
      </c>
      <c r="B30" s="1204"/>
    </row>
  </sheetData>
  <sheetProtection password="87C9" sheet="1" objects="1" scenarios="1" selectLockedCells="1"/>
  <mergeCells count="1">
    <mergeCell ref="A1:B1"/>
  </mergeCells>
  <pageMargins left="0.25" right="0.25" top="0.47" bottom="0.75" header="0.3" footer="0.3"/>
  <pageSetup paperSize="9" scale="60" orientation="portrait" blackAndWhite="1" verticalDpi="0" r:id="rId1"/>
  <drawing r:id="rId2"/>
</worksheet>
</file>

<file path=xl/worksheets/sheet122.xml><?xml version="1.0" encoding="utf-8"?>
<worksheet xmlns="http://schemas.openxmlformats.org/spreadsheetml/2006/main" xmlns:r="http://schemas.openxmlformats.org/officeDocument/2006/relationships">
  <sheetPr codeName="Sheet122"/>
  <dimension ref="A1:C36"/>
  <sheetViews>
    <sheetView showGridLines="0" showRowColHeaders="0" workbookViewId="0">
      <selection activeCell="B10" sqref="B10"/>
    </sheetView>
  </sheetViews>
  <sheetFormatPr defaultRowHeight="14.4"/>
  <cols>
    <col min="2" max="2" width="135.88671875" customWidth="1"/>
    <col min="3" max="3" width="35.109375" customWidth="1"/>
  </cols>
  <sheetData>
    <row r="1" spans="1:3" ht="45" customHeight="1" thickBot="1">
      <c r="A1" s="1847" t="s">
        <v>2880</v>
      </c>
      <c r="B1" s="1847"/>
      <c r="C1" s="1847"/>
    </row>
    <row r="2" spans="1:3" ht="39.75" customHeight="1" thickBot="1">
      <c r="A2" s="1848" t="s">
        <v>878</v>
      </c>
      <c r="B2" s="1848"/>
      <c r="C2" s="1848"/>
    </row>
    <row r="3" spans="1:3" ht="31.5" customHeight="1" thickBot="1">
      <c r="A3" s="1155" t="s">
        <v>335</v>
      </c>
      <c r="B3" s="1155" t="s">
        <v>879</v>
      </c>
      <c r="C3" s="1155" t="s">
        <v>1527</v>
      </c>
    </row>
    <row r="4" spans="1:3" ht="30.75" customHeight="1" thickBot="1">
      <c r="A4" s="1156">
        <f>IF(B4="","",1)</f>
        <v>1</v>
      </c>
      <c r="B4" s="1157" t="s">
        <v>2878</v>
      </c>
      <c r="C4" s="1158"/>
    </row>
    <row r="5" spans="1:3" ht="31.8" thickBot="1">
      <c r="A5" s="1156">
        <v>2</v>
      </c>
      <c r="B5" s="1157" t="s">
        <v>2881</v>
      </c>
      <c r="C5" s="1158"/>
    </row>
    <row r="6" spans="1:3" ht="31.8" thickBot="1">
      <c r="A6" s="1156">
        <f t="shared" ref="A6:A36" si="0">IF(B6="","",A5+1)</f>
        <v>3</v>
      </c>
      <c r="B6" s="1157" t="s">
        <v>2882</v>
      </c>
      <c r="C6" s="1158"/>
    </row>
    <row r="7" spans="1:3" ht="31.8" thickBot="1">
      <c r="A7" s="1156">
        <f t="shared" si="0"/>
        <v>4</v>
      </c>
      <c r="B7" s="1157" t="s">
        <v>2883</v>
      </c>
      <c r="C7" s="1158"/>
    </row>
    <row r="8" spans="1:3" ht="31.8" thickBot="1">
      <c r="A8" s="1156">
        <f t="shared" si="0"/>
        <v>5</v>
      </c>
      <c r="B8" s="1157" t="s">
        <v>3109</v>
      </c>
      <c r="C8" s="1158"/>
    </row>
    <row r="9" spans="1:3" ht="31.8" thickBot="1">
      <c r="A9" s="1156">
        <f t="shared" si="0"/>
        <v>6</v>
      </c>
      <c r="B9" s="1157" t="s">
        <v>2884</v>
      </c>
      <c r="C9" s="1158"/>
    </row>
    <row r="10" spans="1:3" ht="31.8" thickBot="1">
      <c r="A10" s="1156">
        <f t="shared" si="0"/>
        <v>7</v>
      </c>
      <c r="B10" s="1159" t="s">
        <v>3785</v>
      </c>
      <c r="C10" s="1158"/>
    </row>
    <row r="11" spans="1:3" ht="31.8" thickBot="1">
      <c r="A11" s="1156">
        <f t="shared" si="0"/>
        <v>8</v>
      </c>
      <c r="B11" s="1157" t="s">
        <v>2895</v>
      </c>
      <c r="C11" s="1158"/>
    </row>
    <row r="12" spans="1:3" ht="31.8" thickBot="1">
      <c r="A12" s="1156">
        <f t="shared" si="0"/>
        <v>9</v>
      </c>
      <c r="B12" s="1157" t="s">
        <v>2896</v>
      </c>
      <c r="C12" s="1158"/>
    </row>
    <row r="13" spans="1:3" ht="31.8" thickBot="1">
      <c r="A13" s="1156">
        <f t="shared" si="0"/>
        <v>10</v>
      </c>
      <c r="B13" s="1157" t="s">
        <v>2897</v>
      </c>
      <c r="C13" s="1158"/>
    </row>
    <row r="14" spans="1:3" ht="31.8" thickBot="1">
      <c r="A14" s="1156">
        <f t="shared" si="0"/>
        <v>11</v>
      </c>
      <c r="B14" s="1157" t="s">
        <v>2898</v>
      </c>
      <c r="C14" s="1158"/>
    </row>
    <row r="15" spans="1:3" ht="31.8" thickBot="1">
      <c r="A15" s="1156">
        <f t="shared" si="0"/>
        <v>12</v>
      </c>
      <c r="B15" s="1157" t="s">
        <v>2894</v>
      </c>
      <c r="C15" s="1158"/>
    </row>
    <row r="16" spans="1:3" ht="31.8" thickBot="1">
      <c r="A16" s="1156">
        <f t="shared" si="0"/>
        <v>13</v>
      </c>
      <c r="B16" s="1157" t="s">
        <v>2885</v>
      </c>
      <c r="C16" s="1158"/>
    </row>
    <row r="17" spans="1:3" ht="31.8" thickBot="1">
      <c r="A17" s="1156">
        <f t="shared" si="0"/>
        <v>14</v>
      </c>
      <c r="B17" s="1157" t="s">
        <v>2886</v>
      </c>
      <c r="C17" s="1158"/>
    </row>
    <row r="18" spans="1:3" ht="31.8" thickBot="1">
      <c r="A18" s="1156">
        <f t="shared" si="0"/>
        <v>15</v>
      </c>
      <c r="B18" s="1157" t="s">
        <v>2887</v>
      </c>
      <c r="C18" s="1158"/>
    </row>
    <row r="19" spans="1:3" ht="31.8" thickBot="1">
      <c r="A19" s="1156">
        <f t="shared" si="0"/>
        <v>16</v>
      </c>
      <c r="B19" s="1157" t="s">
        <v>2888</v>
      </c>
      <c r="C19" s="1158"/>
    </row>
    <row r="20" spans="1:3" ht="31.8" thickBot="1">
      <c r="A20" s="1156">
        <f t="shared" si="0"/>
        <v>17</v>
      </c>
      <c r="B20" s="1157" t="s">
        <v>2889</v>
      </c>
      <c r="C20" s="1158"/>
    </row>
    <row r="21" spans="1:3" ht="31.8" thickBot="1">
      <c r="A21" s="1156">
        <f t="shared" si="0"/>
        <v>18</v>
      </c>
      <c r="B21" s="1157" t="s">
        <v>2890</v>
      </c>
      <c r="C21" s="1158"/>
    </row>
    <row r="22" spans="1:3" ht="31.8" thickBot="1">
      <c r="A22" s="1156">
        <f t="shared" si="0"/>
        <v>19</v>
      </c>
      <c r="B22" s="1160" t="s">
        <v>2891</v>
      </c>
      <c r="C22" s="1158"/>
    </row>
    <row r="23" spans="1:3" ht="31.8" thickBot="1">
      <c r="A23" s="1156">
        <f t="shared" si="0"/>
        <v>20</v>
      </c>
      <c r="B23" s="1161" t="s">
        <v>2892</v>
      </c>
      <c r="C23" s="1158"/>
    </row>
    <row r="24" spans="1:3" ht="31.8" thickBot="1">
      <c r="A24" s="1156">
        <f t="shared" si="0"/>
        <v>21</v>
      </c>
      <c r="B24" s="1161" t="s">
        <v>2893</v>
      </c>
      <c r="C24" s="1158"/>
    </row>
    <row r="25" spans="1:3" ht="31.8" thickBot="1">
      <c r="A25" s="1156">
        <f t="shared" si="0"/>
        <v>22</v>
      </c>
      <c r="B25" s="1162" t="s">
        <v>3622</v>
      </c>
      <c r="C25" s="1158"/>
    </row>
    <row r="26" spans="1:3" ht="31.8" thickBot="1">
      <c r="A26" s="1156">
        <f t="shared" si="0"/>
        <v>23</v>
      </c>
      <c r="B26" s="1157" t="s">
        <v>2899</v>
      </c>
      <c r="C26" s="1158"/>
    </row>
    <row r="27" spans="1:3" ht="31.8" thickBot="1">
      <c r="A27" s="1156">
        <f t="shared" si="0"/>
        <v>24</v>
      </c>
      <c r="B27" s="1157" t="s">
        <v>2900</v>
      </c>
      <c r="C27" s="1158"/>
    </row>
    <row r="28" spans="1:3" ht="31.8" thickBot="1">
      <c r="A28" s="1156">
        <f t="shared" si="0"/>
        <v>25</v>
      </c>
      <c r="B28" s="1157" t="s">
        <v>3110</v>
      </c>
      <c r="C28" s="1158"/>
    </row>
    <row r="29" spans="1:3" ht="31.8" thickBot="1">
      <c r="A29" s="1156">
        <f t="shared" si="0"/>
        <v>26</v>
      </c>
      <c r="B29" s="1157" t="s">
        <v>3404</v>
      </c>
      <c r="C29" s="1158"/>
    </row>
    <row r="30" spans="1:3" ht="31.8" thickBot="1">
      <c r="A30" s="1156">
        <f t="shared" si="0"/>
        <v>27</v>
      </c>
      <c r="B30" s="1165" t="s">
        <v>3420</v>
      </c>
      <c r="C30" s="1158"/>
    </row>
    <row r="31" spans="1:3" ht="31.8" thickBot="1">
      <c r="A31" s="1156">
        <f t="shared" si="0"/>
        <v>28</v>
      </c>
      <c r="B31" s="1165" t="s">
        <v>3405</v>
      </c>
      <c r="C31" s="1158"/>
    </row>
    <row r="32" spans="1:3" ht="31.8" thickBot="1">
      <c r="A32" s="1156">
        <f t="shared" si="0"/>
        <v>29</v>
      </c>
      <c r="B32" s="1165" t="s">
        <v>3406</v>
      </c>
      <c r="C32" s="1158"/>
    </row>
    <row r="33" spans="1:3" ht="31.8" thickBot="1">
      <c r="A33" s="1156">
        <f t="shared" si="0"/>
        <v>30</v>
      </c>
      <c r="B33" s="1165" t="s">
        <v>3421</v>
      </c>
      <c r="C33" s="1158"/>
    </row>
    <row r="34" spans="1:3" ht="31.8" thickBot="1">
      <c r="A34" s="1156">
        <f t="shared" si="0"/>
        <v>31</v>
      </c>
      <c r="B34" s="1165" t="s">
        <v>3407</v>
      </c>
      <c r="C34" s="1158"/>
    </row>
    <row r="35" spans="1:3" ht="31.8" thickBot="1">
      <c r="A35" s="1156">
        <f t="shared" si="0"/>
        <v>32</v>
      </c>
      <c r="B35" s="1165" t="s">
        <v>3642</v>
      </c>
      <c r="C35" s="1158"/>
    </row>
    <row r="36" spans="1:3" ht="31.8" thickBot="1">
      <c r="A36" s="1156">
        <f t="shared" si="0"/>
        <v>33</v>
      </c>
      <c r="B36" s="1165" t="s">
        <v>3422</v>
      </c>
      <c r="C36" s="1158"/>
    </row>
  </sheetData>
  <sheetProtection password="87C9" sheet="1" objects="1" scenarios="1" selectLockedCells="1"/>
  <mergeCells count="2">
    <mergeCell ref="A1:C1"/>
    <mergeCell ref="A2:C2"/>
  </mergeCells>
  <pageMargins left="0.7" right="0.7" top="0.75" bottom="0.75" header="0.3" footer="0.3"/>
  <drawing r:id="rId1"/>
</worksheet>
</file>

<file path=xl/worksheets/sheet123.xml><?xml version="1.0" encoding="utf-8"?>
<worksheet xmlns="http://schemas.openxmlformats.org/spreadsheetml/2006/main" xmlns:r="http://schemas.openxmlformats.org/officeDocument/2006/relationships">
  <sheetPr codeName="Sheet123">
    <pageSetUpPr fitToPage="1"/>
  </sheetPr>
  <dimension ref="A1:F42"/>
  <sheetViews>
    <sheetView showGridLines="0" workbookViewId="0">
      <selection activeCell="J15" sqref="J15"/>
    </sheetView>
  </sheetViews>
  <sheetFormatPr defaultRowHeight="14.4"/>
  <cols>
    <col min="1" max="1" width="16.109375" customWidth="1"/>
    <col min="2" max="2" width="17.88671875" customWidth="1"/>
    <col min="3" max="3" width="19.33203125" customWidth="1"/>
    <col min="4" max="4" width="20.44140625" customWidth="1"/>
    <col min="5" max="5" width="21.33203125" customWidth="1"/>
    <col min="6" max="6" width="21" customWidth="1"/>
  </cols>
  <sheetData>
    <row r="1" spans="1:6" ht="34.5" customHeight="1" thickBot="1">
      <c r="A1" s="2705" t="s">
        <v>2942</v>
      </c>
      <c r="B1" s="2706"/>
      <c r="C1" s="2706"/>
      <c r="D1" s="2706"/>
      <c r="E1" s="2706"/>
      <c r="F1" s="2707"/>
    </row>
    <row r="2" spans="1:6" ht="21.6" thickBot="1">
      <c r="A2" s="2693" t="s">
        <v>2943</v>
      </c>
      <c r="B2" s="2693"/>
      <c r="C2" s="2693"/>
      <c r="D2" s="2693"/>
      <c r="E2" s="2693"/>
      <c r="F2" s="2693"/>
    </row>
    <row r="3" spans="1:6" ht="21.6" thickBot="1">
      <c r="A3" s="2708" t="s">
        <v>2944</v>
      </c>
      <c r="B3" s="1833"/>
      <c r="C3" s="1207" t="s">
        <v>2945</v>
      </c>
      <c r="D3" s="1208" t="s">
        <v>1097</v>
      </c>
      <c r="E3" s="2692" t="s">
        <v>2946</v>
      </c>
      <c r="F3" s="2692"/>
    </row>
    <row r="4" spans="1:6" ht="18.600000000000001" thickBot="1">
      <c r="A4" s="2709" t="s">
        <v>2947</v>
      </c>
      <c r="B4" s="2710"/>
      <c r="C4" s="1209" t="s">
        <v>2948</v>
      </c>
      <c r="D4" s="1210">
        <v>27854</v>
      </c>
      <c r="E4" s="2686" t="s">
        <v>2949</v>
      </c>
      <c r="F4" s="2686"/>
    </row>
    <row r="5" spans="1:6" ht="21.6" thickBot="1">
      <c r="A5" s="2692" t="s">
        <v>2950</v>
      </c>
      <c r="B5" s="2692"/>
      <c r="C5" s="1211" t="s">
        <v>2951</v>
      </c>
      <c r="D5" s="2692" t="s">
        <v>2952</v>
      </c>
      <c r="E5" s="2692"/>
      <c r="F5" s="1210">
        <v>35915</v>
      </c>
    </row>
    <row r="6" spans="1:6" ht="21.6" thickBot="1">
      <c r="A6" s="2692" t="s">
        <v>2953</v>
      </c>
      <c r="B6" s="2692"/>
      <c r="C6" s="1211" t="s">
        <v>2954</v>
      </c>
      <c r="D6" s="2692" t="s">
        <v>2955</v>
      </c>
      <c r="E6" s="2692"/>
      <c r="F6" s="1211" t="s">
        <v>2956</v>
      </c>
    </row>
    <row r="7" spans="1:6" ht="21.6" thickBot="1">
      <c r="A7" s="1208" t="s">
        <v>2957</v>
      </c>
      <c r="B7" s="1209" t="s">
        <v>785</v>
      </c>
      <c r="C7" s="1207" t="s">
        <v>2958</v>
      </c>
      <c r="D7" s="1212" t="s">
        <v>2959</v>
      </c>
      <c r="E7" s="1208" t="s">
        <v>2960</v>
      </c>
      <c r="F7" s="1213">
        <v>892812631817</v>
      </c>
    </row>
    <row r="8" spans="1:6" ht="21.6" thickBot="1">
      <c r="A8" s="2693" t="s">
        <v>2961</v>
      </c>
      <c r="B8" s="2693"/>
      <c r="C8" s="2693"/>
      <c r="D8" s="2693"/>
      <c r="E8" s="2693"/>
      <c r="F8" s="2693"/>
    </row>
    <row r="9" spans="1:6" ht="21.6" thickBot="1">
      <c r="A9" s="2704" t="s">
        <v>2962</v>
      </c>
      <c r="B9" s="2704"/>
      <c r="C9" s="2704"/>
      <c r="D9" s="2704"/>
      <c r="E9" s="2704"/>
      <c r="F9" s="2704"/>
    </row>
    <row r="10" spans="1:6" ht="18.600000000000001" thickBot="1">
      <c r="A10" s="2690" t="s">
        <v>2963</v>
      </c>
      <c r="B10" s="2690"/>
      <c r="C10" s="2690"/>
      <c r="D10" s="2690"/>
      <c r="E10" s="2690"/>
      <c r="F10" s="2690"/>
    </row>
    <row r="11" spans="1:6" ht="21.6" thickBot="1">
      <c r="A11" s="1208" t="s">
        <v>2964</v>
      </c>
      <c r="B11" s="1207" t="s">
        <v>2965</v>
      </c>
      <c r="C11" s="2692" t="s">
        <v>203</v>
      </c>
      <c r="D11" s="2692"/>
      <c r="E11" s="2692" t="s">
        <v>2145</v>
      </c>
      <c r="F11" s="2692"/>
    </row>
    <row r="12" spans="1:6" ht="18.600000000000001" thickBot="1">
      <c r="A12" s="1137">
        <v>304504</v>
      </c>
      <c r="B12" s="1209" t="s">
        <v>2966</v>
      </c>
      <c r="C12" s="2690" t="s">
        <v>2967</v>
      </c>
      <c r="D12" s="2690"/>
      <c r="E12" s="2690" t="s">
        <v>2968</v>
      </c>
      <c r="F12" s="2690"/>
    </row>
    <row r="13" spans="1:6" ht="21.6" thickBot="1">
      <c r="A13" s="2695" t="s">
        <v>2969</v>
      </c>
      <c r="B13" s="2695"/>
      <c r="C13" s="2695" t="s">
        <v>2970</v>
      </c>
      <c r="D13" s="2695"/>
      <c r="E13" s="2695"/>
      <c r="F13" s="2695"/>
    </row>
    <row r="14" spans="1:6" ht="18.600000000000001" thickBot="1">
      <c r="A14" s="2702">
        <v>9829303549</v>
      </c>
      <c r="B14" s="2702"/>
      <c r="C14" s="2703" t="s">
        <v>856</v>
      </c>
      <c r="D14" s="2703"/>
      <c r="E14" s="2703"/>
      <c r="F14" s="2703"/>
    </row>
    <row r="15" spans="1:6" ht="21.6" thickBot="1">
      <c r="A15" s="2693" t="s">
        <v>2971</v>
      </c>
      <c r="B15" s="2693"/>
      <c r="C15" s="2693"/>
      <c r="D15" s="2693"/>
      <c r="E15" s="2693"/>
      <c r="F15" s="2693"/>
    </row>
    <row r="16" spans="1:6" ht="21.6" thickBot="1">
      <c r="A16" s="1207" t="s">
        <v>2972</v>
      </c>
      <c r="B16" s="1214" t="s">
        <v>2967</v>
      </c>
      <c r="C16" s="1207" t="s">
        <v>2973</v>
      </c>
      <c r="D16" s="1214" t="s">
        <v>2974</v>
      </c>
      <c r="E16" s="1215" t="s">
        <v>2975</v>
      </c>
      <c r="F16" s="1214" t="s">
        <v>2976</v>
      </c>
    </row>
    <row r="17" spans="1:6" ht="21.6" thickBot="1">
      <c r="A17" s="2695" t="s">
        <v>2977</v>
      </c>
      <c r="B17" s="2695"/>
      <c r="C17" s="2690" t="s">
        <v>2978</v>
      </c>
      <c r="D17" s="2690"/>
      <c r="E17" s="2690"/>
      <c r="F17" s="2690"/>
    </row>
    <row r="18" spans="1:6" ht="21.6" thickBot="1">
      <c r="A18" s="2697" t="s">
        <v>2979</v>
      </c>
      <c r="B18" s="2698"/>
      <c r="C18" s="2699" t="s">
        <v>2980</v>
      </c>
      <c r="D18" s="2700"/>
      <c r="E18" s="2700"/>
      <c r="F18" s="2701"/>
    </row>
    <row r="19" spans="1:6" ht="21.6" thickBot="1">
      <c r="A19" s="2695" t="s">
        <v>2981</v>
      </c>
      <c r="B19" s="2695"/>
      <c r="C19" s="1212" t="s">
        <v>2982</v>
      </c>
      <c r="D19" s="1207" t="s">
        <v>2983</v>
      </c>
      <c r="E19" s="2690" t="s">
        <v>2984</v>
      </c>
      <c r="F19" s="2690"/>
    </row>
    <row r="20" spans="1:6" ht="21.6" thickBot="1">
      <c r="A20" s="2692" t="s">
        <v>2985</v>
      </c>
      <c r="B20" s="2692"/>
      <c r="C20" s="1210">
        <v>38455</v>
      </c>
      <c r="D20" s="2696" t="s">
        <v>2986</v>
      </c>
      <c r="E20" s="2696"/>
      <c r="F20" s="1210">
        <v>39632</v>
      </c>
    </row>
    <row r="21" spans="1:6" ht="21.6" thickBot="1">
      <c r="A21" s="1208" t="s">
        <v>2987</v>
      </c>
      <c r="B21" s="1137" t="s">
        <v>2988</v>
      </c>
      <c r="C21" s="1207" t="s">
        <v>2989</v>
      </c>
      <c r="D21" s="1211" t="s">
        <v>46</v>
      </c>
      <c r="E21" s="1207" t="s">
        <v>2990</v>
      </c>
      <c r="F21" s="1137">
        <v>23700</v>
      </c>
    </row>
    <row r="22" spans="1:6" ht="21.6" thickBot="1">
      <c r="A22" s="2692" t="s">
        <v>2977</v>
      </c>
      <c r="B22" s="2692"/>
      <c r="C22" s="2694" t="s">
        <v>2991</v>
      </c>
      <c r="D22" s="2694"/>
      <c r="E22" s="2694"/>
      <c r="F22" s="2694"/>
    </row>
    <row r="23" spans="1:6" ht="21.6" thickBot="1">
      <c r="A23" s="2692" t="s">
        <v>2992</v>
      </c>
      <c r="B23" s="2692"/>
      <c r="C23" s="1209">
        <v>0</v>
      </c>
      <c r="D23" s="2692" t="s">
        <v>2993</v>
      </c>
      <c r="E23" s="2692"/>
      <c r="F23" s="1209">
        <v>0</v>
      </c>
    </row>
    <row r="24" spans="1:6" ht="21.6" thickBot="1">
      <c r="A24" s="2693" t="s">
        <v>2994</v>
      </c>
      <c r="B24" s="2693"/>
      <c r="C24" s="2693"/>
      <c r="D24" s="2693"/>
      <c r="E24" s="2693"/>
      <c r="F24" s="2693"/>
    </row>
    <row r="25" spans="1:6" ht="21.6" thickBot="1">
      <c r="A25" s="1207" t="s">
        <v>100</v>
      </c>
      <c r="B25" s="1207" t="s">
        <v>674</v>
      </c>
      <c r="C25" s="1207" t="s">
        <v>1097</v>
      </c>
      <c r="D25" s="1207" t="s">
        <v>1096</v>
      </c>
      <c r="E25" s="1207" t="s">
        <v>2995</v>
      </c>
      <c r="F25" s="1216" t="s">
        <v>2996</v>
      </c>
    </row>
    <row r="26" spans="1:6" ht="18.600000000000001" thickBot="1">
      <c r="A26" s="1216">
        <f>IF(B26="","",1)</f>
        <v>1</v>
      </c>
      <c r="B26" s="1217" t="s">
        <v>2997</v>
      </c>
      <c r="C26" s="1218">
        <v>29514</v>
      </c>
      <c r="D26" s="1209" t="s">
        <v>2998</v>
      </c>
      <c r="E26" s="1209" t="s">
        <v>2999</v>
      </c>
      <c r="F26" s="1209">
        <v>0</v>
      </c>
    </row>
    <row r="27" spans="1:6" ht="18.600000000000001" thickBot="1">
      <c r="A27" s="1216">
        <f>IF(B27="","",A26+1)</f>
        <v>2</v>
      </c>
      <c r="B27" s="1217" t="s">
        <v>3000</v>
      </c>
      <c r="C27" s="1218">
        <v>36774</v>
      </c>
      <c r="D27" s="1209" t="s">
        <v>3001</v>
      </c>
      <c r="E27" s="1209" t="s">
        <v>2954</v>
      </c>
      <c r="F27" s="1209">
        <v>0</v>
      </c>
    </row>
    <row r="28" spans="1:6" ht="18.600000000000001" thickBot="1">
      <c r="A28" s="1216">
        <f t="shared" ref="A28:A36" si="0">IF(B28="","",A27+1)</f>
        <v>3</v>
      </c>
      <c r="B28" s="1217" t="s">
        <v>3002</v>
      </c>
      <c r="C28" s="1218">
        <v>37911</v>
      </c>
      <c r="D28" s="1209" t="s">
        <v>3001</v>
      </c>
      <c r="E28" s="1209" t="s">
        <v>2954</v>
      </c>
      <c r="F28" s="1209">
        <v>0</v>
      </c>
    </row>
    <row r="29" spans="1:6" ht="18.600000000000001" thickBot="1">
      <c r="A29" s="1216">
        <f t="shared" si="0"/>
        <v>4</v>
      </c>
      <c r="B29" s="1217" t="s">
        <v>3002</v>
      </c>
      <c r="C29" s="1218">
        <v>37911</v>
      </c>
      <c r="D29" s="1209" t="s">
        <v>3001</v>
      </c>
      <c r="E29" s="1209" t="s">
        <v>2954</v>
      </c>
      <c r="F29" s="1209">
        <v>0</v>
      </c>
    </row>
    <row r="30" spans="1:6" ht="18.600000000000001" thickBot="1">
      <c r="A30" s="1216">
        <f t="shared" si="0"/>
        <v>5</v>
      </c>
      <c r="B30" s="1217" t="s">
        <v>3002</v>
      </c>
      <c r="C30" s="1218">
        <v>37911</v>
      </c>
      <c r="D30" s="1209" t="s">
        <v>3001</v>
      </c>
      <c r="E30" s="1209" t="s">
        <v>2954</v>
      </c>
      <c r="F30" s="1209">
        <v>0</v>
      </c>
    </row>
    <row r="31" spans="1:6" ht="18.600000000000001" thickBot="1">
      <c r="A31" s="1216">
        <f t="shared" si="0"/>
        <v>6</v>
      </c>
      <c r="B31" s="1217" t="s">
        <v>3002</v>
      </c>
      <c r="C31" s="1218">
        <v>37911</v>
      </c>
      <c r="D31" s="1209" t="s">
        <v>3001</v>
      </c>
      <c r="E31" s="1209" t="s">
        <v>2954</v>
      </c>
      <c r="F31" s="1209">
        <v>0</v>
      </c>
    </row>
    <row r="32" spans="1:6" ht="18.600000000000001" thickBot="1">
      <c r="A32" s="1216">
        <f t="shared" si="0"/>
        <v>7</v>
      </c>
      <c r="B32" s="1217" t="s">
        <v>3002</v>
      </c>
      <c r="C32" s="1218">
        <v>37911</v>
      </c>
      <c r="D32" s="1209" t="s">
        <v>3001</v>
      </c>
      <c r="E32" s="1209" t="s">
        <v>2954</v>
      </c>
      <c r="F32" s="1209">
        <v>0</v>
      </c>
    </row>
    <row r="33" spans="1:6" ht="18.600000000000001" thickBot="1">
      <c r="A33" s="1216">
        <f t="shared" si="0"/>
        <v>8</v>
      </c>
      <c r="B33" s="1217" t="s">
        <v>3002</v>
      </c>
      <c r="C33" s="1218">
        <v>37911</v>
      </c>
      <c r="D33" s="1209" t="s">
        <v>3001</v>
      </c>
      <c r="E33" s="1209" t="s">
        <v>2954</v>
      </c>
      <c r="F33" s="1209">
        <v>0</v>
      </c>
    </row>
    <row r="34" spans="1:6" ht="18.600000000000001" thickBot="1">
      <c r="A34" s="1216">
        <f t="shared" si="0"/>
        <v>9</v>
      </c>
      <c r="B34" s="1217" t="s">
        <v>3002</v>
      </c>
      <c r="C34" s="1218">
        <v>37911</v>
      </c>
      <c r="D34" s="1209" t="s">
        <v>3001</v>
      </c>
      <c r="E34" s="1209" t="s">
        <v>2954</v>
      </c>
      <c r="F34" s="1209">
        <v>0</v>
      </c>
    </row>
    <row r="35" spans="1:6" ht="18.600000000000001" thickBot="1">
      <c r="A35" s="1216">
        <f t="shared" si="0"/>
        <v>10</v>
      </c>
      <c r="B35" s="1217" t="s">
        <v>3002</v>
      </c>
      <c r="C35" s="1218">
        <v>37911</v>
      </c>
      <c r="D35" s="1209" t="s">
        <v>3001</v>
      </c>
      <c r="E35" s="1209" t="s">
        <v>2954</v>
      </c>
      <c r="F35" s="1209">
        <v>0</v>
      </c>
    </row>
    <row r="36" spans="1:6" ht="18.600000000000001" thickBot="1">
      <c r="A36" s="1216">
        <f t="shared" si="0"/>
        <v>11</v>
      </c>
      <c r="B36" s="1217" t="s">
        <v>3002</v>
      </c>
      <c r="C36" s="1218">
        <v>37911</v>
      </c>
      <c r="D36" s="1209" t="s">
        <v>3001</v>
      </c>
      <c r="E36" s="1209" t="s">
        <v>2954</v>
      </c>
      <c r="F36" s="1209">
        <v>0</v>
      </c>
    </row>
    <row r="37" spans="1:6" ht="21.6" thickBot="1">
      <c r="A37" s="2693" t="s">
        <v>3003</v>
      </c>
      <c r="B37" s="2693"/>
      <c r="C37" s="2693"/>
      <c r="D37" s="2693"/>
      <c r="E37" s="2693"/>
      <c r="F37" s="2693"/>
    </row>
    <row r="38" spans="1:6" ht="21.6" thickBot="1">
      <c r="A38" s="1208" t="s">
        <v>3004</v>
      </c>
      <c r="B38" s="2690" t="s">
        <v>3005</v>
      </c>
      <c r="C38" s="2690"/>
      <c r="D38" s="1208" t="s">
        <v>3006</v>
      </c>
      <c r="E38" s="2694" t="s">
        <v>3007</v>
      </c>
      <c r="F38" s="2694"/>
    </row>
    <row r="39" spans="1:6" ht="21.6" thickBot="1">
      <c r="A39" s="1208" t="s">
        <v>3008</v>
      </c>
      <c r="B39" s="2689">
        <v>51077382340</v>
      </c>
      <c r="C39" s="2689"/>
      <c r="D39" s="1208" t="s">
        <v>3009</v>
      </c>
      <c r="E39" s="2690" t="s">
        <v>1454</v>
      </c>
      <c r="F39" s="2690"/>
    </row>
    <row r="40" spans="1:6" ht="21">
      <c r="A40" s="1219"/>
      <c r="B40" s="1219"/>
      <c r="C40" s="1219"/>
      <c r="D40" s="1219"/>
      <c r="E40" s="1219"/>
      <c r="F40" s="1219"/>
    </row>
    <row r="41" spans="1:6" ht="21">
      <c r="A41" s="1219"/>
      <c r="B41" s="1219"/>
      <c r="C41" s="1219"/>
      <c r="D41" s="1219"/>
      <c r="E41" s="1219"/>
      <c r="F41" s="1219"/>
    </row>
    <row r="42" spans="1:6" ht="21">
      <c r="A42" s="1219"/>
      <c r="B42" s="1219"/>
      <c r="C42" s="1219"/>
      <c r="D42" s="1219"/>
      <c r="E42" s="2691" t="s">
        <v>3010</v>
      </c>
      <c r="F42" s="2691"/>
    </row>
  </sheetData>
  <sheetProtection password="87C9" sheet="1" objects="1" scenarios="1"/>
  <protectedRanges>
    <protectedRange sqref="C17:F17" name="Range24"/>
    <protectedRange sqref="E38:F39" name="Range22"/>
    <protectedRange sqref="B26:F36" name="Range20"/>
    <protectedRange sqref="C23" name="Range18"/>
    <protectedRange sqref="D21" name="Range16"/>
    <protectedRange sqref="F20:F21" name="Range14"/>
    <protectedRange sqref="C19:C20" name="Range12"/>
    <protectedRange sqref="D16" name="Range10"/>
    <protectedRange sqref="A14:F14" name="Range8"/>
    <protectedRange sqref="A10:F10" name="Range6"/>
    <protectedRange sqref="B7" name="Range4"/>
    <protectedRange sqref="C5:C6" name="Range2"/>
    <protectedRange sqref="A4:F4" name="Range1"/>
    <protectedRange sqref="F5:F7" name="Range3"/>
    <protectedRange sqref="D7" name="Range5"/>
    <protectedRange sqref="A12:F12" name="Range7"/>
    <protectedRange sqref="B16" name="Range9"/>
    <protectedRange sqref="F16" name="Range11"/>
    <protectedRange sqref="E19:F19" name="Range13"/>
    <protectedRange sqref="B21" name="Range15"/>
    <protectedRange sqref="C22:F22" name="Range17"/>
    <protectedRange sqref="F23" name="Range19"/>
    <protectedRange sqref="B38:C39" name="Range21"/>
    <protectedRange sqref="C18:F18" name="Range23"/>
  </protectedRanges>
  <mergeCells count="41">
    <mergeCell ref="A9:F9"/>
    <mergeCell ref="A1:F1"/>
    <mergeCell ref="A2:F2"/>
    <mergeCell ref="A3:B3"/>
    <mergeCell ref="E3:F3"/>
    <mergeCell ref="A4:B4"/>
    <mergeCell ref="E4:F4"/>
    <mergeCell ref="A5:B5"/>
    <mergeCell ref="D5:E5"/>
    <mergeCell ref="A6:B6"/>
    <mergeCell ref="D6:E6"/>
    <mergeCell ref="A8:F8"/>
    <mergeCell ref="A18:B18"/>
    <mergeCell ref="C18:F18"/>
    <mergeCell ref="A10:F10"/>
    <mergeCell ref="C11:D11"/>
    <mergeCell ref="E11:F11"/>
    <mergeCell ref="C12:D12"/>
    <mergeCell ref="E12:F12"/>
    <mergeCell ref="A13:B13"/>
    <mergeCell ref="C13:F13"/>
    <mergeCell ref="A14:B14"/>
    <mergeCell ref="C14:F14"/>
    <mergeCell ref="A15:F15"/>
    <mergeCell ref="A17:B17"/>
    <mergeCell ref="C17:F17"/>
    <mergeCell ref="A19:B19"/>
    <mergeCell ref="E19:F19"/>
    <mergeCell ref="A20:B20"/>
    <mergeCell ref="D20:E20"/>
    <mergeCell ref="A22:B22"/>
    <mergeCell ref="C22:F22"/>
    <mergeCell ref="B39:C39"/>
    <mergeCell ref="E39:F39"/>
    <mergeCell ref="E42:F42"/>
    <mergeCell ref="A23:B23"/>
    <mergeCell ref="D23:E23"/>
    <mergeCell ref="A24:F24"/>
    <mergeCell ref="A37:F37"/>
    <mergeCell ref="B38:C38"/>
    <mergeCell ref="E38:F38"/>
  </mergeCells>
  <dataValidations count="8">
    <dataValidation type="list" allowBlank="1" showInputMessage="1" showErrorMessage="1" sqref="C4">
      <formula1>"Gen,SC,ST,OBC,Minority,Not Available"</formula1>
    </dataValidation>
    <dataValidation type="list" allowBlank="1" showInputMessage="1" showErrorMessage="1" sqref="C22:F22">
      <formula1>"Deceased,In Service,On Leave,On Deputation,Quit,Retired,Superannuation,Suspended,Terminated"</formula1>
    </dataValidation>
    <dataValidation type="list" allowBlank="1" showInputMessage="1" showErrorMessage="1" sqref="C18:F18">
      <formula1>"AIS,State service,Subordinate Service,Ministarial Service,Class IV,Workcharge"</formula1>
    </dataValidation>
    <dataValidation type="list" allowBlank="1" showInputMessage="1" showErrorMessage="1" sqref="C17:F17">
      <formula1>"Contract,Permanent,Semi-Permanent,Temporary,Probation"</formula1>
    </dataValidation>
    <dataValidation type="list" allowBlank="1" showInputMessage="1" showErrorMessage="1" sqref="D21">
      <formula1>"L-1,L-2,L-3,L-4,L-5,L-6,L-7,L-8,L-9,L-10,L-11,L-12,L-13,L-14,L-15,L-16,L-17,L-18,L-19,L-20,L-21,L-22,L-23,L-24"</formula1>
    </dataValidation>
    <dataValidation type="list" allowBlank="1" showInputMessage="1" showErrorMessage="1" sqref="F6">
      <formula1>"Paymanager,Cash"</formula1>
    </dataValidation>
    <dataValidation type="list" allowBlank="1" showInputMessage="1" showErrorMessage="1" sqref="C6 E26:E36">
      <formula1>"Male,Female,Transgender"</formula1>
    </dataValidation>
    <dataValidation type="list" allowBlank="1" showInputMessage="1" showErrorMessage="1" sqref="C5">
      <formula1>"Married,Unmarried,Divorcee,Widow,Widower"</formula1>
    </dataValidation>
  </dataValidations>
  <pageMargins left="0.25" right="0.25" top="0.75" bottom="0.75" header="0.3" footer="0.3"/>
  <pageSetup paperSize="9" scale="85" orientation="portrait" blackAndWhite="1" verticalDpi="0" r:id="rId1"/>
  <drawing r:id="rId2"/>
</worksheet>
</file>

<file path=xl/worksheets/sheet124.xml><?xml version="1.0" encoding="utf-8"?>
<worksheet xmlns="http://schemas.openxmlformats.org/spreadsheetml/2006/main" xmlns:r="http://schemas.openxmlformats.org/officeDocument/2006/relationships">
  <sheetPr codeName="Sheet124">
    <pageSetUpPr fitToPage="1"/>
  </sheetPr>
  <dimension ref="A1:J49"/>
  <sheetViews>
    <sheetView showGridLines="0" workbookViewId="0">
      <selection sqref="A1:H1"/>
    </sheetView>
  </sheetViews>
  <sheetFormatPr defaultRowHeight="14.4"/>
  <cols>
    <col min="1" max="1" width="30.5546875" customWidth="1"/>
    <col min="2" max="2" width="19.33203125" customWidth="1"/>
    <col min="3" max="3" width="15.44140625" customWidth="1"/>
    <col min="4" max="4" width="20" customWidth="1"/>
    <col min="5" max="5" width="14.44140625" customWidth="1"/>
    <col min="6" max="6" width="18.33203125" customWidth="1"/>
    <col min="7" max="7" width="11.6640625" customWidth="1"/>
    <col min="8" max="8" width="15.88671875" customWidth="1"/>
  </cols>
  <sheetData>
    <row r="1" spans="1:10" ht="28.5" customHeight="1" thickBot="1">
      <c r="A1" s="2723" t="s">
        <v>3011</v>
      </c>
      <c r="B1" s="2723"/>
      <c r="C1" s="2723"/>
      <c r="D1" s="2723"/>
      <c r="E1" s="2723"/>
      <c r="F1" s="2723"/>
      <c r="G1" s="2723"/>
      <c r="H1" s="2723"/>
      <c r="I1" s="1199"/>
      <c r="J1" s="1199"/>
    </row>
    <row r="2" spans="1:10" ht="21.6" thickBot="1">
      <c r="A2" s="2693" t="s">
        <v>3012</v>
      </c>
      <c r="B2" s="2693"/>
      <c r="C2" s="2693"/>
      <c r="D2" s="2693"/>
      <c r="E2" s="2693"/>
      <c r="F2" s="2693"/>
      <c r="G2" s="2693"/>
      <c r="H2" s="2693"/>
      <c r="I2" s="1199"/>
      <c r="J2" s="1199"/>
    </row>
    <row r="3" spans="1:10" ht="21.6" thickBot="1">
      <c r="A3" s="1208" t="s">
        <v>3013</v>
      </c>
      <c r="B3" s="2717" t="s">
        <v>2766</v>
      </c>
      <c r="C3" s="2717"/>
      <c r="D3" s="2717"/>
      <c r="E3" s="2724" t="s">
        <v>3014</v>
      </c>
      <c r="F3" s="2724"/>
      <c r="G3" s="2724" t="s">
        <v>2204</v>
      </c>
      <c r="H3" s="2724"/>
      <c r="I3" s="1199"/>
      <c r="J3" s="1199"/>
    </row>
    <row r="4" spans="1:10" ht="21.6" thickBot="1">
      <c r="A4" s="1208" t="s">
        <v>3015</v>
      </c>
      <c r="B4" s="2717" t="s">
        <v>254</v>
      </c>
      <c r="C4" s="2717"/>
      <c r="D4" s="2717"/>
      <c r="E4" s="2724"/>
      <c r="F4" s="2724"/>
      <c r="G4" s="2724"/>
      <c r="H4" s="2724"/>
      <c r="I4" s="1199"/>
      <c r="J4" s="1199"/>
    </row>
    <row r="5" spans="1:10" ht="21.6" thickBot="1">
      <c r="A5" s="1208" t="s">
        <v>3016</v>
      </c>
      <c r="B5" s="2717" t="s">
        <v>3017</v>
      </c>
      <c r="C5" s="2717"/>
      <c r="D5" s="2717"/>
      <c r="E5" s="2724"/>
      <c r="F5" s="2724"/>
      <c r="G5" s="2724"/>
      <c r="H5" s="2724"/>
      <c r="I5" s="1199"/>
      <c r="J5" s="1199"/>
    </row>
    <row r="6" spans="1:10" ht="21.6" thickBot="1">
      <c r="A6" s="1208" t="s">
        <v>2584</v>
      </c>
      <c r="B6" s="2725">
        <v>27854</v>
      </c>
      <c r="C6" s="2725"/>
      <c r="D6" s="2725"/>
      <c r="E6" s="2724"/>
      <c r="F6" s="2724"/>
      <c r="G6" s="2724" t="s">
        <v>3018</v>
      </c>
      <c r="H6" s="2724"/>
      <c r="I6" s="1199"/>
      <c r="J6" s="1199"/>
    </row>
    <row r="7" spans="1:10" ht="21.6" thickBot="1">
      <c r="A7" s="1208" t="s">
        <v>2953</v>
      </c>
      <c r="B7" s="2717" t="s">
        <v>2954</v>
      </c>
      <c r="C7" s="2717"/>
      <c r="D7" s="2717"/>
      <c r="E7" s="2724"/>
      <c r="F7" s="2724"/>
      <c r="G7" s="2724"/>
      <c r="H7" s="2724"/>
      <c r="I7" s="1199"/>
      <c r="J7" s="1199"/>
    </row>
    <row r="8" spans="1:10" ht="21.6" thickBot="1">
      <c r="A8" s="1208" t="s">
        <v>3019</v>
      </c>
      <c r="B8" s="2717" t="s">
        <v>2982</v>
      </c>
      <c r="C8" s="2717"/>
      <c r="D8" s="2717"/>
      <c r="E8" s="2724"/>
      <c r="F8" s="2724"/>
      <c r="G8" s="2724"/>
      <c r="H8" s="2724"/>
      <c r="I8" s="1199"/>
      <c r="J8" s="1199"/>
    </row>
    <row r="9" spans="1:10" ht="21.6" thickBot="1">
      <c r="A9" s="1208" t="s">
        <v>3020</v>
      </c>
      <c r="B9" s="2717" t="s">
        <v>3021</v>
      </c>
      <c r="C9" s="2717"/>
      <c r="D9" s="2717"/>
      <c r="E9" s="2692" t="s">
        <v>3022</v>
      </c>
      <c r="F9" s="2692"/>
      <c r="G9" s="2722">
        <v>13270</v>
      </c>
      <c r="H9" s="2722"/>
      <c r="I9" s="1199"/>
      <c r="J9" s="1199"/>
    </row>
    <row r="10" spans="1:10" ht="21.6" thickBot="1">
      <c r="A10" s="1208" t="s">
        <v>3023</v>
      </c>
      <c r="B10" s="2717" t="s">
        <v>3024</v>
      </c>
      <c r="C10" s="2717"/>
      <c r="D10" s="2717"/>
      <c r="E10" s="2692" t="s">
        <v>3025</v>
      </c>
      <c r="F10" s="2692"/>
      <c r="G10" s="2721">
        <v>314</v>
      </c>
      <c r="H10" s="2721"/>
      <c r="I10" s="1199"/>
      <c r="J10" s="1199"/>
    </row>
    <row r="11" spans="1:10" ht="21.6" thickBot="1">
      <c r="A11" s="1208" t="s">
        <v>3026</v>
      </c>
      <c r="B11" s="2717" t="s">
        <v>3027</v>
      </c>
      <c r="C11" s="2717"/>
      <c r="D11" s="2717"/>
      <c r="E11" s="2692" t="s">
        <v>3028</v>
      </c>
      <c r="F11" s="2692"/>
      <c r="G11" s="2721" t="s">
        <v>3029</v>
      </c>
      <c r="H11" s="2721"/>
      <c r="I11" s="1199"/>
      <c r="J11" s="1199"/>
    </row>
    <row r="12" spans="1:10" ht="21.6" thickBot="1">
      <c r="A12" s="2715" t="s">
        <v>3030</v>
      </c>
      <c r="B12" s="2715"/>
      <c r="C12" s="2715"/>
      <c r="D12" s="2715"/>
      <c r="E12" s="2715"/>
      <c r="F12" s="2715"/>
      <c r="G12" s="2715"/>
      <c r="H12" s="2715"/>
      <c r="I12" s="1199"/>
      <c r="J12" s="1199"/>
    </row>
    <row r="13" spans="1:10" ht="21.6" thickBot="1">
      <c r="A13" s="1208" t="s">
        <v>3031</v>
      </c>
      <c r="B13" s="1211" t="s">
        <v>2978</v>
      </c>
      <c r="C13" s="2692" t="s">
        <v>3032</v>
      </c>
      <c r="D13" s="2692"/>
      <c r="E13" s="1211" t="s">
        <v>3033</v>
      </c>
      <c r="F13" s="2692" t="s">
        <v>3034</v>
      </c>
      <c r="G13" s="2692"/>
      <c r="H13" s="1211" t="s">
        <v>3035</v>
      </c>
      <c r="I13" s="1199"/>
      <c r="J13" s="1199"/>
    </row>
    <row r="14" spans="1:10" ht="21.6" thickBot="1">
      <c r="A14" s="1208" t="s">
        <v>3036</v>
      </c>
      <c r="B14" s="1137" t="s">
        <v>2980</v>
      </c>
      <c r="C14" s="2692" t="s">
        <v>3037</v>
      </c>
      <c r="D14" s="2692"/>
      <c r="E14" s="1211" t="s">
        <v>3033</v>
      </c>
      <c r="F14" s="2692" t="s">
        <v>2979</v>
      </c>
      <c r="G14" s="2692"/>
      <c r="H14" s="1211" t="s">
        <v>2948</v>
      </c>
      <c r="I14" s="1199"/>
      <c r="J14" s="1199"/>
    </row>
    <row r="15" spans="1:10" ht="21.6" thickBot="1">
      <c r="A15" s="2715" t="s">
        <v>3038</v>
      </c>
      <c r="B15" s="2715"/>
      <c r="C15" s="2715"/>
      <c r="D15" s="2715"/>
      <c r="E15" s="2715"/>
      <c r="F15" s="2715"/>
      <c r="G15" s="2715"/>
      <c r="H15" s="2715"/>
      <c r="I15" s="1199"/>
      <c r="J15" s="1199"/>
    </row>
    <row r="16" spans="1:10" ht="21.6" thickBot="1">
      <c r="A16" s="1208" t="s">
        <v>3039</v>
      </c>
      <c r="B16" s="2719" t="s">
        <v>2968</v>
      </c>
      <c r="C16" s="2719"/>
      <c r="D16" s="2719"/>
      <c r="E16" s="2720" t="s">
        <v>3040</v>
      </c>
      <c r="F16" s="2720"/>
      <c r="G16" s="2719" t="s">
        <v>2967</v>
      </c>
      <c r="H16" s="2719"/>
      <c r="I16" s="1199"/>
      <c r="J16" s="1199"/>
    </row>
    <row r="17" spans="1:10" ht="21.6" thickBot="1">
      <c r="A17" s="1208" t="s">
        <v>3041</v>
      </c>
      <c r="B17" s="2694" t="s">
        <v>3042</v>
      </c>
      <c r="C17" s="2694"/>
      <c r="D17" s="2694"/>
      <c r="E17" s="2692" t="s">
        <v>3043</v>
      </c>
      <c r="F17" s="2692"/>
      <c r="G17" s="2694" t="s">
        <v>2967</v>
      </c>
      <c r="H17" s="2694"/>
      <c r="I17" s="1199"/>
      <c r="J17" s="1199"/>
    </row>
    <row r="18" spans="1:10" ht="21.6" thickBot="1">
      <c r="A18" s="1208" t="s">
        <v>3044</v>
      </c>
      <c r="B18" s="2694" t="s">
        <v>2959</v>
      </c>
      <c r="C18" s="2694"/>
      <c r="D18" s="2694"/>
      <c r="E18" s="2692" t="s">
        <v>3045</v>
      </c>
      <c r="F18" s="2692"/>
      <c r="G18" s="2694" t="s">
        <v>3046</v>
      </c>
      <c r="H18" s="2694"/>
      <c r="I18" s="1199"/>
      <c r="J18" s="1199"/>
    </row>
    <row r="19" spans="1:10" ht="21.6" thickBot="1">
      <c r="A19" s="1208" t="s">
        <v>3047</v>
      </c>
      <c r="B19" s="2694" t="s">
        <v>2959</v>
      </c>
      <c r="C19" s="2694"/>
      <c r="D19" s="2694"/>
      <c r="E19" s="2692" t="s">
        <v>3048</v>
      </c>
      <c r="F19" s="2692"/>
      <c r="G19" s="2694">
        <v>34</v>
      </c>
      <c r="H19" s="2694"/>
      <c r="I19" s="1199"/>
      <c r="J19" s="1199"/>
    </row>
    <row r="20" spans="1:10" ht="21.6" thickBot="1">
      <c r="A20" s="1208" t="s">
        <v>3049</v>
      </c>
      <c r="B20" s="2694">
        <v>304504</v>
      </c>
      <c r="C20" s="2694"/>
      <c r="D20" s="2694"/>
      <c r="E20" s="2692" t="s">
        <v>855</v>
      </c>
      <c r="F20" s="2692"/>
      <c r="G20" s="2702" t="s">
        <v>856</v>
      </c>
      <c r="H20" s="2702"/>
      <c r="I20" s="1199"/>
      <c r="J20" s="1199"/>
    </row>
    <row r="21" spans="1:10" ht="21.6" thickBot="1">
      <c r="A21" s="1208" t="s">
        <v>3050</v>
      </c>
      <c r="B21" s="2694">
        <v>0</v>
      </c>
      <c r="C21" s="2694"/>
      <c r="D21" s="2694"/>
      <c r="E21" s="2692" t="s">
        <v>3051</v>
      </c>
      <c r="F21" s="2692"/>
      <c r="G21" s="2694">
        <v>9829303549</v>
      </c>
      <c r="H21" s="2694"/>
      <c r="I21" s="1199"/>
      <c r="J21" s="1199"/>
    </row>
    <row r="22" spans="1:10" ht="21.6" thickBot="1">
      <c r="A22" s="2715" t="s">
        <v>3052</v>
      </c>
      <c r="B22" s="2715"/>
      <c r="C22" s="2715"/>
      <c r="D22" s="2715"/>
      <c r="E22" s="2715"/>
      <c r="F22" s="2715"/>
      <c r="G22" s="2715"/>
      <c r="H22" s="2715"/>
      <c r="I22" s="1199"/>
      <c r="J22" s="1199"/>
    </row>
    <row r="23" spans="1:10" ht="21.6" thickBot="1">
      <c r="A23" s="1208" t="s">
        <v>3039</v>
      </c>
      <c r="B23" s="2694" t="s">
        <v>2968</v>
      </c>
      <c r="C23" s="2694"/>
      <c r="D23" s="2694"/>
      <c r="E23" s="2692" t="s">
        <v>3040</v>
      </c>
      <c r="F23" s="2692"/>
      <c r="G23" s="2694" t="s">
        <v>2967</v>
      </c>
      <c r="H23" s="2694"/>
      <c r="I23" s="1199"/>
      <c r="J23" s="1199"/>
    </row>
    <row r="24" spans="1:10" ht="21.6" thickBot="1">
      <c r="A24" s="1208" t="s">
        <v>3041</v>
      </c>
      <c r="B24" s="2694" t="s">
        <v>3042</v>
      </c>
      <c r="C24" s="2694"/>
      <c r="D24" s="2694"/>
      <c r="E24" s="2692" t="s">
        <v>3043</v>
      </c>
      <c r="F24" s="2692"/>
      <c r="G24" s="2694" t="s">
        <v>2967</v>
      </c>
      <c r="H24" s="2694"/>
      <c r="I24" s="1199"/>
      <c r="J24" s="1199"/>
    </row>
    <row r="25" spans="1:10" ht="21.6" thickBot="1">
      <c r="A25" s="1208" t="s">
        <v>3044</v>
      </c>
      <c r="B25" s="2694" t="s">
        <v>2959</v>
      </c>
      <c r="C25" s="2694"/>
      <c r="D25" s="2694"/>
      <c r="E25" s="2692" t="s">
        <v>3045</v>
      </c>
      <c r="F25" s="2692"/>
      <c r="G25" s="2694" t="s">
        <v>3046</v>
      </c>
      <c r="H25" s="2694"/>
      <c r="I25" s="1199"/>
      <c r="J25" s="1199"/>
    </row>
    <row r="26" spans="1:10" ht="21.6" thickBot="1">
      <c r="A26" s="1208" t="s">
        <v>3047</v>
      </c>
      <c r="B26" s="2694" t="s">
        <v>2959</v>
      </c>
      <c r="C26" s="2694"/>
      <c r="D26" s="2694"/>
      <c r="E26" s="2692" t="s">
        <v>3048</v>
      </c>
      <c r="F26" s="2692"/>
      <c r="G26" s="2694">
        <v>34</v>
      </c>
      <c r="H26" s="2694"/>
      <c r="I26" s="1199"/>
      <c r="J26" s="1199"/>
    </row>
    <row r="27" spans="1:10" ht="21.6" thickBot="1">
      <c r="A27" s="1208" t="s">
        <v>3049</v>
      </c>
      <c r="B27" s="2694">
        <v>304504</v>
      </c>
      <c r="C27" s="2694"/>
      <c r="D27" s="2694"/>
      <c r="E27" s="2692" t="s">
        <v>855</v>
      </c>
      <c r="F27" s="2692"/>
      <c r="G27" s="2702" t="s">
        <v>856</v>
      </c>
      <c r="H27" s="2702"/>
      <c r="I27" s="1199"/>
      <c r="J27" s="1199"/>
    </row>
    <row r="28" spans="1:10" ht="21.6" thickBot="1">
      <c r="A28" s="1208" t="s">
        <v>3050</v>
      </c>
      <c r="B28" s="2694">
        <v>0</v>
      </c>
      <c r="C28" s="2694"/>
      <c r="D28" s="2694"/>
      <c r="E28" s="2692" t="s">
        <v>3051</v>
      </c>
      <c r="F28" s="2692"/>
      <c r="G28" s="2694">
        <v>9829303549</v>
      </c>
      <c r="H28" s="2694"/>
      <c r="I28" s="1199"/>
      <c r="J28" s="1199"/>
    </row>
    <row r="29" spans="1:10" ht="21.6" thickBot="1">
      <c r="A29" s="2715" t="s">
        <v>3053</v>
      </c>
      <c r="B29" s="2715"/>
      <c r="C29" s="2715"/>
      <c r="D29" s="2715"/>
      <c r="E29" s="2715"/>
      <c r="F29" s="2715"/>
      <c r="G29" s="2715"/>
      <c r="H29" s="2715"/>
      <c r="I29" s="1199"/>
      <c r="J29" s="1199"/>
    </row>
    <row r="30" spans="1:10" ht="21.6" thickBot="1">
      <c r="A30" s="1208" t="s">
        <v>3026</v>
      </c>
      <c r="B30" s="1211" t="s">
        <v>3027</v>
      </c>
      <c r="C30" s="2695" t="s">
        <v>3054</v>
      </c>
      <c r="D30" s="2695"/>
      <c r="E30" s="1211" t="s">
        <v>44</v>
      </c>
      <c r="F30" s="2695" t="s">
        <v>3055</v>
      </c>
      <c r="G30" s="2695"/>
      <c r="H30" s="1211" t="s">
        <v>3056</v>
      </c>
      <c r="I30" s="1199"/>
      <c r="J30" s="1199"/>
    </row>
    <row r="31" spans="1:10" ht="21.6" thickBot="1">
      <c r="A31" s="1208" t="s">
        <v>2990</v>
      </c>
      <c r="B31" s="1211">
        <v>52300</v>
      </c>
      <c r="C31" s="2695" t="s">
        <v>3057</v>
      </c>
      <c r="D31" s="2695"/>
      <c r="E31" s="1211">
        <v>0</v>
      </c>
      <c r="F31" s="2695" t="s">
        <v>3028</v>
      </c>
      <c r="G31" s="2695"/>
      <c r="H31" s="1211" t="s">
        <v>3029</v>
      </c>
      <c r="I31" s="1199"/>
      <c r="J31" s="1199"/>
    </row>
    <row r="32" spans="1:10" ht="21.6" thickBot="1">
      <c r="A32" s="1208" t="s">
        <v>3058</v>
      </c>
      <c r="B32" s="2717">
        <v>51077382146</v>
      </c>
      <c r="C32" s="2717"/>
      <c r="D32" s="2717"/>
      <c r="E32" s="1207"/>
      <c r="F32" s="2695" t="s">
        <v>3059</v>
      </c>
      <c r="G32" s="2695"/>
      <c r="H32" s="1220">
        <v>38455</v>
      </c>
      <c r="I32" s="1199"/>
      <c r="J32" s="1199"/>
    </row>
    <row r="33" spans="1:10" ht="21.6" thickBot="1">
      <c r="A33" s="1208" t="s">
        <v>3004</v>
      </c>
      <c r="B33" s="2717" t="s">
        <v>3005</v>
      </c>
      <c r="C33" s="2717"/>
      <c r="D33" s="2717"/>
      <c r="E33" s="2717"/>
      <c r="F33" s="2717"/>
      <c r="G33" s="2717"/>
      <c r="H33" s="2717"/>
      <c r="I33" s="1199"/>
      <c r="J33" s="1199"/>
    </row>
    <row r="34" spans="1:10" ht="21.6" thickBot="1">
      <c r="A34" s="1208" t="s">
        <v>3060</v>
      </c>
      <c r="B34" s="2718" t="s">
        <v>3061</v>
      </c>
      <c r="C34" s="2718"/>
      <c r="D34" s="2718"/>
      <c r="E34" s="2718"/>
      <c r="F34" s="1221" t="s">
        <v>3009</v>
      </c>
      <c r="G34" s="2717" t="s">
        <v>1454</v>
      </c>
      <c r="H34" s="2717"/>
      <c r="I34" s="1199"/>
      <c r="J34" s="1199"/>
    </row>
    <row r="35" spans="1:10" ht="21.6" thickBot="1">
      <c r="A35" s="2715" t="s">
        <v>3062</v>
      </c>
      <c r="B35" s="2715"/>
      <c r="C35" s="2715"/>
      <c r="D35" s="2715"/>
      <c r="E35" s="2715"/>
      <c r="F35" s="2715"/>
      <c r="G35" s="2715"/>
      <c r="H35" s="2715"/>
      <c r="I35" s="1199"/>
      <c r="J35" s="1199"/>
    </row>
    <row r="36" spans="1:10" ht="21.6" thickBot="1">
      <c r="A36" s="1207" t="s">
        <v>3063</v>
      </c>
      <c r="B36" s="1220">
        <v>38455</v>
      </c>
      <c r="C36" s="2716" t="s">
        <v>3064</v>
      </c>
      <c r="D36" s="2716"/>
      <c r="E36" s="1220">
        <v>38455</v>
      </c>
      <c r="F36" s="2716" t="s">
        <v>3065</v>
      </c>
      <c r="G36" s="2716"/>
      <c r="H36" s="1220">
        <v>38455</v>
      </c>
      <c r="I36" s="1199"/>
      <c r="J36" s="1199"/>
    </row>
    <row r="37" spans="1:10" ht="42.6" thickBot="1">
      <c r="A37" s="1222" t="s">
        <v>3066</v>
      </c>
      <c r="B37" s="1220">
        <v>38455</v>
      </c>
      <c r="C37" s="2716" t="s">
        <v>3067</v>
      </c>
      <c r="D37" s="2716"/>
      <c r="E37" s="1220">
        <v>39632</v>
      </c>
      <c r="F37" s="2716" t="s">
        <v>3059</v>
      </c>
      <c r="G37" s="2716"/>
      <c r="H37" s="1220">
        <v>44378</v>
      </c>
      <c r="I37" s="1199"/>
      <c r="J37" s="1199"/>
    </row>
    <row r="38" spans="1:10" ht="21.6" thickBot="1">
      <c r="A38" s="2715" t="s">
        <v>3068</v>
      </c>
      <c r="B38" s="2715"/>
      <c r="C38" s="2715"/>
      <c r="D38" s="2715"/>
      <c r="E38" s="2715"/>
      <c r="F38" s="2715"/>
      <c r="G38" s="2715"/>
      <c r="H38" s="2715"/>
      <c r="I38" s="1199"/>
      <c r="J38" s="1199"/>
    </row>
    <row r="39" spans="1:10" ht="21.6" thickBot="1">
      <c r="A39" s="1208" t="s">
        <v>3069</v>
      </c>
      <c r="B39" s="1209">
        <v>767687</v>
      </c>
      <c r="C39" s="1208" t="s">
        <v>2993</v>
      </c>
      <c r="D39" s="1209">
        <v>14722010</v>
      </c>
      <c r="E39" s="1208" t="s">
        <v>3070</v>
      </c>
      <c r="F39" s="1223">
        <v>20053690698</v>
      </c>
      <c r="G39" s="1208" t="s">
        <v>3071</v>
      </c>
      <c r="H39" s="1224">
        <v>0</v>
      </c>
      <c r="I39" s="1199"/>
      <c r="J39" s="1199"/>
    </row>
    <row r="40" spans="1:10" ht="21.6" thickBot="1">
      <c r="A40" s="1208" t="s">
        <v>3072</v>
      </c>
      <c r="B40" s="1223">
        <v>892812631817</v>
      </c>
      <c r="C40" s="1208" t="s">
        <v>3073</v>
      </c>
      <c r="D40" s="1223">
        <v>110011864700</v>
      </c>
      <c r="E40" s="1208" t="s">
        <v>3074</v>
      </c>
      <c r="F40" s="1223">
        <v>0</v>
      </c>
      <c r="G40" s="1208" t="s">
        <v>3075</v>
      </c>
      <c r="H40" s="1224" t="s">
        <v>785</v>
      </c>
      <c r="I40" s="1199"/>
      <c r="J40" s="1199"/>
    </row>
    <row r="41" spans="1:10" ht="21.6" thickBot="1">
      <c r="A41" s="2715" t="s">
        <v>3076</v>
      </c>
      <c r="B41" s="2715"/>
      <c r="C41" s="2715"/>
      <c r="D41" s="2715"/>
      <c r="E41" s="2715"/>
      <c r="F41" s="2715"/>
      <c r="G41" s="2715"/>
      <c r="H41" s="2715"/>
      <c r="I41" s="1199"/>
      <c r="J41" s="1199"/>
    </row>
    <row r="42" spans="1:10" ht="21.6" thickBot="1">
      <c r="A42" s="1207" t="s">
        <v>674</v>
      </c>
      <c r="B42" s="2695" t="s">
        <v>1097</v>
      </c>
      <c r="C42" s="2695"/>
      <c r="D42" s="2695" t="s">
        <v>3077</v>
      </c>
      <c r="E42" s="2695"/>
      <c r="F42" s="2695"/>
      <c r="G42" s="2695" t="s">
        <v>3078</v>
      </c>
      <c r="H42" s="2695"/>
      <c r="I42" s="1199"/>
      <c r="J42" s="1199"/>
    </row>
    <row r="43" spans="1:10" ht="18.600000000000001" thickBot="1">
      <c r="A43" s="1209" t="s">
        <v>3079</v>
      </c>
      <c r="B43" s="2714">
        <v>29514</v>
      </c>
      <c r="C43" s="2714"/>
      <c r="D43" s="2690" t="s">
        <v>3080</v>
      </c>
      <c r="E43" s="2690"/>
      <c r="F43" s="2690"/>
      <c r="G43" s="2690" t="s">
        <v>2998</v>
      </c>
      <c r="H43" s="2690"/>
      <c r="I43" s="1199"/>
      <c r="J43" s="1199"/>
    </row>
    <row r="44" spans="1:10" ht="18.600000000000001" thickBot="1">
      <c r="A44" s="1209" t="s">
        <v>3000</v>
      </c>
      <c r="B44" s="2714">
        <v>36774</v>
      </c>
      <c r="C44" s="2714"/>
      <c r="D44" s="2690" t="s">
        <v>3080</v>
      </c>
      <c r="E44" s="2690"/>
      <c r="F44" s="2690"/>
      <c r="G44" s="2690" t="s">
        <v>3001</v>
      </c>
      <c r="H44" s="2690"/>
      <c r="I44" s="1199"/>
      <c r="J44" s="1199"/>
    </row>
    <row r="45" spans="1:10" ht="18.600000000000001" thickBot="1">
      <c r="A45" s="1209" t="s">
        <v>3002</v>
      </c>
      <c r="B45" s="2714">
        <v>37911</v>
      </c>
      <c r="C45" s="2714"/>
      <c r="D45" s="2690" t="s">
        <v>3080</v>
      </c>
      <c r="E45" s="2690"/>
      <c r="F45" s="2690"/>
      <c r="G45" s="2690" t="s">
        <v>3001</v>
      </c>
      <c r="H45" s="2690"/>
      <c r="I45" s="1199"/>
      <c r="J45" s="1199"/>
    </row>
    <row r="46" spans="1:10" ht="18.600000000000001" thickBot="1">
      <c r="A46" s="1209" t="s">
        <v>3081</v>
      </c>
      <c r="B46" s="2714">
        <v>38534</v>
      </c>
      <c r="C46" s="2714"/>
      <c r="D46" s="2690" t="s">
        <v>3080</v>
      </c>
      <c r="E46" s="2690"/>
      <c r="F46" s="2690"/>
      <c r="G46" s="2690" t="s">
        <v>3082</v>
      </c>
      <c r="H46" s="2690"/>
      <c r="I46" s="1199"/>
      <c r="J46" s="1199"/>
    </row>
    <row r="47" spans="1:10" ht="18.600000000000001" thickBot="1">
      <c r="A47" s="1209" t="s">
        <v>3081</v>
      </c>
      <c r="B47" s="2714">
        <v>38534</v>
      </c>
      <c r="C47" s="2714"/>
      <c r="D47" s="2690" t="s">
        <v>3080</v>
      </c>
      <c r="E47" s="2690"/>
      <c r="F47" s="2690"/>
      <c r="G47" s="2690" t="s">
        <v>3082</v>
      </c>
      <c r="H47" s="2690"/>
      <c r="I47" s="1199"/>
      <c r="J47" s="1199"/>
    </row>
    <row r="48" spans="1:10" ht="21">
      <c r="A48" s="1219" t="str">
        <f>IF(D43="Working","Bank Name-","")</f>
        <v/>
      </c>
      <c r="B48" s="2711"/>
      <c r="C48" s="2711"/>
      <c r="D48" s="1219" t="str">
        <f>IF(D43="Working","Account No-","")</f>
        <v/>
      </c>
      <c r="E48" s="2712"/>
      <c r="F48" s="2712"/>
      <c r="G48" s="315" t="str">
        <f>IF(D43="Working","IFSC Code-","")</f>
        <v/>
      </c>
      <c r="H48" s="1225"/>
      <c r="I48" s="1199"/>
      <c r="J48" s="1199"/>
    </row>
    <row r="49" spans="1:10" ht="21">
      <c r="A49" s="1219"/>
      <c r="B49" s="1219"/>
      <c r="C49" s="1219"/>
      <c r="D49" s="1219"/>
      <c r="E49" s="1219"/>
      <c r="F49" s="2713" t="s">
        <v>3010</v>
      </c>
      <c r="G49" s="2713"/>
      <c r="H49" s="2713"/>
      <c r="I49" s="1199"/>
      <c r="J49" s="1199"/>
    </row>
  </sheetData>
  <sheetProtection password="87C9" sheet="1" objects="1" scenarios="1"/>
  <protectedRanges>
    <protectedRange sqref="H48" name="Range27"/>
    <protectedRange sqref="B48:C48" name="Range25"/>
    <protectedRange sqref="H39:H40" name="Range23"/>
    <protectedRange sqref="D39:D40" name="Range21"/>
    <protectedRange sqref="H36:H37" name="Range19"/>
    <protectedRange sqref="B36:B37" name="Range17"/>
    <protectedRange sqref="B34:E34" name="Range15"/>
    <protectedRange sqref="B32:D32" name="Range13"/>
    <protectedRange sqref="E30:E31" name="Range11"/>
    <protectedRange sqref="G23:H28" name="Range9"/>
    <protectedRange sqref="G16:H21" name="Range7"/>
    <protectedRange sqref="H13:H14" name="Range5"/>
    <protectedRange sqref="B13:B14" name="Range3"/>
    <protectedRange sqref="B3:D11" name="Range1"/>
    <protectedRange sqref="G9:H11" name="Range2"/>
    <protectedRange sqref="E13:E14" name="Range4"/>
    <protectedRange sqref="B16:D21" name="Range6"/>
    <protectedRange sqref="B23:D28" name="Range8"/>
    <protectedRange sqref="B30:B31" name="Range10"/>
    <protectedRange sqref="H30:H32" name="Range12"/>
    <protectedRange sqref="B33:H33" name="Range14"/>
    <protectedRange sqref="G34:H34" name="Range16"/>
    <protectedRange sqref="E36:E37" name="Range18"/>
    <protectedRange sqref="B39:B40" name="Range20"/>
    <protectedRange sqref="F39:F40" name="Range22"/>
    <protectedRange sqref="A43:H47" name="Range24"/>
    <protectedRange sqref="E48:F48" name="Range26"/>
  </protectedRanges>
  <mergeCells count="101">
    <mergeCell ref="B8:D8"/>
    <mergeCell ref="B9:D9"/>
    <mergeCell ref="E9:F9"/>
    <mergeCell ref="G9:H9"/>
    <mergeCell ref="B10:D10"/>
    <mergeCell ref="E10:F10"/>
    <mergeCell ref="G10:H10"/>
    <mergeCell ref="A1:H1"/>
    <mergeCell ref="A2:H2"/>
    <mergeCell ref="B3:D3"/>
    <mergeCell ref="E3:F8"/>
    <mergeCell ref="G3:H5"/>
    <mergeCell ref="B4:D4"/>
    <mergeCell ref="B5:D5"/>
    <mergeCell ref="B6:D6"/>
    <mergeCell ref="G6:H8"/>
    <mergeCell ref="B7:D7"/>
    <mergeCell ref="C14:D14"/>
    <mergeCell ref="F14:G14"/>
    <mergeCell ref="A15:H15"/>
    <mergeCell ref="B16:D16"/>
    <mergeCell ref="E16:F16"/>
    <mergeCell ref="G16:H16"/>
    <mergeCell ref="B11:D11"/>
    <mergeCell ref="E11:F11"/>
    <mergeCell ref="G11:H11"/>
    <mergeCell ref="A12:H12"/>
    <mergeCell ref="C13:D13"/>
    <mergeCell ref="F13:G13"/>
    <mergeCell ref="B19:D19"/>
    <mergeCell ref="E19:F19"/>
    <mergeCell ref="G19:H19"/>
    <mergeCell ref="B20:D20"/>
    <mergeCell ref="E20:F20"/>
    <mergeCell ref="G20:H20"/>
    <mergeCell ref="B17:D17"/>
    <mergeCell ref="E17:F17"/>
    <mergeCell ref="G17:H17"/>
    <mergeCell ref="B18:D18"/>
    <mergeCell ref="E18:F18"/>
    <mergeCell ref="G18:H18"/>
    <mergeCell ref="B24:D24"/>
    <mergeCell ref="E24:F24"/>
    <mergeCell ref="G24:H24"/>
    <mergeCell ref="B25:D25"/>
    <mergeCell ref="E25:F25"/>
    <mergeCell ref="G25:H25"/>
    <mergeCell ref="B21:D21"/>
    <mergeCell ref="E21:F21"/>
    <mergeCell ref="G21:H21"/>
    <mergeCell ref="A22:H22"/>
    <mergeCell ref="B23:D23"/>
    <mergeCell ref="E23:F23"/>
    <mergeCell ref="G23:H23"/>
    <mergeCell ref="B28:D28"/>
    <mergeCell ref="E28:F28"/>
    <mergeCell ref="G28:H28"/>
    <mergeCell ref="A29:H29"/>
    <mergeCell ref="C30:D30"/>
    <mergeCell ref="F30:G30"/>
    <mergeCell ref="B26:D26"/>
    <mergeCell ref="E26:F26"/>
    <mergeCell ref="G26:H26"/>
    <mergeCell ref="B27:D27"/>
    <mergeCell ref="E27:F27"/>
    <mergeCell ref="G27:H27"/>
    <mergeCell ref="A35:H35"/>
    <mergeCell ref="C36:D36"/>
    <mergeCell ref="F36:G36"/>
    <mergeCell ref="C37:D37"/>
    <mergeCell ref="F37:G37"/>
    <mergeCell ref="A38:H38"/>
    <mergeCell ref="C31:D31"/>
    <mergeCell ref="F31:G31"/>
    <mergeCell ref="B32:D32"/>
    <mergeCell ref="F32:G32"/>
    <mergeCell ref="B33:H33"/>
    <mergeCell ref="B34:E34"/>
    <mergeCell ref="G34:H34"/>
    <mergeCell ref="B44:C44"/>
    <mergeCell ref="D44:F44"/>
    <mergeCell ref="G44:H44"/>
    <mergeCell ref="B45:C45"/>
    <mergeCell ref="D45:F45"/>
    <mergeCell ref="G45:H45"/>
    <mergeCell ref="A41:H41"/>
    <mergeCell ref="B42:C42"/>
    <mergeCell ref="D42:F42"/>
    <mergeCell ref="G42:H42"/>
    <mergeCell ref="B43:C43"/>
    <mergeCell ref="D43:F43"/>
    <mergeCell ref="G43:H43"/>
    <mergeCell ref="B48:C48"/>
    <mergeCell ref="E48:F48"/>
    <mergeCell ref="F49:H49"/>
    <mergeCell ref="B46:C46"/>
    <mergeCell ref="D46:F46"/>
    <mergeCell ref="G46:H46"/>
    <mergeCell ref="B47:C47"/>
    <mergeCell ref="D47:F47"/>
    <mergeCell ref="G47:H47"/>
  </mergeCells>
  <dataValidations count="10">
    <dataValidation type="list" allowBlank="1" showInputMessage="1" showErrorMessage="1" sqref="B17:D17 B24:D24">
      <formula1>"Rural,Urban"</formula1>
    </dataValidation>
    <dataValidation type="list" allowBlank="1" showInputMessage="1" showErrorMessage="1" sqref="E13">
      <formula1>"Retired,NA,Contract,Suspand,Terminate"</formula1>
    </dataValidation>
    <dataValidation type="list" allowBlank="1" showInputMessage="1" showErrorMessage="1" sqref="E14">
      <formula1>"Handicaped,Widow,Divorcee,NA,Sports"</formula1>
    </dataValidation>
    <dataValidation type="list" allowBlank="1" showInputMessage="1" showErrorMessage="1" sqref="H14">
      <formula1>"Gen,SC,ST,OBC,SBC,EWS"</formula1>
    </dataValidation>
    <dataValidation type="list" allowBlank="1" showInputMessage="1" showErrorMessage="1" sqref="H13">
      <formula1>"Regular,Probation"</formula1>
    </dataValidation>
    <dataValidation type="list" allowBlank="1" showInputMessage="1" showErrorMessage="1" sqref="B14">
      <formula1>"AIS,State service,Subordinate Service,Ministarial Service,Class IV,Workcharge"</formula1>
    </dataValidation>
    <dataValidation type="list" allowBlank="1" showInputMessage="1" showErrorMessage="1" sqref="B13">
      <formula1>"Temporary,Permanent,Contract"</formula1>
    </dataValidation>
    <dataValidation type="list" allowBlank="1" showInputMessage="1" showErrorMessage="1" sqref="B7:D7">
      <formula1>"Male,Female,Transgender"</formula1>
    </dataValidation>
    <dataValidation type="list" allowBlank="1" showInputMessage="1" showErrorMessage="1" sqref="H30:H31 G11:H11">
      <formula1>"Eligible,Not Eligible"</formula1>
    </dataValidation>
    <dataValidation type="list" allowBlank="1" showInputMessage="1" showErrorMessage="1" sqref="D43:F47">
      <formula1>"Working,Non-working"</formula1>
    </dataValidation>
  </dataValidations>
  <pageMargins left="0.25" right="0.25" top="0.41" bottom="0.24" header="0.28000000000000003" footer="0.22"/>
  <pageSetup paperSize="9" scale="67" orientation="portrait" blackAndWhite="1" verticalDpi="0" r:id="rId1"/>
  <drawing r:id="rId2"/>
</worksheet>
</file>

<file path=xl/worksheets/sheet125.xml><?xml version="1.0" encoding="utf-8"?>
<worksheet xmlns="http://schemas.openxmlformats.org/spreadsheetml/2006/main" xmlns:r="http://schemas.openxmlformats.org/officeDocument/2006/relationships">
  <sheetPr codeName="Sheet125">
    <pageSetUpPr fitToPage="1"/>
  </sheetPr>
  <dimension ref="A1:D21"/>
  <sheetViews>
    <sheetView showGridLines="0" showRowColHeaders="0" workbookViewId="0">
      <selection activeCell="B8" sqref="B8"/>
    </sheetView>
  </sheetViews>
  <sheetFormatPr defaultRowHeight="14.4"/>
  <cols>
    <col min="2" max="2" width="119.109375" customWidth="1"/>
  </cols>
  <sheetData>
    <row r="1" spans="1:4" ht="30.75" customHeight="1">
      <c r="A1" s="2688" t="s">
        <v>3083</v>
      </c>
      <c r="B1" s="2688"/>
      <c r="C1" s="1202"/>
      <c r="D1" s="1202"/>
    </row>
    <row r="2" spans="1:4" ht="42">
      <c r="A2" s="1203">
        <f>IF(B2="","",1)</f>
        <v>1</v>
      </c>
      <c r="B2" s="1204" t="s">
        <v>3084</v>
      </c>
      <c r="C2" s="1202"/>
      <c r="D2" s="1202"/>
    </row>
    <row r="3" spans="1:4" ht="42">
      <c r="A3" s="1203">
        <f>IF(B3="","",A2+1)</f>
        <v>2</v>
      </c>
      <c r="B3" s="1204" t="s">
        <v>3085</v>
      </c>
      <c r="C3" s="1202"/>
      <c r="D3" s="1202"/>
    </row>
    <row r="4" spans="1:4" ht="21">
      <c r="A4" s="1203">
        <f t="shared" ref="A4:A21" si="0">IF(B4="","",A3+1)</f>
        <v>3</v>
      </c>
      <c r="B4" s="1204" t="s">
        <v>3086</v>
      </c>
      <c r="C4" s="1202"/>
      <c r="D4" s="1202"/>
    </row>
    <row r="5" spans="1:4" ht="21">
      <c r="A5" s="1203">
        <f t="shared" si="0"/>
        <v>4</v>
      </c>
      <c r="B5" s="1226" t="s">
        <v>3087</v>
      </c>
      <c r="C5" s="1202"/>
      <c r="D5" s="1202"/>
    </row>
    <row r="6" spans="1:4" ht="21">
      <c r="A6" s="1203"/>
      <c r="B6" s="1205" t="s">
        <v>3088</v>
      </c>
      <c r="C6" s="1202"/>
      <c r="D6" s="1202"/>
    </row>
    <row r="7" spans="1:4" ht="21">
      <c r="A7" s="1203"/>
      <c r="B7" s="1226" t="s">
        <v>3543</v>
      </c>
      <c r="C7" s="1202"/>
      <c r="D7" s="1202"/>
    </row>
    <row r="8" spans="1:4" ht="21">
      <c r="A8" s="1203"/>
      <c r="B8" s="1226" t="s">
        <v>3089</v>
      </c>
      <c r="C8" s="1202"/>
      <c r="D8" s="1202"/>
    </row>
    <row r="9" spans="1:4" ht="21">
      <c r="A9" s="1203"/>
      <c r="B9" s="1226" t="s">
        <v>3090</v>
      </c>
      <c r="C9" s="1202"/>
      <c r="D9" s="1202"/>
    </row>
    <row r="10" spans="1:4" ht="21">
      <c r="A10" s="1203"/>
      <c r="B10" s="1226" t="s">
        <v>3091</v>
      </c>
      <c r="C10" s="1202"/>
      <c r="D10" s="1202"/>
    </row>
    <row r="11" spans="1:4" ht="21">
      <c r="A11" s="1203"/>
      <c r="B11" s="1226" t="s">
        <v>3092</v>
      </c>
      <c r="C11" s="1202"/>
      <c r="D11" s="1202"/>
    </row>
    <row r="12" spans="1:4" ht="21">
      <c r="A12" s="1203" t="str">
        <f t="shared" si="0"/>
        <v/>
      </c>
      <c r="B12" s="1226"/>
      <c r="C12" s="1202"/>
      <c r="D12" s="1202"/>
    </row>
    <row r="13" spans="1:4" ht="21">
      <c r="A13" s="1203"/>
      <c r="B13" s="1226" t="s">
        <v>3093</v>
      </c>
      <c r="C13" s="1202"/>
      <c r="D13" s="1202"/>
    </row>
    <row r="14" spans="1:4" ht="21">
      <c r="A14" s="1203"/>
      <c r="B14" s="1226" t="s">
        <v>3094</v>
      </c>
      <c r="C14" s="1202"/>
      <c r="D14" s="1202"/>
    </row>
    <row r="15" spans="1:4" ht="21">
      <c r="A15" s="1203" t="str">
        <f t="shared" si="0"/>
        <v/>
      </c>
      <c r="B15" s="1204"/>
      <c r="C15" s="1202"/>
      <c r="D15" s="1202"/>
    </row>
    <row r="16" spans="1:4" ht="21">
      <c r="A16" s="1203" t="str">
        <f t="shared" si="0"/>
        <v/>
      </c>
      <c r="B16" s="1204"/>
      <c r="C16" s="1202"/>
      <c r="D16" s="1202"/>
    </row>
    <row r="17" spans="1:4" ht="21">
      <c r="A17" s="1203" t="str">
        <f t="shared" si="0"/>
        <v/>
      </c>
      <c r="B17" s="1204"/>
      <c r="C17" s="1202"/>
      <c r="D17" s="1202"/>
    </row>
    <row r="18" spans="1:4" ht="21">
      <c r="A18" s="1203" t="str">
        <f t="shared" si="0"/>
        <v/>
      </c>
      <c r="B18" s="1204"/>
      <c r="C18" s="1202"/>
      <c r="D18" s="1202"/>
    </row>
    <row r="19" spans="1:4" ht="21">
      <c r="A19" s="1203" t="str">
        <f t="shared" si="0"/>
        <v/>
      </c>
      <c r="B19" s="1204"/>
      <c r="C19" s="1202"/>
      <c r="D19" s="1202"/>
    </row>
    <row r="20" spans="1:4" ht="21">
      <c r="A20" s="1203" t="str">
        <f t="shared" si="0"/>
        <v/>
      </c>
      <c r="B20" s="1204"/>
      <c r="C20" s="1202"/>
      <c r="D20" s="1202"/>
    </row>
    <row r="21" spans="1:4" ht="21">
      <c r="A21" s="1203" t="str">
        <f t="shared" si="0"/>
        <v/>
      </c>
      <c r="B21" s="1204"/>
      <c r="C21" s="1202"/>
      <c r="D21" s="1202"/>
    </row>
  </sheetData>
  <sheetProtection password="87C9" sheet="1" objects="1" scenarios="1" selectLockedCells="1"/>
  <mergeCells count="1">
    <mergeCell ref="A1:B1"/>
  </mergeCells>
  <pageMargins left="0.25" right="0.25" top="0.75" bottom="0.75" header="0.3" footer="0.3"/>
  <pageSetup paperSize="9" scale="77" orientation="portrait" blackAndWhite="1" verticalDpi="0" r:id="rId1"/>
  <drawing r:id="rId2"/>
</worksheet>
</file>

<file path=xl/worksheets/sheet126.xml><?xml version="1.0" encoding="utf-8"?>
<worksheet xmlns="http://schemas.openxmlformats.org/spreadsheetml/2006/main" xmlns:r="http://schemas.openxmlformats.org/officeDocument/2006/relationships">
  <sheetPr codeName="Sheet126">
    <pageSetUpPr fitToPage="1"/>
  </sheetPr>
  <dimension ref="A1:D28"/>
  <sheetViews>
    <sheetView showGridLines="0" showRowColHeaders="0" workbookViewId="0">
      <selection sqref="A1:B1"/>
    </sheetView>
  </sheetViews>
  <sheetFormatPr defaultRowHeight="14.4"/>
  <cols>
    <col min="2" max="2" width="118.5546875" customWidth="1"/>
  </cols>
  <sheetData>
    <row r="1" spans="1:4" ht="30" customHeight="1">
      <c r="A1" s="2688" t="s">
        <v>3083</v>
      </c>
      <c r="B1" s="2688"/>
      <c r="C1" s="1202"/>
      <c r="D1" s="1202"/>
    </row>
    <row r="2" spans="1:4" ht="42">
      <c r="A2" s="1203">
        <f>IF(B2="","",1)</f>
        <v>1</v>
      </c>
      <c r="B2" s="1204" t="s">
        <v>3095</v>
      </c>
      <c r="C2" s="1202"/>
      <c r="D2" s="1202"/>
    </row>
    <row r="3" spans="1:4" ht="42">
      <c r="A3" s="1203">
        <f>IF(B3="","",A2+1)</f>
        <v>2</v>
      </c>
      <c r="B3" s="1204" t="s">
        <v>3096</v>
      </c>
      <c r="C3" s="1202"/>
      <c r="D3" s="1202"/>
    </row>
    <row r="4" spans="1:4" ht="42">
      <c r="A4" s="1203">
        <f>IF(B4="","",A3+1)</f>
        <v>3</v>
      </c>
      <c r="B4" s="1204" t="s">
        <v>3097</v>
      </c>
      <c r="C4" s="1202"/>
      <c r="D4" s="1202"/>
    </row>
    <row r="5" spans="1:4" ht="21">
      <c r="A5" s="1203">
        <f t="shared" ref="A5:A11" si="0">IF(B5="","",A4+1)</f>
        <v>4</v>
      </c>
      <c r="B5" s="1204" t="s">
        <v>3098</v>
      </c>
      <c r="C5" s="1202"/>
      <c r="D5" s="1202"/>
    </row>
    <row r="6" spans="1:4" ht="21">
      <c r="A6" s="1203">
        <f t="shared" si="0"/>
        <v>5</v>
      </c>
      <c r="B6" s="1226" t="s">
        <v>3099</v>
      </c>
      <c r="C6" s="1202"/>
      <c r="D6" s="1202"/>
    </row>
    <row r="7" spans="1:4" ht="21">
      <c r="A7" s="1203">
        <f t="shared" si="0"/>
        <v>6</v>
      </c>
      <c r="B7" s="1205" t="s">
        <v>3108</v>
      </c>
      <c r="C7" s="1202"/>
      <c r="D7" s="1202"/>
    </row>
    <row r="8" spans="1:4" ht="21">
      <c r="A8" s="1203">
        <f t="shared" si="0"/>
        <v>7</v>
      </c>
      <c r="B8" s="1204" t="s">
        <v>3100</v>
      </c>
      <c r="C8" s="1202"/>
      <c r="D8" s="1202"/>
    </row>
    <row r="9" spans="1:4" ht="21">
      <c r="A9" s="1203">
        <f t="shared" si="0"/>
        <v>8</v>
      </c>
      <c r="B9" s="1204" t="s">
        <v>3101</v>
      </c>
      <c r="C9" s="1202"/>
      <c r="D9" s="1202"/>
    </row>
    <row r="10" spans="1:4" ht="21">
      <c r="A10" s="1203">
        <f t="shared" si="0"/>
        <v>9</v>
      </c>
      <c r="B10" s="1204" t="s">
        <v>3102</v>
      </c>
      <c r="C10" s="1202"/>
      <c r="D10" s="1202"/>
    </row>
    <row r="11" spans="1:4" ht="21">
      <c r="A11" s="1203">
        <f t="shared" si="0"/>
        <v>10</v>
      </c>
      <c r="B11" s="1205" t="s">
        <v>3103</v>
      </c>
      <c r="C11" s="1202"/>
      <c r="D11" s="1202"/>
    </row>
    <row r="12" spans="1:4" ht="21">
      <c r="A12" s="1203"/>
      <c r="B12" s="1204" t="s">
        <v>3104</v>
      </c>
      <c r="C12" s="1202"/>
      <c r="D12" s="1202"/>
    </row>
    <row r="13" spans="1:4" ht="21">
      <c r="A13" s="1203"/>
      <c r="B13" s="1204" t="s">
        <v>3105</v>
      </c>
      <c r="C13" s="1202"/>
      <c r="D13" s="1202"/>
    </row>
    <row r="14" spans="1:4" ht="21">
      <c r="A14" s="1203"/>
      <c r="B14" s="1204"/>
      <c r="C14" s="1202"/>
      <c r="D14" s="1202"/>
    </row>
    <row r="15" spans="1:4" ht="21">
      <c r="A15" s="1203"/>
      <c r="B15" s="1204"/>
      <c r="C15" s="1202"/>
      <c r="D15" s="1202"/>
    </row>
    <row r="16" spans="1:4" ht="21">
      <c r="A16" s="1203"/>
      <c r="B16" s="1226" t="s">
        <v>3106</v>
      </c>
      <c r="C16" s="1202"/>
      <c r="D16" s="1202"/>
    </row>
    <row r="17" spans="1:4" ht="21">
      <c r="A17" s="1203"/>
      <c r="B17" s="1226" t="s">
        <v>3107</v>
      </c>
      <c r="C17" s="1202"/>
      <c r="D17" s="1202"/>
    </row>
    <row r="18" spans="1:4" ht="21">
      <c r="A18" s="1203"/>
      <c r="B18" s="1204"/>
      <c r="C18" s="1202"/>
      <c r="D18" s="1202"/>
    </row>
    <row r="19" spans="1:4" ht="21">
      <c r="A19" s="1203"/>
      <c r="B19" s="1204"/>
      <c r="C19" s="1202"/>
      <c r="D19" s="1202"/>
    </row>
    <row r="20" spans="1:4" ht="21">
      <c r="A20" s="1203"/>
      <c r="B20" s="1204"/>
      <c r="C20" s="1202"/>
      <c r="D20" s="1202"/>
    </row>
    <row r="21" spans="1:4" ht="21">
      <c r="A21" s="1203"/>
      <c r="B21" s="1204"/>
      <c r="C21" s="1202"/>
      <c r="D21" s="1202"/>
    </row>
    <row r="22" spans="1:4" ht="21">
      <c r="A22" s="1203"/>
      <c r="B22" s="1204"/>
      <c r="C22" s="1202"/>
      <c r="D22" s="1202"/>
    </row>
    <row r="23" spans="1:4" ht="21">
      <c r="A23" s="1203"/>
      <c r="B23" s="1204"/>
      <c r="C23" s="1202"/>
      <c r="D23" s="1202"/>
    </row>
    <row r="24" spans="1:4" ht="21">
      <c r="A24" s="1203"/>
      <c r="B24" s="1204"/>
      <c r="C24" s="1202"/>
      <c r="D24" s="1202"/>
    </row>
    <row r="25" spans="1:4" ht="21">
      <c r="A25" s="1203"/>
      <c r="B25" s="1204"/>
      <c r="C25" s="1202"/>
      <c r="D25" s="1202"/>
    </row>
    <row r="26" spans="1:4" ht="21">
      <c r="A26" s="1203"/>
      <c r="B26" s="1204"/>
      <c r="C26" s="1202"/>
      <c r="D26" s="1202"/>
    </row>
    <row r="27" spans="1:4" ht="21">
      <c r="A27" s="1203"/>
      <c r="B27" s="1204"/>
      <c r="C27" s="1202"/>
      <c r="D27" s="1202"/>
    </row>
    <row r="28" spans="1:4" ht="21">
      <c r="A28" s="1203"/>
      <c r="B28" s="1204"/>
      <c r="C28" s="1202"/>
      <c r="D28" s="1202"/>
    </row>
  </sheetData>
  <sheetProtection password="87C9" sheet="1" objects="1" scenarios="1" selectLockedCells="1"/>
  <mergeCells count="1">
    <mergeCell ref="A1:B1"/>
  </mergeCells>
  <pageMargins left="0.25" right="0.25" top="0.75" bottom="0.75" header="0.3" footer="0.3"/>
  <pageSetup paperSize="9" scale="77" orientation="portrait" blackAndWhite="1" verticalDpi="0" r:id="rId1"/>
  <drawing r:id="rId2"/>
</worksheet>
</file>

<file path=xl/worksheets/sheet127.xml><?xml version="1.0" encoding="utf-8"?>
<worksheet xmlns="http://schemas.openxmlformats.org/spreadsheetml/2006/main" xmlns:r="http://schemas.openxmlformats.org/officeDocument/2006/relationships">
  <sheetPr codeName="Sheet127">
    <pageSetUpPr fitToPage="1"/>
  </sheetPr>
  <dimension ref="A1:D62"/>
  <sheetViews>
    <sheetView showGridLines="0" showRowColHeaders="0" workbookViewId="0">
      <selection sqref="A1:B1"/>
    </sheetView>
  </sheetViews>
  <sheetFormatPr defaultRowHeight="14.4"/>
  <cols>
    <col min="2" max="2" width="118.33203125" customWidth="1"/>
  </cols>
  <sheetData>
    <row r="1" spans="1:4" ht="28.8">
      <c r="A1" s="2726" t="s">
        <v>3111</v>
      </c>
      <c r="B1" s="2726"/>
      <c r="C1" s="3"/>
      <c r="D1" s="3"/>
    </row>
    <row r="2" spans="1:4" ht="42">
      <c r="A2" s="1203">
        <f>IF(B2="","",1)</f>
        <v>1</v>
      </c>
      <c r="B2" s="1204" t="s">
        <v>3112</v>
      </c>
      <c r="C2" s="3"/>
      <c r="D2" s="3"/>
    </row>
    <row r="3" spans="1:4" ht="42">
      <c r="A3" s="1203">
        <f>IF(B3="","",A2+1)</f>
        <v>2</v>
      </c>
      <c r="B3" s="1204" t="s">
        <v>3113</v>
      </c>
      <c r="C3" s="3"/>
      <c r="D3" s="3"/>
    </row>
    <row r="4" spans="1:4" ht="21">
      <c r="A4" s="1203">
        <f t="shared" ref="A4:A6" si="0">IF(B4="","",A3+1)</f>
        <v>3</v>
      </c>
      <c r="B4" s="1226" t="s">
        <v>3114</v>
      </c>
      <c r="C4" s="3"/>
      <c r="D4" s="3"/>
    </row>
    <row r="5" spans="1:4" ht="21">
      <c r="A5" s="1203">
        <f t="shared" si="0"/>
        <v>4</v>
      </c>
      <c r="B5" s="1228" t="s">
        <v>3115</v>
      </c>
      <c r="C5" s="3"/>
      <c r="D5" s="3"/>
    </row>
    <row r="6" spans="1:4" ht="21">
      <c r="A6" s="1203">
        <f t="shared" si="0"/>
        <v>5</v>
      </c>
      <c r="B6" s="1206" t="s">
        <v>3116</v>
      </c>
      <c r="C6" s="3"/>
      <c r="D6" s="3"/>
    </row>
    <row r="7" spans="1:4" ht="21">
      <c r="A7" s="1203"/>
      <c r="B7" s="1229" t="s">
        <v>3117</v>
      </c>
      <c r="C7" s="3"/>
      <c r="D7" s="3"/>
    </row>
    <row r="8" spans="1:4" ht="21">
      <c r="A8" s="1203"/>
      <c r="B8" s="1229" t="s">
        <v>3118</v>
      </c>
      <c r="C8" s="3"/>
      <c r="D8" s="3"/>
    </row>
    <row r="9" spans="1:4" ht="21">
      <c r="A9" s="1203"/>
      <c r="B9" s="1230" t="s">
        <v>3119</v>
      </c>
      <c r="C9" s="3"/>
      <c r="D9" s="3"/>
    </row>
    <row r="10" spans="1:4" ht="21">
      <c r="A10" s="1203"/>
      <c r="B10" s="1229" t="s">
        <v>3120</v>
      </c>
      <c r="C10" s="3"/>
      <c r="D10" s="3"/>
    </row>
    <row r="11" spans="1:4" ht="21">
      <c r="A11" s="1203"/>
      <c r="B11" s="1204" t="s">
        <v>3121</v>
      </c>
      <c r="C11" s="3"/>
      <c r="D11" s="3"/>
    </row>
    <row r="12" spans="1:4" ht="21">
      <c r="A12" s="1203"/>
      <c r="B12" s="1231" t="s">
        <v>3122</v>
      </c>
      <c r="C12" s="3"/>
      <c r="D12" s="3"/>
    </row>
    <row r="13" spans="1:4" ht="21">
      <c r="A13" s="1203"/>
      <c r="B13" s="1229" t="s">
        <v>3123</v>
      </c>
      <c r="C13" s="3"/>
      <c r="D13" s="3"/>
    </row>
    <row r="14" spans="1:4" ht="21">
      <c r="A14" s="1203"/>
      <c r="B14" s="1229" t="s">
        <v>3124</v>
      </c>
      <c r="C14" s="3"/>
      <c r="D14" s="3"/>
    </row>
    <row r="15" spans="1:4" ht="21">
      <c r="A15" s="1203"/>
      <c r="B15" s="1229" t="s">
        <v>3125</v>
      </c>
      <c r="C15" s="3"/>
      <c r="D15" s="3"/>
    </row>
    <row r="16" spans="1:4" ht="21">
      <c r="A16" s="1203"/>
      <c r="B16" s="1229" t="s">
        <v>3126</v>
      </c>
      <c r="C16" s="3"/>
      <c r="D16" s="3"/>
    </row>
    <row r="17" spans="1:4" ht="21">
      <c r="A17" s="1203"/>
      <c r="B17" s="1229" t="s">
        <v>3127</v>
      </c>
      <c r="C17" s="3"/>
      <c r="D17" s="3"/>
    </row>
    <row r="18" spans="1:4" ht="21">
      <c r="A18" s="1203"/>
      <c r="B18" s="1229" t="s">
        <v>3128</v>
      </c>
      <c r="C18" s="3"/>
      <c r="D18" s="3"/>
    </row>
    <row r="19" spans="1:4" ht="21">
      <c r="A19" s="1203"/>
      <c r="B19" s="1229" t="s">
        <v>3129</v>
      </c>
      <c r="C19" s="3"/>
      <c r="D19" s="3"/>
    </row>
    <row r="20" spans="1:4" ht="21">
      <c r="A20" s="1203"/>
      <c r="B20" s="1229" t="s">
        <v>3130</v>
      </c>
      <c r="C20" s="3"/>
      <c r="D20" s="3"/>
    </row>
    <row r="21" spans="1:4" ht="21">
      <c r="A21" s="1203"/>
      <c r="B21" s="1229" t="s">
        <v>3131</v>
      </c>
      <c r="C21" s="3"/>
      <c r="D21" s="3"/>
    </row>
    <row r="22" spans="1:4" ht="21">
      <c r="A22" s="1203"/>
      <c r="B22" s="1229" t="s">
        <v>3132</v>
      </c>
      <c r="C22" s="3"/>
      <c r="D22" s="3"/>
    </row>
    <row r="23" spans="1:4" ht="21">
      <c r="A23" s="1203"/>
      <c r="B23" s="1229" t="s">
        <v>3133</v>
      </c>
      <c r="C23" s="3"/>
      <c r="D23" s="3"/>
    </row>
    <row r="24" spans="1:4" ht="21">
      <c r="A24" s="1203"/>
      <c r="B24" s="1229" t="s">
        <v>3134</v>
      </c>
      <c r="C24" s="3"/>
      <c r="D24" s="3"/>
    </row>
    <row r="25" spans="1:4" ht="21">
      <c r="A25" s="1203">
        <v>6</v>
      </c>
      <c r="B25" s="1206" t="s">
        <v>3135</v>
      </c>
      <c r="C25" s="3"/>
      <c r="D25" s="3"/>
    </row>
    <row r="26" spans="1:4" ht="21">
      <c r="A26" s="1203"/>
      <c r="B26" s="1232" t="s">
        <v>3117</v>
      </c>
      <c r="C26" s="3"/>
      <c r="D26" s="3"/>
    </row>
    <row r="27" spans="1:4" ht="21">
      <c r="A27" s="1203"/>
      <c r="B27" s="1232" t="s">
        <v>3124</v>
      </c>
      <c r="C27" s="3"/>
      <c r="D27" s="3"/>
    </row>
    <row r="28" spans="1:4" ht="21">
      <c r="A28" s="1203"/>
      <c r="B28" s="1232" t="s">
        <v>3136</v>
      </c>
      <c r="C28" s="3"/>
      <c r="D28" s="3"/>
    </row>
    <row r="29" spans="1:4" ht="21">
      <c r="A29" s="1203"/>
      <c r="B29" s="1232" t="s">
        <v>3137</v>
      </c>
      <c r="C29" s="3"/>
      <c r="D29" s="3"/>
    </row>
    <row r="30" spans="1:4" ht="21">
      <c r="A30" s="1203"/>
      <c r="B30" s="1232" t="s">
        <v>3138</v>
      </c>
      <c r="C30" s="3"/>
      <c r="D30" s="3"/>
    </row>
    <row r="31" spans="1:4" ht="21">
      <c r="A31" s="1203"/>
      <c r="B31" s="1232" t="s">
        <v>3139</v>
      </c>
      <c r="C31" s="3"/>
      <c r="D31" s="3"/>
    </row>
    <row r="32" spans="1:4" ht="21">
      <c r="A32" s="1203"/>
      <c r="B32" s="1232" t="s">
        <v>3140</v>
      </c>
      <c r="C32" s="3"/>
      <c r="D32" s="3"/>
    </row>
    <row r="33" spans="1:4" ht="21">
      <c r="A33" s="1203"/>
      <c r="B33" s="1232" t="s">
        <v>3141</v>
      </c>
      <c r="C33" s="3"/>
      <c r="D33" s="3"/>
    </row>
    <row r="34" spans="1:4" ht="21">
      <c r="A34" s="1203"/>
      <c r="B34" s="1232" t="s">
        <v>3142</v>
      </c>
      <c r="C34" s="3"/>
      <c r="D34" s="3"/>
    </row>
    <row r="35" spans="1:4" ht="21">
      <c r="A35" s="1203"/>
      <c r="B35" s="1229" t="s">
        <v>3134</v>
      </c>
      <c r="C35" s="3"/>
      <c r="D35" s="3"/>
    </row>
    <row r="36" spans="1:4" ht="21">
      <c r="A36" s="1203">
        <v>7</v>
      </c>
      <c r="B36" s="1206" t="s">
        <v>3143</v>
      </c>
      <c r="C36" s="3"/>
      <c r="D36" s="3"/>
    </row>
    <row r="37" spans="1:4" ht="21">
      <c r="A37" s="1203"/>
      <c r="B37" s="1229" t="s">
        <v>3144</v>
      </c>
      <c r="C37" s="3"/>
      <c r="D37" s="3"/>
    </row>
    <row r="38" spans="1:4" ht="21">
      <c r="A38" s="1203"/>
      <c r="B38" s="1229" t="s">
        <v>3145</v>
      </c>
      <c r="C38" s="3"/>
      <c r="D38" s="3"/>
    </row>
    <row r="39" spans="1:4" ht="21">
      <c r="A39" s="1203"/>
      <c r="B39" s="1229" t="s">
        <v>3146</v>
      </c>
      <c r="C39" s="3"/>
      <c r="D39" s="3"/>
    </row>
    <row r="40" spans="1:4" ht="21">
      <c r="A40" s="1203">
        <v>8</v>
      </c>
      <c r="B40" s="1206" t="s">
        <v>3147</v>
      </c>
      <c r="C40" s="3"/>
      <c r="D40" s="3"/>
    </row>
    <row r="41" spans="1:4" ht="21">
      <c r="A41" s="1203"/>
      <c r="B41" s="1229" t="s">
        <v>3148</v>
      </c>
      <c r="C41" s="3"/>
      <c r="D41" s="3"/>
    </row>
    <row r="42" spans="1:4" ht="21">
      <c r="A42" s="1203">
        <v>9</v>
      </c>
      <c r="B42" s="1206" t="s">
        <v>3149</v>
      </c>
      <c r="C42" s="3"/>
      <c r="D42" s="3"/>
    </row>
    <row r="43" spans="1:4" ht="21">
      <c r="A43" s="1203"/>
      <c r="B43" s="1229" t="s">
        <v>3150</v>
      </c>
      <c r="C43" s="3"/>
      <c r="D43" s="3"/>
    </row>
    <row r="44" spans="1:4" ht="21">
      <c r="A44" s="1203"/>
      <c r="B44" s="1229" t="s">
        <v>3151</v>
      </c>
      <c r="C44" s="3"/>
      <c r="D44" s="3"/>
    </row>
    <row r="45" spans="1:4" ht="21">
      <c r="A45" s="1203">
        <v>10</v>
      </c>
      <c r="B45" s="1206" t="s">
        <v>3152</v>
      </c>
      <c r="C45" s="3"/>
      <c r="D45" s="3"/>
    </row>
    <row r="46" spans="1:4" ht="21">
      <c r="A46" s="1203"/>
      <c r="B46" s="1229" t="s">
        <v>3153</v>
      </c>
      <c r="C46" s="3"/>
      <c r="D46" s="3"/>
    </row>
    <row r="47" spans="1:4" ht="21">
      <c r="A47" s="1203">
        <v>11</v>
      </c>
      <c r="B47" s="1206" t="s">
        <v>3154</v>
      </c>
      <c r="C47" s="3"/>
      <c r="D47" s="3"/>
    </row>
    <row r="48" spans="1:4" ht="21">
      <c r="A48" s="1203"/>
      <c r="B48" s="1229" t="s">
        <v>3155</v>
      </c>
      <c r="C48" s="3"/>
      <c r="D48" s="3"/>
    </row>
    <row r="49" spans="1:4" ht="21">
      <c r="A49" s="1203">
        <v>12</v>
      </c>
      <c r="B49" s="1206" t="s">
        <v>3156</v>
      </c>
      <c r="C49" s="3"/>
      <c r="D49" s="3"/>
    </row>
    <row r="50" spans="1:4" ht="21">
      <c r="A50" s="1203"/>
      <c r="B50" s="1229" t="s">
        <v>3157</v>
      </c>
      <c r="C50" s="3"/>
      <c r="D50" s="3"/>
    </row>
    <row r="51" spans="1:4" ht="21">
      <c r="A51" s="1203">
        <v>13</v>
      </c>
      <c r="B51" s="1206" t="s">
        <v>3158</v>
      </c>
      <c r="C51" s="3"/>
      <c r="D51" s="3"/>
    </row>
    <row r="52" spans="1:4" ht="21">
      <c r="A52" s="1203"/>
      <c r="B52" s="1229" t="s">
        <v>3159</v>
      </c>
      <c r="C52" s="3"/>
      <c r="D52" s="3"/>
    </row>
    <row r="53" spans="1:4" ht="21">
      <c r="A53" s="1203">
        <v>14</v>
      </c>
      <c r="B53" s="1206" t="s">
        <v>3160</v>
      </c>
      <c r="C53" s="3"/>
      <c r="D53" s="3"/>
    </row>
    <row r="54" spans="1:4" ht="21">
      <c r="A54" s="1203"/>
      <c r="B54" s="1229" t="s">
        <v>3161</v>
      </c>
      <c r="C54" s="3"/>
      <c r="D54" s="3"/>
    </row>
    <row r="55" spans="1:4" ht="21">
      <c r="A55" s="1203"/>
      <c r="B55" s="1203" t="s">
        <v>3162</v>
      </c>
      <c r="C55" s="3"/>
      <c r="D55" s="3"/>
    </row>
    <row r="56" spans="1:4" ht="21">
      <c r="A56" s="1203"/>
      <c r="B56" s="1229"/>
      <c r="C56" s="3"/>
      <c r="D56" s="3"/>
    </row>
    <row r="57" spans="1:4" ht="21">
      <c r="A57" s="1203"/>
      <c r="B57" s="1229"/>
      <c r="C57" s="3"/>
      <c r="D57" s="3"/>
    </row>
    <row r="58" spans="1:4" ht="21">
      <c r="A58" s="1203"/>
      <c r="B58" s="1229"/>
      <c r="C58" s="3"/>
      <c r="D58" s="3"/>
    </row>
    <row r="59" spans="1:4" ht="21">
      <c r="A59" s="1203"/>
      <c r="B59" s="1229"/>
      <c r="C59" s="3"/>
      <c r="D59" s="3"/>
    </row>
    <row r="60" spans="1:4" ht="21">
      <c r="A60" s="1203"/>
      <c r="B60" s="1229"/>
      <c r="C60" s="3"/>
      <c r="D60" s="3"/>
    </row>
    <row r="61" spans="1:4" ht="21">
      <c r="A61" s="1203"/>
      <c r="B61" s="1229"/>
      <c r="C61" s="3"/>
      <c r="D61" s="3"/>
    </row>
    <row r="62" spans="1:4" ht="21">
      <c r="A62" s="1203"/>
      <c r="B62" s="1229"/>
      <c r="C62" s="3"/>
      <c r="D62" s="3"/>
    </row>
  </sheetData>
  <sheetProtection password="87C9" sheet="1" objects="1" scenarios="1"/>
  <mergeCells count="1">
    <mergeCell ref="A1:B1"/>
  </mergeCells>
  <pageMargins left="0.25" right="0.25" top="0.75" bottom="0.75" header="0.3" footer="0.3"/>
  <pageSetup paperSize="9" scale="77" fitToHeight="2" orientation="portrait" blackAndWhite="1" verticalDpi="0" r:id="rId1"/>
  <drawing r:id="rId2"/>
</worksheet>
</file>

<file path=xl/worksheets/sheet128.xml><?xml version="1.0" encoding="utf-8"?>
<worksheet xmlns="http://schemas.openxmlformats.org/spreadsheetml/2006/main" xmlns:r="http://schemas.openxmlformats.org/officeDocument/2006/relationships">
  <sheetPr codeName="Sheet128">
    <pageSetUpPr fitToPage="1"/>
  </sheetPr>
  <dimension ref="A1:D42"/>
  <sheetViews>
    <sheetView showGridLines="0" showRowColHeaders="0" workbookViewId="0">
      <selection activeCell="B3" sqref="B3"/>
    </sheetView>
  </sheetViews>
  <sheetFormatPr defaultRowHeight="14.4"/>
  <cols>
    <col min="2" max="2" width="118.44140625" customWidth="1"/>
  </cols>
  <sheetData>
    <row r="1" spans="1:4" ht="25.8">
      <c r="A1" s="2688" t="s">
        <v>3163</v>
      </c>
      <c r="B1" s="2688"/>
      <c r="C1" s="3"/>
      <c r="D1" s="3"/>
    </row>
    <row r="2" spans="1:4" ht="42">
      <c r="A2" s="1203">
        <f>IF(B2="","",1)</f>
        <v>1</v>
      </c>
      <c r="B2" s="1204" t="s">
        <v>3164</v>
      </c>
      <c r="C2" s="3"/>
      <c r="D2" s="3"/>
    </row>
    <row r="3" spans="1:4" ht="21">
      <c r="A3" s="1203">
        <f>IF(B3="","",A2+1)</f>
        <v>2</v>
      </c>
      <c r="B3" s="1204" t="s">
        <v>3165</v>
      </c>
      <c r="C3" s="3"/>
      <c r="D3" s="3"/>
    </row>
    <row r="4" spans="1:4" ht="21">
      <c r="A4" s="1203">
        <f t="shared" ref="A4" si="0">IF(B4="","",A3+1)</f>
        <v>3</v>
      </c>
      <c r="B4" s="1231" t="s">
        <v>3166</v>
      </c>
      <c r="C4" s="3"/>
      <c r="D4" s="3"/>
    </row>
    <row r="5" spans="1:4" ht="21">
      <c r="A5" s="1203"/>
      <c r="B5" s="1233" t="s">
        <v>3167</v>
      </c>
      <c r="C5" s="3"/>
      <c r="D5" s="3"/>
    </row>
    <row r="6" spans="1:4" ht="21">
      <c r="A6" s="1234" t="s">
        <v>182</v>
      </c>
      <c r="B6" s="1235" t="s">
        <v>3168</v>
      </c>
      <c r="C6" s="3"/>
      <c r="D6" s="3"/>
    </row>
    <row r="7" spans="1:4" ht="21">
      <c r="A7" s="1236" t="s">
        <v>3169</v>
      </c>
      <c r="B7" s="1204" t="s">
        <v>3170</v>
      </c>
      <c r="C7" s="3"/>
      <c r="D7" s="3"/>
    </row>
    <row r="8" spans="1:4" ht="42">
      <c r="A8" s="1236" t="s">
        <v>3171</v>
      </c>
      <c r="B8" s="1204" t="s">
        <v>3172</v>
      </c>
      <c r="C8" s="3"/>
      <c r="D8" s="3"/>
    </row>
    <row r="9" spans="1:4" ht="21">
      <c r="A9" s="1236" t="s">
        <v>3173</v>
      </c>
      <c r="B9" s="1204" t="s">
        <v>3174</v>
      </c>
      <c r="C9" s="3"/>
      <c r="D9" s="3"/>
    </row>
    <row r="10" spans="1:4" ht="21">
      <c r="A10" s="1203"/>
      <c r="B10" s="1230" t="s">
        <v>3175</v>
      </c>
      <c r="C10" s="3"/>
      <c r="D10" s="3"/>
    </row>
    <row r="11" spans="1:4" ht="21">
      <c r="A11" s="1203"/>
      <c r="B11" s="1230" t="s">
        <v>3176</v>
      </c>
      <c r="C11" s="3"/>
      <c r="D11" s="3"/>
    </row>
    <row r="12" spans="1:4" ht="21">
      <c r="A12" s="1203"/>
      <c r="B12" s="1237" t="s">
        <v>3177</v>
      </c>
      <c r="C12" s="3"/>
      <c r="D12" s="3"/>
    </row>
    <row r="13" spans="1:4" ht="21">
      <c r="A13" s="1203"/>
      <c r="B13" s="1204" t="s">
        <v>3178</v>
      </c>
      <c r="C13" s="3"/>
      <c r="D13" s="3"/>
    </row>
    <row r="14" spans="1:4" ht="21">
      <c r="A14" s="1203"/>
      <c r="B14" s="1229" t="s">
        <v>3179</v>
      </c>
      <c r="C14" s="3"/>
      <c r="D14" s="3"/>
    </row>
    <row r="15" spans="1:4" ht="21">
      <c r="A15" s="1203"/>
      <c r="B15" s="1229" t="s">
        <v>3180</v>
      </c>
      <c r="C15" s="3"/>
      <c r="D15" s="3"/>
    </row>
    <row r="16" spans="1:4" ht="21">
      <c r="A16" s="1203"/>
      <c r="B16" s="1229" t="s">
        <v>3181</v>
      </c>
      <c r="C16" s="3"/>
      <c r="D16" s="3"/>
    </row>
    <row r="17" spans="1:4" ht="21">
      <c r="A17" s="1203"/>
      <c r="B17" s="1229" t="s">
        <v>3182</v>
      </c>
      <c r="C17" s="3"/>
      <c r="D17" s="3"/>
    </row>
    <row r="18" spans="1:4" ht="21">
      <c r="A18" s="1203"/>
      <c r="B18" s="1203" t="s">
        <v>3162</v>
      </c>
      <c r="C18" s="3"/>
      <c r="D18" s="3"/>
    </row>
    <row r="19" spans="1:4" ht="21">
      <c r="A19" s="1203"/>
      <c r="B19" s="1237" t="s">
        <v>3177</v>
      </c>
      <c r="C19" s="3"/>
      <c r="D19" s="3"/>
    </row>
    <row r="20" spans="1:4" ht="21">
      <c r="A20" s="1203"/>
      <c r="B20" s="1204" t="s">
        <v>3183</v>
      </c>
      <c r="C20" s="3"/>
      <c r="D20" s="3"/>
    </row>
    <row r="21" spans="1:4" ht="21">
      <c r="A21" s="1203"/>
      <c r="B21" s="1229" t="s">
        <v>3180</v>
      </c>
      <c r="C21" s="3"/>
      <c r="D21" s="3"/>
    </row>
    <row r="22" spans="1:4" ht="21">
      <c r="A22" s="1203"/>
      <c r="B22" s="1229" t="s">
        <v>3184</v>
      </c>
      <c r="C22" s="3"/>
      <c r="D22" s="3"/>
    </row>
    <row r="23" spans="1:4" ht="21">
      <c r="A23" s="1203"/>
      <c r="B23" s="1229" t="s">
        <v>3182</v>
      </c>
      <c r="C23" s="3"/>
      <c r="D23" s="3"/>
    </row>
    <row r="24" spans="1:4" ht="21">
      <c r="A24" s="1203"/>
      <c r="B24" s="1203" t="s">
        <v>3162</v>
      </c>
      <c r="C24" s="3"/>
      <c r="D24" s="3"/>
    </row>
    <row r="25" spans="1:4" ht="21">
      <c r="A25" s="1203"/>
      <c r="B25" s="1237" t="s">
        <v>3185</v>
      </c>
      <c r="C25" s="3"/>
      <c r="D25" s="3"/>
    </row>
    <row r="26" spans="1:4" ht="21">
      <c r="A26" s="1203"/>
      <c r="B26" s="1204" t="s">
        <v>3186</v>
      </c>
      <c r="C26" s="3"/>
      <c r="D26" s="3"/>
    </row>
    <row r="27" spans="1:4" ht="21">
      <c r="A27" s="1203"/>
      <c r="B27" s="1229" t="s">
        <v>3180</v>
      </c>
      <c r="C27" s="3"/>
      <c r="D27" s="3"/>
    </row>
    <row r="28" spans="1:4" ht="21">
      <c r="A28" s="1203"/>
      <c r="B28" s="1229" t="s">
        <v>3187</v>
      </c>
      <c r="C28" s="3"/>
      <c r="D28" s="3"/>
    </row>
    <row r="29" spans="1:4" ht="21">
      <c r="A29" s="1203"/>
      <c r="B29" s="1229" t="s">
        <v>3182</v>
      </c>
      <c r="C29" s="3"/>
      <c r="D29" s="3"/>
    </row>
    <row r="30" spans="1:4" ht="21">
      <c r="A30" s="1203"/>
      <c r="B30" s="1203" t="s">
        <v>3162</v>
      </c>
      <c r="C30" s="3"/>
      <c r="D30" s="3"/>
    </row>
    <row r="31" spans="1:4" ht="21">
      <c r="A31" s="1203">
        <v>4</v>
      </c>
      <c r="B31" s="1229" t="s">
        <v>3188</v>
      </c>
      <c r="C31" s="3"/>
      <c r="D31" s="3"/>
    </row>
    <row r="32" spans="1:4" ht="42">
      <c r="A32" s="1203">
        <f t="shared" ref="A32:A33" si="1">IF(B32="","",A31+1)</f>
        <v>5</v>
      </c>
      <c r="B32" s="1204" t="s">
        <v>3189</v>
      </c>
      <c r="C32" s="3"/>
      <c r="D32" s="3"/>
    </row>
    <row r="33" spans="1:4" ht="21">
      <c r="A33" s="1203">
        <f t="shared" si="1"/>
        <v>6</v>
      </c>
      <c r="B33" s="1204" t="s">
        <v>3190</v>
      </c>
      <c r="C33" s="3"/>
      <c r="D33" s="3"/>
    </row>
    <row r="34" spans="1:4" ht="21">
      <c r="A34" s="1234" t="s">
        <v>183</v>
      </c>
      <c r="B34" s="1235" t="s">
        <v>3191</v>
      </c>
      <c r="C34" s="3"/>
      <c r="D34" s="3"/>
    </row>
    <row r="35" spans="1:4" ht="42">
      <c r="A35" s="1203" t="s">
        <v>3169</v>
      </c>
      <c r="B35" s="1204" t="s">
        <v>3192</v>
      </c>
      <c r="C35" s="3"/>
      <c r="D35" s="3"/>
    </row>
    <row r="36" spans="1:4" ht="63">
      <c r="A36" s="1203" t="s">
        <v>3171</v>
      </c>
      <c r="B36" s="1204" t="s">
        <v>3193</v>
      </c>
      <c r="C36" s="3"/>
      <c r="D36" s="3"/>
    </row>
    <row r="37" spans="1:4" ht="21">
      <c r="A37" s="1203" t="s">
        <v>3173</v>
      </c>
      <c r="B37" s="1238" t="s">
        <v>3194</v>
      </c>
      <c r="C37" s="3"/>
      <c r="D37" s="3"/>
    </row>
    <row r="38" spans="1:4" ht="21">
      <c r="A38" s="1203"/>
      <c r="B38" s="1229" t="s">
        <v>3195</v>
      </c>
      <c r="C38" s="3"/>
      <c r="D38" s="3"/>
    </row>
    <row r="39" spans="1:4" ht="21">
      <c r="A39" s="1203"/>
      <c r="B39" s="1229" t="s">
        <v>3196</v>
      </c>
      <c r="C39" s="3"/>
      <c r="D39" s="3"/>
    </row>
    <row r="40" spans="1:4" ht="21">
      <c r="A40" s="1203"/>
      <c r="B40" s="1229" t="s">
        <v>3197</v>
      </c>
      <c r="C40" s="3"/>
      <c r="D40" s="3"/>
    </row>
    <row r="41" spans="1:4" ht="21">
      <c r="A41" s="1203"/>
      <c r="B41" s="1229" t="s">
        <v>3198</v>
      </c>
      <c r="C41" s="3"/>
      <c r="D41" s="3"/>
    </row>
    <row r="42" spans="1:4" ht="42">
      <c r="A42" s="1203"/>
      <c r="B42" s="1229" t="s">
        <v>3199</v>
      </c>
      <c r="C42" s="3"/>
      <c r="D42" s="3"/>
    </row>
  </sheetData>
  <sheetProtection password="87C9" sheet="1" objects="1" scenarios="1"/>
  <mergeCells count="1">
    <mergeCell ref="A1:B1"/>
  </mergeCells>
  <pageMargins left="0.25" right="0.25" top="0.75" bottom="0.75" header="0.3" footer="0.3"/>
  <pageSetup paperSize="9" scale="77" fitToHeight="2" orientation="portrait" blackAndWhite="1" verticalDpi="0" r:id="rId1"/>
  <drawing r:id="rId2"/>
</worksheet>
</file>

<file path=xl/worksheets/sheet129.xml><?xml version="1.0" encoding="utf-8"?>
<worksheet xmlns="http://schemas.openxmlformats.org/spreadsheetml/2006/main" xmlns:r="http://schemas.openxmlformats.org/officeDocument/2006/relationships">
  <sheetPr codeName="Sheet129">
    <pageSetUpPr fitToPage="1"/>
  </sheetPr>
  <dimension ref="A1:D29"/>
  <sheetViews>
    <sheetView showGridLines="0" showRowColHeaders="0" workbookViewId="0">
      <selection activeCell="B3" sqref="B3"/>
    </sheetView>
  </sheetViews>
  <sheetFormatPr defaultRowHeight="14.4"/>
  <cols>
    <col min="1" max="1" width="6.5546875" customWidth="1"/>
    <col min="2" max="2" width="123.109375" customWidth="1"/>
  </cols>
  <sheetData>
    <row r="1" spans="1:4" ht="25.8">
      <c r="A1" s="2688" t="s">
        <v>3200</v>
      </c>
      <c r="B1" s="2688"/>
      <c r="C1" s="1227"/>
      <c r="D1" s="1227"/>
    </row>
    <row r="2" spans="1:4" ht="63">
      <c r="A2" s="1203">
        <f>IF(B2="","",1)</f>
        <v>1</v>
      </c>
      <c r="B2" s="1204" t="s">
        <v>3201</v>
      </c>
      <c r="C2" s="1227"/>
      <c r="D2" s="1227"/>
    </row>
    <row r="3" spans="1:4" ht="21">
      <c r="A3" s="1203">
        <f>IF(B3="","",A2+1)</f>
        <v>2</v>
      </c>
      <c r="B3" s="1238" t="s">
        <v>3202</v>
      </c>
      <c r="C3" s="1227"/>
      <c r="D3" s="1227"/>
    </row>
    <row r="4" spans="1:4" ht="21">
      <c r="A4" s="1203"/>
      <c r="B4" s="1229" t="s">
        <v>3203</v>
      </c>
      <c r="C4" s="1227"/>
      <c r="D4" s="1227"/>
    </row>
    <row r="5" spans="1:4" ht="21">
      <c r="A5" s="1203"/>
      <c r="B5" s="1204" t="s">
        <v>3204</v>
      </c>
      <c r="C5" s="1227"/>
      <c r="D5" s="1227"/>
    </row>
    <row r="6" spans="1:4" ht="21">
      <c r="A6" s="1203"/>
      <c r="B6" s="1204" t="s">
        <v>3205</v>
      </c>
      <c r="C6" s="1227"/>
      <c r="D6" s="1227"/>
    </row>
    <row r="7" spans="1:4" ht="21">
      <c r="A7" s="1203"/>
      <c r="B7" s="1229" t="s">
        <v>3206</v>
      </c>
      <c r="C7" s="1227"/>
      <c r="D7" s="1227"/>
    </row>
    <row r="8" spans="1:4" ht="21">
      <c r="A8" s="1203"/>
      <c r="B8" s="1229" t="s">
        <v>3207</v>
      </c>
      <c r="C8" s="1227"/>
      <c r="D8" s="1227"/>
    </row>
    <row r="9" spans="1:4" ht="21">
      <c r="A9" s="1203"/>
      <c r="B9" s="1229" t="s">
        <v>3208</v>
      </c>
      <c r="C9" s="1227"/>
      <c r="D9" s="1227"/>
    </row>
    <row r="10" spans="1:4" ht="21">
      <c r="A10" s="1203"/>
      <c r="B10" s="1229" t="s">
        <v>3209</v>
      </c>
      <c r="C10" s="1227"/>
      <c r="D10" s="1227"/>
    </row>
    <row r="11" spans="1:4" ht="21">
      <c r="A11" s="1203"/>
      <c r="B11" s="1229" t="s">
        <v>3210</v>
      </c>
      <c r="C11" s="1227"/>
      <c r="D11" s="1227"/>
    </row>
    <row r="12" spans="1:4" ht="21">
      <c r="A12" s="1203"/>
      <c r="B12" s="1229" t="s">
        <v>3211</v>
      </c>
      <c r="C12" s="1227"/>
      <c r="D12" s="1227"/>
    </row>
    <row r="13" spans="1:4" ht="21">
      <c r="A13" s="1203"/>
      <c r="B13" s="1229" t="s">
        <v>3212</v>
      </c>
      <c r="C13" s="1227"/>
      <c r="D13" s="1227"/>
    </row>
    <row r="14" spans="1:4" ht="21">
      <c r="A14" s="1203"/>
      <c r="B14" s="1229" t="s">
        <v>3213</v>
      </c>
      <c r="C14" s="1227"/>
      <c r="D14" s="1227"/>
    </row>
    <row r="15" spans="1:4" ht="21">
      <c r="A15" s="1203"/>
      <c r="B15" s="1203" t="s">
        <v>3162</v>
      </c>
      <c r="C15" s="1227"/>
      <c r="D15" s="1227"/>
    </row>
    <row r="16" spans="1:4" ht="21">
      <c r="A16" s="1203"/>
      <c r="B16" s="1229" t="s">
        <v>3214</v>
      </c>
      <c r="C16" s="1227"/>
      <c r="D16" s="1227"/>
    </row>
    <row r="17" spans="1:4" ht="21">
      <c r="A17" s="1203"/>
      <c r="B17" s="1204"/>
      <c r="C17" s="1227"/>
      <c r="D17" s="1227"/>
    </row>
    <row r="18" spans="1:4" ht="21">
      <c r="A18" s="1203"/>
      <c r="B18" s="1204"/>
      <c r="C18" s="1227"/>
      <c r="D18" s="1227"/>
    </row>
    <row r="19" spans="1:4" ht="21">
      <c r="A19" s="1203"/>
      <c r="B19" s="1204"/>
      <c r="C19" s="1227"/>
      <c r="D19" s="1227"/>
    </row>
    <row r="20" spans="1:4" ht="21">
      <c r="A20" s="1203"/>
      <c r="B20" s="1204"/>
      <c r="C20" s="1227"/>
      <c r="D20" s="1227"/>
    </row>
    <row r="21" spans="1:4" ht="21">
      <c r="A21" s="1203"/>
      <c r="B21" s="1204"/>
      <c r="C21" s="1227"/>
      <c r="D21" s="1227"/>
    </row>
    <row r="22" spans="1:4" ht="21">
      <c r="A22" s="1203"/>
      <c r="B22" s="1204"/>
      <c r="C22" s="1227"/>
      <c r="D22" s="1227"/>
    </row>
    <row r="23" spans="1:4" ht="21">
      <c r="A23" s="1203"/>
      <c r="B23" s="1204"/>
      <c r="C23" s="1227"/>
      <c r="D23" s="1227"/>
    </row>
    <row r="24" spans="1:4" ht="21">
      <c r="A24" s="1203"/>
      <c r="B24" s="1204"/>
      <c r="C24" s="1227"/>
      <c r="D24" s="1227"/>
    </row>
    <row r="25" spans="1:4" ht="21">
      <c r="A25" s="1203"/>
      <c r="B25" s="1204"/>
      <c r="C25" s="1227"/>
      <c r="D25" s="1227"/>
    </row>
    <row r="26" spans="1:4" ht="21">
      <c r="A26" s="1203"/>
      <c r="B26" s="1204"/>
      <c r="C26" s="1227"/>
      <c r="D26" s="1227"/>
    </row>
    <row r="27" spans="1:4" ht="21">
      <c r="A27" s="1203"/>
      <c r="B27" s="1204"/>
      <c r="C27" s="1227"/>
      <c r="D27" s="1227"/>
    </row>
    <row r="28" spans="1:4" ht="21">
      <c r="A28" s="1203"/>
      <c r="B28" s="1204"/>
      <c r="C28" s="1227"/>
      <c r="D28" s="1227"/>
    </row>
    <row r="29" spans="1:4" ht="21">
      <c r="A29" s="1203"/>
      <c r="B29" s="1204"/>
      <c r="C29" s="1227"/>
      <c r="D29" s="1227"/>
    </row>
  </sheetData>
  <sheetProtection password="87C9" sheet="1" objects="1" scenarios="1"/>
  <mergeCells count="1">
    <mergeCell ref="A1:B1"/>
  </mergeCells>
  <pageMargins left="0.25" right="0.25" top="0.75" bottom="0.75" header="0.3" footer="0.3"/>
  <pageSetup paperSize="9" scale="76" orientation="portrait" blackAndWhite="1" verticalDpi="0" r:id="rId1"/>
  <drawing r:id="rId2"/>
</worksheet>
</file>

<file path=xl/worksheets/sheet130.xml><?xml version="1.0" encoding="utf-8"?>
<worksheet xmlns="http://schemas.openxmlformats.org/spreadsheetml/2006/main" xmlns:r="http://schemas.openxmlformats.org/officeDocument/2006/relationships">
  <sheetPr codeName="Sheet130">
    <pageSetUpPr fitToPage="1"/>
  </sheetPr>
  <dimension ref="A1:D56"/>
  <sheetViews>
    <sheetView showGridLines="0" showRowColHeaders="0" workbookViewId="0">
      <selection activeCell="D3" sqref="D3"/>
    </sheetView>
  </sheetViews>
  <sheetFormatPr defaultRowHeight="14.4"/>
  <cols>
    <col min="1" max="1" width="6" customWidth="1"/>
    <col min="2" max="2" width="137.44140625" customWidth="1"/>
  </cols>
  <sheetData>
    <row r="1" spans="1:4" ht="25.8">
      <c r="A1" s="2688" t="s">
        <v>3215</v>
      </c>
      <c r="B1" s="2688"/>
      <c r="C1" s="1227"/>
      <c r="D1" s="1227"/>
    </row>
    <row r="2" spans="1:4" ht="84">
      <c r="A2" s="1203">
        <f>IF(B2="","",1)</f>
        <v>1</v>
      </c>
      <c r="B2" s="702" t="s">
        <v>3786</v>
      </c>
      <c r="C2" s="1227"/>
      <c r="D2" s="1227"/>
    </row>
    <row r="3" spans="1:4" ht="63">
      <c r="A3" s="1203">
        <v>2</v>
      </c>
      <c r="B3" s="702" t="s">
        <v>3787</v>
      </c>
      <c r="C3" s="1227"/>
      <c r="D3" s="1227"/>
    </row>
    <row r="4" spans="1:4" ht="21">
      <c r="A4" s="1203">
        <v>3</v>
      </c>
      <c r="B4" s="1204" t="s">
        <v>3216</v>
      </c>
      <c r="C4" s="1227"/>
      <c r="D4" s="1227"/>
    </row>
    <row r="5" spans="1:4" ht="21">
      <c r="A5" s="1203"/>
      <c r="B5" s="1204"/>
      <c r="C5" s="1227"/>
      <c r="D5" s="1227"/>
    </row>
    <row r="6" spans="1:4" ht="21">
      <c r="A6" s="1203"/>
      <c r="B6" s="1204"/>
      <c r="C6" s="1227"/>
      <c r="D6" s="1227"/>
    </row>
    <row r="7" spans="1:4" ht="21">
      <c r="A7" s="1203"/>
      <c r="B7" s="1204"/>
      <c r="C7" s="1227"/>
      <c r="D7" s="1227"/>
    </row>
    <row r="8" spans="1:4" ht="21">
      <c r="A8" s="1203"/>
      <c r="B8" s="1239"/>
      <c r="C8" s="1227"/>
      <c r="D8" s="1227"/>
    </row>
    <row r="9" spans="1:4" ht="21">
      <c r="A9" s="1203"/>
      <c r="B9" s="1204"/>
      <c r="C9" s="1227"/>
      <c r="D9" s="1227"/>
    </row>
    <row r="10" spans="1:4" ht="21">
      <c r="A10" s="1203"/>
      <c r="B10" s="1204"/>
      <c r="C10" s="1227"/>
      <c r="D10" s="1227"/>
    </row>
    <row r="11" spans="1:4" ht="21">
      <c r="A11" s="1203"/>
      <c r="B11" s="1204"/>
      <c r="C11" s="1227"/>
      <c r="D11" s="1227"/>
    </row>
    <row r="12" spans="1:4" ht="21">
      <c r="A12" s="1203"/>
      <c r="B12" s="1204"/>
      <c r="C12" s="1227"/>
      <c r="D12" s="1227"/>
    </row>
    <row r="13" spans="1:4" ht="21">
      <c r="A13" s="1203"/>
      <c r="B13" s="1204"/>
      <c r="C13" s="1227"/>
      <c r="D13" s="1227"/>
    </row>
    <row r="14" spans="1:4" ht="21">
      <c r="A14" s="1203"/>
      <c r="B14" s="1204"/>
      <c r="C14" s="1227"/>
      <c r="D14" s="1227"/>
    </row>
    <row r="15" spans="1:4" ht="21">
      <c r="A15" s="1203"/>
      <c r="B15" s="1237" t="s">
        <v>3217</v>
      </c>
      <c r="C15" s="1227"/>
      <c r="D15" s="1227"/>
    </row>
    <row r="16" spans="1:4" ht="21">
      <c r="A16" s="1203" t="s">
        <v>182</v>
      </c>
      <c r="B16" s="1204" t="s">
        <v>3218</v>
      </c>
      <c r="C16" s="1227"/>
      <c r="D16" s="1227"/>
    </row>
    <row r="17" spans="1:4" ht="21">
      <c r="A17" s="1203" t="s">
        <v>183</v>
      </c>
      <c r="B17" s="1206" t="s">
        <v>3219</v>
      </c>
      <c r="C17" s="1227"/>
      <c r="D17" s="1227"/>
    </row>
    <row r="18" spans="1:4" ht="21">
      <c r="A18" s="1203"/>
      <c r="B18" s="1229" t="s">
        <v>3220</v>
      </c>
      <c r="C18" s="1227"/>
      <c r="D18" s="1227"/>
    </row>
    <row r="19" spans="1:4" ht="21">
      <c r="A19" s="1203"/>
      <c r="B19" s="1229" t="s">
        <v>3221</v>
      </c>
      <c r="C19" s="1227"/>
      <c r="D19" s="1227"/>
    </row>
    <row r="20" spans="1:4" ht="21">
      <c r="A20" s="1203"/>
      <c r="B20" s="1204" t="s">
        <v>3222</v>
      </c>
      <c r="C20" s="1227"/>
      <c r="D20" s="1227"/>
    </row>
    <row r="21" spans="1:4" ht="63">
      <c r="A21" s="1203"/>
      <c r="B21" s="1204" t="s">
        <v>3223</v>
      </c>
      <c r="C21" s="1227"/>
      <c r="D21" s="1227"/>
    </row>
    <row r="22" spans="1:4" ht="21">
      <c r="A22" s="1203"/>
      <c r="B22" s="1203" t="s">
        <v>3224</v>
      </c>
      <c r="C22" s="1227"/>
      <c r="D22" s="1227"/>
    </row>
    <row r="23" spans="1:4" ht="21">
      <c r="A23" s="1203" t="s">
        <v>184</v>
      </c>
      <c r="B23" s="1206" t="s">
        <v>3225</v>
      </c>
      <c r="C23" s="1227"/>
      <c r="D23" s="1227"/>
    </row>
    <row r="24" spans="1:4" ht="63">
      <c r="A24" s="1203"/>
      <c r="B24" s="1204" t="s">
        <v>3226</v>
      </c>
      <c r="C24" s="1227"/>
      <c r="D24" s="1227"/>
    </row>
    <row r="25" spans="1:4" ht="21">
      <c r="A25" s="1203"/>
      <c r="B25" s="1229" t="s">
        <v>3227</v>
      </c>
      <c r="C25" s="1227"/>
      <c r="D25" s="1227"/>
    </row>
    <row r="26" spans="1:4" ht="21">
      <c r="A26" s="1203"/>
      <c r="B26" s="1230" t="s">
        <v>3228</v>
      </c>
      <c r="C26" s="1227"/>
      <c r="D26" s="1227"/>
    </row>
    <row r="27" spans="1:4" ht="63">
      <c r="A27" s="1203"/>
      <c r="B27" s="1204" t="s">
        <v>3229</v>
      </c>
      <c r="C27" s="1227"/>
      <c r="D27" s="1227"/>
    </row>
    <row r="28" spans="1:4" ht="21">
      <c r="A28" s="1203" t="s">
        <v>185</v>
      </c>
      <c r="B28" s="1206" t="s">
        <v>3230</v>
      </c>
      <c r="C28" s="1227"/>
      <c r="D28" s="1227"/>
    </row>
    <row r="29" spans="1:4" ht="21">
      <c r="A29" s="1203"/>
      <c r="B29" s="1229" t="s">
        <v>3231</v>
      </c>
      <c r="C29" s="1227"/>
      <c r="D29" s="1227"/>
    </row>
    <row r="30" spans="1:4" ht="63">
      <c r="A30" s="1203"/>
      <c r="B30" s="1229" t="s">
        <v>3232</v>
      </c>
      <c r="C30" s="1227"/>
      <c r="D30" s="1227"/>
    </row>
    <row r="31" spans="1:4" ht="42">
      <c r="A31" s="1203"/>
      <c r="B31" s="1204" t="s">
        <v>3233</v>
      </c>
      <c r="C31" s="1227"/>
      <c r="D31" s="1227"/>
    </row>
    <row r="32" spans="1:4" ht="21">
      <c r="A32" s="1203"/>
      <c r="B32" s="1204" t="s">
        <v>3234</v>
      </c>
      <c r="C32" s="1227"/>
      <c r="D32" s="1227"/>
    </row>
    <row r="33" spans="1:4" ht="21">
      <c r="A33" s="1203" t="s">
        <v>3235</v>
      </c>
      <c r="B33" s="1206" t="s">
        <v>3236</v>
      </c>
      <c r="C33" s="1227"/>
      <c r="D33" s="1227"/>
    </row>
    <row r="34" spans="1:4" ht="21">
      <c r="A34" s="1203"/>
      <c r="B34" s="1229" t="s">
        <v>3237</v>
      </c>
      <c r="C34" s="1227"/>
      <c r="D34" s="1227"/>
    </row>
    <row r="35" spans="1:4" ht="21">
      <c r="A35" s="1203"/>
      <c r="B35" s="1229" t="s">
        <v>3238</v>
      </c>
      <c r="C35" s="1227"/>
      <c r="D35" s="1227"/>
    </row>
    <row r="36" spans="1:4" ht="21">
      <c r="A36" s="1203"/>
      <c r="B36" s="1204" t="s">
        <v>3239</v>
      </c>
      <c r="C36" s="1227"/>
      <c r="D36" s="1227"/>
    </row>
    <row r="37" spans="1:4" ht="21">
      <c r="A37" s="1203"/>
      <c r="B37" s="1204" t="s">
        <v>3240</v>
      </c>
      <c r="C37" s="1227"/>
      <c r="D37" s="1227"/>
    </row>
    <row r="38" spans="1:4" ht="21">
      <c r="A38" s="1203" t="s">
        <v>3241</v>
      </c>
      <c r="B38" s="1206" t="s">
        <v>3242</v>
      </c>
      <c r="C38" s="1227"/>
      <c r="D38" s="1227"/>
    </row>
    <row r="39" spans="1:4" ht="21">
      <c r="A39" s="1203"/>
      <c r="B39" s="1229" t="s">
        <v>3243</v>
      </c>
      <c r="C39" s="1227"/>
      <c r="D39" s="1227"/>
    </row>
    <row r="40" spans="1:4" ht="21">
      <c r="A40" s="1203"/>
      <c r="B40" s="1229" t="s">
        <v>3244</v>
      </c>
      <c r="C40" s="1227"/>
      <c r="D40" s="1227"/>
    </row>
    <row r="41" spans="1:4" ht="42">
      <c r="A41" s="1203"/>
      <c r="B41" s="1204" t="s">
        <v>3245</v>
      </c>
      <c r="C41" s="1227"/>
      <c r="D41" s="1227"/>
    </row>
    <row r="42" spans="1:4" ht="84">
      <c r="A42" s="1203"/>
      <c r="B42" s="1204" t="s">
        <v>3246</v>
      </c>
      <c r="C42" s="1227"/>
      <c r="D42" s="1227"/>
    </row>
    <row r="43" spans="1:4" ht="42">
      <c r="A43" s="1203"/>
      <c r="B43" s="1204" t="s">
        <v>3247</v>
      </c>
      <c r="C43" s="1227"/>
      <c r="D43" s="1227"/>
    </row>
    <row r="44" spans="1:4" ht="21">
      <c r="A44" s="1203" t="s">
        <v>3248</v>
      </c>
      <c r="B44" s="1206" t="s">
        <v>3249</v>
      </c>
      <c r="C44" s="1227"/>
      <c r="D44" s="1227"/>
    </row>
    <row r="45" spans="1:4" ht="21">
      <c r="A45" s="1203"/>
      <c r="B45" s="1229" t="s">
        <v>3250</v>
      </c>
      <c r="C45" s="1227"/>
      <c r="D45" s="1227"/>
    </row>
    <row r="46" spans="1:4" ht="21">
      <c r="A46" s="1203"/>
      <c r="B46" s="1229" t="s">
        <v>3251</v>
      </c>
      <c r="C46" s="1227"/>
      <c r="D46" s="1227"/>
    </row>
    <row r="47" spans="1:4" ht="21">
      <c r="A47" s="1203"/>
      <c r="B47" s="1204" t="s">
        <v>3252</v>
      </c>
      <c r="C47" s="1227"/>
      <c r="D47" s="1227"/>
    </row>
    <row r="48" spans="1:4" ht="21">
      <c r="A48" s="1203" t="str">
        <f t="shared" ref="A48:A56" si="0">IF(B48="","",A47+1)</f>
        <v/>
      </c>
      <c r="B48" s="1204"/>
      <c r="C48" s="1227"/>
      <c r="D48" s="1227"/>
    </row>
    <row r="49" spans="1:4" ht="21">
      <c r="A49" s="1203" t="str">
        <f t="shared" si="0"/>
        <v/>
      </c>
      <c r="B49" s="1204"/>
      <c r="C49" s="1227"/>
      <c r="D49" s="1227"/>
    </row>
    <row r="50" spans="1:4" ht="21">
      <c r="A50" s="1203" t="str">
        <f t="shared" si="0"/>
        <v/>
      </c>
      <c r="B50" s="1204"/>
      <c r="C50" s="1227"/>
      <c r="D50" s="1227"/>
    </row>
    <row r="51" spans="1:4" ht="21">
      <c r="A51" s="1203" t="str">
        <f t="shared" si="0"/>
        <v/>
      </c>
      <c r="B51" s="1204"/>
      <c r="C51" s="1227"/>
      <c r="D51" s="1227"/>
    </row>
    <row r="52" spans="1:4" ht="21">
      <c r="A52" s="1203" t="str">
        <f t="shared" si="0"/>
        <v/>
      </c>
      <c r="B52" s="1204"/>
      <c r="C52" s="1227"/>
      <c r="D52" s="1227"/>
    </row>
    <row r="53" spans="1:4" ht="21">
      <c r="A53" s="1203" t="str">
        <f t="shared" si="0"/>
        <v/>
      </c>
      <c r="B53" s="1204"/>
      <c r="C53" s="1227"/>
      <c r="D53" s="1227"/>
    </row>
    <row r="54" spans="1:4" ht="21">
      <c r="A54" s="1203" t="str">
        <f t="shared" si="0"/>
        <v/>
      </c>
      <c r="B54" s="1204"/>
      <c r="C54" s="1227"/>
      <c r="D54" s="1227"/>
    </row>
    <row r="55" spans="1:4" ht="21">
      <c r="A55" s="1203" t="str">
        <f t="shared" si="0"/>
        <v/>
      </c>
      <c r="B55" s="1204"/>
      <c r="C55" s="1227"/>
      <c r="D55" s="1227"/>
    </row>
    <row r="56" spans="1:4" ht="21">
      <c r="A56" s="1203" t="str">
        <f t="shared" si="0"/>
        <v/>
      </c>
      <c r="B56" s="1204"/>
      <c r="C56" s="1227"/>
      <c r="D56" s="1227"/>
    </row>
  </sheetData>
  <sheetProtection password="87C9" sheet="1" objects="1" scenarios="1" selectLockedCells="1"/>
  <mergeCells count="1">
    <mergeCell ref="A1:B1"/>
  </mergeCells>
  <pageMargins left="0.25" right="0.25" top="0.52" bottom="0.75" header="0.3" footer="0.3"/>
  <pageSetup paperSize="9" scale="68" fitToHeight="3" orientation="portrait" blackAndWhite="1" verticalDpi="0" r:id="rId1"/>
  <drawing r:id="rId2"/>
</worksheet>
</file>

<file path=xl/worksheets/sheet131.xml><?xml version="1.0" encoding="utf-8"?>
<worksheet xmlns="http://schemas.openxmlformats.org/spreadsheetml/2006/main" xmlns:r="http://schemas.openxmlformats.org/officeDocument/2006/relationships">
  <sheetPr codeName="Sheet131">
    <pageSetUpPr fitToPage="1"/>
  </sheetPr>
  <dimension ref="A1:D25"/>
  <sheetViews>
    <sheetView showGridLines="0" showRowColHeaders="0" workbookViewId="0">
      <selection activeCell="B2" sqref="B2"/>
    </sheetView>
  </sheetViews>
  <sheetFormatPr defaultRowHeight="14.4"/>
  <cols>
    <col min="1" max="1" width="5.33203125" customWidth="1"/>
    <col min="2" max="2" width="119.5546875" customWidth="1"/>
  </cols>
  <sheetData>
    <row r="1" spans="1:4" ht="25.8">
      <c r="A1" s="2688" t="s">
        <v>3253</v>
      </c>
      <c r="B1" s="2688"/>
      <c r="C1" s="1227"/>
      <c r="D1" s="1227"/>
    </row>
    <row r="2" spans="1:4" ht="63">
      <c r="A2" s="1203">
        <f>IF(B2="","",1)</f>
        <v>1</v>
      </c>
      <c r="B2" s="1204" t="s">
        <v>3254</v>
      </c>
      <c r="C2" s="1227"/>
      <c r="D2" s="1227"/>
    </row>
    <row r="3" spans="1:4" ht="21">
      <c r="A3" s="1203">
        <f>IF(B3="","",A2+1)</f>
        <v>2</v>
      </c>
      <c r="B3" s="1204" t="s">
        <v>3255</v>
      </c>
      <c r="C3" s="1227"/>
      <c r="D3" s="1227"/>
    </row>
    <row r="4" spans="1:4" ht="21">
      <c r="A4" s="1203">
        <f t="shared" ref="A4:A25" si="0">IF(B4="","",A3+1)</f>
        <v>3</v>
      </c>
      <c r="B4" s="1229" t="s">
        <v>3256</v>
      </c>
      <c r="C4" s="1227"/>
      <c r="D4" s="1227"/>
    </row>
    <row r="5" spans="1:4" ht="21">
      <c r="A5" s="1203"/>
      <c r="B5" s="1229" t="s">
        <v>3257</v>
      </c>
      <c r="C5" s="1227"/>
      <c r="D5" s="1227"/>
    </row>
    <row r="6" spans="1:4" ht="21">
      <c r="A6" s="1203"/>
      <c r="B6" s="1204" t="s">
        <v>3258</v>
      </c>
      <c r="C6" s="1227"/>
      <c r="D6" s="1227"/>
    </row>
    <row r="7" spans="1:4" ht="21">
      <c r="A7" s="1203"/>
      <c r="B7" s="1233" t="s">
        <v>3259</v>
      </c>
      <c r="C7" s="1227"/>
      <c r="D7" s="1227"/>
    </row>
    <row r="8" spans="1:4" ht="42">
      <c r="A8" s="1203"/>
      <c r="B8" s="1204" t="s">
        <v>3260</v>
      </c>
      <c r="C8" s="1227"/>
      <c r="D8" s="1227"/>
    </row>
    <row r="9" spans="1:4" ht="42">
      <c r="A9" s="1203"/>
      <c r="B9" s="1204" t="s">
        <v>3261</v>
      </c>
      <c r="C9" s="1227"/>
      <c r="D9" s="1227"/>
    </row>
    <row r="10" spans="1:4" ht="21">
      <c r="A10" s="1203" t="str">
        <f t="shared" si="0"/>
        <v/>
      </c>
      <c r="B10" s="1204"/>
      <c r="C10" s="1227"/>
      <c r="D10" s="1227"/>
    </row>
    <row r="11" spans="1:4" ht="21">
      <c r="A11" s="1203" t="str">
        <f t="shared" si="0"/>
        <v/>
      </c>
      <c r="B11" s="1204"/>
      <c r="C11" s="1227"/>
      <c r="D11" s="1227"/>
    </row>
    <row r="12" spans="1:4" ht="21">
      <c r="A12" s="1203" t="str">
        <f t="shared" si="0"/>
        <v/>
      </c>
      <c r="B12" s="1204"/>
      <c r="C12" s="1227"/>
      <c r="D12" s="1227"/>
    </row>
    <row r="13" spans="1:4" ht="21">
      <c r="A13" s="1203" t="str">
        <f t="shared" si="0"/>
        <v/>
      </c>
      <c r="B13" s="1204"/>
      <c r="C13" s="1227"/>
      <c r="D13" s="1227"/>
    </row>
    <row r="14" spans="1:4" ht="21">
      <c r="A14" s="1203" t="str">
        <f t="shared" si="0"/>
        <v/>
      </c>
      <c r="B14" s="1204"/>
      <c r="C14" s="1227"/>
      <c r="D14" s="1227"/>
    </row>
    <row r="15" spans="1:4" ht="21">
      <c r="A15" s="1203" t="str">
        <f t="shared" si="0"/>
        <v/>
      </c>
      <c r="B15" s="1204"/>
      <c r="C15" s="1227"/>
      <c r="D15" s="1227"/>
    </row>
    <row r="16" spans="1:4" ht="21">
      <c r="A16" s="1203" t="str">
        <f t="shared" si="0"/>
        <v/>
      </c>
      <c r="B16" s="1204"/>
      <c r="C16" s="1227"/>
      <c r="D16" s="1227"/>
    </row>
    <row r="17" spans="1:4" ht="21">
      <c r="A17" s="1203" t="str">
        <f t="shared" si="0"/>
        <v/>
      </c>
      <c r="B17" s="1204"/>
      <c r="C17" s="1227"/>
      <c r="D17" s="1227"/>
    </row>
    <row r="18" spans="1:4" ht="21">
      <c r="A18" s="1203" t="str">
        <f t="shared" si="0"/>
        <v/>
      </c>
      <c r="B18" s="1204"/>
      <c r="C18" s="1227"/>
      <c r="D18" s="1227"/>
    </row>
    <row r="19" spans="1:4" ht="21">
      <c r="A19" s="1203" t="str">
        <f t="shared" si="0"/>
        <v/>
      </c>
      <c r="B19" s="1204"/>
      <c r="C19" s="1227"/>
      <c r="D19" s="1227"/>
    </row>
    <row r="20" spans="1:4" ht="21">
      <c r="A20" s="1203" t="str">
        <f t="shared" si="0"/>
        <v/>
      </c>
      <c r="B20" s="1204"/>
      <c r="C20" s="1227"/>
      <c r="D20" s="1227"/>
    </row>
    <row r="21" spans="1:4" ht="21">
      <c r="A21" s="1203" t="str">
        <f t="shared" si="0"/>
        <v/>
      </c>
      <c r="B21" s="1204"/>
      <c r="C21" s="1227"/>
      <c r="D21" s="1227"/>
    </row>
    <row r="22" spans="1:4" ht="21">
      <c r="A22" s="1203" t="str">
        <f t="shared" si="0"/>
        <v/>
      </c>
      <c r="B22" s="1204"/>
      <c r="C22" s="1227"/>
      <c r="D22" s="1227"/>
    </row>
    <row r="23" spans="1:4" ht="21">
      <c r="A23" s="1203" t="str">
        <f t="shared" si="0"/>
        <v/>
      </c>
      <c r="B23" s="1204"/>
      <c r="C23" s="1227"/>
      <c r="D23" s="1227"/>
    </row>
    <row r="24" spans="1:4" ht="21">
      <c r="A24" s="1203" t="str">
        <f t="shared" si="0"/>
        <v/>
      </c>
      <c r="B24" s="1204"/>
      <c r="C24" s="1227"/>
      <c r="D24" s="1227"/>
    </row>
    <row r="25" spans="1:4" ht="21">
      <c r="A25" s="1203" t="str">
        <f t="shared" si="0"/>
        <v/>
      </c>
      <c r="B25" s="1204"/>
      <c r="C25" s="1227"/>
      <c r="D25" s="1227"/>
    </row>
  </sheetData>
  <sheetProtection password="87C9" sheet="1" objects="1" scenarios="1"/>
  <mergeCells count="1">
    <mergeCell ref="A1:B1"/>
  </mergeCells>
  <pageMargins left="0.25" right="0.25" top="0.75" bottom="0.75" header="0.3" footer="0.3"/>
  <pageSetup paperSize="9" scale="79" orientation="portrait" blackAndWhite="1" verticalDpi="0" r:id="rId1"/>
  <drawing r:id="rId2"/>
</worksheet>
</file>

<file path=xl/worksheets/sheet132.xml><?xml version="1.0" encoding="utf-8"?>
<worksheet xmlns="http://schemas.openxmlformats.org/spreadsheetml/2006/main" xmlns:r="http://schemas.openxmlformats.org/officeDocument/2006/relationships">
  <sheetPr codeName="Sheet132">
    <pageSetUpPr fitToPage="1"/>
  </sheetPr>
  <dimension ref="A1:D35"/>
  <sheetViews>
    <sheetView showGridLines="0" showRowColHeaders="0" workbookViewId="0">
      <selection activeCell="B7" sqref="B7"/>
    </sheetView>
  </sheetViews>
  <sheetFormatPr defaultRowHeight="14.4"/>
  <cols>
    <col min="2" max="2" width="118.109375" customWidth="1"/>
  </cols>
  <sheetData>
    <row r="1" spans="1:4" ht="25.8">
      <c r="A1" s="2688" t="s">
        <v>3262</v>
      </c>
      <c r="B1" s="2688"/>
      <c r="C1" s="1227"/>
      <c r="D1" s="1227"/>
    </row>
    <row r="2" spans="1:4" ht="42">
      <c r="A2" s="1203">
        <f>IF(B2="","",1)</f>
        <v>1</v>
      </c>
      <c r="B2" s="1204" t="s">
        <v>3263</v>
      </c>
      <c r="C2" s="1227"/>
      <c r="D2" s="1227"/>
    </row>
    <row r="3" spans="1:4" ht="21">
      <c r="A3" s="1203"/>
      <c r="B3" s="1204" t="s">
        <v>3264</v>
      </c>
      <c r="C3" s="1227"/>
      <c r="D3" s="1227"/>
    </row>
    <row r="4" spans="1:4" ht="21">
      <c r="A4" s="1203"/>
      <c r="B4" s="1204" t="s">
        <v>3265</v>
      </c>
      <c r="C4" s="1227"/>
      <c r="D4" s="1227"/>
    </row>
    <row r="5" spans="1:4" ht="42">
      <c r="A5" s="1203"/>
      <c r="B5" s="1204" t="s">
        <v>3266</v>
      </c>
      <c r="C5" s="1227"/>
      <c r="D5" s="1227"/>
    </row>
    <row r="6" spans="1:4" ht="42">
      <c r="A6" s="1203"/>
      <c r="B6" s="1204" t="s">
        <v>3267</v>
      </c>
      <c r="C6" s="1227"/>
      <c r="D6" s="1227"/>
    </row>
    <row r="7" spans="1:4" ht="21">
      <c r="A7" s="1203">
        <v>2</v>
      </c>
      <c r="B7" s="1206" t="s">
        <v>3268</v>
      </c>
      <c r="C7" s="1227"/>
      <c r="D7" s="1227"/>
    </row>
    <row r="8" spans="1:4" ht="21">
      <c r="A8" s="1203"/>
      <c r="B8" s="1229" t="s">
        <v>3269</v>
      </c>
      <c r="C8" s="1227"/>
      <c r="D8" s="1227"/>
    </row>
    <row r="9" spans="1:4" ht="84">
      <c r="A9" s="1203"/>
      <c r="B9" s="1204" t="s">
        <v>3270</v>
      </c>
      <c r="C9" s="1227"/>
      <c r="D9" s="1227"/>
    </row>
    <row r="10" spans="1:4" ht="21">
      <c r="A10" s="1203">
        <v>3</v>
      </c>
      <c r="B10" s="1206" t="s">
        <v>3271</v>
      </c>
      <c r="C10" s="1227"/>
      <c r="D10" s="1227"/>
    </row>
    <row r="11" spans="1:4" ht="21">
      <c r="A11" s="1203"/>
      <c r="B11" s="1229" t="s">
        <v>3272</v>
      </c>
      <c r="C11" s="1227"/>
      <c r="D11" s="1227"/>
    </row>
    <row r="12" spans="1:4" ht="21">
      <c r="A12" s="1203"/>
      <c r="B12" s="1204" t="s">
        <v>3273</v>
      </c>
      <c r="C12" s="1227"/>
      <c r="D12" s="1227"/>
    </row>
    <row r="13" spans="1:4" ht="21">
      <c r="A13" s="1203"/>
      <c r="B13" s="1204" t="s">
        <v>3274</v>
      </c>
      <c r="C13" s="1227"/>
      <c r="D13" s="1227"/>
    </row>
    <row r="14" spans="1:4" ht="21">
      <c r="A14" s="1203"/>
      <c r="B14" s="1204" t="s">
        <v>3275</v>
      </c>
      <c r="C14" s="1227"/>
      <c r="D14" s="1227"/>
    </row>
    <row r="15" spans="1:4" ht="42">
      <c r="A15" s="1203"/>
      <c r="B15" s="1204" t="s">
        <v>3276</v>
      </c>
      <c r="C15" s="1227"/>
      <c r="D15" s="1227"/>
    </row>
    <row r="16" spans="1:4" ht="21">
      <c r="A16" s="1203">
        <v>5</v>
      </c>
      <c r="B16" s="1206" t="s">
        <v>3277</v>
      </c>
      <c r="C16" s="1227"/>
      <c r="D16" s="1227"/>
    </row>
    <row r="17" spans="1:4" ht="21">
      <c r="A17" s="1203"/>
      <c r="B17" s="1229" t="s">
        <v>3278</v>
      </c>
      <c r="C17" s="1227"/>
      <c r="D17" s="1227"/>
    </row>
    <row r="18" spans="1:4" ht="21">
      <c r="A18" s="1203"/>
      <c r="B18" s="1229" t="s">
        <v>3279</v>
      </c>
      <c r="C18" s="1227"/>
      <c r="D18" s="1227"/>
    </row>
    <row r="19" spans="1:4" ht="21">
      <c r="A19" s="1203"/>
      <c r="B19" s="1203" t="s">
        <v>3162</v>
      </c>
      <c r="C19" s="1227"/>
      <c r="D19" s="1227"/>
    </row>
    <row r="20" spans="1:4" ht="21">
      <c r="A20" s="1203"/>
      <c r="B20" s="1204" t="s">
        <v>3280</v>
      </c>
      <c r="C20" s="1227"/>
      <c r="D20" s="1227"/>
    </row>
    <row r="21" spans="1:4" ht="21">
      <c r="A21" s="1203"/>
      <c r="B21" s="1229" t="s">
        <v>3281</v>
      </c>
      <c r="C21" s="1227"/>
      <c r="D21" s="1227"/>
    </row>
    <row r="22" spans="1:4" ht="21">
      <c r="A22" s="1203"/>
      <c r="B22" s="1229" t="s">
        <v>3282</v>
      </c>
      <c r="C22" s="1227"/>
      <c r="D22" s="1227"/>
    </row>
    <row r="23" spans="1:4" ht="21">
      <c r="A23" s="1203"/>
      <c r="B23" s="1229" t="s">
        <v>3283</v>
      </c>
      <c r="C23" s="1227"/>
      <c r="D23" s="1227"/>
    </row>
    <row r="24" spans="1:4" ht="21">
      <c r="A24" s="1203"/>
      <c r="B24" s="1229" t="s">
        <v>3284</v>
      </c>
      <c r="C24" s="1227"/>
      <c r="D24" s="1227"/>
    </row>
    <row r="25" spans="1:4" ht="21">
      <c r="A25" s="1203"/>
      <c r="B25" s="1229" t="s">
        <v>3285</v>
      </c>
      <c r="C25" s="1227"/>
      <c r="D25" s="1227"/>
    </row>
    <row r="26" spans="1:4" ht="21">
      <c r="A26" s="1203"/>
      <c r="B26" s="1229" t="s">
        <v>3286</v>
      </c>
      <c r="C26" s="1227"/>
      <c r="D26" s="1227"/>
    </row>
    <row r="27" spans="1:4" ht="21">
      <c r="A27" s="1203"/>
      <c r="B27" s="1229" t="s">
        <v>3287</v>
      </c>
      <c r="C27" s="1227"/>
      <c r="D27" s="1227"/>
    </row>
    <row r="28" spans="1:4" ht="21">
      <c r="A28" s="1203"/>
      <c r="B28" s="1204"/>
      <c r="C28" s="1227"/>
      <c r="D28" s="1227"/>
    </row>
    <row r="29" spans="1:4" ht="21">
      <c r="A29" s="1203"/>
      <c r="B29" s="1204"/>
      <c r="C29" s="1227"/>
      <c r="D29" s="1227"/>
    </row>
    <row r="30" spans="1:4" ht="21">
      <c r="A30" s="1203"/>
      <c r="B30" s="1204"/>
      <c r="C30" s="1227"/>
      <c r="D30" s="1227"/>
    </row>
    <row r="31" spans="1:4" ht="21">
      <c r="A31" s="1203"/>
      <c r="B31" s="1204"/>
      <c r="C31" s="1227"/>
      <c r="D31" s="1227"/>
    </row>
    <row r="32" spans="1:4" ht="21">
      <c r="A32" s="1203"/>
      <c r="B32" s="1204"/>
      <c r="C32" s="1227"/>
      <c r="D32" s="1227"/>
    </row>
    <row r="33" spans="1:4" ht="21">
      <c r="A33" s="1203"/>
      <c r="B33" s="1204"/>
      <c r="C33" s="1227"/>
      <c r="D33" s="1227"/>
    </row>
    <row r="34" spans="1:4" ht="21">
      <c r="A34" s="1203"/>
      <c r="B34" s="1204"/>
      <c r="C34" s="1227"/>
      <c r="D34" s="1227"/>
    </row>
    <row r="35" spans="1:4" ht="21">
      <c r="A35" s="701"/>
      <c r="B35" s="702"/>
      <c r="C35" s="1227"/>
      <c r="D35" s="1227"/>
    </row>
  </sheetData>
  <sheetProtection password="87C9" sheet="1" objects="1" scenarios="1"/>
  <mergeCells count="1">
    <mergeCell ref="A1:B1"/>
  </mergeCells>
  <pageMargins left="0.25" right="0.25" top="0.75" bottom="0.75" header="0.3" footer="0.3"/>
  <pageSetup paperSize="9" scale="77" fitToHeight="2" orientation="portrait" blackAndWhite="1" verticalDpi="0" r:id="rId1"/>
  <drawing r:id="rId2"/>
</worksheet>
</file>

<file path=xl/worksheets/sheet133.xml><?xml version="1.0" encoding="utf-8"?>
<worksheet xmlns="http://schemas.openxmlformats.org/spreadsheetml/2006/main" xmlns:r="http://schemas.openxmlformats.org/officeDocument/2006/relationships">
  <sheetPr codeName="Sheet133">
    <pageSetUpPr fitToPage="1"/>
  </sheetPr>
  <dimension ref="A1:D23"/>
  <sheetViews>
    <sheetView showGridLines="0" showRowColHeaders="0" workbookViewId="0">
      <selection activeCell="D6" sqref="D6"/>
    </sheetView>
  </sheetViews>
  <sheetFormatPr defaultRowHeight="14.4"/>
  <cols>
    <col min="1" max="1" width="6.6640625" customWidth="1"/>
    <col min="2" max="2" width="118.5546875" customWidth="1"/>
  </cols>
  <sheetData>
    <row r="1" spans="1:4" ht="25.8">
      <c r="A1" s="2688" t="s">
        <v>3288</v>
      </c>
      <c r="B1" s="2688"/>
      <c r="C1" s="1227"/>
      <c r="D1" s="1227"/>
    </row>
    <row r="2" spans="1:4" ht="42">
      <c r="A2" s="1203">
        <f>IF(B2="","",1)</f>
        <v>1</v>
      </c>
      <c r="B2" s="1204" t="s">
        <v>3289</v>
      </c>
      <c r="C2" s="1227"/>
      <c r="D2" s="1227"/>
    </row>
    <row r="3" spans="1:4" ht="21">
      <c r="A3" s="1203">
        <f>IF(B3="","",A2+1)</f>
        <v>2</v>
      </c>
      <c r="B3" s="1229" t="s">
        <v>3290</v>
      </c>
      <c r="C3" s="1227"/>
      <c r="D3" s="1227"/>
    </row>
    <row r="4" spans="1:4" ht="21">
      <c r="A4" s="1203">
        <f>IF(B4="","",A3+1)</f>
        <v>3</v>
      </c>
      <c r="B4" s="1204" t="s">
        <v>3291</v>
      </c>
      <c r="C4" s="1227"/>
      <c r="D4" s="1227"/>
    </row>
    <row r="5" spans="1:4" ht="21">
      <c r="A5" s="1203"/>
      <c r="B5" s="1204" t="s">
        <v>3292</v>
      </c>
      <c r="C5" s="1227"/>
      <c r="D5" s="1227"/>
    </row>
    <row r="6" spans="1:4" ht="21">
      <c r="A6" s="1203"/>
      <c r="B6" s="1238" t="s">
        <v>3293</v>
      </c>
      <c r="C6" s="1227"/>
      <c r="D6" s="1227"/>
    </row>
    <row r="7" spans="1:4" ht="42">
      <c r="A7" s="1203"/>
      <c r="B7" s="1204" t="s">
        <v>3294</v>
      </c>
      <c r="C7" s="1227"/>
      <c r="D7" s="1227"/>
    </row>
    <row r="8" spans="1:4" ht="21">
      <c r="A8" s="1203">
        <v>4</v>
      </c>
      <c r="B8" s="1204" t="s">
        <v>3295</v>
      </c>
      <c r="C8" s="1227"/>
      <c r="D8" s="1227"/>
    </row>
    <row r="9" spans="1:4" ht="42">
      <c r="A9" s="1203">
        <v>5</v>
      </c>
      <c r="B9" s="1204" t="s">
        <v>3296</v>
      </c>
      <c r="C9" s="1227"/>
      <c r="D9" s="1227"/>
    </row>
    <row r="10" spans="1:4" ht="21">
      <c r="A10" s="1203"/>
      <c r="B10" s="1204"/>
      <c r="C10" s="1227"/>
      <c r="D10" s="1227"/>
    </row>
    <row r="11" spans="1:4" ht="21">
      <c r="A11" s="1203"/>
      <c r="B11" s="1204"/>
      <c r="C11" s="1227"/>
      <c r="D11" s="1227"/>
    </row>
    <row r="12" spans="1:4" ht="21">
      <c r="A12" s="1203"/>
      <c r="B12" s="1204"/>
      <c r="C12" s="1227"/>
      <c r="D12" s="1227"/>
    </row>
    <row r="13" spans="1:4" ht="21">
      <c r="A13" s="1203"/>
      <c r="B13" s="1204"/>
      <c r="C13" s="1227"/>
      <c r="D13" s="1227"/>
    </row>
    <row r="14" spans="1:4" ht="21">
      <c r="A14" s="1203"/>
      <c r="B14" s="1204"/>
      <c r="C14" s="1227"/>
      <c r="D14" s="1227"/>
    </row>
    <row r="15" spans="1:4" ht="21">
      <c r="A15" s="1203"/>
      <c r="B15" s="1204"/>
      <c r="C15" s="1227"/>
      <c r="D15" s="1227"/>
    </row>
    <row r="16" spans="1:4" ht="21">
      <c r="A16" s="1203"/>
      <c r="B16" s="1204"/>
      <c r="C16" s="1227"/>
      <c r="D16" s="1227"/>
    </row>
    <row r="17" spans="1:4" ht="21">
      <c r="A17" s="1203"/>
      <c r="B17" s="1204"/>
      <c r="C17" s="1227"/>
      <c r="D17" s="1227"/>
    </row>
    <row r="18" spans="1:4" ht="21">
      <c r="A18" s="1203"/>
      <c r="B18" s="1204"/>
      <c r="C18" s="1227"/>
      <c r="D18" s="1227"/>
    </row>
    <row r="19" spans="1:4" ht="21">
      <c r="A19" s="1203"/>
      <c r="B19" s="1204"/>
      <c r="C19" s="1227"/>
      <c r="D19" s="1227"/>
    </row>
    <row r="20" spans="1:4" ht="21">
      <c r="A20" s="1203"/>
      <c r="B20" s="1204"/>
      <c r="C20" s="1227"/>
      <c r="D20" s="1227"/>
    </row>
    <row r="21" spans="1:4" ht="21">
      <c r="A21" s="1203"/>
      <c r="B21" s="1204"/>
      <c r="C21" s="1227"/>
      <c r="D21" s="1227"/>
    </row>
    <row r="22" spans="1:4" ht="21">
      <c r="A22" s="1203"/>
      <c r="B22" s="1204"/>
      <c r="C22" s="1227"/>
      <c r="D22" s="1227"/>
    </row>
    <row r="23" spans="1:4" ht="21">
      <c r="A23" s="1203"/>
      <c r="B23" s="1204"/>
      <c r="C23" s="1227"/>
      <c r="D23" s="1227"/>
    </row>
  </sheetData>
  <sheetProtection password="87C9" sheet="1" objects="1" scenarios="1"/>
  <mergeCells count="1">
    <mergeCell ref="A1:B1"/>
  </mergeCells>
  <pageMargins left="0.25" right="0.25" top="0.75" bottom="0.75" header="0.3" footer="0.3"/>
  <pageSetup paperSize="9" scale="78" orientation="portrait" blackAndWhite="1" verticalDpi="0" r:id="rId1"/>
  <drawing r:id="rId2"/>
</worksheet>
</file>

<file path=xl/worksheets/sheet134.xml><?xml version="1.0" encoding="utf-8"?>
<worksheet xmlns="http://schemas.openxmlformats.org/spreadsheetml/2006/main" xmlns:r="http://schemas.openxmlformats.org/officeDocument/2006/relationships">
  <sheetPr codeName="Sheet134">
    <pageSetUpPr fitToPage="1"/>
  </sheetPr>
  <dimension ref="A1:D33"/>
  <sheetViews>
    <sheetView showGridLines="0" showRowColHeaders="0" workbookViewId="0">
      <selection activeCell="B8" sqref="B8"/>
    </sheetView>
  </sheetViews>
  <sheetFormatPr defaultRowHeight="14.4"/>
  <cols>
    <col min="1" max="1" width="6.5546875" customWidth="1"/>
    <col min="2" max="2" width="126.109375" customWidth="1"/>
  </cols>
  <sheetData>
    <row r="1" spans="1:4" ht="25.8">
      <c r="A1" s="2688" t="s">
        <v>3297</v>
      </c>
      <c r="B1" s="2688"/>
      <c r="C1" s="1227"/>
      <c r="D1" s="1227"/>
    </row>
    <row r="2" spans="1:4" ht="42">
      <c r="A2" s="1203">
        <f>IF(B2="","",1)</f>
        <v>1</v>
      </c>
      <c r="B2" s="1204" t="s">
        <v>3298</v>
      </c>
      <c r="C2" s="1227"/>
      <c r="D2" s="1227"/>
    </row>
    <row r="3" spans="1:4" ht="21">
      <c r="A3" s="1203">
        <f>IF(B3="","",A2+1)</f>
        <v>2</v>
      </c>
      <c r="B3" s="1204" t="s">
        <v>3299</v>
      </c>
      <c r="C3" s="1227"/>
      <c r="D3" s="1227"/>
    </row>
    <row r="4" spans="1:4" ht="21">
      <c r="A4" s="1203">
        <f t="shared" ref="A4:A33" si="0">IF(B4="","",A3+1)</f>
        <v>3</v>
      </c>
      <c r="B4" s="1204" t="s">
        <v>3300</v>
      </c>
      <c r="C4" s="1227"/>
      <c r="D4" s="1227"/>
    </row>
    <row r="5" spans="1:4" ht="21">
      <c r="A5" s="1203">
        <f t="shared" si="0"/>
        <v>4</v>
      </c>
      <c r="B5" s="1204" t="s">
        <v>3301</v>
      </c>
      <c r="C5" s="1227"/>
      <c r="D5" s="1227"/>
    </row>
    <row r="6" spans="1:4" ht="21">
      <c r="A6" s="1203"/>
      <c r="B6" s="1229" t="s">
        <v>3302</v>
      </c>
      <c r="C6" s="1227"/>
      <c r="D6" s="1227"/>
    </row>
    <row r="7" spans="1:4" ht="21">
      <c r="A7" s="1203"/>
      <c r="B7" s="1204" t="s">
        <v>3303</v>
      </c>
      <c r="C7" s="1227"/>
      <c r="D7" s="1227"/>
    </row>
    <row r="8" spans="1:4" ht="42">
      <c r="A8" s="1203"/>
      <c r="B8" s="1204" t="s">
        <v>3304</v>
      </c>
      <c r="C8" s="1227"/>
      <c r="D8" s="1227"/>
    </row>
    <row r="9" spans="1:4" ht="21">
      <c r="A9" s="1203">
        <v>5</v>
      </c>
      <c r="B9" s="1204" t="s">
        <v>3305</v>
      </c>
      <c r="C9" s="1227"/>
      <c r="D9" s="1227"/>
    </row>
    <row r="10" spans="1:4" ht="42">
      <c r="A10" s="1203">
        <v>6</v>
      </c>
      <c r="B10" s="1204" t="s">
        <v>3306</v>
      </c>
      <c r="C10" s="1227"/>
      <c r="D10" s="1227"/>
    </row>
    <row r="11" spans="1:4" ht="21">
      <c r="A11" s="1203" t="str">
        <f t="shared" si="0"/>
        <v/>
      </c>
      <c r="B11" s="1204"/>
      <c r="C11" s="1227"/>
      <c r="D11" s="1227"/>
    </row>
    <row r="12" spans="1:4" ht="21">
      <c r="A12" s="1203" t="str">
        <f t="shared" si="0"/>
        <v/>
      </c>
      <c r="B12" s="1204"/>
      <c r="C12" s="1227"/>
      <c r="D12" s="1227"/>
    </row>
    <row r="13" spans="1:4" ht="21">
      <c r="A13" s="1203" t="str">
        <f t="shared" si="0"/>
        <v/>
      </c>
      <c r="B13" s="1204"/>
      <c r="C13" s="1227"/>
      <c r="D13" s="1227"/>
    </row>
    <row r="14" spans="1:4" ht="21">
      <c r="A14" s="1203" t="str">
        <f t="shared" si="0"/>
        <v/>
      </c>
      <c r="B14" s="1204"/>
      <c r="C14" s="1227"/>
      <c r="D14" s="1227"/>
    </row>
    <row r="15" spans="1:4" ht="21">
      <c r="A15" s="1203" t="str">
        <f t="shared" si="0"/>
        <v/>
      </c>
      <c r="B15" s="1204"/>
      <c r="C15" s="1227"/>
      <c r="D15" s="1227"/>
    </row>
    <row r="16" spans="1:4" ht="21">
      <c r="A16" s="1203" t="str">
        <f t="shared" si="0"/>
        <v/>
      </c>
      <c r="B16" s="1204"/>
      <c r="C16" s="1227"/>
      <c r="D16" s="1227"/>
    </row>
    <row r="17" spans="1:4" ht="21">
      <c r="A17" s="1203" t="str">
        <f t="shared" si="0"/>
        <v/>
      </c>
      <c r="B17" s="1204"/>
      <c r="C17" s="1227"/>
      <c r="D17" s="1227"/>
    </row>
    <row r="18" spans="1:4" ht="21">
      <c r="A18" s="1203" t="str">
        <f t="shared" si="0"/>
        <v/>
      </c>
      <c r="B18" s="1204"/>
      <c r="C18" s="1227"/>
      <c r="D18" s="1227"/>
    </row>
    <row r="19" spans="1:4" ht="21">
      <c r="A19" s="1203" t="str">
        <f t="shared" si="0"/>
        <v/>
      </c>
      <c r="B19" s="1204"/>
      <c r="C19" s="1227"/>
      <c r="D19" s="1227"/>
    </row>
    <row r="20" spans="1:4" ht="21">
      <c r="A20" s="1203" t="str">
        <f t="shared" si="0"/>
        <v/>
      </c>
      <c r="B20" s="1204"/>
      <c r="C20" s="1227"/>
      <c r="D20" s="1227"/>
    </row>
    <row r="21" spans="1:4" ht="21">
      <c r="A21" s="1203" t="str">
        <f t="shared" si="0"/>
        <v/>
      </c>
      <c r="B21" s="1204"/>
      <c r="C21" s="1227"/>
      <c r="D21" s="1227"/>
    </row>
    <row r="22" spans="1:4" ht="21">
      <c r="A22" s="1203" t="str">
        <f t="shared" si="0"/>
        <v/>
      </c>
      <c r="B22" s="1204"/>
      <c r="C22" s="1227"/>
      <c r="D22" s="1227"/>
    </row>
    <row r="23" spans="1:4" ht="21">
      <c r="A23" s="1203" t="str">
        <f t="shared" si="0"/>
        <v/>
      </c>
      <c r="B23" s="1204"/>
      <c r="C23" s="1227"/>
      <c r="D23" s="1227"/>
    </row>
    <row r="24" spans="1:4" ht="21">
      <c r="A24" s="1203" t="str">
        <f t="shared" si="0"/>
        <v/>
      </c>
      <c r="B24" s="1204"/>
      <c r="C24" s="1227"/>
      <c r="D24" s="1227"/>
    </row>
    <row r="25" spans="1:4" ht="21">
      <c r="A25" s="1203" t="str">
        <f t="shared" si="0"/>
        <v/>
      </c>
      <c r="B25" s="1204"/>
      <c r="C25" s="1227"/>
      <c r="D25" s="1227"/>
    </row>
    <row r="26" spans="1:4" ht="21">
      <c r="A26" s="1203" t="str">
        <f t="shared" si="0"/>
        <v/>
      </c>
      <c r="B26" s="1204"/>
      <c r="C26" s="1227"/>
      <c r="D26" s="1227"/>
    </row>
    <row r="27" spans="1:4" ht="21">
      <c r="A27" s="1203" t="str">
        <f t="shared" si="0"/>
        <v/>
      </c>
      <c r="B27" s="1204"/>
      <c r="C27" s="1227"/>
      <c r="D27" s="1227"/>
    </row>
    <row r="28" spans="1:4" ht="21">
      <c r="A28" s="1203" t="str">
        <f t="shared" si="0"/>
        <v/>
      </c>
      <c r="B28" s="1204"/>
      <c r="C28" s="1227"/>
      <c r="D28" s="1227"/>
    </row>
    <row r="29" spans="1:4" ht="21">
      <c r="A29" s="1203" t="str">
        <f t="shared" si="0"/>
        <v/>
      </c>
      <c r="B29" s="1204"/>
      <c r="C29" s="1227"/>
      <c r="D29" s="1227"/>
    </row>
    <row r="30" spans="1:4" ht="21">
      <c r="A30" s="1203" t="str">
        <f t="shared" si="0"/>
        <v/>
      </c>
      <c r="B30" s="1204"/>
      <c r="C30" s="1227"/>
      <c r="D30" s="1227"/>
    </row>
    <row r="31" spans="1:4" ht="21">
      <c r="A31" s="1203" t="str">
        <f t="shared" si="0"/>
        <v/>
      </c>
      <c r="B31" s="1204"/>
      <c r="C31" s="1227"/>
      <c r="D31" s="1227"/>
    </row>
    <row r="32" spans="1:4" ht="21">
      <c r="A32" s="1203" t="str">
        <f t="shared" si="0"/>
        <v/>
      </c>
      <c r="B32" s="1204"/>
      <c r="C32" s="1227"/>
      <c r="D32" s="1227"/>
    </row>
    <row r="33" spans="1:4" ht="21">
      <c r="A33" s="1203" t="str">
        <f t="shared" si="0"/>
        <v/>
      </c>
      <c r="B33" s="1204"/>
      <c r="C33" s="1227"/>
      <c r="D33" s="1227"/>
    </row>
  </sheetData>
  <sheetProtection password="87C9" sheet="1" objects="1" scenarios="1"/>
  <mergeCells count="1">
    <mergeCell ref="A1:B1"/>
  </mergeCells>
  <pageMargins left="0.25" right="0.25" top="0.75" bottom="0.75" header="0.3" footer="0.3"/>
  <pageSetup paperSize="9" scale="74" orientation="portrait" blackAndWhite="1" verticalDpi="0" r:id="rId1"/>
  <drawing r:id="rId2"/>
</worksheet>
</file>

<file path=xl/worksheets/sheet135.xml><?xml version="1.0" encoding="utf-8"?>
<worksheet xmlns="http://schemas.openxmlformats.org/spreadsheetml/2006/main" xmlns:r="http://schemas.openxmlformats.org/officeDocument/2006/relationships">
  <sheetPr codeName="Sheet135">
    <pageSetUpPr fitToPage="1"/>
  </sheetPr>
  <dimension ref="A1:D23"/>
  <sheetViews>
    <sheetView showGridLines="0" showRowColHeaders="0" workbookViewId="0">
      <selection activeCell="B2" sqref="B2"/>
    </sheetView>
  </sheetViews>
  <sheetFormatPr defaultRowHeight="14.4"/>
  <cols>
    <col min="1" max="1" width="6.88671875" customWidth="1"/>
    <col min="2" max="2" width="127.6640625" customWidth="1"/>
  </cols>
  <sheetData>
    <row r="1" spans="1:4" ht="25.8">
      <c r="A1" s="2688" t="s">
        <v>3320</v>
      </c>
      <c r="B1" s="2688"/>
      <c r="C1" s="1243"/>
      <c r="D1" s="1243"/>
    </row>
    <row r="2" spans="1:4" ht="42">
      <c r="A2" s="1203">
        <f>IF(B2="","",1)</f>
        <v>1</v>
      </c>
      <c r="B2" s="1204" t="s">
        <v>3321</v>
      </c>
      <c r="C2" s="1243"/>
      <c r="D2" s="1243"/>
    </row>
    <row r="3" spans="1:4" ht="21">
      <c r="A3" s="1203">
        <f>IF(B3="","",A2+1)</f>
        <v>2</v>
      </c>
      <c r="B3" s="1204" t="s">
        <v>3322</v>
      </c>
      <c r="C3" s="1243"/>
      <c r="D3" s="1243"/>
    </row>
    <row r="4" spans="1:4" ht="42">
      <c r="A4" s="1203">
        <f>IF(B4="","",A3+1)</f>
        <v>3</v>
      </c>
      <c r="B4" s="1204" t="s">
        <v>3323</v>
      </c>
      <c r="C4" s="1243"/>
      <c r="D4" s="1243"/>
    </row>
    <row r="5" spans="1:4" ht="42">
      <c r="A5" s="1203">
        <f t="shared" ref="A5:A23" si="0">IF(B5="","",A4+1)</f>
        <v>4</v>
      </c>
      <c r="B5" s="1204" t="s">
        <v>3324</v>
      </c>
      <c r="C5" s="1243"/>
      <c r="D5" s="1243"/>
    </row>
    <row r="6" spans="1:4" ht="21">
      <c r="A6" s="1203">
        <f t="shared" si="0"/>
        <v>5</v>
      </c>
      <c r="B6" s="1204" t="s">
        <v>3325</v>
      </c>
      <c r="C6" s="1243"/>
      <c r="D6" s="1243"/>
    </row>
    <row r="7" spans="1:4" ht="21">
      <c r="A7" s="1203">
        <f t="shared" si="0"/>
        <v>6</v>
      </c>
      <c r="B7" s="1204" t="s">
        <v>3326</v>
      </c>
      <c r="C7" s="1243"/>
      <c r="D7" s="1243"/>
    </row>
    <row r="8" spans="1:4" ht="21">
      <c r="A8" s="1203">
        <f t="shared" si="0"/>
        <v>7</v>
      </c>
      <c r="B8" s="1204" t="s">
        <v>3327</v>
      </c>
      <c r="C8" s="1243"/>
      <c r="D8" s="1243"/>
    </row>
    <row r="9" spans="1:4" ht="42">
      <c r="A9" s="1203">
        <f t="shared" si="0"/>
        <v>8</v>
      </c>
      <c r="B9" s="1204" t="s">
        <v>3328</v>
      </c>
      <c r="C9" s="1243"/>
      <c r="D9" s="1243"/>
    </row>
    <row r="10" spans="1:4" ht="42">
      <c r="A10" s="1203">
        <f t="shared" si="0"/>
        <v>9</v>
      </c>
      <c r="B10" s="1204" t="s">
        <v>3329</v>
      </c>
      <c r="C10" s="1243"/>
      <c r="D10" s="1243"/>
    </row>
    <row r="11" spans="1:4" ht="21">
      <c r="A11" s="1203">
        <f t="shared" si="0"/>
        <v>10</v>
      </c>
      <c r="B11" s="1204" t="s">
        <v>3330</v>
      </c>
      <c r="C11" s="1243"/>
      <c r="D11" s="1243"/>
    </row>
    <row r="12" spans="1:4" ht="21">
      <c r="A12" s="1203">
        <f t="shared" si="0"/>
        <v>11</v>
      </c>
      <c r="B12" s="1204" t="s">
        <v>3331</v>
      </c>
      <c r="C12" s="1243"/>
      <c r="D12" s="1243"/>
    </row>
    <row r="13" spans="1:4" ht="21">
      <c r="A13" s="1203">
        <f t="shared" si="0"/>
        <v>12</v>
      </c>
      <c r="B13" s="1204" t="s">
        <v>3332</v>
      </c>
      <c r="C13" s="1243"/>
      <c r="D13" s="1243"/>
    </row>
    <row r="14" spans="1:4" ht="21">
      <c r="A14" s="1203">
        <f t="shared" si="0"/>
        <v>13</v>
      </c>
      <c r="B14" s="1204" t="s">
        <v>3333</v>
      </c>
      <c r="C14" s="1243"/>
      <c r="D14" s="1243"/>
    </row>
    <row r="15" spans="1:4" ht="21">
      <c r="A15" s="1203">
        <f t="shared" si="0"/>
        <v>14</v>
      </c>
      <c r="B15" s="1204" t="s">
        <v>3334</v>
      </c>
      <c r="C15" s="1243"/>
      <c r="D15" s="1243"/>
    </row>
    <row r="16" spans="1:4" ht="42">
      <c r="A16" s="1203">
        <f t="shared" si="0"/>
        <v>15</v>
      </c>
      <c r="B16" s="1204" t="s">
        <v>3335</v>
      </c>
      <c r="C16" s="1243"/>
      <c r="D16" s="1243"/>
    </row>
    <row r="17" spans="1:4" ht="21">
      <c r="A17" s="1203" t="str">
        <f t="shared" si="0"/>
        <v/>
      </c>
      <c r="B17" s="1204"/>
      <c r="C17" s="1243"/>
      <c r="D17" s="1243"/>
    </row>
    <row r="18" spans="1:4" ht="21">
      <c r="A18" s="1203" t="str">
        <f t="shared" si="0"/>
        <v/>
      </c>
      <c r="B18" s="1204"/>
      <c r="C18" s="1243"/>
      <c r="D18" s="1243"/>
    </row>
    <row r="19" spans="1:4" ht="21">
      <c r="A19" s="1203" t="str">
        <f t="shared" si="0"/>
        <v/>
      </c>
      <c r="B19" s="1204"/>
      <c r="C19" s="1243"/>
      <c r="D19" s="1243"/>
    </row>
    <row r="20" spans="1:4" ht="21">
      <c r="A20" s="1203" t="str">
        <f t="shared" si="0"/>
        <v/>
      </c>
      <c r="B20" s="1204"/>
      <c r="C20" s="1243"/>
      <c r="D20" s="1243"/>
    </row>
    <row r="21" spans="1:4" ht="21">
      <c r="A21" s="1203" t="str">
        <f t="shared" si="0"/>
        <v/>
      </c>
      <c r="B21" s="1204"/>
      <c r="C21" s="1243"/>
      <c r="D21" s="1243"/>
    </row>
    <row r="22" spans="1:4" ht="21">
      <c r="A22" s="1203" t="str">
        <f t="shared" si="0"/>
        <v/>
      </c>
      <c r="B22" s="1204"/>
      <c r="C22" s="1243"/>
      <c r="D22" s="1243"/>
    </row>
    <row r="23" spans="1:4" ht="21">
      <c r="A23" s="1203" t="str">
        <f t="shared" si="0"/>
        <v/>
      </c>
      <c r="B23" s="1204"/>
      <c r="C23" s="1243"/>
      <c r="D23" s="1243"/>
    </row>
  </sheetData>
  <sheetProtection password="87C9" sheet="1" objects="1" scenarios="1"/>
  <mergeCells count="1">
    <mergeCell ref="A1:B1"/>
  </mergeCells>
  <pageMargins left="0.25" right="0.25" top="0.75" bottom="0.75" header="0.3" footer="0.3"/>
  <pageSetup paperSize="9" scale="73" orientation="portrait" blackAndWhite="1" verticalDpi="0" r:id="rId1"/>
  <drawing r:id="rId2"/>
</worksheet>
</file>

<file path=xl/worksheets/sheet136.xml><?xml version="1.0" encoding="utf-8"?>
<worksheet xmlns="http://schemas.openxmlformats.org/spreadsheetml/2006/main" xmlns:r="http://schemas.openxmlformats.org/officeDocument/2006/relationships">
  <sheetPr codeName="Sheet136">
    <pageSetUpPr fitToPage="1"/>
  </sheetPr>
  <dimension ref="A1:D11"/>
  <sheetViews>
    <sheetView showGridLines="0" showRowColHeaders="0" workbookViewId="0">
      <selection activeCell="B3" sqref="B3"/>
    </sheetView>
  </sheetViews>
  <sheetFormatPr defaultRowHeight="14.4"/>
  <cols>
    <col min="1" max="1" width="6.44140625" customWidth="1"/>
    <col min="2" max="2" width="128" customWidth="1"/>
  </cols>
  <sheetData>
    <row r="1" spans="1:4" ht="25.8">
      <c r="A1" s="2688" t="s">
        <v>3336</v>
      </c>
      <c r="B1" s="2688"/>
      <c r="C1" s="1243"/>
      <c r="D1" s="1243"/>
    </row>
    <row r="2" spans="1:4" ht="84">
      <c r="A2" s="1203">
        <f>IF(B2="","",1)</f>
        <v>1</v>
      </c>
      <c r="B2" s="1204" t="s">
        <v>3337</v>
      </c>
      <c r="C2" s="1243"/>
      <c r="D2" s="1243"/>
    </row>
    <row r="3" spans="1:4" ht="63">
      <c r="A3" s="1203">
        <f>IF(B3="","",A2+1)</f>
        <v>2</v>
      </c>
      <c r="B3" s="1204" t="s">
        <v>3338</v>
      </c>
      <c r="C3" s="1243"/>
      <c r="D3" s="1243"/>
    </row>
    <row r="4" spans="1:4" ht="42">
      <c r="A4" s="1203">
        <f>IF(B4="","",A3+1)</f>
        <v>3</v>
      </c>
      <c r="B4" s="1204" t="s">
        <v>3339</v>
      </c>
      <c r="C4" s="1243"/>
      <c r="D4" s="1243"/>
    </row>
    <row r="5" spans="1:4" ht="21">
      <c r="A5" s="1203">
        <f t="shared" ref="A5:A11" si="0">IF(B5="","",A4+1)</f>
        <v>4</v>
      </c>
      <c r="B5" s="1204" t="s">
        <v>3340</v>
      </c>
      <c r="C5" s="1243"/>
      <c r="D5" s="1243"/>
    </row>
    <row r="6" spans="1:4" ht="21">
      <c r="A6" s="1203">
        <f t="shared" si="0"/>
        <v>5</v>
      </c>
      <c r="B6" s="1204" t="s">
        <v>3341</v>
      </c>
      <c r="C6" s="1243"/>
      <c r="D6" s="1243"/>
    </row>
    <row r="7" spans="1:4" ht="21">
      <c r="A7" s="1203">
        <f t="shared" si="0"/>
        <v>6</v>
      </c>
      <c r="B7" s="1204" t="s">
        <v>3342</v>
      </c>
      <c r="C7" s="1243"/>
      <c r="D7" s="1243"/>
    </row>
    <row r="8" spans="1:4" ht="21">
      <c r="A8" s="1203">
        <f t="shared" si="0"/>
        <v>7</v>
      </c>
      <c r="B8" s="1204" t="s">
        <v>3343</v>
      </c>
      <c r="C8" s="1243"/>
      <c r="D8" s="1243"/>
    </row>
    <row r="9" spans="1:4" ht="21">
      <c r="A9" s="1203" t="str">
        <f t="shared" si="0"/>
        <v/>
      </c>
      <c r="B9" s="1204"/>
      <c r="C9" s="1243"/>
      <c r="D9" s="1243"/>
    </row>
    <row r="10" spans="1:4" ht="21">
      <c r="A10" s="1203" t="str">
        <f t="shared" si="0"/>
        <v/>
      </c>
      <c r="B10" s="1204"/>
      <c r="C10" s="1243"/>
      <c r="D10" s="1243"/>
    </row>
    <row r="11" spans="1:4" ht="21">
      <c r="A11" s="1203" t="str">
        <f t="shared" si="0"/>
        <v/>
      </c>
      <c r="B11" s="1204"/>
      <c r="C11" s="1243"/>
      <c r="D11" s="1243"/>
    </row>
  </sheetData>
  <sheetProtection password="87C9" sheet="1" objects="1" scenarios="1"/>
  <mergeCells count="1">
    <mergeCell ref="A1:B1"/>
  </mergeCells>
  <pageMargins left="0.25" right="0.25" top="0.75" bottom="0.75" header="0.3" footer="0.3"/>
  <pageSetup paperSize="9" scale="73" orientation="portrait" blackAndWhite="1" verticalDpi="0" r:id="rId1"/>
  <drawing r:id="rId2"/>
</worksheet>
</file>

<file path=xl/worksheets/sheet137.xml><?xml version="1.0" encoding="utf-8"?>
<worksheet xmlns="http://schemas.openxmlformats.org/spreadsheetml/2006/main" xmlns:r="http://schemas.openxmlformats.org/officeDocument/2006/relationships">
  <sheetPr codeName="Sheet137">
    <pageSetUpPr fitToPage="1"/>
  </sheetPr>
  <dimension ref="A1:D17"/>
  <sheetViews>
    <sheetView showGridLines="0" showRowColHeaders="0" workbookViewId="0">
      <selection activeCell="B4" sqref="B4"/>
    </sheetView>
  </sheetViews>
  <sheetFormatPr defaultRowHeight="14.4"/>
  <cols>
    <col min="1" max="1" width="6.44140625" customWidth="1"/>
    <col min="2" max="2" width="128" customWidth="1"/>
  </cols>
  <sheetData>
    <row r="1" spans="1:4" ht="25.8">
      <c r="A1" s="2688" t="s">
        <v>3344</v>
      </c>
      <c r="B1" s="2688"/>
      <c r="C1" s="1243"/>
      <c r="D1" s="1243"/>
    </row>
    <row r="2" spans="1:4" ht="42">
      <c r="A2" s="1203">
        <f>IF(B2="","",1)</f>
        <v>1</v>
      </c>
      <c r="B2" s="1204" t="s">
        <v>3345</v>
      </c>
      <c r="C2" s="1243"/>
      <c r="D2" s="1243"/>
    </row>
    <row r="3" spans="1:4" ht="21">
      <c r="A3" s="1203">
        <f>IF(B3="","",A2+1)</f>
        <v>2</v>
      </c>
      <c r="B3" s="1204" t="s">
        <v>3346</v>
      </c>
      <c r="C3" s="1243"/>
      <c r="D3" s="1243"/>
    </row>
    <row r="4" spans="1:4" ht="21">
      <c r="A4" s="1203">
        <f t="shared" ref="A4:A17" si="0">IF(B4="","",A3+1)</f>
        <v>3</v>
      </c>
      <c r="B4" s="1204" t="s">
        <v>3347</v>
      </c>
      <c r="C4" s="1243"/>
      <c r="D4" s="1243"/>
    </row>
    <row r="5" spans="1:4" ht="42">
      <c r="A5" s="1203">
        <f t="shared" si="0"/>
        <v>4</v>
      </c>
      <c r="B5" s="1204" t="s">
        <v>3348</v>
      </c>
      <c r="C5" s="1243"/>
      <c r="D5" s="1243"/>
    </row>
    <row r="6" spans="1:4" ht="63">
      <c r="A6" s="1203">
        <f t="shared" si="0"/>
        <v>5</v>
      </c>
      <c r="B6" s="1204" t="s">
        <v>3349</v>
      </c>
      <c r="C6" s="1243"/>
      <c r="D6" s="1243"/>
    </row>
    <row r="7" spans="1:4" ht="42">
      <c r="A7" s="1203"/>
      <c r="B7" s="1204" t="s">
        <v>3350</v>
      </c>
      <c r="C7" s="1243"/>
      <c r="D7" s="1243"/>
    </row>
    <row r="8" spans="1:4" ht="42">
      <c r="A8" s="1203">
        <v>6</v>
      </c>
      <c r="B8" s="1204" t="s">
        <v>3351</v>
      </c>
      <c r="C8" s="1243"/>
      <c r="D8" s="1243"/>
    </row>
    <row r="9" spans="1:4" ht="21">
      <c r="A9" s="1203">
        <f t="shared" si="0"/>
        <v>7</v>
      </c>
      <c r="B9" s="1204" t="s">
        <v>3352</v>
      </c>
      <c r="C9" s="1243"/>
      <c r="D9" s="1243"/>
    </row>
    <row r="10" spans="1:4" ht="21">
      <c r="A10" s="1203">
        <f t="shared" si="0"/>
        <v>8</v>
      </c>
      <c r="B10" s="1204" t="s">
        <v>3353</v>
      </c>
      <c r="C10" s="1243"/>
      <c r="D10" s="1243"/>
    </row>
    <row r="11" spans="1:4" ht="84">
      <c r="A11" s="1203">
        <f t="shared" si="0"/>
        <v>9</v>
      </c>
      <c r="B11" s="1204" t="s">
        <v>3354</v>
      </c>
      <c r="C11" s="1243"/>
      <c r="D11" s="1243"/>
    </row>
    <row r="12" spans="1:4" ht="21">
      <c r="A12" s="1203">
        <f t="shared" si="0"/>
        <v>10</v>
      </c>
      <c r="B12" s="1204" t="s">
        <v>3355</v>
      </c>
      <c r="C12" s="1243"/>
      <c r="D12" s="1243"/>
    </row>
    <row r="13" spans="1:4" ht="21">
      <c r="A13" s="1203">
        <f t="shared" si="0"/>
        <v>11</v>
      </c>
      <c r="B13" s="1204" t="s">
        <v>3356</v>
      </c>
      <c r="C13" s="1243"/>
      <c r="D13" s="1243"/>
    </row>
    <row r="14" spans="1:4" ht="21">
      <c r="A14" s="1203" t="str">
        <f t="shared" si="0"/>
        <v/>
      </c>
      <c r="B14" s="1204"/>
      <c r="C14" s="1243"/>
      <c r="D14" s="1243"/>
    </row>
    <row r="15" spans="1:4" ht="21">
      <c r="A15" s="1203" t="str">
        <f t="shared" si="0"/>
        <v/>
      </c>
      <c r="B15" s="1204"/>
      <c r="C15" s="1243"/>
      <c r="D15" s="1243"/>
    </row>
    <row r="16" spans="1:4" ht="21">
      <c r="A16" s="1203" t="str">
        <f t="shared" si="0"/>
        <v/>
      </c>
      <c r="B16" s="1204"/>
      <c r="C16" s="1243"/>
      <c r="D16" s="1243"/>
    </row>
    <row r="17" spans="1:4" ht="21">
      <c r="A17" s="1203" t="str">
        <f t="shared" si="0"/>
        <v/>
      </c>
      <c r="B17" s="1204"/>
      <c r="C17" s="1243"/>
      <c r="D17" s="1243"/>
    </row>
  </sheetData>
  <sheetProtection password="87C9" sheet="1" objects="1" scenarios="1"/>
  <mergeCells count="1">
    <mergeCell ref="A1:B1"/>
  </mergeCells>
  <pageMargins left="0.25" right="0.25" top="0.75" bottom="0.75" header="0.3" footer="0.3"/>
  <pageSetup paperSize="9" scale="73" orientation="portrait" blackAndWhite="1" verticalDpi="0" r:id="rId1"/>
  <drawing r:id="rId2"/>
</worksheet>
</file>

<file path=xl/worksheets/sheet138.xml><?xml version="1.0" encoding="utf-8"?>
<worksheet xmlns="http://schemas.openxmlformats.org/spreadsheetml/2006/main" xmlns:r="http://schemas.openxmlformats.org/officeDocument/2006/relationships">
  <sheetPr codeName="Sheet138">
    <pageSetUpPr fitToPage="1"/>
  </sheetPr>
  <dimension ref="A1:D16"/>
  <sheetViews>
    <sheetView showGridLines="0" showRowColHeaders="0" workbookViewId="0">
      <selection sqref="A1:B1"/>
    </sheetView>
  </sheetViews>
  <sheetFormatPr defaultRowHeight="14.4"/>
  <cols>
    <col min="1" max="1" width="5.33203125" customWidth="1"/>
    <col min="2" max="2" width="141.44140625" customWidth="1"/>
  </cols>
  <sheetData>
    <row r="1" spans="1:4" ht="25.8">
      <c r="A1" s="2688" t="s">
        <v>3357</v>
      </c>
      <c r="B1" s="2688"/>
      <c r="C1" s="1243"/>
      <c r="D1" s="1243"/>
    </row>
    <row r="2" spans="1:4" ht="42">
      <c r="A2" s="1203">
        <f>IF(B2="","",1)</f>
        <v>1</v>
      </c>
      <c r="B2" s="1204" t="s">
        <v>3358</v>
      </c>
      <c r="C2" s="1243"/>
      <c r="D2" s="1243"/>
    </row>
    <row r="3" spans="1:4" ht="42">
      <c r="A3" s="1203">
        <f>IF(B3="","",A2+1)</f>
        <v>2</v>
      </c>
      <c r="B3" s="1204" t="s">
        <v>3359</v>
      </c>
      <c r="C3" s="1243"/>
      <c r="D3" s="1243"/>
    </row>
    <row r="4" spans="1:4" ht="21">
      <c r="A4" s="1203">
        <f>IF(B4="","",A3+1)</f>
        <v>3</v>
      </c>
      <c r="B4" s="1204" t="s">
        <v>3360</v>
      </c>
      <c r="C4" s="1243"/>
      <c r="D4" s="1243"/>
    </row>
    <row r="5" spans="1:4" ht="21">
      <c r="A5" s="1203">
        <f t="shared" ref="A5:A16" si="0">IF(B5="","",A4+1)</f>
        <v>4</v>
      </c>
      <c r="B5" s="1204" t="s">
        <v>3361</v>
      </c>
      <c r="C5" s="1243"/>
      <c r="D5" s="1243"/>
    </row>
    <row r="6" spans="1:4" ht="42">
      <c r="A6" s="1203">
        <f t="shared" si="0"/>
        <v>5</v>
      </c>
      <c r="B6" s="1204" t="s">
        <v>3362</v>
      </c>
      <c r="C6" s="1243"/>
      <c r="D6" s="1243"/>
    </row>
    <row r="7" spans="1:4" ht="21">
      <c r="A7" s="1203">
        <f t="shared" si="0"/>
        <v>6</v>
      </c>
      <c r="B7" s="1204" t="s">
        <v>3363</v>
      </c>
      <c r="C7" s="1243"/>
      <c r="D7" s="1243"/>
    </row>
    <row r="8" spans="1:4" ht="42">
      <c r="A8" s="1203">
        <f t="shared" si="0"/>
        <v>7</v>
      </c>
      <c r="B8" s="1204" t="s">
        <v>3364</v>
      </c>
      <c r="C8" s="1243"/>
      <c r="D8" s="1243"/>
    </row>
    <row r="9" spans="1:4" ht="21">
      <c r="A9" s="1203">
        <f t="shared" si="0"/>
        <v>8</v>
      </c>
      <c r="B9" s="1204" t="s">
        <v>3365</v>
      </c>
      <c r="C9" s="1243"/>
      <c r="D9" s="1243"/>
    </row>
    <row r="10" spans="1:4" ht="21">
      <c r="A10" s="1203">
        <f t="shared" si="0"/>
        <v>9</v>
      </c>
      <c r="B10" s="1204" t="s">
        <v>3366</v>
      </c>
      <c r="C10" s="1243"/>
      <c r="D10" s="1243"/>
    </row>
    <row r="11" spans="1:4" ht="63">
      <c r="A11" s="1203">
        <f t="shared" si="0"/>
        <v>10</v>
      </c>
      <c r="B11" s="1204" t="s">
        <v>3367</v>
      </c>
      <c r="C11" s="1243"/>
      <c r="D11" s="1243"/>
    </row>
    <row r="12" spans="1:4" ht="21">
      <c r="A12" s="1203" t="str">
        <f t="shared" si="0"/>
        <v/>
      </c>
      <c r="B12" s="1204"/>
      <c r="C12" s="1243"/>
      <c r="D12" s="1243"/>
    </row>
    <row r="13" spans="1:4" ht="21">
      <c r="A13" s="1203" t="str">
        <f t="shared" si="0"/>
        <v/>
      </c>
      <c r="B13" s="1204"/>
      <c r="C13" s="1243"/>
      <c r="D13" s="1243"/>
    </row>
    <row r="14" spans="1:4" ht="21">
      <c r="A14" s="1203" t="str">
        <f t="shared" si="0"/>
        <v/>
      </c>
      <c r="B14" s="1204"/>
      <c r="C14" s="1243"/>
      <c r="D14" s="1243"/>
    </row>
    <row r="15" spans="1:4" ht="21">
      <c r="A15" s="1203" t="str">
        <f t="shared" si="0"/>
        <v/>
      </c>
      <c r="B15" s="1204"/>
      <c r="C15" s="1243"/>
      <c r="D15" s="1243"/>
    </row>
    <row r="16" spans="1:4" ht="21">
      <c r="A16" s="1203" t="str">
        <f t="shared" si="0"/>
        <v/>
      </c>
      <c r="B16" s="1204"/>
      <c r="C16" s="1243"/>
      <c r="D16" s="1243"/>
    </row>
  </sheetData>
  <sheetProtection password="87C9" sheet="1" objects="1" scenarios="1"/>
  <mergeCells count="1">
    <mergeCell ref="A1:B1"/>
  </mergeCells>
  <pageMargins left="0.25" right="0.25" top="0.75" bottom="0.75" header="0.3" footer="0.3"/>
  <pageSetup paperSize="9" scale="67" orientation="portrait" blackAndWhite="1" verticalDpi="0" r:id="rId1"/>
  <drawing r:id="rId2"/>
</worksheet>
</file>

<file path=xl/worksheets/sheet139.xml><?xml version="1.0" encoding="utf-8"?>
<worksheet xmlns="http://schemas.openxmlformats.org/spreadsheetml/2006/main" xmlns:r="http://schemas.openxmlformats.org/officeDocument/2006/relationships">
  <sheetPr codeName="Sheet139">
    <pageSetUpPr fitToPage="1"/>
  </sheetPr>
  <dimension ref="A1:D11"/>
  <sheetViews>
    <sheetView showGridLines="0" showRowColHeaders="0" workbookViewId="0">
      <selection activeCell="B4" sqref="B4"/>
    </sheetView>
  </sheetViews>
  <sheetFormatPr defaultRowHeight="14.4"/>
  <cols>
    <col min="1" max="1" width="5.5546875" customWidth="1"/>
    <col min="2" max="2" width="128" customWidth="1"/>
  </cols>
  <sheetData>
    <row r="1" spans="1:4" ht="25.8">
      <c r="A1" s="2688" t="s">
        <v>3368</v>
      </c>
      <c r="B1" s="2688"/>
      <c r="C1" s="1243"/>
      <c r="D1" s="1243"/>
    </row>
    <row r="2" spans="1:4" ht="42">
      <c r="A2" s="1203">
        <f>IF(B2="","",1)</f>
        <v>1</v>
      </c>
      <c r="B2" s="1204" t="s">
        <v>3369</v>
      </c>
      <c r="C2" s="1243"/>
      <c r="D2" s="1243"/>
    </row>
    <row r="3" spans="1:4" ht="21">
      <c r="A3" s="1203">
        <f>IF(B3="","",A2+1)</f>
        <v>2</v>
      </c>
      <c r="B3" s="1204" t="s">
        <v>3370</v>
      </c>
      <c r="C3" s="1243"/>
      <c r="D3" s="1243"/>
    </row>
    <row r="4" spans="1:4" ht="21">
      <c r="A4" s="1203">
        <f>IF(B4="","",A3+1)</f>
        <v>3</v>
      </c>
      <c r="B4" s="1204" t="s">
        <v>3371</v>
      </c>
      <c r="C4" s="1243"/>
      <c r="D4" s="1243"/>
    </row>
    <row r="5" spans="1:4" ht="63">
      <c r="A5" s="1203">
        <f t="shared" ref="A5:A11" si="0">IF(B5="","",A4+1)</f>
        <v>4</v>
      </c>
      <c r="B5" s="1204" t="s">
        <v>3372</v>
      </c>
      <c r="C5" s="1243"/>
      <c r="D5" s="1243"/>
    </row>
    <row r="6" spans="1:4" ht="21">
      <c r="A6" s="1203">
        <f t="shared" si="0"/>
        <v>5</v>
      </c>
      <c r="B6" s="1204" t="s">
        <v>3373</v>
      </c>
      <c r="C6" s="1243"/>
      <c r="D6" s="1243"/>
    </row>
    <row r="7" spans="1:4" ht="21">
      <c r="A7" s="1203" t="str">
        <f t="shared" si="0"/>
        <v/>
      </c>
      <c r="B7" s="1204"/>
      <c r="C7" s="1243"/>
      <c r="D7" s="1243"/>
    </row>
    <row r="8" spans="1:4" ht="21">
      <c r="A8" s="1203" t="str">
        <f t="shared" si="0"/>
        <v/>
      </c>
      <c r="B8" s="1204"/>
      <c r="C8" s="1243"/>
      <c r="D8" s="1243"/>
    </row>
    <row r="9" spans="1:4" ht="21">
      <c r="A9" s="1203" t="str">
        <f t="shared" si="0"/>
        <v/>
      </c>
      <c r="B9" s="1204"/>
      <c r="C9" s="1243"/>
      <c r="D9" s="1243"/>
    </row>
    <row r="10" spans="1:4" ht="21">
      <c r="A10" s="1203" t="str">
        <f t="shared" si="0"/>
        <v/>
      </c>
      <c r="B10" s="1204"/>
      <c r="C10" s="1243"/>
      <c r="D10" s="1243"/>
    </row>
    <row r="11" spans="1:4" ht="21">
      <c r="A11" s="1203" t="str">
        <f t="shared" si="0"/>
        <v/>
      </c>
      <c r="B11" s="1204"/>
      <c r="C11" s="1243"/>
      <c r="D11" s="1243"/>
    </row>
  </sheetData>
  <sheetProtection password="87C9" sheet="1" objects="1" scenarios="1"/>
  <mergeCells count="1">
    <mergeCell ref="A1:B1"/>
  </mergeCells>
  <pageMargins left="0.25" right="0.25" top="0.75" bottom="0.75" header="0.3" footer="0.3"/>
  <pageSetup paperSize="9" scale="74" orientation="portrait" blackAndWhite="1" verticalDpi="0" r:id="rId1"/>
  <drawing r:id="rId2"/>
</worksheet>
</file>

<file path=xl/worksheets/sheet140.xml><?xml version="1.0" encoding="utf-8"?>
<worksheet xmlns="http://schemas.openxmlformats.org/spreadsheetml/2006/main" xmlns:r="http://schemas.openxmlformats.org/officeDocument/2006/relationships">
  <sheetPr codeName="Sheet140">
    <pageSetUpPr fitToPage="1"/>
  </sheetPr>
  <dimension ref="A1:D23"/>
  <sheetViews>
    <sheetView showGridLines="0" showRowColHeaders="0" workbookViewId="0">
      <selection activeCell="B2" sqref="B2"/>
    </sheetView>
  </sheetViews>
  <sheetFormatPr defaultRowHeight="14.4"/>
  <cols>
    <col min="1" max="1" width="6.33203125" customWidth="1"/>
    <col min="2" max="2" width="137.33203125" customWidth="1"/>
  </cols>
  <sheetData>
    <row r="1" spans="1:4" ht="25.8">
      <c r="A1" s="2688" t="s">
        <v>3374</v>
      </c>
      <c r="B1" s="2688"/>
      <c r="C1" s="1243"/>
      <c r="D1" s="1243"/>
    </row>
    <row r="2" spans="1:4" ht="42">
      <c r="A2" s="1203">
        <f>IF(B2="","",1)</f>
        <v>1</v>
      </c>
      <c r="B2" s="1204" t="s">
        <v>3375</v>
      </c>
      <c r="C2" s="1243"/>
      <c r="D2" s="1243"/>
    </row>
    <row r="3" spans="1:4" ht="63">
      <c r="A3" s="1203">
        <f>IF(B3="","",A2+1)</f>
        <v>2</v>
      </c>
      <c r="B3" s="1204" t="s">
        <v>3376</v>
      </c>
      <c r="C3" s="1243"/>
      <c r="D3" s="1243"/>
    </row>
    <row r="4" spans="1:4" ht="42">
      <c r="A4" s="1203">
        <f t="shared" ref="A4" si="0">IF(B4="","",A3+1)</f>
        <v>3</v>
      </c>
      <c r="B4" s="1204" t="s">
        <v>3377</v>
      </c>
      <c r="C4" s="1243"/>
      <c r="D4" s="1243"/>
    </row>
    <row r="5" spans="1:4" ht="21">
      <c r="A5" s="1203" t="s">
        <v>722</v>
      </c>
      <c r="B5" s="1247" t="s">
        <v>3378</v>
      </c>
      <c r="C5" s="1243"/>
      <c r="D5" s="1243"/>
    </row>
    <row r="6" spans="1:4" ht="63">
      <c r="A6" s="1203"/>
      <c r="B6" s="1204" t="s">
        <v>3379</v>
      </c>
      <c r="C6" s="1243"/>
      <c r="D6" s="1243"/>
    </row>
    <row r="7" spans="1:4" ht="21">
      <c r="A7" s="1203" t="s">
        <v>723</v>
      </c>
      <c r="B7" s="1229" t="s">
        <v>3380</v>
      </c>
      <c r="C7" s="1243"/>
      <c r="D7" s="1243"/>
    </row>
    <row r="8" spans="1:4" ht="42">
      <c r="A8" s="1203"/>
      <c r="B8" s="1204" t="s">
        <v>3381</v>
      </c>
      <c r="C8" s="1243"/>
      <c r="D8" s="1243"/>
    </row>
    <row r="9" spans="1:4" ht="21">
      <c r="A9" s="1203" t="s">
        <v>182</v>
      </c>
      <c r="B9" s="1206" t="s">
        <v>3382</v>
      </c>
      <c r="C9" s="1243"/>
      <c r="D9" s="1243"/>
    </row>
    <row r="10" spans="1:4" ht="84">
      <c r="A10" s="1203"/>
      <c r="B10" s="1204" t="s">
        <v>3383</v>
      </c>
      <c r="C10" s="1243"/>
      <c r="D10" s="1243"/>
    </row>
    <row r="11" spans="1:4" ht="42">
      <c r="A11" s="1203"/>
      <c r="B11" s="1204" t="s">
        <v>3384</v>
      </c>
      <c r="C11" s="1243"/>
      <c r="D11" s="1243"/>
    </row>
    <row r="12" spans="1:4" ht="21">
      <c r="A12" s="1203"/>
      <c r="B12" s="1204" t="s">
        <v>3385</v>
      </c>
      <c r="C12" s="1243"/>
      <c r="D12" s="1243"/>
    </row>
    <row r="13" spans="1:4" ht="21">
      <c r="A13" s="1203" t="s">
        <v>183</v>
      </c>
      <c r="B13" s="1248" t="s">
        <v>3386</v>
      </c>
      <c r="C13" s="1243"/>
      <c r="D13" s="1243"/>
    </row>
    <row r="14" spans="1:4" ht="21">
      <c r="A14" s="1203"/>
      <c r="B14" s="1229" t="s">
        <v>3387</v>
      </c>
      <c r="C14" s="1243"/>
      <c r="D14" s="1243"/>
    </row>
    <row r="15" spans="1:4" ht="21">
      <c r="A15" s="1203"/>
      <c r="B15" s="1204" t="s">
        <v>3388</v>
      </c>
      <c r="C15" s="1243"/>
      <c r="D15" s="1243"/>
    </row>
    <row r="16" spans="1:4" ht="42">
      <c r="A16" s="1203"/>
      <c r="B16" s="1204" t="s">
        <v>3389</v>
      </c>
      <c r="C16" s="1243"/>
      <c r="D16" s="1243"/>
    </row>
    <row r="17" spans="1:4" ht="21">
      <c r="A17" s="1203"/>
      <c r="B17" s="1229" t="s">
        <v>3390</v>
      </c>
      <c r="C17" s="1243"/>
      <c r="D17" s="1243"/>
    </row>
    <row r="18" spans="1:4" ht="21">
      <c r="A18" s="1203"/>
      <c r="B18" s="1229" t="s">
        <v>3391</v>
      </c>
      <c r="C18" s="1243"/>
      <c r="D18" s="1243"/>
    </row>
    <row r="19" spans="1:4" ht="42">
      <c r="A19" s="1203"/>
      <c r="B19" s="1229" t="s">
        <v>3392</v>
      </c>
      <c r="C19" s="1243"/>
      <c r="D19" s="1243"/>
    </row>
    <row r="20" spans="1:4" ht="21">
      <c r="A20" s="1203" t="str">
        <f t="shared" ref="A20:A23" si="1">IF(B20="","",A19+1)</f>
        <v/>
      </c>
      <c r="B20" s="1229"/>
      <c r="C20" s="1243"/>
      <c r="D20" s="1243"/>
    </row>
    <row r="21" spans="1:4" ht="21">
      <c r="A21" s="1203" t="str">
        <f t="shared" si="1"/>
        <v/>
      </c>
      <c r="B21" s="1204"/>
      <c r="C21" s="1243"/>
      <c r="D21" s="1243"/>
    </row>
    <row r="22" spans="1:4" ht="21">
      <c r="A22" s="1203" t="str">
        <f t="shared" si="1"/>
        <v/>
      </c>
      <c r="B22" s="1204"/>
      <c r="C22" s="1243"/>
      <c r="D22" s="1243"/>
    </row>
    <row r="23" spans="1:4" ht="21">
      <c r="A23" s="1203" t="str">
        <f t="shared" si="1"/>
        <v/>
      </c>
      <c r="B23" s="1204"/>
      <c r="C23" s="1243"/>
      <c r="D23" s="1243"/>
    </row>
  </sheetData>
  <sheetProtection password="87C9" sheet="1" objects="1" scenarios="1"/>
  <mergeCells count="1">
    <mergeCell ref="A1:B1"/>
  </mergeCells>
  <pageMargins left="0.25" right="0.25" top="0.75" bottom="0.75" header="0.3" footer="0.3"/>
  <pageSetup paperSize="9" scale="68" orientation="portrait" blackAndWhite="1" verticalDpi="0" r:id="rId1"/>
  <drawing r:id="rId2"/>
</worksheet>
</file>

<file path=xl/worksheets/sheet141.xml><?xml version="1.0" encoding="utf-8"?>
<worksheet xmlns="http://schemas.openxmlformats.org/spreadsheetml/2006/main" xmlns:r="http://schemas.openxmlformats.org/officeDocument/2006/relationships">
  <sheetPr codeName="Sheet141">
    <pageSetUpPr fitToPage="1"/>
  </sheetPr>
  <dimension ref="A1:D19"/>
  <sheetViews>
    <sheetView showGridLines="0" showRowColHeaders="0" workbookViewId="0">
      <selection activeCell="B3" sqref="B3"/>
    </sheetView>
  </sheetViews>
  <sheetFormatPr defaultRowHeight="14.4"/>
  <cols>
    <col min="1" max="1" width="5.5546875" customWidth="1"/>
    <col min="2" max="2" width="124.33203125" customWidth="1"/>
  </cols>
  <sheetData>
    <row r="1" spans="1:4" ht="25.8">
      <c r="A1" s="2688" t="s">
        <v>3374</v>
      </c>
      <c r="B1" s="2688"/>
      <c r="C1" s="1243"/>
      <c r="D1" s="1243"/>
    </row>
    <row r="2" spans="1:4" ht="42">
      <c r="A2" s="1203">
        <f>IF(B2="","",1)</f>
        <v>1</v>
      </c>
      <c r="B2" s="1204" t="s">
        <v>3393</v>
      </c>
      <c r="C2" s="1243"/>
      <c r="D2" s="1243"/>
    </row>
    <row r="3" spans="1:4" ht="21">
      <c r="A3" s="1203">
        <f>IF(B3="","",A2+1)</f>
        <v>2</v>
      </c>
      <c r="B3" s="1204" t="s">
        <v>3394</v>
      </c>
      <c r="C3" s="1243"/>
      <c r="D3" s="1243"/>
    </row>
    <row r="4" spans="1:4" ht="21">
      <c r="A4" s="1203">
        <f t="shared" ref="A4:A19" si="0">IF(B4="","",A3+1)</f>
        <v>3</v>
      </c>
      <c r="B4" s="1204" t="s">
        <v>3395</v>
      </c>
      <c r="C4" s="1243"/>
      <c r="D4" s="1243"/>
    </row>
    <row r="5" spans="1:4" ht="21">
      <c r="A5" s="1203">
        <f t="shared" si="0"/>
        <v>4</v>
      </c>
      <c r="B5" s="1204" t="s">
        <v>3396</v>
      </c>
      <c r="C5" s="1243"/>
      <c r="D5" s="1243"/>
    </row>
    <row r="6" spans="1:4" ht="21">
      <c r="A6" s="1203"/>
      <c r="B6" s="1204" t="s">
        <v>3397</v>
      </c>
      <c r="C6" s="1243"/>
      <c r="D6" s="1243"/>
    </row>
    <row r="7" spans="1:4" ht="63">
      <c r="A7" s="1203"/>
      <c r="B7" s="1204" t="s">
        <v>3398</v>
      </c>
      <c r="C7" s="1243"/>
      <c r="D7" s="1243"/>
    </row>
    <row r="8" spans="1:4" ht="42">
      <c r="A8" s="1203">
        <v>5</v>
      </c>
      <c r="B8" s="1204" t="s">
        <v>3399</v>
      </c>
      <c r="C8" s="1243"/>
      <c r="D8" s="1243"/>
    </row>
    <row r="9" spans="1:4" ht="21">
      <c r="A9" s="1203">
        <f t="shared" si="0"/>
        <v>6</v>
      </c>
      <c r="B9" s="1204" t="s">
        <v>3400</v>
      </c>
      <c r="C9" s="1243"/>
      <c r="D9" s="1243"/>
    </row>
    <row r="10" spans="1:4" ht="21">
      <c r="A10" s="1203">
        <f t="shared" si="0"/>
        <v>7</v>
      </c>
      <c r="B10" s="1204" t="s">
        <v>3401</v>
      </c>
      <c r="C10" s="1243"/>
      <c r="D10" s="1243"/>
    </row>
    <row r="11" spans="1:4" ht="21">
      <c r="A11" s="1203">
        <f t="shared" si="0"/>
        <v>8</v>
      </c>
      <c r="B11" s="1204" t="s">
        <v>3402</v>
      </c>
      <c r="C11" s="1243"/>
      <c r="D11" s="1243"/>
    </row>
    <row r="12" spans="1:4" ht="42">
      <c r="A12" s="1203">
        <f t="shared" si="0"/>
        <v>9</v>
      </c>
      <c r="B12" s="1204" t="s">
        <v>3403</v>
      </c>
      <c r="C12" s="1243"/>
      <c r="D12" s="1243"/>
    </row>
    <row r="13" spans="1:4" ht="21">
      <c r="A13" s="1203" t="str">
        <f t="shared" si="0"/>
        <v/>
      </c>
      <c r="B13" s="1204"/>
      <c r="C13" s="1243"/>
      <c r="D13" s="1243"/>
    </row>
    <row r="14" spans="1:4" ht="21">
      <c r="A14" s="1203" t="str">
        <f t="shared" si="0"/>
        <v/>
      </c>
      <c r="B14" s="1204"/>
      <c r="C14" s="1243"/>
      <c r="D14" s="1243"/>
    </row>
    <row r="15" spans="1:4" ht="21">
      <c r="A15" s="1203" t="str">
        <f t="shared" si="0"/>
        <v/>
      </c>
      <c r="B15" s="1204"/>
      <c r="C15" s="1243"/>
      <c r="D15" s="1243"/>
    </row>
    <row r="16" spans="1:4" ht="21">
      <c r="A16" s="1203" t="str">
        <f t="shared" si="0"/>
        <v/>
      </c>
      <c r="B16" s="1204"/>
      <c r="C16" s="1243"/>
      <c r="D16" s="1243"/>
    </row>
    <row r="17" spans="1:4" ht="21">
      <c r="A17" s="1203" t="str">
        <f t="shared" si="0"/>
        <v/>
      </c>
      <c r="B17" s="1204"/>
      <c r="C17" s="1243"/>
      <c r="D17" s="1243"/>
    </row>
    <row r="18" spans="1:4" ht="21">
      <c r="A18" s="1203" t="str">
        <f t="shared" si="0"/>
        <v/>
      </c>
      <c r="B18" s="1204"/>
      <c r="C18" s="1243"/>
      <c r="D18" s="1243"/>
    </row>
    <row r="19" spans="1:4" ht="21">
      <c r="A19" s="1203" t="str">
        <f t="shared" si="0"/>
        <v/>
      </c>
      <c r="B19" s="1204"/>
      <c r="C19" s="1243"/>
      <c r="D19" s="1243"/>
    </row>
  </sheetData>
  <sheetProtection password="87C9" sheet="1" objects="1" scenarios="1"/>
  <mergeCells count="1">
    <mergeCell ref="A1:B1"/>
  </mergeCells>
  <pageMargins left="0.25" right="0.25" top="0.75" bottom="0.75" header="0.3" footer="0.3"/>
  <pageSetup paperSize="9" scale="76" orientation="portrait" blackAndWhite="1" verticalDpi="0" r:id="rId1"/>
  <drawing r:id="rId2"/>
</worksheet>
</file>

<file path=xl/worksheets/sheet142.xml><?xml version="1.0" encoding="utf-8"?>
<worksheet xmlns="http://schemas.openxmlformats.org/spreadsheetml/2006/main" xmlns:r="http://schemas.openxmlformats.org/officeDocument/2006/relationships">
  <sheetPr codeName="Sheet142">
    <pageSetUpPr fitToPage="1"/>
  </sheetPr>
  <dimension ref="A1:D30"/>
  <sheetViews>
    <sheetView showGridLines="0" showRowColHeaders="0" workbookViewId="0">
      <selection sqref="A1:B1"/>
    </sheetView>
  </sheetViews>
  <sheetFormatPr defaultRowHeight="14.4"/>
  <cols>
    <col min="1" max="1" width="6" customWidth="1"/>
    <col min="2" max="2" width="136.6640625" customWidth="1"/>
  </cols>
  <sheetData>
    <row r="1" spans="1:4" ht="25.8">
      <c r="A1" s="2688" t="s">
        <v>3423</v>
      </c>
      <c r="B1" s="2688"/>
      <c r="C1" s="1416"/>
      <c r="D1" s="1416"/>
    </row>
    <row r="2" spans="1:4" ht="42">
      <c r="A2" s="1203">
        <f>IF(B2="","",1)</f>
        <v>1</v>
      </c>
      <c r="B2" s="1204" t="s">
        <v>3424</v>
      </c>
      <c r="C2" s="1416"/>
      <c r="D2" s="1416"/>
    </row>
    <row r="3" spans="1:4" ht="21">
      <c r="A3" s="1203">
        <f>IF(B3="","",A2+1)</f>
        <v>2</v>
      </c>
      <c r="B3" s="1204" t="s">
        <v>3425</v>
      </c>
      <c r="C3" s="1416"/>
      <c r="D3" s="1416"/>
    </row>
    <row r="4" spans="1:4" ht="21">
      <c r="A4" s="1203">
        <f>IF(B4="","",A3+1)</f>
        <v>3</v>
      </c>
      <c r="B4" s="1435" t="s">
        <v>3426</v>
      </c>
      <c r="C4" s="1416"/>
      <c r="D4" s="1416"/>
    </row>
    <row r="5" spans="1:4" ht="21">
      <c r="A5" s="1203"/>
      <c r="B5" s="1229" t="s">
        <v>3427</v>
      </c>
      <c r="C5" s="1416"/>
      <c r="D5" s="1416"/>
    </row>
    <row r="6" spans="1:4" ht="21">
      <c r="A6" s="1203"/>
      <c r="B6" s="1229" t="s">
        <v>3428</v>
      </c>
      <c r="C6" s="1416"/>
      <c r="D6" s="1416"/>
    </row>
    <row r="7" spans="1:4" ht="21">
      <c r="A7" s="1203">
        <f>IF(B7="","",A4+1)</f>
        <v>4</v>
      </c>
      <c r="B7" s="1435" t="s">
        <v>3429</v>
      </c>
      <c r="C7" s="1416"/>
      <c r="D7" s="1416"/>
    </row>
    <row r="8" spans="1:4" ht="21">
      <c r="A8" s="1203"/>
      <c r="B8" s="1229" t="s">
        <v>3430</v>
      </c>
      <c r="C8" s="1416"/>
      <c r="D8" s="1416"/>
    </row>
    <row r="9" spans="1:4" ht="42">
      <c r="A9" s="1203"/>
      <c r="B9" s="1229" t="s">
        <v>3431</v>
      </c>
      <c r="C9" s="1416"/>
      <c r="D9" s="1416"/>
    </row>
    <row r="10" spans="1:4" ht="42">
      <c r="A10" s="1203"/>
      <c r="B10" s="1204" t="s">
        <v>3432</v>
      </c>
      <c r="C10" s="1416"/>
      <c r="D10" s="1416"/>
    </row>
    <row r="11" spans="1:4" ht="42">
      <c r="A11" s="1203"/>
      <c r="B11" s="1204" t="s">
        <v>3433</v>
      </c>
      <c r="C11" s="1416"/>
      <c r="D11" s="1416"/>
    </row>
    <row r="12" spans="1:4" ht="21">
      <c r="A12" s="1203">
        <f>IF(B12="","",A7+1)</f>
        <v>5</v>
      </c>
      <c r="B12" s="1435" t="s">
        <v>3434</v>
      </c>
      <c r="C12" s="1416"/>
      <c r="D12" s="1416"/>
    </row>
    <row r="13" spans="1:4" ht="42">
      <c r="A13" s="1203"/>
      <c r="B13" s="1204" t="s">
        <v>3435</v>
      </c>
      <c r="C13" s="1416"/>
      <c r="D13" s="1416"/>
    </row>
    <row r="14" spans="1:4" ht="21">
      <c r="A14" s="1203"/>
      <c r="B14" s="1229" t="s">
        <v>3436</v>
      </c>
      <c r="C14" s="1416"/>
      <c r="D14" s="1416"/>
    </row>
    <row r="15" spans="1:4" ht="42">
      <c r="A15" s="1203"/>
      <c r="B15" s="1229" t="s">
        <v>3437</v>
      </c>
      <c r="C15" s="1416"/>
      <c r="D15" s="1416"/>
    </row>
    <row r="16" spans="1:4" ht="42">
      <c r="A16" s="1203"/>
      <c r="B16" s="1204" t="s">
        <v>3438</v>
      </c>
      <c r="C16" s="1416"/>
      <c r="D16" s="1416"/>
    </row>
    <row r="17" spans="1:4" ht="21">
      <c r="A17" s="1203"/>
      <c r="B17" s="1204" t="s">
        <v>3439</v>
      </c>
      <c r="C17" s="1416"/>
      <c r="D17" s="1416"/>
    </row>
    <row r="18" spans="1:4" ht="21">
      <c r="A18" s="1203"/>
      <c r="B18" s="1204" t="s">
        <v>3440</v>
      </c>
      <c r="C18" s="1416"/>
      <c r="D18" s="1416"/>
    </row>
    <row r="19" spans="1:4" ht="21">
      <c r="A19" s="1203"/>
      <c r="B19" s="1204" t="s">
        <v>3441</v>
      </c>
      <c r="C19" s="1416"/>
      <c r="D19" s="1416"/>
    </row>
    <row r="20" spans="1:4" ht="21">
      <c r="A20" s="1203"/>
      <c r="B20" s="1204" t="s">
        <v>3442</v>
      </c>
      <c r="C20" s="1416"/>
      <c r="D20" s="1416"/>
    </row>
    <row r="21" spans="1:4" ht="21">
      <c r="A21" s="1203">
        <f>IF(B21="","",A12+1)</f>
        <v>6</v>
      </c>
      <c r="B21" s="1435" t="s">
        <v>3443</v>
      </c>
      <c r="C21" s="1416"/>
      <c r="D21" s="1416"/>
    </row>
    <row r="22" spans="1:4" ht="63">
      <c r="A22" s="1203"/>
      <c r="B22" s="1204" t="s">
        <v>3444</v>
      </c>
      <c r="C22" s="1416"/>
      <c r="D22" s="1416"/>
    </row>
    <row r="23" spans="1:4" ht="21">
      <c r="A23" s="1203">
        <f>IF(B23="","",A21+1)</f>
        <v>7</v>
      </c>
      <c r="B23" s="1435" t="s">
        <v>3225</v>
      </c>
      <c r="C23" s="1416"/>
      <c r="D23" s="1416"/>
    </row>
    <row r="24" spans="1:4" ht="21">
      <c r="A24" s="1203"/>
      <c r="B24" s="1204" t="s">
        <v>3445</v>
      </c>
      <c r="C24" s="1416"/>
      <c r="D24" s="1416"/>
    </row>
    <row r="25" spans="1:4" ht="21">
      <c r="A25" s="1203">
        <f>IF(B25="","",A23+1)</f>
        <v>8</v>
      </c>
      <c r="B25" s="1435" t="s">
        <v>3446</v>
      </c>
      <c r="C25" s="1416"/>
      <c r="D25" s="1416"/>
    </row>
    <row r="26" spans="1:4" ht="21">
      <c r="A26" s="1203"/>
      <c r="B26" s="1229" t="s">
        <v>3447</v>
      </c>
      <c r="C26" s="1416"/>
      <c r="D26" s="1416"/>
    </row>
    <row r="27" spans="1:4" ht="21">
      <c r="A27" s="1203"/>
      <c r="B27" s="1229" t="s">
        <v>3448</v>
      </c>
      <c r="C27" s="1416"/>
      <c r="D27" s="1416"/>
    </row>
    <row r="28" spans="1:4" ht="21">
      <c r="A28" s="1203"/>
      <c r="B28" s="1204"/>
      <c r="C28" s="1416"/>
      <c r="D28" s="1416"/>
    </row>
    <row r="29" spans="1:4" ht="21">
      <c r="A29" s="1203"/>
      <c r="B29" s="1204"/>
      <c r="C29" s="1416"/>
      <c r="D29" s="1416"/>
    </row>
    <row r="30" spans="1:4" ht="21">
      <c r="A30" s="1203"/>
      <c r="B30" s="1204"/>
      <c r="C30" s="1416"/>
      <c r="D30" s="1416"/>
    </row>
  </sheetData>
  <sheetProtection password="87C9" sheet="1" objects="1" scenarios="1" selectLockedCells="1"/>
  <mergeCells count="1">
    <mergeCell ref="A1:B1"/>
  </mergeCells>
  <pageMargins left="0.25" right="0.25" top="0.75" bottom="0.75" header="0.3" footer="0.3"/>
  <pageSetup paperSize="9" scale="69" orientation="portrait" blackAndWhite="1" verticalDpi="0" r:id="rId1"/>
  <drawing r:id="rId2"/>
</worksheet>
</file>

<file path=xl/worksheets/sheet143.xml><?xml version="1.0" encoding="utf-8"?>
<worksheet xmlns="http://schemas.openxmlformats.org/spreadsheetml/2006/main" xmlns:r="http://schemas.openxmlformats.org/officeDocument/2006/relationships">
  <sheetPr codeName="Sheet143">
    <pageSetUpPr fitToPage="1"/>
  </sheetPr>
  <dimension ref="A1:D19"/>
  <sheetViews>
    <sheetView showGridLines="0" showRowColHeaders="0" workbookViewId="0">
      <selection sqref="A1:B1"/>
    </sheetView>
  </sheetViews>
  <sheetFormatPr defaultRowHeight="14.4"/>
  <cols>
    <col min="1" max="1" width="5.109375" customWidth="1"/>
    <col min="2" max="2" width="138.44140625" customWidth="1"/>
  </cols>
  <sheetData>
    <row r="1" spans="1:4" ht="25.8">
      <c r="A1" s="2688" t="s">
        <v>3449</v>
      </c>
      <c r="B1" s="2688"/>
      <c r="C1" s="1416"/>
      <c r="D1" s="1416"/>
    </row>
    <row r="2" spans="1:4" ht="42">
      <c r="A2" s="1203">
        <f>IF(B2="","",1)</f>
        <v>1</v>
      </c>
      <c r="B2" s="1204" t="s">
        <v>3450</v>
      </c>
      <c r="C2" s="1416"/>
      <c r="D2" s="1416"/>
    </row>
    <row r="3" spans="1:4" ht="21">
      <c r="A3" s="1203">
        <f>IF(B3="","",A2+1)</f>
        <v>2</v>
      </c>
      <c r="B3" s="1435" t="s">
        <v>3451</v>
      </c>
      <c r="C3" s="1416"/>
      <c r="D3" s="1416"/>
    </row>
    <row r="4" spans="1:4" ht="21">
      <c r="A4" s="1203"/>
      <c r="B4" s="1229" t="s">
        <v>3452</v>
      </c>
      <c r="C4" s="1416"/>
      <c r="D4" s="1416"/>
    </row>
    <row r="5" spans="1:4" ht="21">
      <c r="A5" s="1203"/>
      <c r="B5" s="1204" t="s">
        <v>3453</v>
      </c>
      <c r="C5" s="1416"/>
      <c r="D5" s="1416"/>
    </row>
    <row r="6" spans="1:4" ht="21">
      <c r="A6" s="1203"/>
      <c r="B6" s="1436" t="s">
        <v>3454</v>
      </c>
      <c r="C6" s="1416"/>
      <c r="D6" s="1416"/>
    </row>
    <row r="7" spans="1:4" ht="21">
      <c r="A7" s="1203"/>
      <c r="B7" s="1229" t="s">
        <v>3455</v>
      </c>
      <c r="C7" s="1416"/>
      <c r="D7" s="1416"/>
    </row>
    <row r="8" spans="1:4" ht="21">
      <c r="A8" s="1203"/>
      <c r="B8" s="1204" t="s">
        <v>3456</v>
      </c>
      <c r="C8" s="1416"/>
      <c r="D8" s="1416"/>
    </row>
    <row r="9" spans="1:4" ht="21">
      <c r="A9" s="1203"/>
      <c r="B9" s="1204" t="s">
        <v>3457</v>
      </c>
      <c r="C9" s="1416"/>
      <c r="D9" s="1416"/>
    </row>
    <row r="10" spans="1:4" ht="21">
      <c r="A10" s="1203"/>
      <c r="B10" s="1437" t="s">
        <v>3458</v>
      </c>
      <c r="C10" s="1416"/>
      <c r="D10" s="1416"/>
    </row>
    <row r="11" spans="1:4" ht="21">
      <c r="A11" s="1203"/>
      <c r="B11" s="1436" t="s">
        <v>3459</v>
      </c>
      <c r="C11" s="1416"/>
      <c r="D11" s="1416"/>
    </row>
    <row r="12" spans="1:4" ht="42">
      <c r="A12" s="1203"/>
      <c r="B12" s="1204" t="s">
        <v>3460</v>
      </c>
      <c r="C12" s="1416"/>
      <c r="D12" s="1416"/>
    </row>
    <row r="13" spans="1:4" ht="21">
      <c r="A13" s="1203"/>
      <c r="B13" s="1204" t="s">
        <v>3461</v>
      </c>
      <c r="C13" s="1416"/>
      <c r="D13" s="1416"/>
    </row>
    <row r="14" spans="1:4" ht="21">
      <c r="A14" s="1203"/>
      <c r="B14" s="1204" t="s">
        <v>3462</v>
      </c>
      <c r="C14" s="1416"/>
      <c r="D14" s="1416"/>
    </row>
    <row r="15" spans="1:4" ht="21">
      <c r="A15" s="1203"/>
      <c r="B15" s="1204"/>
      <c r="C15" s="1416"/>
      <c r="D15" s="1416"/>
    </row>
    <row r="16" spans="1:4" ht="21">
      <c r="A16" s="1203" t="str">
        <f t="shared" ref="A16:A19" si="0">IF(B16="","",A15+1)</f>
        <v/>
      </c>
      <c r="B16" s="1204"/>
      <c r="C16" s="1416"/>
      <c r="D16" s="1416"/>
    </row>
    <row r="17" spans="1:4" ht="21">
      <c r="A17" s="1203" t="str">
        <f t="shared" si="0"/>
        <v/>
      </c>
      <c r="B17" s="1204"/>
      <c r="C17" s="1416"/>
      <c r="D17" s="1416"/>
    </row>
    <row r="18" spans="1:4" ht="21">
      <c r="A18" s="1203" t="str">
        <f t="shared" si="0"/>
        <v/>
      </c>
      <c r="B18" s="1204"/>
      <c r="C18" s="1416"/>
      <c r="D18" s="1416"/>
    </row>
    <row r="19" spans="1:4" ht="21">
      <c r="A19" s="1203" t="str">
        <f t="shared" si="0"/>
        <v/>
      </c>
      <c r="B19" s="1204"/>
      <c r="C19" s="1416"/>
      <c r="D19" s="1416"/>
    </row>
  </sheetData>
  <sheetProtection password="87C9" sheet="1" objects="1" scenarios="1" selectLockedCells="1"/>
  <mergeCells count="1">
    <mergeCell ref="A1:B1"/>
  </mergeCells>
  <pageMargins left="0.25" right="0.25" top="0.75" bottom="0.75" header="0.3" footer="0.3"/>
  <pageSetup paperSize="9" scale="68" orientation="portrait" blackAndWhite="1" verticalDpi="0" r:id="rId1"/>
  <drawing r:id="rId2"/>
</worksheet>
</file>

<file path=xl/worksheets/sheet144.xml><?xml version="1.0" encoding="utf-8"?>
<worksheet xmlns="http://schemas.openxmlformats.org/spreadsheetml/2006/main" xmlns:r="http://schemas.openxmlformats.org/officeDocument/2006/relationships">
  <sheetPr codeName="Sheet144">
    <pageSetUpPr fitToPage="1"/>
  </sheetPr>
  <dimension ref="A1:D21"/>
  <sheetViews>
    <sheetView showGridLines="0" showRowColHeaders="0" workbookViewId="0">
      <selection activeCell="B2" sqref="B2"/>
    </sheetView>
  </sheetViews>
  <sheetFormatPr defaultRowHeight="14.4"/>
  <cols>
    <col min="1" max="1" width="4.6640625" customWidth="1"/>
    <col min="2" max="2" width="146.5546875" customWidth="1"/>
  </cols>
  <sheetData>
    <row r="1" spans="1:4" ht="25.8">
      <c r="A1" s="2688" t="s">
        <v>3463</v>
      </c>
      <c r="B1" s="2688"/>
      <c r="C1" s="1416"/>
      <c r="D1" s="1416"/>
    </row>
    <row r="2" spans="1:4" ht="21">
      <c r="A2" s="1203">
        <f>IF(B2="","",1)</f>
        <v>1</v>
      </c>
      <c r="B2" s="1204" t="s">
        <v>3464</v>
      </c>
      <c r="C2" s="1416"/>
      <c r="D2" s="1416"/>
    </row>
    <row r="3" spans="1:4" ht="21">
      <c r="A3" s="1203">
        <f>IF(B3="","",A2+1)</f>
        <v>2</v>
      </c>
      <c r="B3" s="1204" t="s">
        <v>3465</v>
      </c>
      <c r="C3" s="1416"/>
      <c r="D3" s="1416"/>
    </row>
    <row r="4" spans="1:4" ht="21">
      <c r="A4" s="1203">
        <f t="shared" ref="A4:A21" si="0">IF(B4="","",A3+1)</f>
        <v>3</v>
      </c>
      <c r="B4" s="1435" t="s">
        <v>3466</v>
      </c>
      <c r="C4" s="1416"/>
      <c r="D4" s="1416"/>
    </row>
    <row r="5" spans="1:4" ht="21">
      <c r="A5" s="1203"/>
      <c r="B5" s="1439" t="s">
        <v>3467</v>
      </c>
      <c r="C5" s="1416"/>
      <c r="D5" s="1416"/>
    </row>
    <row r="6" spans="1:4" ht="21">
      <c r="A6" s="1203"/>
      <c r="B6" s="1229" t="s">
        <v>3468</v>
      </c>
      <c r="C6" s="1416"/>
      <c r="D6" s="1416"/>
    </row>
    <row r="7" spans="1:4" ht="42">
      <c r="A7" s="1203"/>
      <c r="B7" s="1231" t="s">
        <v>3469</v>
      </c>
      <c r="C7" s="1416"/>
      <c r="D7" s="1416"/>
    </row>
    <row r="8" spans="1:4" ht="42">
      <c r="A8" s="1203"/>
      <c r="B8" s="1440" t="s">
        <v>3470</v>
      </c>
      <c r="C8" s="1416"/>
      <c r="D8" s="1416"/>
    </row>
    <row r="9" spans="1:4" ht="21">
      <c r="A9" s="1203">
        <f>IF(B9="","",A4+1)</f>
        <v>4</v>
      </c>
      <c r="B9" s="1435" t="s">
        <v>3471</v>
      </c>
      <c r="C9" s="1416"/>
      <c r="D9" s="1416"/>
    </row>
    <row r="10" spans="1:4" ht="42">
      <c r="A10" s="1203"/>
      <c r="B10" s="1204" t="s">
        <v>3472</v>
      </c>
      <c r="C10" s="1416"/>
      <c r="D10" s="1416"/>
    </row>
    <row r="11" spans="1:4" ht="21">
      <c r="A11" s="1203"/>
      <c r="B11" s="1204" t="s">
        <v>3513</v>
      </c>
      <c r="C11" s="1416"/>
      <c r="D11" s="1416"/>
    </row>
    <row r="12" spans="1:4" ht="21">
      <c r="A12" s="1203">
        <f>IF(B12="","",A9+1)</f>
        <v>5</v>
      </c>
      <c r="B12" s="1435" t="s">
        <v>3473</v>
      </c>
      <c r="C12" s="1416"/>
      <c r="D12" s="1416"/>
    </row>
    <row r="13" spans="1:4" ht="21">
      <c r="A13" s="1203"/>
      <c r="B13" s="1439" t="s">
        <v>3474</v>
      </c>
      <c r="C13" s="1416"/>
      <c r="D13" s="1416"/>
    </row>
    <row r="14" spans="1:4" ht="21">
      <c r="A14" s="1203"/>
      <c r="B14" s="1204" t="s">
        <v>3475</v>
      </c>
      <c r="C14" s="1416"/>
      <c r="D14" s="1416"/>
    </row>
    <row r="15" spans="1:4" ht="42">
      <c r="A15" s="1203"/>
      <c r="B15" s="1204" t="s">
        <v>3476</v>
      </c>
      <c r="C15" s="1416"/>
      <c r="D15" s="1416"/>
    </row>
    <row r="16" spans="1:4" ht="21">
      <c r="A16" s="1203" t="str">
        <f t="shared" si="0"/>
        <v/>
      </c>
      <c r="B16" s="1204"/>
      <c r="C16" s="1416"/>
      <c r="D16" s="1416"/>
    </row>
    <row r="17" spans="1:4" ht="21">
      <c r="A17" s="1203" t="str">
        <f t="shared" si="0"/>
        <v/>
      </c>
      <c r="B17" s="1204"/>
      <c r="C17" s="1416"/>
      <c r="D17" s="1416"/>
    </row>
    <row r="18" spans="1:4" ht="21">
      <c r="A18" s="1203" t="str">
        <f t="shared" si="0"/>
        <v/>
      </c>
      <c r="B18" s="1204"/>
      <c r="C18" s="1416"/>
      <c r="D18" s="1416"/>
    </row>
    <row r="19" spans="1:4" ht="21">
      <c r="A19" s="1203" t="str">
        <f t="shared" si="0"/>
        <v/>
      </c>
      <c r="B19" s="1204"/>
      <c r="C19" s="1416"/>
      <c r="D19" s="1416"/>
    </row>
    <row r="20" spans="1:4" ht="21">
      <c r="A20" s="1203" t="str">
        <f t="shared" si="0"/>
        <v/>
      </c>
      <c r="B20" s="1204"/>
      <c r="C20" s="1416"/>
      <c r="D20" s="1416"/>
    </row>
    <row r="21" spans="1:4" ht="21">
      <c r="A21" s="1203" t="str">
        <f t="shared" si="0"/>
        <v/>
      </c>
      <c r="B21" s="1204"/>
      <c r="C21" s="1416"/>
      <c r="D21" s="1416"/>
    </row>
  </sheetData>
  <sheetProtection password="87C9" sheet="1" objects="1" scenarios="1" selectLockedCells="1"/>
  <mergeCells count="1">
    <mergeCell ref="A1:B1"/>
  </mergeCells>
  <pageMargins left="0.25" right="0.25" top="0.75" bottom="0.75" header="0.3" footer="0.3"/>
  <pageSetup paperSize="9" scale="65" orientation="portrait" blackAndWhite="1" verticalDpi="0" r:id="rId1"/>
  <drawing r:id="rId2"/>
</worksheet>
</file>

<file path=xl/worksheets/sheet145.xml><?xml version="1.0" encoding="utf-8"?>
<worksheet xmlns="http://schemas.openxmlformats.org/spreadsheetml/2006/main" xmlns:r="http://schemas.openxmlformats.org/officeDocument/2006/relationships">
  <sheetPr codeName="Sheet145">
    <pageSetUpPr fitToPage="1"/>
  </sheetPr>
  <dimension ref="A1:D21"/>
  <sheetViews>
    <sheetView showGridLines="0" showRowColHeaders="0" workbookViewId="0">
      <selection activeCell="B5" sqref="B5"/>
    </sheetView>
  </sheetViews>
  <sheetFormatPr defaultRowHeight="14.4"/>
  <cols>
    <col min="1" max="1" width="5" customWidth="1"/>
    <col min="2" max="2" width="123" customWidth="1"/>
  </cols>
  <sheetData>
    <row r="1" spans="1:4" ht="25.8">
      <c r="A1" s="2688" t="s">
        <v>3477</v>
      </c>
      <c r="B1" s="2688"/>
      <c r="C1" s="1416"/>
      <c r="D1" s="1416"/>
    </row>
    <row r="2" spans="1:4" ht="42">
      <c r="A2" s="1203">
        <f>IF(B2="","",1)</f>
        <v>1</v>
      </c>
      <c r="B2" s="1204" t="s">
        <v>3478</v>
      </c>
      <c r="C2" s="1416"/>
      <c r="D2" s="1416"/>
    </row>
    <row r="3" spans="1:4" ht="21">
      <c r="A3" s="1203">
        <f>IF(B3="","",A2+1)</f>
        <v>2</v>
      </c>
      <c r="B3" s="1204" t="s">
        <v>3479</v>
      </c>
      <c r="C3" s="1416"/>
      <c r="D3" s="1416"/>
    </row>
    <row r="4" spans="1:4" ht="21">
      <c r="A4" s="1203"/>
      <c r="B4" s="1229" t="s">
        <v>3480</v>
      </c>
      <c r="C4" s="1416"/>
      <c r="D4" s="1416"/>
    </row>
    <row r="5" spans="1:4" ht="21">
      <c r="A5" s="1203"/>
      <c r="B5" s="1229" t="s">
        <v>3481</v>
      </c>
      <c r="C5" s="1416"/>
      <c r="D5" s="1416"/>
    </row>
    <row r="6" spans="1:4" ht="21">
      <c r="A6" s="1203"/>
      <c r="B6" s="1229" t="s">
        <v>3482</v>
      </c>
      <c r="C6" s="1416"/>
      <c r="D6" s="1416"/>
    </row>
    <row r="7" spans="1:4" ht="21">
      <c r="A7" s="1203"/>
      <c r="B7" s="1229" t="s">
        <v>3483</v>
      </c>
      <c r="C7" s="1416"/>
      <c r="D7" s="1416"/>
    </row>
    <row r="8" spans="1:4" ht="21">
      <c r="A8" s="1203"/>
      <c r="B8" s="1204" t="s">
        <v>3484</v>
      </c>
      <c r="C8" s="1416"/>
      <c r="D8" s="1416"/>
    </row>
    <row r="9" spans="1:4" ht="42">
      <c r="A9" s="1203">
        <f>IF(B9="","",A3+1)</f>
        <v>3</v>
      </c>
      <c r="B9" s="1229" t="s">
        <v>3485</v>
      </c>
      <c r="C9" s="1416"/>
      <c r="D9" s="1416"/>
    </row>
    <row r="10" spans="1:4" ht="21">
      <c r="A10" s="1203">
        <f t="shared" ref="A10:A21" si="0">IF(B10="","",A9+1)</f>
        <v>4</v>
      </c>
      <c r="B10" s="1438" t="s">
        <v>3486</v>
      </c>
      <c r="C10" s="1416"/>
      <c r="D10" s="1416"/>
    </row>
    <row r="11" spans="1:4" ht="21">
      <c r="A11" s="1203" t="str">
        <f t="shared" si="0"/>
        <v/>
      </c>
      <c r="B11" s="1204"/>
      <c r="C11" s="1416"/>
      <c r="D11" s="1416"/>
    </row>
    <row r="12" spans="1:4" ht="21">
      <c r="A12" s="1203" t="str">
        <f t="shared" si="0"/>
        <v/>
      </c>
      <c r="B12" s="1204"/>
      <c r="C12" s="1416"/>
      <c r="D12" s="1416"/>
    </row>
    <row r="13" spans="1:4" ht="21">
      <c r="A13" s="1203" t="str">
        <f t="shared" si="0"/>
        <v/>
      </c>
      <c r="B13" s="1204"/>
      <c r="C13" s="1416"/>
      <c r="D13" s="1416"/>
    </row>
    <row r="14" spans="1:4" ht="21">
      <c r="A14" s="1203" t="str">
        <f t="shared" si="0"/>
        <v/>
      </c>
      <c r="B14" s="1204"/>
      <c r="C14" s="1416"/>
      <c r="D14" s="1416"/>
    </row>
    <row r="15" spans="1:4" ht="21">
      <c r="A15" s="1203" t="str">
        <f t="shared" si="0"/>
        <v/>
      </c>
      <c r="B15" s="1204"/>
      <c r="C15" s="1416"/>
      <c r="D15" s="1416"/>
    </row>
    <row r="16" spans="1:4" ht="21">
      <c r="A16" s="1203" t="str">
        <f t="shared" si="0"/>
        <v/>
      </c>
      <c r="B16" s="1204"/>
      <c r="C16" s="1416"/>
      <c r="D16" s="1416"/>
    </row>
    <row r="17" spans="1:4" ht="21">
      <c r="A17" s="1203" t="str">
        <f t="shared" si="0"/>
        <v/>
      </c>
      <c r="B17" s="1204"/>
      <c r="C17" s="1416"/>
      <c r="D17" s="1416"/>
    </row>
    <row r="18" spans="1:4" ht="21">
      <c r="A18" s="1203" t="str">
        <f t="shared" si="0"/>
        <v/>
      </c>
      <c r="B18" s="1204"/>
      <c r="C18" s="1416"/>
      <c r="D18" s="1416"/>
    </row>
    <row r="19" spans="1:4" ht="21">
      <c r="A19" s="1203" t="str">
        <f t="shared" si="0"/>
        <v/>
      </c>
      <c r="B19" s="1204"/>
      <c r="C19" s="1416"/>
      <c r="D19" s="1416"/>
    </row>
    <row r="20" spans="1:4" ht="21">
      <c r="A20" s="1203" t="str">
        <f t="shared" si="0"/>
        <v/>
      </c>
      <c r="B20" s="1204"/>
      <c r="C20" s="1416"/>
      <c r="D20" s="1416"/>
    </row>
    <row r="21" spans="1:4" ht="21">
      <c r="A21" s="1203" t="str">
        <f t="shared" si="0"/>
        <v/>
      </c>
      <c r="B21" s="1204"/>
      <c r="C21" s="1416"/>
      <c r="D21" s="1416"/>
    </row>
  </sheetData>
  <sheetProtection password="87C9" sheet="1" objects="1" scenarios="1" selectLockedCells="1"/>
  <mergeCells count="1">
    <mergeCell ref="A1:B1"/>
  </mergeCells>
  <pageMargins left="0.25" right="0.25" top="0.75" bottom="0.75" header="0.3" footer="0.3"/>
  <pageSetup paperSize="9" scale="77" orientation="portrait" blackAndWhite="1" verticalDpi="0" r:id="rId1"/>
  <drawing r:id="rId2"/>
</worksheet>
</file>

<file path=xl/worksheets/sheet146.xml><?xml version="1.0" encoding="utf-8"?>
<worksheet xmlns="http://schemas.openxmlformats.org/spreadsheetml/2006/main" xmlns:r="http://schemas.openxmlformats.org/officeDocument/2006/relationships">
  <sheetPr codeName="Sheet146">
    <pageSetUpPr fitToPage="1"/>
  </sheetPr>
  <dimension ref="A1:D20"/>
  <sheetViews>
    <sheetView showGridLines="0" showRowColHeaders="0" workbookViewId="0">
      <selection activeCell="B3" sqref="B3"/>
    </sheetView>
  </sheetViews>
  <sheetFormatPr defaultRowHeight="14.4"/>
  <cols>
    <col min="1" max="1" width="6.109375" customWidth="1"/>
    <col min="2" max="2" width="132.109375" customWidth="1"/>
  </cols>
  <sheetData>
    <row r="1" spans="1:4" ht="25.8">
      <c r="A1" s="2688" t="s">
        <v>3422</v>
      </c>
      <c r="B1" s="2688"/>
      <c r="C1" s="1416"/>
      <c r="D1" s="1416"/>
    </row>
    <row r="2" spans="1:4" ht="42">
      <c r="A2" s="1203">
        <f>IF(B2="","",1)</f>
        <v>1</v>
      </c>
      <c r="B2" s="1204" t="s">
        <v>3514</v>
      </c>
      <c r="C2" s="1416"/>
      <c r="D2" s="1416"/>
    </row>
    <row r="3" spans="1:4" ht="42">
      <c r="A3" s="1203">
        <f>IF(B3="","",A2+1)</f>
        <v>2</v>
      </c>
      <c r="B3" s="1204" t="s">
        <v>3487</v>
      </c>
      <c r="C3" s="1416"/>
      <c r="D3" s="1416"/>
    </row>
    <row r="4" spans="1:4" ht="21">
      <c r="A4" s="1203">
        <f>IF(B4="","",A3+1)</f>
        <v>3</v>
      </c>
      <c r="B4" s="1204" t="s">
        <v>3488</v>
      </c>
      <c r="C4" s="1416"/>
      <c r="D4" s="1416"/>
    </row>
    <row r="5" spans="1:4" ht="21">
      <c r="A5" s="1203"/>
      <c r="B5" s="1204" t="s">
        <v>3489</v>
      </c>
      <c r="C5" s="1416"/>
      <c r="D5" s="1416"/>
    </row>
    <row r="6" spans="1:4" ht="21">
      <c r="A6" s="1203"/>
      <c r="B6" s="1441" t="s">
        <v>3490</v>
      </c>
      <c r="C6" s="1416"/>
      <c r="D6" s="1416"/>
    </row>
    <row r="7" spans="1:4" ht="21">
      <c r="A7" s="1203"/>
      <c r="B7" s="1231" t="s">
        <v>3491</v>
      </c>
      <c r="C7" s="1416"/>
      <c r="D7" s="1416"/>
    </row>
    <row r="8" spans="1:4" ht="21">
      <c r="A8" s="1203"/>
      <c r="B8" s="1231" t="s">
        <v>3492</v>
      </c>
      <c r="C8" s="1416"/>
      <c r="D8" s="1416"/>
    </row>
    <row r="9" spans="1:4" ht="21">
      <c r="A9" s="1203"/>
      <c r="B9" s="1204" t="s">
        <v>3493</v>
      </c>
      <c r="C9" s="1416"/>
      <c r="D9" s="1416"/>
    </row>
    <row r="10" spans="1:4" ht="21">
      <c r="A10" s="1203"/>
      <c r="B10" s="1204" t="s">
        <v>3494</v>
      </c>
      <c r="C10" s="1416"/>
      <c r="D10" s="1416"/>
    </row>
    <row r="11" spans="1:4" ht="42">
      <c r="A11" s="1203"/>
      <c r="B11" s="1204" t="s">
        <v>3495</v>
      </c>
      <c r="C11" s="1416"/>
      <c r="D11" s="1416"/>
    </row>
    <row r="12" spans="1:4" ht="21">
      <c r="A12" s="1203">
        <f>IF(B12="","",A4+1)</f>
        <v>4</v>
      </c>
      <c r="B12" s="1204" t="s">
        <v>3496</v>
      </c>
      <c r="C12" s="1416"/>
      <c r="D12" s="1416"/>
    </row>
    <row r="13" spans="1:4" ht="21">
      <c r="A13" s="1203">
        <f t="shared" ref="A13:A20" si="0">IF(B13="","",A12+1)</f>
        <v>5</v>
      </c>
      <c r="B13" s="1204" t="s">
        <v>3497</v>
      </c>
      <c r="C13" s="1416"/>
      <c r="D13" s="1416"/>
    </row>
    <row r="14" spans="1:4" ht="21">
      <c r="A14" s="1203">
        <f t="shared" si="0"/>
        <v>6</v>
      </c>
      <c r="B14" s="1204" t="s">
        <v>3498</v>
      </c>
      <c r="C14" s="1416"/>
      <c r="D14" s="1416"/>
    </row>
    <row r="15" spans="1:4" ht="21">
      <c r="A15" s="1203" t="str">
        <f t="shared" si="0"/>
        <v/>
      </c>
      <c r="B15" s="1204"/>
      <c r="C15" s="1416"/>
      <c r="D15" s="1416"/>
    </row>
    <row r="16" spans="1:4" ht="21">
      <c r="A16" s="1203" t="str">
        <f t="shared" si="0"/>
        <v/>
      </c>
      <c r="B16" s="1204"/>
      <c r="C16" s="1416"/>
      <c r="D16" s="1416"/>
    </row>
    <row r="17" spans="1:4" ht="21">
      <c r="A17" s="1203" t="str">
        <f t="shared" si="0"/>
        <v/>
      </c>
      <c r="B17" s="1204"/>
      <c r="C17" s="1416"/>
      <c r="D17" s="1416"/>
    </row>
    <row r="18" spans="1:4" ht="21">
      <c r="A18" s="1203" t="str">
        <f t="shared" si="0"/>
        <v/>
      </c>
      <c r="B18" s="1204"/>
      <c r="C18" s="1416"/>
      <c r="D18" s="1416"/>
    </row>
    <row r="19" spans="1:4" ht="21">
      <c r="A19" s="1203" t="str">
        <f t="shared" si="0"/>
        <v/>
      </c>
      <c r="B19" s="1204"/>
      <c r="C19" s="1416"/>
      <c r="D19" s="1416"/>
    </row>
    <row r="20" spans="1:4" ht="21">
      <c r="A20" s="1203" t="str">
        <f t="shared" si="0"/>
        <v/>
      </c>
      <c r="B20" s="1204"/>
      <c r="C20" s="1416"/>
      <c r="D20" s="1416"/>
    </row>
  </sheetData>
  <sheetProtection password="87C9" sheet="1" objects="1" scenarios="1" selectLockedCells="1"/>
  <mergeCells count="1">
    <mergeCell ref="A1:B1"/>
  </mergeCells>
  <pageMargins left="0.25" right="0.25" top="0.75" bottom="0.75" header="0.3" footer="0.3"/>
  <pageSetup paperSize="9" scale="71" orientation="portrait" blackAndWhite="1" verticalDpi="0" r:id="rId1"/>
  <drawing r:id="rId2"/>
</worksheet>
</file>

<file path=xl/worksheets/sheet147.xml><?xml version="1.0" encoding="utf-8"?>
<worksheet xmlns="http://schemas.openxmlformats.org/spreadsheetml/2006/main" xmlns:r="http://schemas.openxmlformats.org/officeDocument/2006/relationships">
  <sheetPr codeName="Sheet147">
    <pageSetUpPr fitToPage="1"/>
  </sheetPr>
  <dimension ref="A1:D20"/>
  <sheetViews>
    <sheetView showGridLines="0" showRowColHeaders="0" workbookViewId="0">
      <selection activeCell="B6" sqref="B6"/>
    </sheetView>
  </sheetViews>
  <sheetFormatPr defaultRowHeight="14.4"/>
  <cols>
    <col min="1" max="1" width="6" customWidth="1"/>
    <col min="2" max="2" width="120.109375" customWidth="1"/>
  </cols>
  <sheetData>
    <row r="1" spans="1:4" ht="25.8">
      <c r="A1" s="2688" t="s">
        <v>3499</v>
      </c>
      <c r="B1" s="2688"/>
      <c r="C1" s="1416"/>
      <c r="D1" s="1416"/>
    </row>
    <row r="2" spans="1:4" ht="42">
      <c r="A2" s="1203">
        <f>IF(B2="","",1)</f>
        <v>1</v>
      </c>
      <c r="B2" s="1204" t="s">
        <v>3500</v>
      </c>
      <c r="C2" s="1416"/>
      <c r="D2" s="1416"/>
    </row>
    <row r="3" spans="1:4" ht="21">
      <c r="A3" s="1203">
        <f>IF(B3="","",A2+1)</f>
        <v>2</v>
      </c>
      <c r="B3" s="1435" t="s">
        <v>3501</v>
      </c>
      <c r="C3" s="1416"/>
      <c r="D3" s="1416"/>
    </row>
    <row r="4" spans="1:4" ht="21">
      <c r="A4" s="1203"/>
      <c r="B4" s="1229" t="s">
        <v>3502</v>
      </c>
      <c r="C4" s="1416"/>
      <c r="D4" s="1416"/>
    </row>
    <row r="5" spans="1:4" ht="21">
      <c r="A5" s="1203"/>
      <c r="B5" s="1229" t="s">
        <v>3196</v>
      </c>
      <c r="C5" s="1416"/>
      <c r="D5" s="1416"/>
    </row>
    <row r="6" spans="1:4" ht="21">
      <c r="A6" s="1203"/>
      <c r="B6" s="1229" t="s">
        <v>3503</v>
      </c>
      <c r="C6" s="1416"/>
      <c r="D6" s="1416"/>
    </row>
    <row r="7" spans="1:4" ht="21">
      <c r="A7" s="1203"/>
      <c r="B7" s="1229" t="s">
        <v>3504</v>
      </c>
      <c r="C7" s="1416"/>
      <c r="D7" s="1416"/>
    </row>
    <row r="8" spans="1:4" ht="21">
      <c r="A8" s="1203"/>
      <c r="B8" s="1204" t="s">
        <v>3505</v>
      </c>
      <c r="C8" s="1416"/>
      <c r="D8" s="1416"/>
    </row>
    <row r="9" spans="1:4" ht="21">
      <c r="A9" s="1203"/>
      <c r="B9" s="1229" t="s">
        <v>3506</v>
      </c>
      <c r="C9" s="1416"/>
      <c r="D9" s="1416"/>
    </row>
    <row r="10" spans="1:4" ht="21">
      <c r="A10" s="1203"/>
      <c r="B10" s="1229" t="s">
        <v>3507</v>
      </c>
      <c r="C10" s="1416"/>
      <c r="D10" s="1416"/>
    </row>
    <row r="11" spans="1:4" ht="21">
      <c r="A11" s="1203"/>
      <c r="B11" s="1204" t="s">
        <v>3508</v>
      </c>
      <c r="C11" s="1416"/>
      <c r="D11" s="1416"/>
    </row>
    <row r="12" spans="1:4" ht="21">
      <c r="A12" s="1203">
        <f>IF(B12="","",A3+1)</f>
        <v>3</v>
      </c>
      <c r="B12" s="1435" t="s">
        <v>3509</v>
      </c>
      <c r="C12" s="1416"/>
      <c r="D12" s="1416"/>
    </row>
    <row r="13" spans="1:4" ht="21">
      <c r="A13" s="1203"/>
      <c r="B13" s="1229" t="s">
        <v>3510</v>
      </c>
      <c r="C13" s="1416"/>
      <c r="D13" s="1416"/>
    </row>
    <row r="14" spans="1:4" ht="21">
      <c r="A14" s="1203"/>
      <c r="B14" s="1229" t="s">
        <v>3196</v>
      </c>
      <c r="C14" s="1416"/>
      <c r="D14" s="1416"/>
    </row>
    <row r="15" spans="1:4" ht="21">
      <c r="A15" s="1203"/>
      <c r="B15" s="1229" t="s">
        <v>3511</v>
      </c>
      <c r="C15" s="1416"/>
      <c r="D15" s="1416"/>
    </row>
    <row r="16" spans="1:4" ht="21">
      <c r="A16" s="1203"/>
      <c r="B16" s="1229" t="s">
        <v>3504</v>
      </c>
      <c r="C16" s="1416"/>
      <c r="D16" s="1416"/>
    </row>
    <row r="17" spans="1:4" ht="21">
      <c r="A17" s="1203"/>
      <c r="B17" s="1204" t="s">
        <v>3505</v>
      </c>
      <c r="C17" s="1416"/>
      <c r="D17" s="1416"/>
    </row>
    <row r="18" spans="1:4" ht="21">
      <c r="A18" s="1203"/>
      <c r="B18" s="1229" t="s">
        <v>3506</v>
      </c>
      <c r="C18" s="1416"/>
      <c r="D18" s="1416"/>
    </row>
    <row r="19" spans="1:4" ht="21">
      <c r="A19" s="1203"/>
      <c r="B19" s="1229" t="s">
        <v>3507</v>
      </c>
      <c r="C19" s="1416"/>
      <c r="D19" s="1416"/>
    </row>
    <row r="20" spans="1:4" ht="21">
      <c r="A20" s="1203"/>
      <c r="B20" s="1204" t="s">
        <v>3512</v>
      </c>
      <c r="C20" s="1416"/>
      <c r="D20" s="1416"/>
    </row>
  </sheetData>
  <sheetProtection password="87C9" sheet="1" objects="1" scenarios="1" selectLockedCells="1"/>
  <mergeCells count="1">
    <mergeCell ref="A1:B1"/>
  </mergeCells>
  <pageMargins left="0.25" right="0.25" top="0.75" bottom="0.75" header="0.3" footer="0.3"/>
  <pageSetup paperSize="9" scale="78" orientation="portrait" blackAndWhite="1" verticalDpi="0" r:id="rId1"/>
  <drawing r:id="rId2"/>
</worksheet>
</file>

<file path=xl/worksheets/sheet148.xml><?xml version="1.0" encoding="utf-8"?>
<worksheet xmlns="http://schemas.openxmlformats.org/spreadsheetml/2006/main" xmlns:r="http://schemas.openxmlformats.org/officeDocument/2006/relationships">
  <sheetPr codeName="Sheet148">
    <pageSetUpPr fitToPage="1"/>
  </sheetPr>
  <dimension ref="A1:D26"/>
  <sheetViews>
    <sheetView showGridLines="0" showRowColHeaders="0" workbookViewId="0">
      <selection sqref="A1:B1"/>
    </sheetView>
  </sheetViews>
  <sheetFormatPr defaultRowHeight="14.4"/>
  <cols>
    <col min="2" max="2" width="118.5546875" customWidth="1"/>
  </cols>
  <sheetData>
    <row r="1" spans="1:4" ht="25.8">
      <c r="A1" s="2688" t="s">
        <v>3516</v>
      </c>
      <c r="B1" s="2688"/>
      <c r="C1" s="3"/>
      <c r="D1" s="3"/>
    </row>
    <row r="2" spans="1:4" ht="42">
      <c r="A2" s="1203">
        <f>IF(B2="","",1)</f>
        <v>1</v>
      </c>
      <c r="B2" s="1204" t="s">
        <v>3517</v>
      </c>
      <c r="C2" s="3"/>
      <c r="D2" s="3"/>
    </row>
    <row r="3" spans="1:4" ht="42">
      <c r="A3" s="1203">
        <f>IF(B3="","",A2+1)</f>
        <v>2</v>
      </c>
      <c r="B3" s="1204" t="s">
        <v>3518</v>
      </c>
      <c r="C3" s="3"/>
      <c r="D3" s="3"/>
    </row>
    <row r="4" spans="1:4" ht="21">
      <c r="A4" s="1203">
        <f>IF(B4="","",A3+1)</f>
        <v>3</v>
      </c>
      <c r="B4" s="1435" t="s">
        <v>3426</v>
      </c>
      <c r="C4" s="3"/>
      <c r="D4" s="3"/>
    </row>
    <row r="5" spans="1:4" ht="21">
      <c r="A5" s="1203"/>
      <c r="B5" s="1231" t="s">
        <v>3519</v>
      </c>
      <c r="C5" s="3"/>
      <c r="D5" s="3"/>
    </row>
    <row r="6" spans="1:4" ht="21">
      <c r="A6" s="1203"/>
      <c r="B6" s="1231" t="s">
        <v>3520</v>
      </c>
      <c r="C6" s="3"/>
      <c r="D6" s="3"/>
    </row>
    <row r="7" spans="1:4" ht="21">
      <c r="A7" s="1203"/>
      <c r="B7" s="1231" t="s">
        <v>3521</v>
      </c>
      <c r="C7" s="3"/>
      <c r="D7" s="3"/>
    </row>
    <row r="8" spans="1:4" ht="21">
      <c r="A8" s="1203"/>
      <c r="B8" s="1231" t="s">
        <v>3522</v>
      </c>
      <c r="C8" s="3"/>
      <c r="D8" s="3"/>
    </row>
    <row r="9" spans="1:4" ht="21">
      <c r="A9" s="1203"/>
      <c r="B9" s="1231" t="s">
        <v>3523</v>
      </c>
      <c r="C9" s="3"/>
      <c r="D9" s="3"/>
    </row>
    <row r="10" spans="1:4" ht="21">
      <c r="A10" s="1203"/>
      <c r="B10" s="1231" t="s">
        <v>3524</v>
      </c>
      <c r="C10" s="3"/>
      <c r="D10" s="3"/>
    </row>
    <row r="11" spans="1:4" ht="21">
      <c r="A11" s="1203"/>
      <c r="B11" s="1231" t="s">
        <v>3525</v>
      </c>
      <c r="C11" s="3"/>
      <c r="D11" s="3"/>
    </row>
    <row r="12" spans="1:4" ht="21">
      <c r="A12" s="1203"/>
      <c r="B12" s="1231" t="s">
        <v>3526</v>
      </c>
      <c r="C12" s="3"/>
      <c r="D12" s="3"/>
    </row>
    <row r="13" spans="1:4" ht="21">
      <c r="A13" s="1203">
        <f>IF(B13="","",A4+1)</f>
        <v>4</v>
      </c>
      <c r="B13" s="1435" t="s">
        <v>3429</v>
      </c>
      <c r="C13" s="3"/>
      <c r="D13" s="3"/>
    </row>
    <row r="14" spans="1:4" ht="21">
      <c r="A14" s="1203"/>
      <c r="B14" s="1231" t="s">
        <v>3527</v>
      </c>
      <c r="C14" s="3"/>
      <c r="D14" s="3"/>
    </row>
    <row r="15" spans="1:4" ht="21">
      <c r="A15" s="1203"/>
      <c r="B15" s="1204" t="s">
        <v>3528</v>
      </c>
      <c r="C15" s="3"/>
      <c r="D15" s="3"/>
    </row>
    <row r="16" spans="1:4" ht="36">
      <c r="A16" s="1203"/>
      <c r="B16" s="1231" t="s">
        <v>3529</v>
      </c>
      <c r="C16" s="3"/>
      <c r="D16" s="3"/>
    </row>
    <row r="17" spans="1:4" ht="42">
      <c r="A17" s="1203"/>
      <c r="B17" s="1204" t="s">
        <v>3530</v>
      </c>
      <c r="C17" s="3"/>
      <c r="D17" s="3"/>
    </row>
    <row r="18" spans="1:4" ht="42">
      <c r="A18" s="1203"/>
      <c r="B18" s="1204" t="s">
        <v>3531</v>
      </c>
      <c r="C18" s="3"/>
      <c r="D18" s="3"/>
    </row>
    <row r="19" spans="1:4" ht="42">
      <c r="A19" s="1203"/>
      <c r="B19" s="1204" t="s">
        <v>3532</v>
      </c>
      <c r="C19" s="3"/>
      <c r="D19" s="3"/>
    </row>
    <row r="20" spans="1:4" ht="63">
      <c r="A20" s="1203"/>
      <c r="B20" s="1204" t="s">
        <v>3533</v>
      </c>
      <c r="C20" s="3"/>
      <c r="D20" s="3"/>
    </row>
    <row r="21" spans="1:4" ht="21">
      <c r="A21" s="1203"/>
      <c r="B21" s="1204" t="s">
        <v>3534</v>
      </c>
      <c r="C21" s="3"/>
      <c r="D21" s="3"/>
    </row>
    <row r="22" spans="1:4" ht="21">
      <c r="A22" s="1203"/>
      <c r="B22" s="1204" t="s">
        <v>3535</v>
      </c>
      <c r="C22" s="3"/>
      <c r="D22" s="3"/>
    </row>
    <row r="23" spans="1:4" ht="42">
      <c r="A23" s="1203"/>
      <c r="B23" s="1204" t="s">
        <v>3536</v>
      </c>
      <c r="C23" s="3"/>
      <c r="D23" s="3"/>
    </row>
    <row r="24" spans="1:4" ht="42">
      <c r="A24" s="1203"/>
      <c r="B24" s="1204" t="s">
        <v>3537</v>
      </c>
      <c r="C24" s="3"/>
      <c r="D24" s="3"/>
    </row>
    <row r="25" spans="1:4" ht="21">
      <c r="A25" s="1203">
        <f>IF(B25="","",A13+1)</f>
        <v>5</v>
      </c>
      <c r="B25" s="1204" t="s">
        <v>3538</v>
      </c>
      <c r="C25" s="3"/>
      <c r="D25" s="3"/>
    </row>
    <row r="26" spans="1:4" ht="21">
      <c r="A26" s="1203" t="str">
        <f t="shared" ref="A26" si="0">IF(B26="","",A25+1)</f>
        <v/>
      </c>
      <c r="B26" s="1204"/>
      <c r="C26" s="3"/>
      <c r="D26" s="3"/>
    </row>
  </sheetData>
  <sheetProtection password="87C9" sheet="1" objects="1" scenarios="1" selectLockedCells="1"/>
  <mergeCells count="1">
    <mergeCell ref="A1:B1"/>
  </mergeCells>
  <pageMargins left="0.25" right="0.25" top="0.75" bottom="0.75" header="0.3" footer="0.3"/>
  <pageSetup paperSize="9" scale="77" orientation="portrait" blackAndWhite="1" verticalDpi="0" r:id="rId1"/>
  <drawing r:id="rId2"/>
</worksheet>
</file>

<file path=xl/worksheets/sheet149.xml><?xml version="1.0" encoding="utf-8"?>
<worksheet xmlns="http://schemas.openxmlformats.org/spreadsheetml/2006/main" xmlns:r="http://schemas.openxmlformats.org/officeDocument/2006/relationships">
  <sheetPr codeName="Sheet149">
    <pageSetUpPr fitToPage="1"/>
  </sheetPr>
  <dimension ref="A1:D40"/>
  <sheetViews>
    <sheetView showGridLines="0" showRowColHeaders="0" workbookViewId="0">
      <selection activeCell="B2" sqref="B2"/>
    </sheetView>
  </sheetViews>
  <sheetFormatPr defaultRowHeight="14.4"/>
  <cols>
    <col min="2" max="2" width="119.33203125" customWidth="1"/>
  </cols>
  <sheetData>
    <row r="1" spans="1:4" ht="25.8">
      <c r="A1" s="2688" t="s">
        <v>3539</v>
      </c>
      <c r="B1" s="2688"/>
      <c r="C1" s="3"/>
      <c r="D1" s="3"/>
    </row>
    <row r="2" spans="1:4" ht="42">
      <c r="A2" s="1203">
        <f>IF(B2="","",1)</f>
        <v>1</v>
      </c>
      <c r="B2" s="1204" t="s">
        <v>3540</v>
      </c>
      <c r="C2" s="3"/>
      <c r="D2" s="3"/>
    </row>
    <row r="3" spans="1:4" ht="42">
      <c r="A3" s="1203">
        <f>IF(B3="","",A2+1)</f>
        <v>2</v>
      </c>
      <c r="B3" s="1204" t="s">
        <v>3541</v>
      </c>
      <c r="C3" s="3"/>
      <c r="D3" s="3"/>
    </row>
    <row r="4" spans="1:4" ht="21">
      <c r="A4" s="1203">
        <f>IF(B4="","",A3+1)</f>
        <v>3</v>
      </c>
      <c r="B4" s="1435" t="s">
        <v>3542</v>
      </c>
      <c r="C4" s="3"/>
      <c r="D4" s="3"/>
    </row>
    <row r="5" spans="1:4" ht="21">
      <c r="A5" s="1203"/>
      <c r="B5" s="1226" t="s">
        <v>3087</v>
      </c>
      <c r="C5" s="3"/>
      <c r="D5" s="3"/>
    </row>
    <row r="6" spans="1:4" ht="21">
      <c r="A6" s="1203"/>
      <c r="B6" s="1205" t="s">
        <v>3088</v>
      </c>
      <c r="C6" s="3"/>
      <c r="D6" s="3"/>
    </row>
    <row r="7" spans="1:4" ht="21">
      <c r="A7" s="1203"/>
      <c r="B7" s="1226" t="s">
        <v>3543</v>
      </c>
      <c r="C7" s="3"/>
      <c r="D7" s="3"/>
    </row>
    <row r="8" spans="1:4" ht="21">
      <c r="A8" s="1203"/>
      <c r="B8" s="1226" t="s">
        <v>3544</v>
      </c>
      <c r="C8" s="3"/>
      <c r="D8" s="3"/>
    </row>
    <row r="9" spans="1:4" ht="21">
      <c r="A9" s="1203"/>
      <c r="B9" s="1226" t="s">
        <v>3545</v>
      </c>
      <c r="C9" s="3"/>
      <c r="D9" s="3"/>
    </row>
    <row r="10" spans="1:4" ht="21">
      <c r="A10" s="1203"/>
      <c r="B10" s="1226" t="s">
        <v>3091</v>
      </c>
      <c r="C10" s="3"/>
      <c r="D10" s="3"/>
    </row>
    <row r="11" spans="1:4" ht="21">
      <c r="A11" s="1203"/>
      <c r="B11" s="1226" t="s">
        <v>3092</v>
      </c>
      <c r="C11" s="3"/>
      <c r="D11" s="3"/>
    </row>
    <row r="12" spans="1:4" ht="21">
      <c r="A12" s="1203"/>
      <c r="B12" s="1226"/>
      <c r="C12" s="3"/>
      <c r="D12" s="3"/>
    </row>
    <row r="13" spans="1:4" ht="21">
      <c r="A13" s="1203"/>
      <c r="B13" s="1226" t="s">
        <v>3546</v>
      </c>
      <c r="C13" s="3"/>
      <c r="D13" s="3"/>
    </row>
    <row r="14" spans="1:4" ht="21">
      <c r="A14" s="1203">
        <f>IF(B14="","",A4+1)</f>
        <v>4</v>
      </c>
      <c r="B14" s="1435" t="s">
        <v>3426</v>
      </c>
      <c r="C14" s="3"/>
      <c r="D14" s="3"/>
    </row>
    <row r="15" spans="1:4" ht="21">
      <c r="A15" s="1203"/>
      <c r="B15" s="1229" t="s">
        <v>3203</v>
      </c>
      <c r="C15" s="3"/>
      <c r="D15" s="3"/>
    </row>
    <row r="16" spans="1:4" ht="21">
      <c r="A16" s="1203"/>
      <c r="B16" s="1204" t="s">
        <v>3204</v>
      </c>
      <c r="C16" s="3"/>
      <c r="D16" s="3"/>
    </row>
    <row r="17" spans="1:4" ht="21">
      <c r="A17" s="1203"/>
      <c r="B17" s="1204" t="s">
        <v>3205</v>
      </c>
      <c r="C17" s="3"/>
      <c r="D17" s="3"/>
    </row>
    <row r="18" spans="1:4" ht="21">
      <c r="A18" s="1203"/>
      <c r="B18" s="1229" t="s">
        <v>3547</v>
      </c>
      <c r="C18" s="3"/>
      <c r="D18" s="3"/>
    </row>
    <row r="19" spans="1:4" ht="21">
      <c r="A19" s="1203"/>
      <c r="B19" s="1229" t="s">
        <v>3548</v>
      </c>
      <c r="C19" s="3"/>
      <c r="D19" s="3"/>
    </row>
    <row r="20" spans="1:4" ht="21">
      <c r="A20" s="1203"/>
      <c r="B20" s="1229" t="s">
        <v>3549</v>
      </c>
      <c r="C20" s="3"/>
      <c r="D20" s="3"/>
    </row>
    <row r="21" spans="1:4" ht="21">
      <c r="A21" s="1203"/>
      <c r="B21" s="1229" t="s">
        <v>3209</v>
      </c>
      <c r="C21" s="3"/>
      <c r="D21" s="3"/>
    </row>
    <row r="22" spans="1:4" ht="21">
      <c r="A22" s="1203"/>
      <c r="B22" s="1229" t="s">
        <v>3210</v>
      </c>
      <c r="C22" s="3"/>
      <c r="D22" s="3"/>
    </row>
    <row r="23" spans="1:4" ht="21">
      <c r="A23" s="1203"/>
      <c r="B23" s="1229" t="s">
        <v>3211</v>
      </c>
      <c r="C23" s="3"/>
      <c r="D23" s="3"/>
    </row>
    <row r="24" spans="1:4" ht="21">
      <c r="A24" s="1203"/>
      <c r="B24" s="1229" t="s">
        <v>3212</v>
      </c>
      <c r="C24" s="3"/>
      <c r="D24" s="3"/>
    </row>
    <row r="25" spans="1:4" ht="21">
      <c r="A25" s="1203"/>
      <c r="B25" s="1229" t="s">
        <v>3550</v>
      </c>
      <c r="C25" s="3"/>
      <c r="D25" s="3"/>
    </row>
    <row r="26" spans="1:4" ht="21">
      <c r="A26" s="1203"/>
      <c r="B26" s="1203" t="s">
        <v>3162</v>
      </c>
      <c r="C26" s="3"/>
      <c r="D26" s="3"/>
    </row>
    <row r="27" spans="1:4" ht="21">
      <c r="A27" s="1203">
        <f>IF(B27="","",A14+1)</f>
        <v>5</v>
      </c>
      <c r="B27" s="1435" t="s">
        <v>3551</v>
      </c>
      <c r="C27" s="3"/>
      <c r="D27" s="3"/>
    </row>
    <row r="28" spans="1:4" ht="21">
      <c r="A28" s="1203"/>
      <c r="B28" s="1449" t="s">
        <v>3552</v>
      </c>
      <c r="C28" s="3"/>
      <c r="D28" s="3"/>
    </row>
    <row r="29" spans="1:4" ht="21">
      <c r="A29" s="1203"/>
      <c r="B29" s="1450" t="s">
        <v>3553</v>
      </c>
      <c r="C29" s="3"/>
      <c r="D29" s="3"/>
    </row>
    <row r="30" spans="1:4" ht="21">
      <c r="A30" s="1203"/>
      <c r="B30" s="1449" t="s">
        <v>3554</v>
      </c>
      <c r="C30" s="3"/>
      <c r="D30" s="3"/>
    </row>
    <row r="31" spans="1:4" ht="21">
      <c r="A31" s="1203"/>
      <c r="B31" s="1449" t="s">
        <v>3555</v>
      </c>
      <c r="C31" s="3"/>
      <c r="D31" s="3"/>
    </row>
    <row r="32" spans="1:4" ht="42">
      <c r="A32" s="1203"/>
      <c r="B32" s="1451" t="s">
        <v>3556</v>
      </c>
      <c r="C32" s="3"/>
      <c r="D32" s="3"/>
    </row>
    <row r="33" spans="1:4" ht="42">
      <c r="A33" s="1203"/>
      <c r="B33" s="1452" t="s">
        <v>3557</v>
      </c>
      <c r="C33" s="3"/>
      <c r="D33" s="3"/>
    </row>
    <row r="34" spans="1:4" ht="21">
      <c r="A34" s="1203">
        <f>IF(B34="","",A27+1)</f>
        <v>6</v>
      </c>
      <c r="B34" s="1435" t="s">
        <v>3443</v>
      </c>
      <c r="C34" s="3"/>
      <c r="D34" s="3"/>
    </row>
    <row r="35" spans="1:4" ht="63">
      <c r="A35" s="1203"/>
      <c r="B35" s="1204" t="s">
        <v>3558</v>
      </c>
      <c r="C35" s="3"/>
      <c r="D35" s="3"/>
    </row>
    <row r="36" spans="1:4" ht="21">
      <c r="A36" s="1203">
        <f>IF(B36="","",A34+1)</f>
        <v>7</v>
      </c>
      <c r="B36" s="1435" t="s">
        <v>3225</v>
      </c>
      <c r="C36" s="3"/>
      <c r="D36" s="3"/>
    </row>
    <row r="37" spans="1:4" ht="42">
      <c r="A37" s="1203"/>
      <c r="B37" s="1452" t="s">
        <v>3559</v>
      </c>
      <c r="C37" s="3"/>
      <c r="D37" s="3"/>
    </row>
    <row r="38" spans="1:4" ht="21">
      <c r="A38" s="1203"/>
      <c r="B38" s="1453" t="s">
        <v>3560</v>
      </c>
      <c r="C38" s="3"/>
      <c r="D38" s="3"/>
    </row>
    <row r="39" spans="1:4" ht="21">
      <c r="A39" s="1203" t="str">
        <f t="shared" ref="A39:A40" si="0">IF(B39="","",A26+1)</f>
        <v/>
      </c>
      <c r="B39" s="1452"/>
      <c r="C39" s="3"/>
      <c r="D39" s="3"/>
    </row>
    <row r="40" spans="1:4" ht="21">
      <c r="A40" s="1203" t="str">
        <f t="shared" si="0"/>
        <v/>
      </c>
      <c r="B40" s="1452"/>
      <c r="C40" s="3"/>
      <c r="D40" s="3"/>
    </row>
  </sheetData>
  <sheetProtection password="87C9" sheet="1" objects="1" scenarios="1" selectLockedCells="1"/>
  <mergeCells count="1">
    <mergeCell ref="A1:B1"/>
  </mergeCells>
  <pageMargins left="0.25" right="0.25" top="0.75" bottom="0.75" header="0.3" footer="0.3"/>
  <pageSetup paperSize="9" scale="77" orientation="portrait" blackAndWhite="1" verticalDpi="0" r:id="rId1"/>
  <drawing r:id="rId2"/>
</worksheet>
</file>

<file path=xl/worksheets/sheet150.xml><?xml version="1.0" encoding="utf-8"?>
<worksheet xmlns="http://schemas.openxmlformats.org/spreadsheetml/2006/main" xmlns:r="http://schemas.openxmlformats.org/officeDocument/2006/relationships">
  <sheetPr codeName="Sheet150">
    <pageSetUpPr fitToPage="1"/>
  </sheetPr>
  <dimension ref="A1:D28"/>
  <sheetViews>
    <sheetView showGridLines="0" showRowColHeaders="0" workbookViewId="0">
      <selection activeCell="B3" sqref="B3"/>
    </sheetView>
  </sheetViews>
  <sheetFormatPr defaultRowHeight="14.4"/>
  <cols>
    <col min="1" max="1" width="6.44140625" customWidth="1"/>
    <col min="2" max="2" width="112.5546875" customWidth="1"/>
  </cols>
  <sheetData>
    <row r="1" spans="1:4" ht="25.8">
      <c r="A1" s="2688" t="s">
        <v>3561</v>
      </c>
      <c r="B1" s="2688"/>
      <c r="C1" s="1448"/>
      <c r="D1" s="1448"/>
    </row>
    <row r="2" spans="1:4" ht="42">
      <c r="A2" s="1203">
        <f>IF(B2="","",1)</f>
        <v>1</v>
      </c>
      <c r="B2" s="1204" t="s">
        <v>3562</v>
      </c>
      <c r="C2" s="1448"/>
      <c r="D2" s="1448"/>
    </row>
    <row r="3" spans="1:4" ht="21">
      <c r="A3" s="1203">
        <f>IF(B3="","",A2+1)</f>
        <v>2</v>
      </c>
      <c r="B3" s="1204" t="s">
        <v>3563</v>
      </c>
      <c r="C3" s="1448"/>
      <c r="D3" s="1448"/>
    </row>
    <row r="4" spans="1:4" ht="21">
      <c r="A4" s="1203">
        <f t="shared" ref="A4" si="0">IF(B4="","",A3+1)</f>
        <v>3</v>
      </c>
      <c r="B4" s="1435" t="s">
        <v>3426</v>
      </c>
      <c r="C4" s="1448"/>
      <c r="D4" s="1448"/>
    </row>
    <row r="5" spans="1:4" ht="21">
      <c r="A5" s="1203"/>
      <c r="B5" s="1231" t="s">
        <v>3564</v>
      </c>
      <c r="C5" s="1448"/>
      <c r="D5" s="1448"/>
    </row>
    <row r="6" spans="1:4" ht="21">
      <c r="A6" s="1203"/>
      <c r="B6" s="1231" t="s">
        <v>3521</v>
      </c>
      <c r="C6" s="1448"/>
      <c r="D6" s="1448"/>
    </row>
    <row r="7" spans="1:4" ht="21">
      <c r="A7" s="1203"/>
      <c r="B7" s="1231" t="s">
        <v>3522</v>
      </c>
      <c r="C7" s="1448"/>
      <c r="D7" s="1448"/>
    </row>
    <row r="8" spans="1:4" ht="21">
      <c r="A8" s="1203"/>
      <c r="B8" s="1231" t="s">
        <v>3523</v>
      </c>
      <c r="C8" s="1448"/>
      <c r="D8" s="1448"/>
    </row>
    <row r="9" spans="1:4" ht="21">
      <c r="A9" s="1203"/>
      <c r="B9" s="1231" t="s">
        <v>3524</v>
      </c>
      <c r="C9" s="1448"/>
      <c r="D9" s="1448"/>
    </row>
    <row r="10" spans="1:4" ht="21">
      <c r="A10" s="1203"/>
      <c r="B10" s="1231" t="s">
        <v>3525</v>
      </c>
      <c r="C10" s="1448"/>
      <c r="D10" s="1448"/>
    </row>
    <row r="11" spans="1:4" ht="21">
      <c r="A11" s="1203"/>
      <c r="B11" s="1231" t="s">
        <v>3565</v>
      </c>
      <c r="C11" s="1448"/>
      <c r="D11" s="1448"/>
    </row>
    <row r="12" spans="1:4" ht="21">
      <c r="A12" s="1203"/>
      <c r="B12" s="1454" t="s">
        <v>3162</v>
      </c>
      <c r="C12" s="1448"/>
      <c r="D12" s="1448"/>
    </row>
    <row r="13" spans="1:4" ht="21">
      <c r="A13" s="1203">
        <f>IF(B13="","",A4+1)</f>
        <v>4</v>
      </c>
      <c r="B13" s="1435" t="s">
        <v>3429</v>
      </c>
      <c r="C13" s="1448"/>
      <c r="D13" s="1448"/>
    </row>
    <row r="14" spans="1:4" ht="21">
      <c r="A14" s="1203"/>
      <c r="B14" s="1231" t="s">
        <v>3566</v>
      </c>
      <c r="C14" s="1448"/>
      <c r="D14" s="1448"/>
    </row>
    <row r="15" spans="1:4" ht="21">
      <c r="A15" s="1203"/>
      <c r="B15" s="1231" t="s">
        <v>3567</v>
      </c>
      <c r="C15" s="1448"/>
      <c r="D15" s="1448"/>
    </row>
    <row r="16" spans="1:4" ht="21">
      <c r="A16" s="1203"/>
      <c r="B16" s="1231" t="s">
        <v>3568</v>
      </c>
      <c r="C16" s="1448"/>
      <c r="D16" s="1448"/>
    </row>
    <row r="17" spans="1:4" ht="42">
      <c r="A17" s="1203"/>
      <c r="B17" s="1204" t="s">
        <v>3569</v>
      </c>
      <c r="C17" s="1448"/>
      <c r="D17" s="1448"/>
    </row>
    <row r="18" spans="1:4" ht="21">
      <c r="A18" s="1203"/>
      <c r="B18" s="1204" t="s">
        <v>3570</v>
      </c>
      <c r="C18" s="1448"/>
      <c r="D18" s="1448"/>
    </row>
    <row r="19" spans="1:4" ht="21">
      <c r="A19" s="1203"/>
      <c r="B19" s="1204" t="s">
        <v>3571</v>
      </c>
      <c r="C19" s="1448"/>
      <c r="D19" s="1448"/>
    </row>
    <row r="20" spans="1:4" ht="21">
      <c r="A20" s="1203"/>
      <c r="B20" s="1204" t="s">
        <v>3572</v>
      </c>
      <c r="C20" s="1448"/>
      <c r="D20" s="1448"/>
    </row>
    <row r="21" spans="1:4" ht="21">
      <c r="A21" s="1203">
        <f>IF(B21="","",A13+1)</f>
        <v>5</v>
      </c>
      <c r="B21" s="1435" t="s">
        <v>3573</v>
      </c>
      <c r="C21" s="1448"/>
      <c r="D21" s="1448"/>
    </row>
    <row r="22" spans="1:4" ht="21">
      <c r="A22" s="1203"/>
      <c r="B22" s="1204" t="s">
        <v>3574</v>
      </c>
      <c r="C22" s="1448"/>
      <c r="D22" s="1448"/>
    </row>
    <row r="23" spans="1:4" ht="21">
      <c r="A23" s="1203">
        <f>IF(B23="","",A21+1)</f>
        <v>6</v>
      </c>
      <c r="B23" s="1435" t="s">
        <v>3230</v>
      </c>
      <c r="C23" s="1448"/>
      <c r="D23" s="1448"/>
    </row>
    <row r="24" spans="1:4" ht="21">
      <c r="A24" s="1203"/>
      <c r="B24" s="1204" t="s">
        <v>3575</v>
      </c>
      <c r="C24" s="1448"/>
      <c r="D24" s="1448"/>
    </row>
    <row r="25" spans="1:4" ht="21">
      <c r="A25" s="1203">
        <f>IF(B25="","",A23+1)</f>
        <v>7</v>
      </c>
      <c r="B25" s="1435" t="s">
        <v>3576</v>
      </c>
      <c r="C25" s="1448"/>
      <c r="D25" s="1448"/>
    </row>
    <row r="26" spans="1:4" ht="42">
      <c r="A26" s="1203"/>
      <c r="B26" s="1204" t="s">
        <v>3577</v>
      </c>
      <c r="C26" s="1448"/>
      <c r="D26" s="1448"/>
    </row>
    <row r="27" spans="1:4" ht="21">
      <c r="A27" s="1203" t="str">
        <f t="shared" ref="A27:A28" si="1">IF(B27="","",A26+1)</f>
        <v/>
      </c>
      <c r="B27" s="1204"/>
      <c r="C27" s="1448"/>
      <c r="D27" s="1448"/>
    </row>
    <row r="28" spans="1:4" ht="21">
      <c r="A28" s="1203" t="str">
        <f t="shared" si="1"/>
        <v/>
      </c>
      <c r="B28" s="1204"/>
      <c r="C28" s="1448"/>
      <c r="D28" s="1448"/>
    </row>
  </sheetData>
  <sheetProtection password="87C9" sheet="1" objects="1" scenarios="1" selectLockedCells="1"/>
  <mergeCells count="1">
    <mergeCell ref="A1:B1"/>
  </mergeCells>
  <pageMargins left="0.25" right="0.25" top="0.75" bottom="0.75" header="0.3" footer="0.3"/>
  <pageSetup paperSize="9" scale="83" orientation="portrait" blackAndWhite="1" verticalDpi="0" r:id="rId1"/>
  <drawing r:id="rId2"/>
</worksheet>
</file>

<file path=xl/worksheets/sheet151.xml><?xml version="1.0" encoding="utf-8"?>
<worksheet xmlns="http://schemas.openxmlformats.org/spreadsheetml/2006/main" xmlns:r="http://schemas.openxmlformats.org/officeDocument/2006/relationships">
  <sheetPr codeName="Sheet151">
    <pageSetUpPr fitToPage="1"/>
  </sheetPr>
  <dimension ref="A1:D63"/>
  <sheetViews>
    <sheetView showGridLines="0" showRowColHeaders="0" workbookViewId="0">
      <selection sqref="A1:B1"/>
    </sheetView>
  </sheetViews>
  <sheetFormatPr defaultRowHeight="14.4"/>
  <cols>
    <col min="1" max="1" width="6.5546875" customWidth="1"/>
    <col min="2" max="2" width="137" customWidth="1"/>
  </cols>
  <sheetData>
    <row r="1" spans="1:4" ht="25.8">
      <c r="A1" s="2688" t="s">
        <v>3578</v>
      </c>
      <c r="B1" s="2688"/>
      <c r="C1" s="1448"/>
      <c r="D1" s="1448"/>
    </row>
    <row r="2" spans="1:4" ht="63">
      <c r="A2" s="1203">
        <f>IF(B2="","",1)</f>
        <v>1</v>
      </c>
      <c r="B2" s="1204" t="s">
        <v>3579</v>
      </c>
      <c r="C2" s="1448"/>
      <c r="D2" s="1448"/>
    </row>
    <row r="3" spans="1:4" ht="42">
      <c r="A3" s="1203">
        <f>IF(B3="","",A2+1)</f>
        <v>2</v>
      </c>
      <c r="B3" s="1204" t="s">
        <v>3580</v>
      </c>
      <c r="C3" s="1448"/>
      <c r="D3" s="1448"/>
    </row>
    <row r="4" spans="1:4" ht="21">
      <c r="A4" s="1203">
        <f t="shared" ref="A4:A6" si="0">IF(B4="","",A3+1)</f>
        <v>3</v>
      </c>
      <c r="B4" s="1204" t="s">
        <v>3654</v>
      </c>
      <c r="C4" s="1448"/>
      <c r="D4" s="1448"/>
    </row>
    <row r="5" spans="1:4" ht="42">
      <c r="A5" s="1203">
        <f t="shared" si="0"/>
        <v>4</v>
      </c>
      <c r="B5" s="1204" t="s">
        <v>3581</v>
      </c>
      <c r="C5" s="1448"/>
      <c r="D5" s="1448"/>
    </row>
    <row r="6" spans="1:4" ht="63">
      <c r="A6" s="1203">
        <f t="shared" si="0"/>
        <v>5</v>
      </c>
      <c r="B6" s="1204" t="s">
        <v>3582</v>
      </c>
      <c r="C6" s="1448"/>
      <c r="D6" s="1448"/>
    </row>
    <row r="7" spans="1:4" ht="21">
      <c r="A7" s="1203"/>
      <c r="B7" s="1238" t="s">
        <v>3583</v>
      </c>
      <c r="C7" s="1448"/>
      <c r="D7" s="1448"/>
    </row>
    <row r="8" spans="1:4" ht="42">
      <c r="A8" s="1203"/>
      <c r="B8" s="1204" t="s">
        <v>3584</v>
      </c>
      <c r="C8" s="1448"/>
      <c r="D8" s="1448"/>
    </row>
    <row r="9" spans="1:4" ht="42">
      <c r="A9" s="1203"/>
      <c r="B9" s="1204" t="s">
        <v>3585</v>
      </c>
      <c r="C9" s="1448"/>
      <c r="D9" s="1448"/>
    </row>
    <row r="10" spans="1:4" ht="21">
      <c r="A10" s="1203">
        <f>IF(B10="","",A6+1)</f>
        <v>6</v>
      </c>
      <c r="B10" s="1435" t="s">
        <v>3586</v>
      </c>
      <c r="C10" s="1448"/>
      <c r="D10" s="1448"/>
    </row>
    <row r="11" spans="1:4" ht="42">
      <c r="A11" s="1203"/>
      <c r="B11" s="1204" t="s">
        <v>3587</v>
      </c>
      <c r="C11" s="1448"/>
      <c r="D11" s="1448"/>
    </row>
    <row r="12" spans="1:4" ht="21">
      <c r="A12" s="1203"/>
      <c r="B12" s="1204" t="s">
        <v>3588</v>
      </c>
      <c r="C12" s="1448"/>
      <c r="D12" s="1448"/>
    </row>
    <row r="13" spans="1:4" ht="21">
      <c r="A13" s="1203"/>
      <c r="B13" s="1204" t="s">
        <v>3589</v>
      </c>
      <c r="C13" s="1448"/>
      <c r="D13" s="1448"/>
    </row>
    <row r="14" spans="1:4" ht="21">
      <c r="A14" s="1203"/>
      <c r="B14" s="1204" t="s">
        <v>3590</v>
      </c>
      <c r="C14" s="1448"/>
      <c r="D14" s="1448"/>
    </row>
    <row r="15" spans="1:4" ht="84">
      <c r="A15" s="1203"/>
      <c r="B15" s="1204" t="s">
        <v>3657</v>
      </c>
      <c r="C15" s="1448"/>
      <c r="D15" s="1448"/>
    </row>
    <row r="16" spans="1:4" ht="42">
      <c r="A16" s="1203"/>
      <c r="B16" s="1204" t="s">
        <v>3658</v>
      </c>
      <c r="C16" s="1448"/>
      <c r="D16" s="1448"/>
    </row>
    <row r="17" spans="1:4" ht="21">
      <c r="A17" s="1203">
        <f>IF(B17="","",A10+1)</f>
        <v>7</v>
      </c>
      <c r="B17" s="1435" t="s">
        <v>3591</v>
      </c>
      <c r="C17" s="1448"/>
      <c r="D17" s="1448"/>
    </row>
    <row r="18" spans="1:4" ht="21">
      <c r="A18" s="1203"/>
      <c r="B18" s="1204" t="s">
        <v>3588</v>
      </c>
      <c r="C18" s="1448"/>
      <c r="D18" s="1448"/>
    </row>
    <row r="19" spans="1:4" ht="21">
      <c r="A19" s="1203"/>
      <c r="B19" s="1204" t="s">
        <v>3589</v>
      </c>
      <c r="C19" s="1448"/>
      <c r="D19" s="1448"/>
    </row>
    <row r="20" spans="1:4" ht="21">
      <c r="A20" s="1203"/>
      <c r="B20" s="1204" t="s">
        <v>3590</v>
      </c>
      <c r="C20" s="1448"/>
      <c r="D20" s="1448"/>
    </row>
    <row r="21" spans="1:4" ht="63">
      <c r="A21" s="1203"/>
      <c r="B21" s="1204" t="s">
        <v>3659</v>
      </c>
      <c r="C21" s="1448"/>
      <c r="D21" s="1448"/>
    </row>
    <row r="22" spans="1:4" ht="42">
      <c r="A22" s="1203"/>
      <c r="B22" s="1204" t="s">
        <v>3660</v>
      </c>
      <c r="C22" s="1448"/>
      <c r="D22" s="1448"/>
    </row>
    <row r="23" spans="1:4" ht="21">
      <c r="A23" s="1203">
        <f>IF(B23="","",A17+1)</f>
        <v>8</v>
      </c>
      <c r="B23" s="1435" t="s">
        <v>3592</v>
      </c>
      <c r="C23" s="1448"/>
      <c r="D23" s="1448"/>
    </row>
    <row r="24" spans="1:4" ht="21">
      <c r="A24" s="1203"/>
      <c r="B24" s="1204" t="s">
        <v>3593</v>
      </c>
      <c r="C24" s="1448"/>
      <c r="D24" s="1448"/>
    </row>
    <row r="25" spans="1:4" ht="21">
      <c r="A25" s="1203"/>
      <c r="B25" s="1204" t="s">
        <v>3589</v>
      </c>
      <c r="C25" s="1448"/>
      <c r="D25" s="1448"/>
    </row>
    <row r="26" spans="1:4" ht="21">
      <c r="A26" s="1203"/>
      <c r="B26" s="1204" t="s">
        <v>3594</v>
      </c>
      <c r="C26" s="1448"/>
      <c r="D26" s="1448"/>
    </row>
    <row r="27" spans="1:4" ht="42">
      <c r="A27" s="1203"/>
      <c r="B27" s="1204" t="s">
        <v>3661</v>
      </c>
      <c r="C27" s="1448"/>
      <c r="D27" s="1448"/>
    </row>
    <row r="28" spans="1:4" ht="21">
      <c r="A28" s="1203"/>
      <c r="B28" s="1204" t="s">
        <v>3662</v>
      </c>
      <c r="C28" s="1448"/>
      <c r="D28" s="1448"/>
    </row>
    <row r="29" spans="1:4" ht="21">
      <c r="A29" s="1203">
        <f>IF(B29="","",A23+1)</f>
        <v>9</v>
      </c>
      <c r="B29" s="1435" t="s">
        <v>3595</v>
      </c>
      <c r="C29" s="1448"/>
      <c r="D29" s="1448"/>
    </row>
    <row r="30" spans="1:4" ht="21">
      <c r="A30" s="1203"/>
      <c r="B30" s="1231" t="s">
        <v>3655</v>
      </c>
      <c r="C30" s="1448"/>
      <c r="D30" s="1448"/>
    </row>
    <row r="31" spans="1:4" ht="42">
      <c r="A31" s="1203"/>
      <c r="B31" s="1229" t="s">
        <v>3596</v>
      </c>
      <c r="C31" s="1448"/>
      <c r="D31" s="1448"/>
    </row>
    <row r="32" spans="1:4" ht="21">
      <c r="A32" s="1203"/>
      <c r="B32" s="1231" t="s">
        <v>3597</v>
      </c>
      <c r="C32" s="1448"/>
      <c r="D32" s="1448"/>
    </row>
    <row r="33" spans="1:4" ht="21">
      <c r="A33" s="1203"/>
      <c r="B33" s="1204" t="s">
        <v>3598</v>
      </c>
      <c r="C33" s="1448"/>
      <c r="D33" s="1448"/>
    </row>
    <row r="34" spans="1:4" ht="21">
      <c r="A34" s="1203"/>
      <c r="B34" s="1437" t="s">
        <v>3599</v>
      </c>
      <c r="C34" s="1448"/>
      <c r="D34" s="1448"/>
    </row>
    <row r="35" spans="1:4" ht="21">
      <c r="A35" s="1203">
        <f>IF(B35="","",A29+1)</f>
        <v>10</v>
      </c>
      <c r="B35" s="1435" t="s">
        <v>3600</v>
      </c>
      <c r="C35" s="1448"/>
      <c r="D35" s="1448"/>
    </row>
    <row r="36" spans="1:4" ht="21">
      <c r="A36" s="1203"/>
      <c r="B36" s="1204" t="s">
        <v>3601</v>
      </c>
      <c r="C36" s="1448"/>
      <c r="D36" s="1448"/>
    </row>
    <row r="37" spans="1:4" ht="21">
      <c r="A37" s="1203"/>
      <c r="B37" s="1204" t="s">
        <v>3602</v>
      </c>
      <c r="C37" s="1448"/>
      <c r="D37" s="1448"/>
    </row>
    <row r="38" spans="1:4" ht="21">
      <c r="A38" s="1203">
        <f>IF(B38="","",A35+1)</f>
        <v>11</v>
      </c>
      <c r="B38" s="1435" t="s">
        <v>3603</v>
      </c>
      <c r="C38" s="1448"/>
      <c r="D38" s="1448"/>
    </row>
    <row r="39" spans="1:4" ht="42">
      <c r="A39" s="1203"/>
      <c r="B39" s="1229" t="s">
        <v>3656</v>
      </c>
      <c r="C39" s="1448"/>
      <c r="D39" s="1448"/>
    </row>
    <row r="40" spans="1:4" ht="21">
      <c r="A40" s="1203"/>
      <c r="B40" s="1229" t="s">
        <v>3604</v>
      </c>
      <c r="C40" s="1448"/>
      <c r="D40" s="1448"/>
    </row>
    <row r="41" spans="1:4" ht="21">
      <c r="A41" s="1203"/>
      <c r="B41" s="1204" t="s">
        <v>3605</v>
      </c>
      <c r="C41" s="1448"/>
      <c r="D41" s="1448"/>
    </row>
    <row r="42" spans="1:4" ht="21">
      <c r="A42" s="1203"/>
      <c r="B42" s="1204" t="s">
        <v>3606</v>
      </c>
      <c r="C42" s="1448"/>
      <c r="D42" s="1448"/>
    </row>
    <row r="43" spans="1:4" ht="21">
      <c r="A43" s="1203"/>
      <c r="B43" s="1204" t="s">
        <v>3607</v>
      </c>
      <c r="C43" s="1448"/>
      <c r="D43" s="1448"/>
    </row>
    <row r="44" spans="1:4" ht="21">
      <c r="A44" s="1203"/>
      <c r="B44" s="1204" t="s">
        <v>3608</v>
      </c>
      <c r="C44" s="1448"/>
      <c r="D44" s="1448"/>
    </row>
    <row r="45" spans="1:4" ht="21">
      <c r="A45" s="1203">
        <f>IF(B45="","",A38+1)</f>
        <v>12</v>
      </c>
      <c r="B45" s="1455" t="s">
        <v>3609</v>
      </c>
      <c r="C45" s="1448"/>
      <c r="D45" s="1448"/>
    </row>
    <row r="46" spans="1:4" ht="21">
      <c r="A46" s="1203"/>
      <c r="B46" s="1438" t="s">
        <v>3610</v>
      </c>
      <c r="C46" s="1448"/>
      <c r="D46" s="1448"/>
    </row>
    <row r="47" spans="1:4" ht="21">
      <c r="A47" s="1203"/>
      <c r="B47" s="1438" t="s">
        <v>3611</v>
      </c>
      <c r="C47" s="1448"/>
      <c r="D47" s="1448"/>
    </row>
    <row r="48" spans="1:4" ht="21">
      <c r="A48" s="1203"/>
      <c r="B48" s="1438" t="s">
        <v>3612</v>
      </c>
      <c r="C48" s="1448"/>
      <c r="D48" s="1448"/>
    </row>
    <row r="49" spans="1:4" ht="21">
      <c r="A49" s="1203"/>
      <c r="B49" s="1438" t="s">
        <v>3613</v>
      </c>
      <c r="C49" s="1448"/>
      <c r="D49" s="1448"/>
    </row>
    <row r="50" spans="1:4" ht="21">
      <c r="A50" s="1203"/>
      <c r="B50" s="1438" t="s">
        <v>3614</v>
      </c>
      <c r="C50" s="1448"/>
      <c r="D50" s="1448"/>
    </row>
    <row r="51" spans="1:4" ht="21">
      <c r="A51" s="1203"/>
      <c r="B51" s="1438" t="s">
        <v>3615</v>
      </c>
      <c r="C51" s="1448"/>
      <c r="D51" s="1448"/>
    </row>
    <row r="52" spans="1:4" ht="21">
      <c r="A52" s="1203"/>
      <c r="B52" s="1438" t="s">
        <v>3616</v>
      </c>
      <c r="C52" s="1448"/>
      <c r="D52" s="1448"/>
    </row>
    <row r="53" spans="1:4" ht="21">
      <c r="A53" s="1203"/>
      <c r="B53" s="1438" t="s">
        <v>3617</v>
      </c>
      <c r="C53" s="1448"/>
      <c r="D53" s="1448"/>
    </row>
    <row r="54" spans="1:4" ht="21">
      <c r="A54" s="1203"/>
      <c r="B54" s="1438" t="s">
        <v>3618</v>
      </c>
      <c r="C54" s="1448"/>
      <c r="D54" s="1448"/>
    </row>
    <row r="55" spans="1:4" ht="21">
      <c r="A55" s="1203"/>
      <c r="B55" s="1438" t="s">
        <v>3619</v>
      </c>
      <c r="C55" s="1448"/>
      <c r="D55" s="1448"/>
    </row>
    <row r="56" spans="1:4" ht="21">
      <c r="A56" s="1203"/>
      <c r="B56" s="1438" t="s">
        <v>3620</v>
      </c>
      <c r="C56" s="1448"/>
      <c r="D56" s="1448"/>
    </row>
    <row r="57" spans="1:4" ht="21">
      <c r="A57" s="1203"/>
      <c r="B57" s="1438" t="s">
        <v>3621</v>
      </c>
      <c r="C57" s="1448"/>
      <c r="D57" s="1448"/>
    </row>
    <row r="58" spans="1:4" ht="21">
      <c r="A58" s="1203" t="str">
        <f t="shared" ref="A58:A63" si="1">IF(B58="","",A57+1)</f>
        <v/>
      </c>
      <c r="B58" s="1204"/>
      <c r="C58" s="1448"/>
      <c r="D58" s="1448"/>
    </row>
    <row r="59" spans="1:4" ht="21">
      <c r="A59" s="1203" t="str">
        <f t="shared" si="1"/>
        <v/>
      </c>
      <c r="B59" s="1204"/>
      <c r="C59" s="1448"/>
      <c r="D59" s="1448"/>
    </row>
    <row r="60" spans="1:4" ht="21">
      <c r="A60" s="1203" t="str">
        <f t="shared" si="1"/>
        <v/>
      </c>
      <c r="B60" s="1204"/>
      <c r="C60" s="1448"/>
      <c r="D60" s="1448"/>
    </row>
    <row r="61" spans="1:4" ht="21">
      <c r="A61" s="1203" t="str">
        <f t="shared" si="1"/>
        <v/>
      </c>
      <c r="B61" s="1204"/>
      <c r="C61" s="1448"/>
      <c r="D61" s="1448"/>
    </row>
    <row r="62" spans="1:4" ht="21">
      <c r="A62" s="1203" t="str">
        <f t="shared" si="1"/>
        <v/>
      </c>
      <c r="B62" s="1204"/>
      <c r="C62" s="1448"/>
      <c r="D62" s="1448"/>
    </row>
    <row r="63" spans="1:4" ht="21">
      <c r="A63" s="1203" t="str">
        <f t="shared" si="1"/>
        <v/>
      </c>
      <c r="B63" s="1204"/>
      <c r="C63" s="1448"/>
      <c r="D63" s="1448"/>
    </row>
  </sheetData>
  <sheetProtection password="87C9" sheet="1" objects="1" scenarios="1" selectLockedCells="1"/>
  <mergeCells count="1">
    <mergeCell ref="A1:B1"/>
  </mergeCells>
  <pageMargins left="0.25" right="0.25" top="0.75" bottom="0.75" header="0.3" footer="0.3"/>
  <pageSetup paperSize="9" scale="68" fitToHeight="2" orientation="portrait" blackAndWhite="1" verticalDpi="0" r:id="rId1"/>
  <drawing r:id="rId2"/>
</worksheet>
</file>

<file path=xl/worksheets/sheet152.xml><?xml version="1.0" encoding="utf-8"?>
<worksheet xmlns="http://schemas.openxmlformats.org/spreadsheetml/2006/main" xmlns:r="http://schemas.openxmlformats.org/officeDocument/2006/relationships">
  <sheetPr codeName="Sheet152">
    <pageSetUpPr fitToPage="1"/>
  </sheetPr>
  <dimension ref="A1:D12"/>
  <sheetViews>
    <sheetView workbookViewId="0">
      <selection sqref="A1:B1"/>
    </sheetView>
  </sheetViews>
  <sheetFormatPr defaultRowHeight="14.4"/>
  <cols>
    <col min="1" max="1" width="4.88671875" customWidth="1"/>
    <col min="2" max="2" width="128.5546875" customWidth="1"/>
  </cols>
  <sheetData>
    <row r="1" spans="1:4" ht="25.8">
      <c r="A1" s="2688" t="s">
        <v>3642</v>
      </c>
      <c r="B1" s="2688"/>
      <c r="C1" s="1456"/>
      <c r="D1" s="1456"/>
    </row>
    <row r="2" spans="1:4" ht="63">
      <c r="A2" s="1203">
        <f>IF(B2="","",1)</f>
        <v>1</v>
      </c>
      <c r="B2" s="1204" t="s">
        <v>3643</v>
      </c>
      <c r="C2" s="1456"/>
      <c r="D2" s="1456"/>
    </row>
    <row r="3" spans="1:4" ht="21">
      <c r="A3" s="1203">
        <f>IF(B3="","",A2+1)</f>
        <v>2</v>
      </c>
      <c r="B3" s="1461" t="s">
        <v>3644</v>
      </c>
      <c r="C3" s="1456"/>
      <c r="D3" s="1456"/>
    </row>
    <row r="4" spans="1:4" ht="21">
      <c r="A4" s="1203"/>
      <c r="B4" s="1204" t="s">
        <v>3645</v>
      </c>
      <c r="C4" s="1456"/>
      <c r="D4" s="1456"/>
    </row>
    <row r="5" spans="1:4" ht="42">
      <c r="A5" s="1203"/>
      <c r="B5" s="1204" t="s">
        <v>3646</v>
      </c>
      <c r="C5" s="1456"/>
      <c r="D5" s="1456"/>
    </row>
    <row r="6" spans="1:4" ht="21">
      <c r="A6" s="1203"/>
      <c r="B6" s="1204" t="s">
        <v>3647</v>
      </c>
      <c r="C6" s="1456"/>
      <c r="D6" s="1456"/>
    </row>
    <row r="7" spans="1:4" ht="42">
      <c r="A7" s="1203"/>
      <c r="B7" s="1204" t="s">
        <v>3648</v>
      </c>
      <c r="C7" s="1456"/>
      <c r="D7" s="1456"/>
    </row>
    <row r="8" spans="1:4" ht="42">
      <c r="A8" s="1203">
        <f>IF(B8="","",A3+1)</f>
        <v>3</v>
      </c>
      <c r="B8" s="1204" t="s">
        <v>3649</v>
      </c>
      <c r="C8" s="1456"/>
      <c r="D8" s="1456"/>
    </row>
    <row r="9" spans="1:4" ht="63">
      <c r="A9" s="1203">
        <f t="shared" ref="A9:A12" si="0">IF(B9="","",A8+1)</f>
        <v>4</v>
      </c>
      <c r="B9" s="1440" t="s">
        <v>3650</v>
      </c>
      <c r="C9" s="1456"/>
      <c r="D9" s="1456"/>
    </row>
    <row r="10" spans="1:4" ht="21">
      <c r="A10" s="1203" t="str">
        <f t="shared" si="0"/>
        <v/>
      </c>
      <c r="B10" s="1204"/>
      <c r="C10" s="1456"/>
      <c r="D10" s="1456"/>
    </row>
    <row r="11" spans="1:4" ht="21">
      <c r="A11" s="1203" t="str">
        <f t="shared" si="0"/>
        <v/>
      </c>
      <c r="B11" s="1204"/>
      <c r="C11" s="1456"/>
      <c r="D11" s="1456"/>
    </row>
    <row r="12" spans="1:4" ht="21">
      <c r="A12" s="1203" t="str">
        <f t="shared" si="0"/>
        <v/>
      </c>
      <c r="B12" s="1204"/>
      <c r="C12" s="1456"/>
      <c r="D12" s="1456"/>
    </row>
  </sheetData>
  <sheetProtection password="87C9" sheet="1" objects="1" scenarios="1" selectLockedCells="1"/>
  <mergeCells count="1">
    <mergeCell ref="A1:B1"/>
  </mergeCells>
  <pageMargins left="0.25" right="0.25" top="0.75" bottom="0.75" header="0.3" footer="0.3"/>
  <pageSetup paperSize="9" scale="74" orientation="portrait" blackAndWhite="1" verticalDpi="0" r:id="rId1"/>
  <drawing r:id="rId2"/>
</worksheet>
</file>

<file path=xl/worksheets/sheet153.xml><?xml version="1.0" encoding="utf-8"?>
<worksheet xmlns="http://schemas.openxmlformats.org/spreadsheetml/2006/main" xmlns:r="http://schemas.openxmlformats.org/officeDocument/2006/relationships">
  <sheetPr codeName="Sheet153">
    <pageSetUpPr fitToPage="1"/>
  </sheetPr>
  <dimension ref="A1:D23"/>
  <sheetViews>
    <sheetView workbookViewId="0">
      <selection sqref="A1:B1"/>
    </sheetView>
  </sheetViews>
  <sheetFormatPr defaultRowHeight="14.4"/>
  <cols>
    <col min="1" max="1" width="5.6640625" customWidth="1"/>
    <col min="2" max="2" width="137.109375" customWidth="1"/>
  </cols>
  <sheetData>
    <row r="1" spans="1:4" ht="25.8">
      <c r="A1" s="2688" t="s">
        <v>3623</v>
      </c>
      <c r="B1" s="2688"/>
      <c r="C1" s="1456"/>
      <c r="D1" s="1456"/>
    </row>
    <row r="2" spans="1:4" ht="45" customHeight="1">
      <c r="A2" s="1203">
        <f>IF(B2="","",1)</f>
        <v>1</v>
      </c>
      <c r="B2" s="1204" t="s">
        <v>3624</v>
      </c>
      <c r="C2" s="1456"/>
      <c r="D2" s="1456"/>
    </row>
    <row r="3" spans="1:4" ht="21">
      <c r="A3" s="1203">
        <f>IF(B3="","",A2+1)</f>
        <v>2</v>
      </c>
      <c r="B3" s="1459" t="s">
        <v>3625</v>
      </c>
      <c r="C3" s="1456"/>
      <c r="D3" s="1456"/>
    </row>
    <row r="4" spans="1:4" ht="27" customHeight="1">
      <c r="A4" s="1203"/>
      <c r="B4" s="1204" t="s">
        <v>3626</v>
      </c>
      <c r="C4" s="1456"/>
      <c r="D4" s="1456"/>
    </row>
    <row r="5" spans="1:4" ht="60.75" customHeight="1">
      <c r="A5" s="1203"/>
      <c r="B5" s="1204" t="s">
        <v>3627</v>
      </c>
      <c r="C5" s="1456"/>
      <c r="D5" s="1456"/>
    </row>
    <row r="6" spans="1:4" ht="21">
      <c r="A6" s="1203">
        <f>IF(B6="","",A3+1)</f>
        <v>3</v>
      </c>
      <c r="B6" s="1459" t="s">
        <v>3628</v>
      </c>
      <c r="C6" s="1456"/>
      <c r="D6" s="1456"/>
    </row>
    <row r="7" spans="1:4" ht="20.25" customHeight="1">
      <c r="A7" s="1203"/>
      <c r="B7" s="1460" t="s">
        <v>3629</v>
      </c>
      <c r="C7" s="1456"/>
      <c r="D7" s="1456"/>
    </row>
    <row r="8" spans="1:4" ht="21.75" customHeight="1">
      <c r="A8" s="1203"/>
      <c r="B8" s="1204" t="s">
        <v>3630</v>
      </c>
      <c r="C8" s="1456"/>
      <c r="D8" s="1456"/>
    </row>
    <row r="9" spans="1:4" ht="21">
      <c r="A9" s="1203">
        <f>IF(B9="","",A6+1)</f>
        <v>4</v>
      </c>
      <c r="B9" s="1459" t="s">
        <v>3631</v>
      </c>
      <c r="C9" s="1456"/>
      <c r="D9" s="1456"/>
    </row>
    <row r="10" spans="1:4" ht="21">
      <c r="A10" s="1203"/>
      <c r="B10" s="1460" t="s">
        <v>3632</v>
      </c>
      <c r="C10" s="1456"/>
      <c r="D10" s="1456"/>
    </row>
    <row r="11" spans="1:4" ht="60.75" customHeight="1">
      <c r="A11" s="1203"/>
      <c r="B11" s="1204" t="s">
        <v>3633</v>
      </c>
      <c r="C11" s="1456"/>
      <c r="D11" s="1456"/>
    </row>
    <row r="12" spans="1:4" ht="41.25" customHeight="1">
      <c r="A12" s="1203"/>
      <c r="B12" s="1204" t="s">
        <v>3634</v>
      </c>
      <c r="C12" s="1456"/>
      <c r="D12" s="1456"/>
    </row>
    <row r="13" spans="1:4" ht="21.75" customHeight="1">
      <c r="A13" s="1203"/>
      <c r="B13" s="1204" t="s">
        <v>3635</v>
      </c>
      <c r="C13" s="1456"/>
      <c r="D13" s="1456"/>
    </row>
    <row r="14" spans="1:4" ht="21">
      <c r="A14" s="1203">
        <f>IF(B14="","",A9+1)</f>
        <v>5</v>
      </c>
      <c r="B14" s="1459" t="s">
        <v>3636</v>
      </c>
      <c r="C14" s="1456"/>
      <c r="D14" s="1456"/>
    </row>
    <row r="15" spans="1:4" ht="21">
      <c r="A15" s="1203"/>
      <c r="B15" s="1204" t="s">
        <v>3637</v>
      </c>
      <c r="C15" s="1456"/>
      <c r="D15" s="1456"/>
    </row>
    <row r="16" spans="1:4" ht="42">
      <c r="A16" s="1203"/>
      <c r="B16" s="1204" t="s">
        <v>3638</v>
      </c>
      <c r="C16" s="1456"/>
      <c r="D16" s="1456"/>
    </row>
    <row r="17" spans="1:4" ht="21">
      <c r="A17" s="1203"/>
      <c r="B17" s="1204" t="s">
        <v>3639</v>
      </c>
      <c r="C17" s="1456"/>
      <c r="D17" s="1456"/>
    </row>
    <row r="18" spans="1:4" ht="21">
      <c r="A18" s="1203">
        <f>IF(B18="","",A14+1)</f>
        <v>6</v>
      </c>
      <c r="B18" s="1204" t="s">
        <v>3640</v>
      </c>
      <c r="C18" s="1456"/>
      <c r="D18" s="1456"/>
    </row>
    <row r="19" spans="1:4" ht="21">
      <c r="A19" s="1203">
        <f t="shared" ref="A19:A23" si="0">IF(B19="","",A18+1)</f>
        <v>7</v>
      </c>
      <c r="B19" s="1204" t="s">
        <v>3641</v>
      </c>
      <c r="C19" s="1456"/>
      <c r="D19" s="1456"/>
    </row>
    <row r="20" spans="1:4" ht="21">
      <c r="A20" s="1203" t="str">
        <f t="shared" si="0"/>
        <v/>
      </c>
      <c r="B20" s="1204"/>
      <c r="C20" s="1456"/>
      <c r="D20" s="1456"/>
    </row>
    <row r="21" spans="1:4" ht="21">
      <c r="A21" s="1203" t="str">
        <f t="shared" si="0"/>
        <v/>
      </c>
      <c r="B21" s="1204"/>
      <c r="C21" s="1456"/>
      <c r="D21" s="1456"/>
    </row>
    <row r="22" spans="1:4" ht="21">
      <c r="A22" s="1203" t="str">
        <f t="shared" si="0"/>
        <v/>
      </c>
      <c r="B22" s="1204"/>
      <c r="C22" s="1456"/>
      <c r="D22" s="1456"/>
    </row>
    <row r="23" spans="1:4" ht="21">
      <c r="A23" s="1203" t="str">
        <f t="shared" si="0"/>
        <v/>
      </c>
      <c r="B23" s="1204"/>
      <c r="C23" s="1456"/>
      <c r="D23" s="1456"/>
    </row>
  </sheetData>
  <sheetProtection password="87C9" sheet="1" objects="1" scenarios="1" selectLockedCells="1"/>
  <mergeCells count="1">
    <mergeCell ref="A1:B1"/>
  </mergeCells>
  <pageMargins left="0.25" right="0.25" top="0.75" bottom="0.75" header="0.3" footer="0.3"/>
  <pageSetup paperSize="9" scale="69" orientation="portrait" blackAndWhite="1" verticalDpi="0" r:id="rId1"/>
  <drawing r:id="rId2"/>
</worksheet>
</file>

<file path=xl/worksheets/sheet154.xml><?xml version="1.0" encoding="utf-8"?>
<worksheet xmlns="http://schemas.openxmlformats.org/spreadsheetml/2006/main" xmlns:r="http://schemas.openxmlformats.org/officeDocument/2006/relationships">
  <sheetPr codeName="Sheet154">
    <pageSetUpPr fitToPage="1"/>
  </sheetPr>
  <dimension ref="A1:D66"/>
  <sheetViews>
    <sheetView workbookViewId="0">
      <selection activeCell="B2" sqref="B2"/>
    </sheetView>
  </sheetViews>
  <sheetFormatPr defaultRowHeight="14.4"/>
  <cols>
    <col min="1" max="1" width="5.33203125" customWidth="1"/>
    <col min="2" max="2" width="145.6640625" customWidth="1"/>
  </cols>
  <sheetData>
    <row r="1" spans="1:4" ht="27.75" customHeight="1">
      <c r="A1" s="2727" t="s">
        <v>3663</v>
      </c>
      <c r="B1" s="2727"/>
      <c r="C1" s="1462"/>
      <c r="D1" s="1462"/>
    </row>
    <row r="2" spans="1:4" ht="42">
      <c r="A2" s="1203">
        <f>IF(B2="","",1)</f>
        <v>1</v>
      </c>
      <c r="B2" s="1204" t="s">
        <v>3664</v>
      </c>
      <c r="C2" s="1462"/>
      <c r="D2" s="1462"/>
    </row>
    <row r="3" spans="1:4" ht="42">
      <c r="A3" s="1203">
        <f>IF(B3="","",A2+1)</f>
        <v>2</v>
      </c>
      <c r="B3" s="1204" t="s">
        <v>3665</v>
      </c>
      <c r="C3" s="1462"/>
      <c r="D3" s="1462"/>
    </row>
    <row r="4" spans="1:4" ht="42">
      <c r="A4" s="1203">
        <f t="shared" ref="A4:A6" si="0">IF(B4="","",A3+1)</f>
        <v>3</v>
      </c>
      <c r="B4" s="1204" t="s">
        <v>3666</v>
      </c>
      <c r="C4" s="1462"/>
      <c r="D4" s="1462"/>
    </row>
    <row r="5" spans="1:4" ht="42">
      <c r="A5" s="1203">
        <f t="shared" si="0"/>
        <v>4</v>
      </c>
      <c r="B5" s="1204" t="s">
        <v>3667</v>
      </c>
      <c r="C5" s="1462"/>
      <c r="D5" s="1462"/>
    </row>
    <row r="6" spans="1:4" ht="21">
      <c r="A6" s="1464">
        <f t="shared" si="0"/>
        <v>5</v>
      </c>
      <c r="B6" s="1459" t="s">
        <v>3668</v>
      </c>
      <c r="C6" s="1462"/>
      <c r="D6" s="1462"/>
    </row>
    <row r="7" spans="1:4" ht="21">
      <c r="A7" s="1203"/>
      <c r="B7" s="1204" t="s">
        <v>3669</v>
      </c>
      <c r="C7" s="1462"/>
      <c r="D7" s="1462"/>
    </row>
    <row r="8" spans="1:4" ht="21">
      <c r="A8" s="1203"/>
      <c r="B8" s="1465" t="s">
        <v>3670</v>
      </c>
      <c r="C8" s="1462"/>
      <c r="D8" s="1462"/>
    </row>
    <row r="9" spans="1:4" ht="42">
      <c r="A9" s="1203"/>
      <c r="B9" s="1204" t="s">
        <v>3671</v>
      </c>
      <c r="C9" s="1462"/>
      <c r="D9" s="1462"/>
    </row>
    <row r="10" spans="1:4" ht="42">
      <c r="A10" s="1203"/>
      <c r="B10" s="1204" t="s">
        <v>3672</v>
      </c>
      <c r="C10" s="1462"/>
      <c r="D10" s="1462"/>
    </row>
    <row r="11" spans="1:4" ht="21">
      <c r="A11" s="1464">
        <f>IF(B11="","",A6+1)</f>
        <v>6</v>
      </c>
      <c r="B11" s="1459" t="s">
        <v>3673</v>
      </c>
      <c r="C11" s="1462"/>
      <c r="D11" s="1462"/>
    </row>
    <row r="12" spans="1:4" ht="21">
      <c r="A12" s="1203"/>
      <c r="B12" s="1460" t="s">
        <v>3674</v>
      </c>
      <c r="C12" s="1462"/>
      <c r="D12" s="1462"/>
    </row>
    <row r="13" spans="1:4" ht="21">
      <c r="A13" s="1203"/>
      <c r="B13" s="1460" t="s">
        <v>3675</v>
      </c>
      <c r="C13" s="1462"/>
      <c r="D13" s="1462"/>
    </row>
    <row r="14" spans="1:4" ht="21">
      <c r="A14" s="1203"/>
      <c r="B14" s="1460" t="s">
        <v>3676</v>
      </c>
      <c r="C14" s="1462"/>
      <c r="D14" s="1462"/>
    </row>
    <row r="15" spans="1:4" ht="21">
      <c r="A15" s="1203"/>
      <c r="B15" s="1460" t="s">
        <v>3677</v>
      </c>
      <c r="C15" s="1462"/>
      <c r="D15" s="1462"/>
    </row>
    <row r="16" spans="1:4" ht="21">
      <c r="A16" s="1203"/>
      <c r="B16" s="1204" t="s">
        <v>3678</v>
      </c>
      <c r="C16" s="1462"/>
      <c r="D16" s="1462"/>
    </row>
    <row r="17" spans="1:4" ht="21">
      <c r="A17" s="1203"/>
      <c r="B17" s="1204" t="s">
        <v>3679</v>
      </c>
      <c r="C17" s="1462"/>
      <c r="D17" s="1462"/>
    </row>
    <row r="18" spans="1:4" ht="21">
      <c r="A18" s="1203"/>
      <c r="B18" s="1204" t="s">
        <v>3680</v>
      </c>
      <c r="C18" s="1462"/>
      <c r="D18" s="1462"/>
    </row>
    <row r="19" spans="1:4" ht="21">
      <c r="A19" s="1203"/>
      <c r="B19" s="1204" t="s">
        <v>3681</v>
      </c>
      <c r="C19" s="1462"/>
      <c r="D19" s="1462"/>
    </row>
    <row r="20" spans="1:4" ht="21">
      <c r="A20" s="1203"/>
      <c r="B20" s="1204" t="s">
        <v>3682</v>
      </c>
      <c r="C20" s="1462"/>
      <c r="D20" s="1462"/>
    </row>
    <row r="21" spans="1:4" ht="21">
      <c r="A21" s="1203"/>
      <c r="B21" s="1204" t="s">
        <v>3683</v>
      </c>
      <c r="C21" s="1462"/>
      <c r="D21" s="1462"/>
    </row>
    <row r="22" spans="1:4" ht="21">
      <c r="A22" s="1203"/>
      <c r="B22" s="1460" t="s">
        <v>3684</v>
      </c>
      <c r="C22" s="1462"/>
      <c r="D22" s="1462"/>
    </row>
    <row r="23" spans="1:4" ht="21">
      <c r="A23" s="1203"/>
      <c r="B23" s="1204" t="s">
        <v>3685</v>
      </c>
      <c r="C23" s="1462"/>
      <c r="D23" s="1462"/>
    </row>
    <row r="24" spans="1:4" ht="21">
      <c r="A24" s="1203"/>
      <c r="B24" s="1460" t="s">
        <v>3686</v>
      </c>
      <c r="C24" s="1462"/>
      <c r="D24" s="1462"/>
    </row>
    <row r="25" spans="1:4" ht="21">
      <c r="A25" s="1203"/>
      <c r="B25" s="1460" t="s">
        <v>3687</v>
      </c>
      <c r="C25" s="1462"/>
      <c r="D25" s="1462"/>
    </row>
    <row r="26" spans="1:4" ht="21">
      <c r="A26" s="1203"/>
      <c r="B26" s="1460" t="s">
        <v>3688</v>
      </c>
      <c r="C26" s="1462"/>
      <c r="D26" s="1462"/>
    </row>
    <row r="27" spans="1:4" ht="21">
      <c r="A27" s="1203"/>
      <c r="B27" s="1460" t="s">
        <v>3689</v>
      </c>
      <c r="C27" s="1462"/>
      <c r="D27" s="1462"/>
    </row>
    <row r="28" spans="1:4" ht="21">
      <c r="A28" s="1203"/>
      <c r="B28" s="1204" t="s">
        <v>3690</v>
      </c>
      <c r="C28" s="1462"/>
      <c r="D28" s="1462"/>
    </row>
    <row r="29" spans="1:4" ht="21">
      <c r="A29" s="1203"/>
      <c r="B29" s="1204" t="s">
        <v>3691</v>
      </c>
      <c r="C29" s="1462"/>
      <c r="D29" s="1462"/>
    </row>
    <row r="30" spans="1:4" ht="21">
      <c r="A30" s="1203"/>
      <c r="B30" s="1466" t="s">
        <v>3692</v>
      </c>
      <c r="C30" s="1462"/>
      <c r="D30" s="1462"/>
    </row>
    <row r="31" spans="1:4" ht="42">
      <c r="A31" s="1203"/>
      <c r="B31" s="1204" t="s">
        <v>3693</v>
      </c>
      <c r="C31" s="1462"/>
      <c r="D31" s="1462"/>
    </row>
    <row r="32" spans="1:4" ht="21">
      <c r="A32" s="1203"/>
      <c r="B32" s="1204" t="s">
        <v>3694</v>
      </c>
      <c r="C32" s="1462"/>
      <c r="D32" s="1462"/>
    </row>
    <row r="33" spans="1:4" ht="21">
      <c r="A33" s="1203">
        <f>IF(B33="","",A11+1)</f>
        <v>7</v>
      </c>
      <c r="B33" s="1459" t="s">
        <v>3695</v>
      </c>
      <c r="C33" s="1462"/>
      <c r="D33" s="1462"/>
    </row>
    <row r="34" spans="1:4" ht="21">
      <c r="A34" s="1203"/>
      <c r="B34" s="1460" t="s">
        <v>3696</v>
      </c>
      <c r="C34" s="1462"/>
      <c r="D34" s="1462"/>
    </row>
    <row r="35" spans="1:4" ht="21">
      <c r="A35" s="1203"/>
      <c r="B35" s="1460" t="s">
        <v>3697</v>
      </c>
      <c r="C35" s="1462"/>
      <c r="D35" s="1462"/>
    </row>
    <row r="36" spans="1:4" ht="42">
      <c r="A36" s="1203"/>
      <c r="B36" s="1204" t="s">
        <v>3698</v>
      </c>
      <c r="C36" s="1462"/>
      <c r="D36" s="1462"/>
    </row>
    <row r="37" spans="1:4" ht="21">
      <c r="A37" s="1203">
        <f>IF(B37="","",A33+1)</f>
        <v>8</v>
      </c>
      <c r="B37" s="1459" t="s">
        <v>3699</v>
      </c>
      <c r="C37" s="1462"/>
      <c r="D37" s="1462"/>
    </row>
    <row r="38" spans="1:4" ht="21">
      <c r="A38" s="1203"/>
      <c r="B38" s="1460" t="s">
        <v>3700</v>
      </c>
      <c r="C38" s="1462"/>
      <c r="D38" s="1462"/>
    </row>
    <row r="39" spans="1:4" ht="21">
      <c r="A39" s="1203"/>
      <c r="B39" s="1460" t="s">
        <v>3701</v>
      </c>
      <c r="C39" s="1462"/>
      <c r="D39" s="1462"/>
    </row>
    <row r="40" spans="1:4" ht="21">
      <c r="A40" s="1203"/>
      <c r="B40" s="1460" t="s">
        <v>3702</v>
      </c>
      <c r="C40" s="1462"/>
      <c r="D40" s="1462"/>
    </row>
    <row r="41" spans="1:4" ht="38.4">
      <c r="A41" s="1203"/>
      <c r="B41" s="1204" t="s">
        <v>3703</v>
      </c>
      <c r="C41" s="1462"/>
      <c r="D41" s="1462"/>
    </row>
    <row r="42" spans="1:4" ht="21">
      <c r="A42" s="1203">
        <f>IF(B42="","",A37+1)</f>
        <v>9</v>
      </c>
      <c r="B42" s="1459" t="s">
        <v>3704</v>
      </c>
      <c r="C42" s="1462"/>
      <c r="D42" s="1462"/>
    </row>
    <row r="43" spans="1:4" ht="21">
      <c r="A43" s="1203"/>
      <c r="B43" s="1460" t="s">
        <v>3705</v>
      </c>
      <c r="C43" s="1462"/>
      <c r="D43" s="1462"/>
    </row>
    <row r="44" spans="1:4" ht="21">
      <c r="A44" s="1203"/>
      <c r="B44" s="1460" t="s">
        <v>3706</v>
      </c>
      <c r="C44" s="1462"/>
      <c r="D44" s="1462"/>
    </row>
    <row r="45" spans="1:4" ht="21">
      <c r="A45" s="1203"/>
      <c r="B45" s="1204" t="s">
        <v>3707</v>
      </c>
      <c r="C45" s="1462"/>
      <c r="D45" s="1462"/>
    </row>
    <row r="46" spans="1:4" ht="21">
      <c r="A46" s="1203">
        <f>IF(B46="","",A42+1)</f>
        <v>10</v>
      </c>
      <c r="B46" s="1459" t="s">
        <v>3708</v>
      </c>
      <c r="C46" s="1462"/>
      <c r="D46" s="1462"/>
    </row>
    <row r="47" spans="1:4" ht="21">
      <c r="A47" s="1203"/>
      <c r="B47" s="1204" t="s">
        <v>3709</v>
      </c>
      <c r="C47" s="1462"/>
      <c r="D47" s="1462"/>
    </row>
    <row r="48" spans="1:4" ht="21">
      <c r="A48" s="1234" t="s">
        <v>3710</v>
      </c>
      <c r="B48" s="1467" t="s">
        <v>3426</v>
      </c>
      <c r="C48" s="1462"/>
      <c r="D48" s="1462"/>
    </row>
    <row r="49" spans="1:4" ht="21">
      <c r="A49" s="1203"/>
      <c r="B49" s="1460" t="s">
        <v>3701</v>
      </c>
      <c r="C49" s="1462"/>
      <c r="D49" s="1462"/>
    </row>
    <row r="50" spans="1:4" ht="21">
      <c r="A50" s="1203"/>
      <c r="B50" s="1460" t="s">
        <v>3711</v>
      </c>
      <c r="C50" s="1462"/>
      <c r="D50" s="1462"/>
    </row>
    <row r="51" spans="1:4" ht="21">
      <c r="A51" s="1203"/>
      <c r="B51" s="1460" t="s">
        <v>3712</v>
      </c>
      <c r="C51" s="1462"/>
      <c r="D51" s="1462"/>
    </row>
    <row r="52" spans="1:4" ht="21">
      <c r="A52" s="1203"/>
      <c r="B52" s="1460" t="s">
        <v>3713</v>
      </c>
      <c r="C52" s="1462"/>
      <c r="D52" s="1462"/>
    </row>
    <row r="53" spans="1:4" ht="21">
      <c r="A53" s="1234" t="s">
        <v>3714</v>
      </c>
      <c r="B53" s="1467" t="s">
        <v>3715</v>
      </c>
      <c r="C53" s="1462"/>
      <c r="D53" s="1462"/>
    </row>
    <row r="54" spans="1:4" ht="21">
      <c r="A54" s="1203"/>
      <c r="B54" s="1468" t="s">
        <v>3716</v>
      </c>
      <c r="C54" s="1462"/>
      <c r="D54" s="1462"/>
    </row>
    <row r="55" spans="1:4" ht="21">
      <c r="A55" s="1203"/>
      <c r="B55" s="1468" t="s">
        <v>3717</v>
      </c>
      <c r="C55" s="1462"/>
      <c r="D55" s="1462"/>
    </row>
    <row r="56" spans="1:4" ht="21">
      <c r="A56" s="1203"/>
      <c r="B56" s="1468" t="s">
        <v>3718</v>
      </c>
      <c r="C56" s="1462"/>
      <c r="D56" s="1462"/>
    </row>
    <row r="57" spans="1:4" ht="21">
      <c r="A57" s="1203"/>
      <c r="B57" s="1468" t="s">
        <v>3719</v>
      </c>
      <c r="C57" s="1462"/>
      <c r="D57" s="1462"/>
    </row>
    <row r="58" spans="1:4" ht="42">
      <c r="A58" s="1203"/>
      <c r="B58" s="1452" t="s">
        <v>3720</v>
      </c>
      <c r="C58" s="1462"/>
      <c r="D58" s="1462"/>
    </row>
    <row r="59" spans="1:4" ht="21">
      <c r="A59" s="1234" t="s">
        <v>3721</v>
      </c>
      <c r="B59" s="1467" t="s">
        <v>3722</v>
      </c>
      <c r="C59" s="1462"/>
      <c r="D59" s="1462"/>
    </row>
    <row r="60" spans="1:4" ht="21">
      <c r="A60" s="1203"/>
      <c r="B60" s="1468" t="s">
        <v>3723</v>
      </c>
      <c r="C60" s="1462"/>
      <c r="D60" s="1462"/>
    </row>
    <row r="61" spans="1:4" ht="21">
      <c r="A61" s="1203"/>
      <c r="B61" s="1468" t="s">
        <v>3724</v>
      </c>
      <c r="C61" s="1462"/>
      <c r="D61" s="1462"/>
    </row>
    <row r="62" spans="1:4" ht="21">
      <c r="A62" s="1234" t="s">
        <v>2406</v>
      </c>
      <c r="B62" s="1467" t="s">
        <v>3725</v>
      </c>
      <c r="C62" s="1462"/>
      <c r="D62" s="1462"/>
    </row>
    <row r="63" spans="1:4" ht="21">
      <c r="A63" s="1203"/>
      <c r="B63" s="1452" t="s">
        <v>3726</v>
      </c>
      <c r="C63" s="1462"/>
      <c r="D63" s="1462"/>
    </row>
    <row r="64" spans="1:4" ht="21">
      <c r="A64" s="1203"/>
      <c r="B64" s="1469" t="s">
        <v>3727</v>
      </c>
      <c r="C64" s="1462"/>
      <c r="D64" s="1462"/>
    </row>
    <row r="65" spans="1:4" ht="21">
      <c r="A65" s="1203"/>
      <c r="B65" s="1468"/>
      <c r="C65" s="1462"/>
      <c r="D65" s="1462"/>
    </row>
    <row r="66" spans="1:4" ht="21">
      <c r="A66" s="1203"/>
      <c r="B66" s="1468"/>
      <c r="C66" s="1462"/>
      <c r="D66" s="1462"/>
    </row>
  </sheetData>
  <sheetProtection password="87C9" sheet="1" objects="1" scenarios="1" selectLockedCells="1"/>
  <mergeCells count="1">
    <mergeCell ref="A1:B1"/>
  </mergeCells>
  <pageMargins left="0.25" right="0.25" top="0.75" bottom="0.75" header="0.3" footer="0.3"/>
  <pageSetup paperSize="9" scale="65" fitToHeight="3" orientation="portrait" blackAndWhite="1" verticalDpi="0" r:id="rId1"/>
  <drawing r:id="rId2"/>
</worksheet>
</file>

<file path=xl/worksheets/sheet155.xml><?xml version="1.0" encoding="utf-8"?>
<worksheet xmlns="http://schemas.openxmlformats.org/spreadsheetml/2006/main" xmlns:r="http://schemas.openxmlformats.org/officeDocument/2006/relationships">
  <sheetPr codeName="Sheet155">
    <pageSetUpPr fitToPage="1"/>
  </sheetPr>
  <dimension ref="A1:D61"/>
  <sheetViews>
    <sheetView workbookViewId="0">
      <selection sqref="A1:B1"/>
    </sheetView>
  </sheetViews>
  <sheetFormatPr defaultRowHeight="14.4"/>
  <cols>
    <col min="1" max="1" width="5.33203125" customWidth="1"/>
    <col min="2" max="2" width="137.109375" customWidth="1"/>
  </cols>
  <sheetData>
    <row r="1" spans="1:4" ht="24.6">
      <c r="A1" s="2727" t="s">
        <v>3728</v>
      </c>
      <c r="B1" s="2727"/>
      <c r="C1" s="1462"/>
      <c r="D1" s="1462"/>
    </row>
    <row r="2" spans="1:4" ht="42">
      <c r="A2" s="1203">
        <f>IF(B2="","",1)</f>
        <v>1</v>
      </c>
      <c r="B2" s="1204" t="s">
        <v>3729</v>
      </c>
      <c r="C2" s="1462"/>
      <c r="D2" s="1462"/>
    </row>
    <row r="3" spans="1:4" ht="42">
      <c r="A3" s="1203">
        <f>IF(B3="","",A2+1)</f>
        <v>2</v>
      </c>
      <c r="B3" s="1204" t="s">
        <v>3730</v>
      </c>
      <c r="C3" s="1462"/>
      <c r="D3" s="1462"/>
    </row>
    <row r="4" spans="1:4" ht="21">
      <c r="A4" s="1464" t="s">
        <v>182</v>
      </c>
      <c r="B4" s="1459" t="s">
        <v>3731</v>
      </c>
      <c r="C4" s="1462"/>
      <c r="D4" s="1462"/>
    </row>
    <row r="5" spans="1:4" ht="21">
      <c r="A5" s="1234">
        <f>IF(B5="","",A3+1)</f>
        <v>3</v>
      </c>
      <c r="B5" s="1467" t="s">
        <v>3426</v>
      </c>
      <c r="C5" s="1462"/>
      <c r="D5" s="1462"/>
    </row>
    <row r="6" spans="1:4" ht="21">
      <c r="A6" s="1203"/>
      <c r="B6" s="1460" t="s">
        <v>3732</v>
      </c>
      <c r="C6" s="1462"/>
      <c r="D6" s="1462"/>
    </row>
    <row r="7" spans="1:4" ht="21">
      <c r="A7" s="1203"/>
      <c r="B7" s="1460" t="s">
        <v>3733</v>
      </c>
      <c r="C7" s="1462"/>
      <c r="D7" s="1462"/>
    </row>
    <row r="8" spans="1:4" ht="21">
      <c r="A8" s="1203"/>
      <c r="B8" s="1460" t="s">
        <v>3734</v>
      </c>
      <c r="C8" s="1462"/>
      <c r="D8" s="1462"/>
    </row>
    <row r="9" spans="1:4" ht="21">
      <c r="A9" s="1203"/>
      <c r="B9" s="1460" t="s">
        <v>3713</v>
      </c>
      <c r="C9" s="1462"/>
      <c r="D9" s="1462"/>
    </row>
    <row r="10" spans="1:4" ht="21">
      <c r="A10" s="1203"/>
      <c r="B10" s="1470" t="s">
        <v>3162</v>
      </c>
      <c r="C10" s="1462"/>
      <c r="D10" s="1462"/>
    </row>
    <row r="11" spans="1:4" ht="21">
      <c r="A11" s="1234">
        <f>IF(B11="","",A5+1)</f>
        <v>4</v>
      </c>
      <c r="B11" s="1467" t="s">
        <v>3735</v>
      </c>
      <c r="C11" s="1462"/>
      <c r="D11" s="1462"/>
    </row>
    <row r="12" spans="1:4" ht="21">
      <c r="A12" s="1203"/>
      <c r="B12" s="1460" t="s">
        <v>3736</v>
      </c>
      <c r="C12" s="1462"/>
      <c r="D12" s="1462"/>
    </row>
    <row r="13" spans="1:4" ht="21">
      <c r="A13" s="1203"/>
      <c r="B13" s="1460" t="s">
        <v>3737</v>
      </c>
      <c r="C13" s="1462"/>
      <c r="D13" s="1462"/>
    </row>
    <row r="14" spans="1:4" ht="21">
      <c r="A14" s="1203"/>
      <c r="B14" s="1204" t="s">
        <v>3738</v>
      </c>
      <c r="C14" s="1462"/>
      <c r="D14" s="1462"/>
    </row>
    <row r="15" spans="1:4" ht="42">
      <c r="A15" s="1203"/>
      <c r="B15" s="1204" t="s">
        <v>3739</v>
      </c>
      <c r="C15" s="1462"/>
      <c r="D15" s="1462"/>
    </row>
    <row r="16" spans="1:4" ht="21">
      <c r="A16" s="1203"/>
      <c r="B16" s="1204" t="s">
        <v>3740</v>
      </c>
      <c r="C16" s="1462"/>
      <c r="D16" s="1462"/>
    </row>
    <row r="17" spans="1:4" ht="21">
      <c r="A17" s="1203"/>
      <c r="B17" s="1204" t="s">
        <v>3741</v>
      </c>
      <c r="C17" s="1462"/>
      <c r="D17" s="1462"/>
    </row>
    <row r="18" spans="1:4" ht="21">
      <c r="A18" s="1203"/>
      <c r="B18" s="1204" t="s">
        <v>3742</v>
      </c>
      <c r="C18" s="1462"/>
      <c r="D18" s="1462"/>
    </row>
    <row r="19" spans="1:4" ht="21">
      <c r="A19" s="1234">
        <f>IF(B19="","",A11+1)</f>
        <v>5</v>
      </c>
      <c r="B19" s="1467" t="s">
        <v>3743</v>
      </c>
      <c r="C19" s="1462"/>
      <c r="D19" s="1462"/>
    </row>
    <row r="20" spans="1:4" ht="21">
      <c r="A20" s="1203"/>
      <c r="B20" s="1460" t="s">
        <v>3744</v>
      </c>
      <c r="C20" s="1462"/>
      <c r="D20" s="1462"/>
    </row>
    <row r="21" spans="1:4" ht="21">
      <c r="A21" s="1203"/>
      <c r="B21" s="1460" t="s">
        <v>3745</v>
      </c>
      <c r="C21" s="1462"/>
      <c r="D21" s="1462"/>
    </row>
    <row r="22" spans="1:4" ht="21">
      <c r="A22" s="1234">
        <f>IF(B22="","",A19+1)</f>
        <v>6</v>
      </c>
      <c r="B22" s="1467" t="s">
        <v>3725</v>
      </c>
      <c r="C22" s="1462"/>
      <c r="D22" s="1462"/>
    </row>
    <row r="23" spans="1:4" ht="21">
      <c r="A23" s="1203"/>
      <c r="B23" s="1204" t="s">
        <v>3746</v>
      </c>
      <c r="C23" s="1462"/>
      <c r="D23" s="1462"/>
    </row>
    <row r="24" spans="1:4" ht="21">
      <c r="A24" s="1203"/>
      <c r="B24" s="1238" t="s">
        <v>3747</v>
      </c>
      <c r="C24" s="1462"/>
      <c r="D24" s="1462"/>
    </row>
    <row r="25" spans="1:4" ht="21">
      <c r="A25" s="1464" t="s">
        <v>183</v>
      </c>
      <c r="B25" s="1459" t="s">
        <v>3748</v>
      </c>
      <c r="C25" s="1462"/>
      <c r="D25" s="1462"/>
    </row>
    <row r="26" spans="1:4" ht="21">
      <c r="A26" s="1234">
        <f>IF(B26="","",1)</f>
        <v>1</v>
      </c>
      <c r="B26" s="1467" t="s">
        <v>3426</v>
      </c>
      <c r="C26" s="1462"/>
      <c r="D26" s="1462"/>
    </row>
    <row r="27" spans="1:4" ht="21">
      <c r="A27" s="1234"/>
      <c r="B27" s="1460" t="s">
        <v>3749</v>
      </c>
      <c r="C27" s="1462"/>
      <c r="D27" s="1462"/>
    </row>
    <row r="28" spans="1:4" ht="21">
      <c r="A28" s="1234"/>
      <c r="B28" s="1460" t="s">
        <v>3750</v>
      </c>
      <c r="C28" s="1462"/>
      <c r="D28" s="1462"/>
    </row>
    <row r="29" spans="1:4" ht="21">
      <c r="A29" s="1234"/>
      <c r="B29" s="1460" t="s">
        <v>3751</v>
      </c>
      <c r="C29" s="1462"/>
      <c r="D29" s="1462"/>
    </row>
    <row r="30" spans="1:4" ht="39.75" customHeight="1">
      <c r="A30" s="1234"/>
      <c r="B30" s="1460" t="s">
        <v>3752</v>
      </c>
      <c r="C30" s="1462"/>
      <c r="D30" s="1462"/>
    </row>
    <row r="31" spans="1:4" ht="21">
      <c r="A31" s="1234">
        <f>IF(B31="","",A26+1)</f>
        <v>2</v>
      </c>
      <c r="B31" s="1467" t="s">
        <v>3753</v>
      </c>
      <c r="C31" s="1462"/>
      <c r="D31" s="1462"/>
    </row>
    <row r="32" spans="1:4" ht="21">
      <c r="A32" s="1234"/>
      <c r="B32" s="1460" t="s">
        <v>3754</v>
      </c>
      <c r="C32" s="1462"/>
      <c r="D32" s="1462"/>
    </row>
    <row r="33" spans="1:4" ht="42">
      <c r="A33" s="1234"/>
      <c r="B33" s="1204" t="s">
        <v>3755</v>
      </c>
      <c r="C33" s="1462"/>
      <c r="D33" s="1462"/>
    </row>
    <row r="34" spans="1:4" ht="42">
      <c r="A34" s="1234"/>
      <c r="B34" s="1460" t="s">
        <v>3756</v>
      </c>
      <c r="C34" s="1462"/>
      <c r="D34" s="1462"/>
    </row>
    <row r="35" spans="1:4" ht="21">
      <c r="A35" s="1234"/>
      <c r="B35" s="1204" t="s">
        <v>3757</v>
      </c>
      <c r="C35" s="1462"/>
      <c r="D35" s="1462"/>
    </row>
    <row r="36" spans="1:4" ht="21">
      <c r="A36" s="1234"/>
      <c r="B36" s="1204" t="s">
        <v>3758</v>
      </c>
      <c r="C36" s="1462"/>
      <c r="D36" s="1462"/>
    </row>
    <row r="37" spans="1:4" ht="21">
      <c r="A37" s="1234"/>
      <c r="B37" s="1204" t="s">
        <v>3759</v>
      </c>
      <c r="C37" s="1462"/>
      <c r="D37" s="1462"/>
    </row>
    <row r="38" spans="1:4" ht="46.5" customHeight="1">
      <c r="A38" s="1234"/>
      <c r="B38" s="1204" t="s">
        <v>3760</v>
      </c>
      <c r="C38" s="1462"/>
      <c r="D38" s="1462"/>
    </row>
    <row r="39" spans="1:4" ht="21">
      <c r="A39" s="1234"/>
      <c r="B39" s="1204" t="s">
        <v>3761</v>
      </c>
      <c r="C39" s="1462"/>
      <c r="D39" s="1462"/>
    </row>
    <row r="40" spans="1:4" ht="21">
      <c r="A40" s="1234"/>
      <c r="B40" s="1204" t="s">
        <v>3762</v>
      </c>
      <c r="C40" s="1462"/>
      <c r="D40" s="1462"/>
    </row>
    <row r="41" spans="1:4" ht="21">
      <c r="A41" s="1234"/>
      <c r="B41" s="1204" t="s">
        <v>3763</v>
      </c>
      <c r="C41" s="1462"/>
      <c r="D41" s="1462"/>
    </row>
    <row r="42" spans="1:4" ht="21">
      <c r="A42" s="1234">
        <f>IF(B42="","",A31+1)</f>
        <v>3</v>
      </c>
      <c r="B42" s="1467" t="s">
        <v>3764</v>
      </c>
      <c r="C42" s="1462"/>
      <c r="D42" s="1462"/>
    </row>
    <row r="43" spans="1:4" ht="21">
      <c r="A43" s="1234"/>
      <c r="B43" s="1460" t="s">
        <v>3765</v>
      </c>
      <c r="C43" s="1462"/>
      <c r="D43" s="1462"/>
    </row>
    <row r="44" spans="1:4" ht="21">
      <c r="A44" s="1234"/>
      <c r="B44" s="1204" t="s">
        <v>3766</v>
      </c>
      <c r="C44" s="1462"/>
      <c r="D44" s="1462"/>
    </row>
    <row r="45" spans="1:4" ht="42">
      <c r="A45" s="1234"/>
      <c r="B45" s="1204" t="s">
        <v>3767</v>
      </c>
      <c r="C45" s="1462"/>
      <c r="D45" s="1462"/>
    </row>
    <row r="46" spans="1:4" ht="21">
      <c r="A46" s="1234">
        <f>IF(B46="","",A42+1)</f>
        <v>4</v>
      </c>
      <c r="B46" s="1467" t="s">
        <v>3768</v>
      </c>
      <c r="C46" s="1462"/>
      <c r="D46" s="1462"/>
    </row>
    <row r="47" spans="1:4" ht="21">
      <c r="A47" s="1234"/>
      <c r="B47" s="1460" t="s">
        <v>3769</v>
      </c>
      <c r="C47" s="1462"/>
      <c r="D47" s="1462"/>
    </row>
    <row r="48" spans="1:4" ht="34.799999999999997">
      <c r="A48" s="1234"/>
      <c r="B48" s="1460" t="s">
        <v>3770</v>
      </c>
      <c r="C48" s="1462"/>
      <c r="D48" s="1462"/>
    </row>
    <row r="49" spans="1:4" ht="21">
      <c r="A49" s="1234"/>
      <c r="B49" s="1460" t="s">
        <v>3771</v>
      </c>
      <c r="C49" s="1462"/>
      <c r="D49" s="1462"/>
    </row>
    <row r="50" spans="1:4" ht="21">
      <c r="A50" s="1234"/>
      <c r="B50" s="1471" t="s">
        <v>3772</v>
      </c>
      <c r="C50" s="1462"/>
      <c r="D50" s="1462"/>
    </row>
    <row r="51" spans="1:4" ht="42">
      <c r="A51" s="1234"/>
      <c r="B51" s="1204" t="s">
        <v>3773</v>
      </c>
      <c r="C51" s="1462"/>
      <c r="D51" s="1462"/>
    </row>
    <row r="52" spans="1:4" ht="21">
      <c r="A52" s="1234"/>
      <c r="B52" s="1204" t="s">
        <v>3774</v>
      </c>
      <c r="C52" s="1462"/>
      <c r="D52" s="1462"/>
    </row>
    <row r="53" spans="1:4" ht="63" customHeight="1">
      <c r="A53" s="1234">
        <f>IF(B53="","",A46+1)</f>
        <v>5</v>
      </c>
      <c r="B53" s="1204" t="s">
        <v>3775</v>
      </c>
      <c r="C53" s="1462"/>
      <c r="D53" s="1462"/>
    </row>
    <row r="54" spans="1:4" ht="21">
      <c r="A54" s="1234">
        <f>IF(B54="","",A53+1)</f>
        <v>6</v>
      </c>
      <c r="B54" s="1467" t="s">
        <v>3725</v>
      </c>
      <c r="C54" s="1462"/>
      <c r="D54" s="1462"/>
    </row>
    <row r="55" spans="1:4" ht="21">
      <c r="A55" s="1234"/>
      <c r="B55" s="1204" t="s">
        <v>3776</v>
      </c>
      <c r="C55" s="1462"/>
      <c r="D55" s="1462"/>
    </row>
    <row r="56" spans="1:4" ht="21">
      <c r="A56" s="1234">
        <f>IF(B56="","",A54+1)</f>
        <v>7</v>
      </c>
      <c r="B56" s="1467" t="s">
        <v>3777</v>
      </c>
      <c r="C56" s="1462"/>
      <c r="D56" s="1462"/>
    </row>
    <row r="57" spans="1:4" ht="21">
      <c r="A57" s="1234"/>
      <c r="B57" s="1460" t="s">
        <v>3778</v>
      </c>
      <c r="C57" s="1462"/>
      <c r="D57" s="1462"/>
    </row>
    <row r="58" spans="1:4" ht="21">
      <c r="A58" s="1234"/>
      <c r="B58" s="1460" t="s">
        <v>3745</v>
      </c>
      <c r="C58" s="1462"/>
      <c r="D58" s="1462"/>
    </row>
    <row r="59" spans="1:4" ht="21">
      <c r="A59" s="1234">
        <f>IF(B59="","",A56+1)</f>
        <v>8</v>
      </c>
      <c r="B59" s="1238" t="s">
        <v>3779</v>
      </c>
      <c r="C59" s="1462"/>
      <c r="D59" s="1462"/>
    </row>
    <row r="60" spans="1:4" ht="21">
      <c r="A60" s="1234" t="str">
        <f t="shared" ref="A60:A61" si="0">IF(B60="","",A59+1)</f>
        <v/>
      </c>
      <c r="B60" s="1204"/>
      <c r="C60" s="1462"/>
      <c r="D60" s="1462"/>
    </row>
    <row r="61" spans="1:4" ht="21">
      <c r="A61" s="1234" t="str">
        <f t="shared" si="0"/>
        <v/>
      </c>
      <c r="B61" s="1204"/>
      <c r="C61" s="1462"/>
      <c r="D61" s="1462"/>
    </row>
  </sheetData>
  <sheetProtection password="87C9" sheet="1" objects="1" scenarios="1" selectLockedCells="1"/>
  <mergeCells count="1">
    <mergeCell ref="A1:B1"/>
  </mergeCells>
  <pageMargins left="0.25" right="0.25" top="0.75" bottom="0.75" header="0.3" footer="0.3"/>
  <pageSetup paperSize="9" scale="69" fitToHeight="2" orientation="portrait" blackAndWhite="1" verticalDpi="0" r:id="rId1"/>
  <drawing r:id="rId2"/>
</worksheet>
</file>

<file path=xl/worksheets/sheet156.xml><?xml version="1.0" encoding="utf-8"?>
<worksheet xmlns="http://schemas.openxmlformats.org/spreadsheetml/2006/main" xmlns:r="http://schemas.openxmlformats.org/officeDocument/2006/relationships">
  <sheetPr codeName="Sheet156">
    <pageSetUpPr fitToPage="1"/>
  </sheetPr>
  <dimension ref="A1:D31"/>
  <sheetViews>
    <sheetView showGridLines="0" showRowColHeaders="0" workbookViewId="0">
      <selection sqref="A1:B1"/>
    </sheetView>
  </sheetViews>
  <sheetFormatPr defaultRowHeight="14.4"/>
  <cols>
    <col min="1" max="1" width="5.88671875" customWidth="1"/>
    <col min="2" max="2" width="143.33203125" customWidth="1"/>
  </cols>
  <sheetData>
    <row r="1" spans="1:4" ht="24.6">
      <c r="A1" s="2727" t="s">
        <v>3780</v>
      </c>
      <c r="B1" s="2727"/>
      <c r="C1" s="1462"/>
      <c r="D1" s="1462"/>
    </row>
    <row r="2" spans="1:4" ht="42">
      <c r="A2" s="1203">
        <f>IF(B2="","",1)</f>
        <v>1</v>
      </c>
      <c r="B2" s="1204" t="s">
        <v>3781</v>
      </c>
      <c r="C2" s="1462"/>
      <c r="D2" s="1462"/>
    </row>
    <row r="3" spans="1:4" ht="21">
      <c r="A3" s="1203">
        <f>IF(B3="","",A2+1)</f>
        <v>2</v>
      </c>
      <c r="B3" s="1204" t="s">
        <v>3782</v>
      </c>
      <c r="C3" s="1462"/>
      <c r="D3" s="1462"/>
    </row>
    <row r="4" spans="1:4" ht="42">
      <c r="A4" s="1203">
        <f t="shared" ref="A4:A31" si="0">IF(B4="","",A3+1)</f>
        <v>3</v>
      </c>
      <c r="B4" s="1204" t="s">
        <v>3783</v>
      </c>
    </row>
    <row r="5" spans="1:4" ht="21">
      <c r="A5" s="1203">
        <f t="shared" si="0"/>
        <v>4</v>
      </c>
      <c r="B5" s="1204" t="s">
        <v>3784</v>
      </c>
    </row>
    <row r="6" spans="1:4" ht="21">
      <c r="A6" s="1203" t="str">
        <f t="shared" si="0"/>
        <v/>
      </c>
      <c r="B6" s="1204"/>
    </row>
    <row r="7" spans="1:4" ht="21">
      <c r="A7" s="1203" t="str">
        <f t="shared" si="0"/>
        <v/>
      </c>
      <c r="B7" s="1204"/>
    </row>
    <row r="8" spans="1:4" ht="21">
      <c r="A8" s="1203" t="str">
        <f t="shared" si="0"/>
        <v/>
      </c>
      <c r="B8" s="1204"/>
    </row>
    <row r="9" spans="1:4" ht="21">
      <c r="A9" s="1203" t="str">
        <f t="shared" si="0"/>
        <v/>
      </c>
      <c r="B9" s="1204"/>
    </row>
    <row r="10" spans="1:4" ht="21">
      <c r="A10" s="1203" t="str">
        <f t="shared" si="0"/>
        <v/>
      </c>
      <c r="B10" s="1204"/>
    </row>
    <row r="11" spans="1:4" ht="21">
      <c r="A11" s="1203" t="str">
        <f t="shared" si="0"/>
        <v/>
      </c>
      <c r="B11" s="1204"/>
    </row>
    <row r="12" spans="1:4" ht="21">
      <c r="A12" s="1203" t="str">
        <f t="shared" si="0"/>
        <v/>
      </c>
      <c r="B12" s="1204"/>
    </row>
    <row r="13" spans="1:4" ht="21">
      <c r="A13" s="1203" t="str">
        <f t="shared" si="0"/>
        <v/>
      </c>
      <c r="B13" s="1204"/>
    </row>
    <row r="14" spans="1:4" ht="21">
      <c r="A14" s="1203" t="str">
        <f t="shared" si="0"/>
        <v/>
      </c>
      <c r="B14" s="1204"/>
    </row>
    <row r="15" spans="1:4" ht="21">
      <c r="A15" s="1203" t="str">
        <f t="shared" si="0"/>
        <v/>
      </c>
      <c r="B15" s="1204"/>
    </row>
    <row r="16" spans="1:4" ht="21">
      <c r="A16" s="1203" t="str">
        <f t="shared" si="0"/>
        <v/>
      </c>
      <c r="B16" s="1204"/>
    </row>
    <row r="17" spans="1:2" ht="21">
      <c r="A17" s="1203" t="str">
        <f t="shared" si="0"/>
        <v/>
      </c>
      <c r="B17" s="1204"/>
    </row>
    <row r="18" spans="1:2" ht="21">
      <c r="A18" s="1203" t="str">
        <f t="shared" si="0"/>
        <v/>
      </c>
      <c r="B18" s="1204"/>
    </row>
    <row r="19" spans="1:2" ht="21">
      <c r="A19" s="1203" t="str">
        <f t="shared" si="0"/>
        <v/>
      </c>
      <c r="B19" s="1204"/>
    </row>
    <row r="20" spans="1:2" ht="21">
      <c r="A20" s="1203" t="str">
        <f t="shared" si="0"/>
        <v/>
      </c>
      <c r="B20" s="1204"/>
    </row>
    <row r="21" spans="1:2" ht="21">
      <c r="A21" s="1203" t="str">
        <f t="shared" si="0"/>
        <v/>
      </c>
      <c r="B21" s="1204"/>
    </row>
    <row r="22" spans="1:2" ht="21">
      <c r="A22" s="1203" t="str">
        <f t="shared" si="0"/>
        <v/>
      </c>
      <c r="B22" s="1204"/>
    </row>
    <row r="23" spans="1:2" ht="21">
      <c r="A23" s="1203" t="str">
        <f t="shared" si="0"/>
        <v/>
      </c>
      <c r="B23" s="1204"/>
    </row>
    <row r="24" spans="1:2" ht="21">
      <c r="A24" s="1203" t="str">
        <f t="shared" si="0"/>
        <v/>
      </c>
      <c r="B24" s="1204"/>
    </row>
    <row r="25" spans="1:2" ht="21">
      <c r="A25" s="1203" t="str">
        <f t="shared" si="0"/>
        <v/>
      </c>
      <c r="B25" s="1204"/>
    </row>
    <row r="26" spans="1:2" ht="21">
      <c r="A26" s="1203" t="str">
        <f t="shared" si="0"/>
        <v/>
      </c>
      <c r="B26" s="1204"/>
    </row>
    <row r="27" spans="1:2" ht="21">
      <c r="A27" s="1203" t="str">
        <f t="shared" si="0"/>
        <v/>
      </c>
      <c r="B27" s="1204"/>
    </row>
    <row r="28" spans="1:2" ht="21">
      <c r="A28" s="1203" t="str">
        <f t="shared" si="0"/>
        <v/>
      </c>
      <c r="B28" s="1204"/>
    </row>
    <row r="29" spans="1:2" ht="21">
      <c r="A29" s="1203" t="str">
        <f t="shared" si="0"/>
        <v/>
      </c>
      <c r="B29" s="1204"/>
    </row>
    <row r="30" spans="1:2" ht="21">
      <c r="A30" s="1203" t="str">
        <f t="shared" si="0"/>
        <v/>
      </c>
      <c r="B30" s="1204"/>
    </row>
    <row r="31" spans="1:2" ht="21">
      <c r="A31" s="1203" t="str">
        <f t="shared" si="0"/>
        <v/>
      </c>
      <c r="B31" s="1204"/>
    </row>
  </sheetData>
  <sheetProtection password="87C9" sheet="1" objects="1" scenarios="1" selectLockedCells="1"/>
  <mergeCells count="1">
    <mergeCell ref="A1:B1"/>
  </mergeCells>
  <pageMargins left="0.25" right="0.25" top="0.75" bottom="0.75" header="0.3" footer="0.3"/>
  <pageSetup paperSize="9" scale="66" orientation="portrait" blackAndWhite="1" verticalDpi="0" r:id="rId1"/>
  <drawing r:id="rId2"/>
</worksheet>
</file>

<file path=xl/worksheets/sheet157.xml><?xml version="1.0" encoding="utf-8"?>
<worksheet xmlns="http://schemas.openxmlformats.org/spreadsheetml/2006/main" xmlns:r="http://schemas.openxmlformats.org/officeDocument/2006/relationships">
  <sheetPr codeName="Sheet157">
    <pageSetUpPr fitToPage="1"/>
  </sheetPr>
  <dimension ref="A1:B53"/>
  <sheetViews>
    <sheetView showGridLines="0" showRowColHeaders="0" workbookViewId="0">
      <selection activeCell="B1" sqref="B1"/>
    </sheetView>
  </sheetViews>
  <sheetFormatPr defaultRowHeight="14.4"/>
  <cols>
    <col min="1" max="1" width="5.88671875" customWidth="1"/>
    <col min="2" max="2" width="180" customWidth="1"/>
  </cols>
  <sheetData>
    <row r="1" spans="1:2" ht="33" thickBot="1">
      <c r="A1" s="1472"/>
      <c r="B1" s="1473" t="s">
        <v>3788</v>
      </c>
    </row>
    <row r="2" spans="1:2" ht="21">
      <c r="A2" s="1474" t="s">
        <v>182</v>
      </c>
      <c r="B2" s="1475"/>
    </row>
    <row r="3" spans="1:2">
      <c r="A3" s="1476"/>
      <c r="B3" s="1476"/>
    </row>
    <row r="4" spans="1:2">
      <c r="A4" s="1476"/>
      <c r="B4" s="1476"/>
    </row>
    <row r="5" spans="1:2">
      <c r="A5" s="1476"/>
      <c r="B5" s="1476"/>
    </row>
    <row r="6" spans="1:2">
      <c r="A6" s="1476"/>
      <c r="B6" s="1476"/>
    </row>
    <row r="7" spans="1:2">
      <c r="A7" s="1476"/>
      <c r="B7" s="1476"/>
    </row>
    <row r="8" spans="1:2">
      <c r="A8" s="1476"/>
      <c r="B8" s="1476"/>
    </row>
    <row r="9" spans="1:2">
      <c r="A9" s="1476"/>
      <c r="B9" s="1476"/>
    </row>
    <row r="10" spans="1:2">
      <c r="A10" s="1476"/>
      <c r="B10" s="1476"/>
    </row>
    <row r="11" spans="1:2">
      <c r="A11" s="1476"/>
      <c r="B11" s="1476"/>
    </row>
    <row r="12" spans="1:2">
      <c r="A12" s="1476"/>
      <c r="B12" s="1476"/>
    </row>
    <row r="13" spans="1:2">
      <c r="A13" s="1476"/>
      <c r="B13" s="1476"/>
    </row>
    <row r="14" spans="1:2">
      <c r="A14" s="1476"/>
      <c r="B14" s="1476"/>
    </row>
    <row r="15" spans="1:2">
      <c r="A15" s="1476"/>
      <c r="B15" s="1476"/>
    </row>
    <row r="16" spans="1:2">
      <c r="A16" s="1476"/>
      <c r="B16" s="1476"/>
    </row>
    <row r="17" spans="1:2">
      <c r="A17" s="1476"/>
      <c r="B17" s="1476"/>
    </row>
    <row r="18" spans="1:2">
      <c r="A18" s="1476"/>
      <c r="B18" s="1476"/>
    </row>
    <row r="19" spans="1:2">
      <c r="A19" s="1476"/>
      <c r="B19" s="1476"/>
    </row>
    <row r="20" spans="1:2">
      <c r="A20" s="1476"/>
      <c r="B20" s="1476"/>
    </row>
    <row r="21" spans="1:2">
      <c r="A21" s="1476"/>
      <c r="B21" s="1476"/>
    </row>
    <row r="22" spans="1:2">
      <c r="A22" s="1476"/>
      <c r="B22" s="1476"/>
    </row>
    <row r="23" spans="1:2">
      <c r="A23" s="1476"/>
      <c r="B23" s="1476"/>
    </row>
    <row r="24" spans="1:2">
      <c r="A24" s="1476"/>
      <c r="B24" s="1476"/>
    </row>
    <row r="25" spans="1:2">
      <c r="A25" s="1476"/>
      <c r="B25" s="1476"/>
    </row>
    <row r="26" spans="1:2">
      <c r="A26" s="1476"/>
      <c r="B26" s="1476"/>
    </row>
    <row r="27" spans="1:2">
      <c r="A27" s="1476"/>
      <c r="B27" s="1476"/>
    </row>
    <row r="28" spans="1:2">
      <c r="A28" s="1476"/>
      <c r="B28" s="1476"/>
    </row>
    <row r="29" spans="1:2">
      <c r="A29" s="1476"/>
      <c r="B29" s="1476"/>
    </row>
    <row r="30" spans="1:2" ht="15" thickBot="1">
      <c r="A30" s="1477"/>
      <c r="B30" s="1477"/>
    </row>
    <row r="31" spans="1:2" ht="21.6" thickBot="1">
      <c r="A31" s="1478"/>
      <c r="B31" s="1478"/>
    </row>
    <row r="32" spans="1:2" ht="21.6" thickBot="1">
      <c r="A32" s="1479" t="s">
        <v>183</v>
      </c>
      <c r="B32" s="1480" t="s">
        <v>3789</v>
      </c>
    </row>
    <row r="33" spans="1:2" ht="42.6" thickBot="1">
      <c r="A33" s="1481">
        <v>1</v>
      </c>
      <c r="B33" s="1482" t="s">
        <v>3790</v>
      </c>
    </row>
    <row r="34" spans="1:2" ht="21.6" thickBot="1">
      <c r="A34" s="1481">
        <v>2</v>
      </c>
      <c r="B34" s="1483" t="s">
        <v>3805</v>
      </c>
    </row>
    <row r="35" spans="1:2" ht="42.6" thickBot="1">
      <c r="A35" s="1481">
        <v>3</v>
      </c>
      <c r="B35" s="1482" t="s">
        <v>3806</v>
      </c>
    </row>
    <row r="36" spans="1:2" ht="21" thickBot="1">
      <c r="A36" s="1481">
        <v>4</v>
      </c>
      <c r="B36" s="1480" t="s">
        <v>3791</v>
      </c>
    </row>
    <row r="37" spans="1:2" ht="42.6" thickBot="1">
      <c r="A37" s="1481"/>
      <c r="B37" s="1489" t="s">
        <v>3807</v>
      </c>
    </row>
    <row r="38" spans="1:2" ht="21" thickBot="1">
      <c r="A38" s="1481">
        <v>5</v>
      </c>
      <c r="B38" s="1480" t="s">
        <v>3792</v>
      </c>
    </row>
    <row r="39" spans="1:2" ht="18" thickBot="1">
      <c r="A39" s="1481"/>
      <c r="B39" s="1484" t="s">
        <v>3793</v>
      </c>
    </row>
    <row r="40" spans="1:2" ht="18" thickBot="1">
      <c r="A40" s="1481"/>
      <c r="B40" s="1484" t="s">
        <v>3808</v>
      </c>
    </row>
    <row r="41" spans="1:2" ht="39" thickBot="1">
      <c r="A41" s="1481"/>
      <c r="B41" s="1482" t="s">
        <v>3794</v>
      </c>
    </row>
    <row r="42" spans="1:2" ht="21" thickBot="1">
      <c r="A42" s="1481">
        <v>6</v>
      </c>
      <c r="B42" s="1480" t="s">
        <v>3795</v>
      </c>
    </row>
    <row r="43" spans="1:2" ht="63.6" thickBot="1">
      <c r="A43" s="1481"/>
      <c r="B43" s="1482" t="s">
        <v>3809</v>
      </c>
    </row>
    <row r="44" spans="1:2" ht="21" thickBot="1">
      <c r="A44" s="1481">
        <v>7</v>
      </c>
      <c r="B44" s="1480" t="s">
        <v>3796</v>
      </c>
    </row>
    <row r="45" spans="1:2" ht="18" thickBot="1">
      <c r="A45" s="1481"/>
      <c r="B45" s="1484" t="s">
        <v>3797</v>
      </c>
    </row>
    <row r="46" spans="1:2" ht="42.6" thickBot="1">
      <c r="A46" s="1481"/>
      <c r="B46" s="1482" t="s">
        <v>3798</v>
      </c>
    </row>
    <row r="47" spans="1:2" ht="21.6" thickBot="1">
      <c r="A47" s="1481">
        <v>8</v>
      </c>
      <c r="B47" s="1483" t="s">
        <v>3799</v>
      </c>
    </row>
    <row r="48" spans="1:2" ht="21" thickBot="1">
      <c r="A48" s="1481">
        <v>9</v>
      </c>
      <c r="B48" s="1480" t="s">
        <v>3800</v>
      </c>
    </row>
    <row r="49" spans="1:2" ht="21.6" thickBot="1">
      <c r="A49" s="1481"/>
      <c r="B49" s="1483" t="s">
        <v>3801</v>
      </c>
    </row>
    <row r="50" spans="1:2" ht="21" thickBot="1">
      <c r="A50" s="1481">
        <v>10</v>
      </c>
      <c r="B50" s="1480" t="s">
        <v>3802</v>
      </c>
    </row>
    <row r="51" spans="1:2" ht="42.6" thickBot="1">
      <c r="A51" s="1481"/>
      <c r="B51" s="1482" t="s">
        <v>3810</v>
      </c>
    </row>
    <row r="52" spans="1:2" ht="21" thickBot="1">
      <c r="A52" s="1481"/>
      <c r="B52" s="1485" t="s">
        <v>3803</v>
      </c>
    </row>
    <row r="53" spans="1:2" ht="35.4" thickBot="1">
      <c r="A53" s="1481"/>
      <c r="B53" s="1486" t="s">
        <v>3804</v>
      </c>
    </row>
  </sheetData>
  <sheetProtection password="87C9" sheet="1" objects="1" scenarios="1" selectLockedCells="1"/>
  <pageMargins left="0.25" right="0.25" top="0.48" bottom="0.26" header="0.3" footer="0.19"/>
  <pageSetup paperSize="9" scale="76" fitToHeight="2" orientation="landscape" verticalDpi="0" r:id="rId1"/>
  <drawing r:id="rId2"/>
</worksheet>
</file>

<file path=xl/worksheets/sheet158.xml><?xml version="1.0" encoding="utf-8"?>
<worksheet xmlns="http://schemas.openxmlformats.org/spreadsheetml/2006/main" xmlns:r="http://schemas.openxmlformats.org/officeDocument/2006/relationships">
  <sheetPr codeName="Sheet158"/>
  <dimension ref="A1:C13"/>
  <sheetViews>
    <sheetView showGridLines="0" showRowColHeaders="0" workbookViewId="0">
      <selection activeCell="B6" sqref="B6"/>
    </sheetView>
  </sheetViews>
  <sheetFormatPr defaultRowHeight="14.4"/>
  <cols>
    <col min="2" max="2" width="114.109375" customWidth="1"/>
    <col min="3" max="3" width="35.109375" customWidth="1"/>
  </cols>
  <sheetData>
    <row r="1" spans="1:3" ht="46.8" thickBot="1">
      <c r="A1" s="1847" t="s">
        <v>3811</v>
      </c>
      <c r="B1" s="1847"/>
      <c r="C1" s="1847"/>
    </row>
    <row r="2" spans="1:3" ht="28.8" thickBot="1">
      <c r="A2" s="1848" t="s">
        <v>878</v>
      </c>
      <c r="B2" s="1848"/>
      <c r="C2" s="1848"/>
    </row>
    <row r="3" spans="1:3" ht="23.4" thickBot="1">
      <c r="A3" s="1155" t="s">
        <v>335</v>
      </c>
      <c r="B3" s="1155" t="s">
        <v>879</v>
      </c>
      <c r="C3" s="1155" t="s">
        <v>1527</v>
      </c>
    </row>
    <row r="4" spans="1:3" ht="31.8" thickBot="1">
      <c r="A4" s="1156">
        <f>IF(B4="","",1)</f>
        <v>1</v>
      </c>
      <c r="B4" s="1158" t="s">
        <v>3812</v>
      </c>
      <c r="C4" s="1158"/>
    </row>
    <row r="5" spans="1:3" ht="31.8" thickBot="1">
      <c r="A5" s="1156">
        <f>IF(B5="","",A4+1)</f>
        <v>2</v>
      </c>
      <c r="B5" s="1158" t="s">
        <v>3813</v>
      </c>
      <c r="C5" s="1158"/>
    </row>
    <row r="6" spans="1:3" ht="31.8" thickBot="1">
      <c r="A6" s="1156">
        <f t="shared" ref="A6:A13" si="0">IF(B6="","",A5+1)</f>
        <v>3</v>
      </c>
      <c r="B6" s="1158" t="s">
        <v>3814</v>
      </c>
      <c r="C6" s="1158"/>
    </row>
    <row r="7" spans="1:3" ht="31.8" thickBot="1">
      <c r="A7" s="1156">
        <f t="shared" si="0"/>
        <v>4</v>
      </c>
      <c r="B7" s="1158" t="s">
        <v>3819</v>
      </c>
      <c r="C7" s="1158"/>
    </row>
    <row r="8" spans="1:3" ht="31.8" thickBot="1">
      <c r="A8" s="1156">
        <f t="shared" si="0"/>
        <v>5</v>
      </c>
      <c r="B8" s="1158" t="s">
        <v>3815</v>
      </c>
      <c r="C8" s="1158"/>
    </row>
    <row r="9" spans="1:3" ht="31.8" thickBot="1">
      <c r="A9" s="1156" t="str">
        <f t="shared" si="0"/>
        <v/>
      </c>
      <c r="B9" s="1158"/>
      <c r="C9" s="1158"/>
    </row>
    <row r="10" spans="1:3" ht="31.8" thickBot="1">
      <c r="A10" s="1156" t="str">
        <f t="shared" si="0"/>
        <v/>
      </c>
      <c r="B10" s="1158"/>
      <c r="C10" s="1158"/>
    </row>
    <row r="11" spans="1:3" ht="31.8" thickBot="1">
      <c r="A11" s="1156" t="str">
        <f t="shared" si="0"/>
        <v/>
      </c>
      <c r="B11" s="1158"/>
      <c r="C11" s="1158"/>
    </row>
    <row r="12" spans="1:3" ht="31.8" thickBot="1">
      <c r="A12" s="1156" t="str">
        <f t="shared" si="0"/>
        <v/>
      </c>
      <c r="B12" s="1158"/>
      <c r="C12" s="1158"/>
    </row>
    <row r="13" spans="1:3" ht="31.8" thickBot="1">
      <c r="A13" s="1156" t="str">
        <f t="shared" si="0"/>
        <v/>
      </c>
      <c r="B13" s="1158"/>
      <c r="C13" s="1158"/>
    </row>
  </sheetData>
  <sheetProtection password="87C9" sheet="1" objects="1" scenarios="1" selectLockedCells="1"/>
  <mergeCells count="2">
    <mergeCell ref="A1:C1"/>
    <mergeCell ref="A2:C2"/>
  </mergeCells>
  <pageMargins left="0.7" right="0.7" top="0.75" bottom="0.75" header="0.3" footer="0.3"/>
  <drawing r:id="rId1"/>
</worksheet>
</file>

<file path=xl/worksheets/sheet159.xml><?xml version="1.0" encoding="utf-8"?>
<worksheet xmlns="http://schemas.openxmlformats.org/spreadsheetml/2006/main" xmlns:r="http://schemas.openxmlformats.org/officeDocument/2006/relationships">
  <sheetPr codeName="Sheet159">
    <pageSetUpPr fitToPage="1"/>
  </sheetPr>
  <dimension ref="A1:D25"/>
  <sheetViews>
    <sheetView showGridLines="0" showRowColHeaders="0" workbookViewId="0">
      <selection activeCell="B2" sqref="B2"/>
    </sheetView>
  </sheetViews>
  <sheetFormatPr defaultRowHeight="14.4"/>
  <cols>
    <col min="1" max="1" width="5.88671875" customWidth="1"/>
    <col min="2" max="2" width="152.5546875" customWidth="1"/>
  </cols>
  <sheetData>
    <row r="1" spans="1:4" ht="25.8">
      <c r="A1" s="2688" t="s">
        <v>3820</v>
      </c>
      <c r="B1" s="2688"/>
      <c r="C1" s="1488"/>
      <c r="D1" s="1488"/>
    </row>
    <row r="2" spans="1:4" ht="42">
      <c r="A2" s="1203">
        <f>IF(B2="","",1)</f>
        <v>1</v>
      </c>
      <c r="B2" s="1204" t="s">
        <v>3821</v>
      </c>
      <c r="C2" s="1488"/>
      <c r="D2" s="1488"/>
    </row>
    <row r="3" spans="1:4" ht="21">
      <c r="A3" s="1203">
        <f>IF(B3="","",A2+1)</f>
        <v>2</v>
      </c>
      <c r="B3" s="1459" t="s">
        <v>3822</v>
      </c>
      <c r="C3" s="1488"/>
      <c r="D3" s="1488"/>
    </row>
    <row r="4" spans="1:4" ht="42">
      <c r="A4" s="1203" t="s">
        <v>3710</v>
      </c>
      <c r="B4" s="1204" t="s">
        <v>3823</v>
      </c>
      <c r="C4" s="1488"/>
      <c r="D4" s="1488"/>
    </row>
    <row r="5" spans="1:4" ht="42">
      <c r="A5" s="1203" t="s">
        <v>3714</v>
      </c>
      <c r="B5" s="1204" t="s">
        <v>3824</v>
      </c>
      <c r="C5" s="1488"/>
      <c r="D5" s="1488"/>
    </row>
    <row r="6" spans="1:4" ht="42">
      <c r="A6" s="1203" t="s">
        <v>3721</v>
      </c>
      <c r="B6" s="1204" t="s">
        <v>3825</v>
      </c>
      <c r="C6" s="1488"/>
      <c r="D6" s="1488"/>
    </row>
    <row r="7" spans="1:4" ht="21">
      <c r="A7" s="1203">
        <f>IF(B7="","",A3+1)</f>
        <v>3</v>
      </c>
      <c r="B7" s="1459" t="s">
        <v>3826</v>
      </c>
      <c r="C7" s="1488"/>
      <c r="D7" s="1488"/>
    </row>
    <row r="8" spans="1:4" ht="21">
      <c r="A8" s="1203">
        <f t="shared" ref="A8:A25" si="0">IF(B8="","",A7+1)</f>
        <v>4</v>
      </c>
      <c r="B8" s="1459" t="s">
        <v>3827</v>
      </c>
      <c r="C8" s="1488"/>
      <c r="D8" s="1488"/>
    </row>
    <row r="9" spans="1:4" ht="42">
      <c r="A9" s="1203" t="s">
        <v>3710</v>
      </c>
      <c r="B9" s="1204" t="s">
        <v>3828</v>
      </c>
      <c r="C9" s="1488"/>
      <c r="D9" s="1488"/>
    </row>
    <row r="10" spans="1:4" ht="63">
      <c r="A10" s="1203" t="s">
        <v>3714</v>
      </c>
      <c r="B10" s="1204" t="s">
        <v>3829</v>
      </c>
      <c r="C10" s="1488"/>
      <c r="D10" s="1488"/>
    </row>
    <row r="11" spans="1:4" ht="63">
      <c r="A11" s="1203" t="s">
        <v>3721</v>
      </c>
      <c r="B11" s="1204" t="s">
        <v>3830</v>
      </c>
      <c r="C11" s="1488"/>
      <c r="D11" s="1488"/>
    </row>
    <row r="12" spans="1:4" ht="21">
      <c r="A12" s="1203" t="str">
        <f t="shared" si="0"/>
        <v/>
      </c>
      <c r="B12" s="1204"/>
      <c r="C12" s="1488"/>
      <c r="D12" s="1488"/>
    </row>
    <row r="13" spans="1:4" ht="28.8">
      <c r="A13" s="1490" t="s">
        <v>3831</v>
      </c>
      <c r="B13" s="1491" t="s">
        <v>3832</v>
      </c>
      <c r="C13" s="1488"/>
      <c r="D13" s="1488"/>
    </row>
    <row r="14" spans="1:4" ht="21">
      <c r="A14" s="1203" t="str">
        <f t="shared" si="0"/>
        <v/>
      </c>
      <c r="B14" s="1204"/>
      <c r="C14" s="1488"/>
      <c r="D14" s="1488"/>
    </row>
    <row r="15" spans="1:4" ht="21">
      <c r="A15" s="1203" t="str">
        <f t="shared" si="0"/>
        <v/>
      </c>
      <c r="B15" s="1204"/>
      <c r="C15" s="1488"/>
      <c r="D15" s="1488"/>
    </row>
    <row r="16" spans="1:4" ht="21">
      <c r="A16" s="1203" t="str">
        <f t="shared" si="0"/>
        <v/>
      </c>
      <c r="B16" s="1204"/>
      <c r="C16" s="1488"/>
      <c r="D16" s="1488"/>
    </row>
    <row r="17" spans="1:4" ht="21">
      <c r="A17" s="1203" t="str">
        <f t="shared" si="0"/>
        <v/>
      </c>
      <c r="B17" s="1204"/>
      <c r="C17" s="1488"/>
      <c r="D17" s="1488"/>
    </row>
    <row r="18" spans="1:4" ht="21">
      <c r="A18" s="1203" t="str">
        <f t="shared" si="0"/>
        <v/>
      </c>
      <c r="B18" s="1204"/>
      <c r="C18" s="1488"/>
      <c r="D18" s="1488"/>
    </row>
    <row r="19" spans="1:4" ht="21">
      <c r="A19" s="1203" t="str">
        <f t="shared" si="0"/>
        <v/>
      </c>
      <c r="B19" s="1204"/>
      <c r="C19" s="1488"/>
      <c r="D19" s="1488"/>
    </row>
    <row r="20" spans="1:4" ht="21">
      <c r="A20" s="1203" t="str">
        <f t="shared" si="0"/>
        <v/>
      </c>
      <c r="B20" s="1204"/>
      <c r="C20" s="1488"/>
      <c r="D20" s="1488"/>
    </row>
    <row r="21" spans="1:4" ht="21">
      <c r="A21" s="1203" t="str">
        <f t="shared" si="0"/>
        <v/>
      </c>
      <c r="B21" s="1204"/>
      <c r="C21" s="1488"/>
      <c r="D21" s="1488"/>
    </row>
    <row r="22" spans="1:4" ht="21">
      <c r="A22" s="1203" t="str">
        <f t="shared" si="0"/>
        <v/>
      </c>
      <c r="B22" s="1204"/>
      <c r="C22" s="1488"/>
      <c r="D22" s="1488"/>
    </row>
    <row r="23" spans="1:4" ht="21">
      <c r="A23" s="1203" t="str">
        <f t="shared" si="0"/>
        <v/>
      </c>
      <c r="B23" s="1204"/>
      <c r="C23" s="1488"/>
      <c r="D23" s="1488"/>
    </row>
    <row r="24" spans="1:4" ht="21">
      <c r="A24" s="1203" t="str">
        <f t="shared" si="0"/>
        <v/>
      </c>
      <c r="B24" s="1204"/>
      <c r="C24" s="1488"/>
      <c r="D24" s="1488"/>
    </row>
    <row r="25" spans="1:4" ht="21">
      <c r="A25" s="1203" t="str">
        <f t="shared" si="0"/>
        <v/>
      </c>
      <c r="B25" s="1204"/>
      <c r="C25" s="1488"/>
      <c r="D25" s="1488"/>
    </row>
  </sheetData>
  <sheetProtection password="87C9" sheet="1" objects="1" scenarios="1" selectLockedCells="1"/>
  <mergeCells count="1">
    <mergeCell ref="A1:B1"/>
  </mergeCells>
  <pageMargins left="0.25" right="0.25" top="0.75" bottom="0.75" header="0.3" footer="0.3"/>
  <pageSetup paperSize="9" scale="62" orientation="portrait" blackAndWhite="1" verticalDpi="0" r:id="rId1"/>
  <drawing r:id="rId2"/>
</worksheet>
</file>

<file path=xl/worksheets/sheet160.xml><?xml version="1.0" encoding="utf-8"?>
<worksheet xmlns="http://schemas.openxmlformats.org/spreadsheetml/2006/main" xmlns:r="http://schemas.openxmlformats.org/officeDocument/2006/relationships">
  <sheetPr codeName="Sheet160">
    <pageSetUpPr fitToPage="1"/>
  </sheetPr>
  <dimension ref="A1:D21"/>
  <sheetViews>
    <sheetView showGridLines="0" showRowColHeaders="0" workbookViewId="0">
      <selection sqref="A1:B1"/>
    </sheetView>
  </sheetViews>
  <sheetFormatPr defaultRowHeight="14.4"/>
  <cols>
    <col min="1" max="1" width="5.5546875" customWidth="1"/>
    <col min="2" max="2" width="157" customWidth="1"/>
  </cols>
  <sheetData>
    <row r="1" spans="1:4" ht="25.8">
      <c r="A1" s="2688" t="s">
        <v>3833</v>
      </c>
      <c r="B1" s="2688"/>
      <c r="C1" s="1488"/>
      <c r="D1" s="1488"/>
    </row>
    <row r="2" spans="1:4" ht="42">
      <c r="A2" s="1203">
        <f>IF(B2="","",1)</f>
        <v>1</v>
      </c>
      <c r="B2" s="1204" t="s">
        <v>3834</v>
      </c>
      <c r="C2" s="1488"/>
      <c r="D2" s="1488"/>
    </row>
    <row r="3" spans="1:4" ht="42">
      <c r="A3" s="1203">
        <f>IF(B3="","",A2+1)</f>
        <v>2</v>
      </c>
      <c r="B3" s="1204" t="s">
        <v>3835</v>
      </c>
      <c r="C3" s="1488"/>
      <c r="D3" s="1488"/>
    </row>
    <row r="4" spans="1:4" ht="21">
      <c r="A4" s="1203">
        <f>IF(B4="","",A3+1)</f>
        <v>3</v>
      </c>
      <c r="B4" s="1492" t="s">
        <v>3836</v>
      </c>
      <c r="C4" s="1488"/>
      <c r="D4" s="1488"/>
    </row>
    <row r="5" spans="1:4" ht="42">
      <c r="A5" s="1203"/>
      <c r="B5" s="1204" t="s">
        <v>3837</v>
      </c>
      <c r="C5" s="1488"/>
      <c r="D5" s="1488"/>
    </row>
    <row r="6" spans="1:4" ht="21">
      <c r="A6" s="1203">
        <v>4</v>
      </c>
      <c r="B6" s="1204" t="s">
        <v>3838</v>
      </c>
      <c r="C6" s="1488"/>
      <c r="D6" s="1488"/>
    </row>
    <row r="7" spans="1:4" ht="21">
      <c r="A7" s="1203">
        <f t="shared" ref="A7:A21" si="0">IF(B7="","",A6+1)</f>
        <v>5</v>
      </c>
      <c r="B7" s="1204" t="s">
        <v>3839</v>
      </c>
      <c r="C7" s="1488"/>
      <c r="D7" s="1488"/>
    </row>
    <row r="8" spans="1:4" ht="21">
      <c r="A8" s="1203">
        <f t="shared" si="0"/>
        <v>6</v>
      </c>
      <c r="B8" s="1204" t="s">
        <v>3840</v>
      </c>
      <c r="C8" s="1488"/>
      <c r="D8" s="1488"/>
    </row>
    <row r="9" spans="1:4" ht="21">
      <c r="A9" s="1203">
        <f t="shared" si="0"/>
        <v>7</v>
      </c>
      <c r="B9" s="1204" t="s">
        <v>3841</v>
      </c>
      <c r="C9" s="1488"/>
      <c r="D9" s="1488"/>
    </row>
    <row r="10" spans="1:4" ht="21">
      <c r="A10" s="1203">
        <f t="shared" si="0"/>
        <v>8</v>
      </c>
      <c r="B10" s="1204" t="s">
        <v>3842</v>
      </c>
      <c r="C10" s="1488"/>
      <c r="D10" s="1488"/>
    </row>
    <row r="11" spans="1:4" ht="21">
      <c r="A11" s="1203">
        <f t="shared" si="0"/>
        <v>9</v>
      </c>
      <c r="B11" s="1204" t="s">
        <v>3843</v>
      </c>
      <c r="C11" s="1488"/>
      <c r="D11" s="1488"/>
    </row>
    <row r="12" spans="1:4" ht="42">
      <c r="A12" s="1203">
        <f t="shared" si="0"/>
        <v>10</v>
      </c>
      <c r="B12" s="1204" t="s">
        <v>3844</v>
      </c>
      <c r="C12" s="1488"/>
      <c r="D12" s="1488"/>
    </row>
    <row r="13" spans="1:4" ht="21">
      <c r="A13" s="1203" t="str">
        <f t="shared" si="0"/>
        <v/>
      </c>
      <c r="B13" s="1204"/>
      <c r="C13" s="1488"/>
      <c r="D13" s="1488"/>
    </row>
    <row r="14" spans="1:4" ht="21">
      <c r="A14" s="1203" t="str">
        <f t="shared" si="0"/>
        <v/>
      </c>
      <c r="B14" s="1204"/>
      <c r="C14" s="1488"/>
      <c r="D14" s="1488"/>
    </row>
    <row r="15" spans="1:4" ht="21">
      <c r="A15" s="1203"/>
      <c r="B15" s="1205" t="s">
        <v>3845</v>
      </c>
      <c r="C15" s="1488"/>
      <c r="D15" s="1488"/>
    </row>
    <row r="16" spans="1:4" ht="21">
      <c r="A16" s="1203" t="str">
        <f t="shared" si="0"/>
        <v/>
      </c>
      <c r="B16" s="1204"/>
      <c r="C16" s="1488"/>
      <c r="D16" s="1488"/>
    </row>
    <row r="17" spans="1:4" ht="21">
      <c r="A17" s="1203" t="str">
        <f t="shared" si="0"/>
        <v/>
      </c>
      <c r="B17" s="1204"/>
      <c r="C17" s="1488"/>
      <c r="D17" s="1488"/>
    </row>
    <row r="18" spans="1:4" ht="21">
      <c r="A18" s="1203" t="str">
        <f t="shared" si="0"/>
        <v/>
      </c>
      <c r="B18" s="1204"/>
      <c r="C18" s="1488"/>
      <c r="D18" s="1488"/>
    </row>
    <row r="19" spans="1:4" ht="21">
      <c r="A19" s="1203" t="str">
        <f t="shared" si="0"/>
        <v/>
      </c>
      <c r="B19" s="1204"/>
      <c r="C19" s="1488"/>
      <c r="D19" s="1488"/>
    </row>
    <row r="20" spans="1:4" ht="21">
      <c r="A20" s="1203" t="str">
        <f t="shared" si="0"/>
        <v/>
      </c>
      <c r="B20" s="1204"/>
      <c r="C20" s="1488"/>
      <c r="D20" s="1488"/>
    </row>
    <row r="21" spans="1:4" ht="21">
      <c r="A21" s="1203" t="str">
        <f t="shared" si="0"/>
        <v/>
      </c>
      <c r="B21" s="1204"/>
      <c r="C21" s="1488"/>
      <c r="D21" s="1488"/>
    </row>
  </sheetData>
  <sheetProtection password="87C9" sheet="1" objects="1" scenarios="1" selectLockedCells="1"/>
  <mergeCells count="1">
    <mergeCell ref="A1:B1"/>
  </mergeCells>
  <pageMargins left="0.25" right="0.25" top="0.75" bottom="0.75" header="0.3" footer="0.3"/>
  <pageSetup paperSize="9" scale="60" orientation="portrait" blackAndWhite="1" verticalDpi="0" r:id="rId1"/>
  <drawing r:id="rId2"/>
</worksheet>
</file>

<file path=xl/worksheets/sheet161.xml><?xml version="1.0" encoding="utf-8"?>
<worksheet xmlns="http://schemas.openxmlformats.org/spreadsheetml/2006/main" xmlns:r="http://schemas.openxmlformats.org/officeDocument/2006/relationships">
  <sheetPr codeName="Sheet161">
    <pageSetUpPr fitToPage="1"/>
  </sheetPr>
  <dimension ref="A1:D25"/>
  <sheetViews>
    <sheetView showGridLines="0" showRowColHeaders="0" workbookViewId="0">
      <selection sqref="A1:B1"/>
    </sheetView>
  </sheetViews>
  <sheetFormatPr defaultRowHeight="14.4"/>
  <cols>
    <col min="2" max="2" width="137.88671875" customWidth="1"/>
  </cols>
  <sheetData>
    <row r="1" spans="1:4" ht="25.8">
      <c r="A1" s="2688" t="s">
        <v>3846</v>
      </c>
      <c r="B1" s="2688"/>
      <c r="C1" s="1488"/>
      <c r="D1" s="1488"/>
    </row>
    <row r="2" spans="1:4" ht="27.6">
      <c r="A2" s="1203">
        <f>IF(B2="","",1)</f>
        <v>1</v>
      </c>
      <c r="B2" s="1493" t="s">
        <v>3847</v>
      </c>
      <c r="C2" s="1488"/>
      <c r="D2" s="1488"/>
    </row>
    <row r="3" spans="1:4" ht="21">
      <c r="A3" s="1203">
        <f>IF(B3="","",A2+1)</f>
        <v>2</v>
      </c>
      <c r="B3" s="1493" t="s">
        <v>3848</v>
      </c>
      <c r="C3" s="1488"/>
      <c r="D3" s="1488"/>
    </row>
    <row r="4" spans="1:4" ht="21">
      <c r="A4" s="1203">
        <f t="shared" ref="A4:A25" si="0">IF(B4="","",A3+1)</f>
        <v>3</v>
      </c>
      <c r="B4" s="1228" t="s">
        <v>3849</v>
      </c>
      <c r="C4" s="2728" t="s">
        <v>3850</v>
      </c>
      <c r="D4" s="1488"/>
    </row>
    <row r="5" spans="1:4" ht="15.6">
      <c r="A5" s="1494" t="s">
        <v>3710</v>
      </c>
      <c r="B5" s="1495" t="s">
        <v>3851</v>
      </c>
      <c r="C5" s="2728"/>
      <c r="D5" s="1488"/>
    </row>
    <row r="6" spans="1:4" ht="26.4">
      <c r="A6" s="1494" t="s">
        <v>3714</v>
      </c>
      <c r="B6" s="1495" t="s">
        <v>3852</v>
      </c>
      <c r="C6" s="2728"/>
      <c r="D6" s="1488"/>
    </row>
    <row r="7" spans="1:4" ht="39.6">
      <c r="A7" s="1494" t="s">
        <v>3721</v>
      </c>
      <c r="B7" s="1495" t="s">
        <v>3853</v>
      </c>
      <c r="C7" s="2728"/>
      <c r="D7" s="1488"/>
    </row>
    <row r="8" spans="1:4" ht="26.4">
      <c r="A8" s="1494" t="s">
        <v>2406</v>
      </c>
      <c r="B8" s="1495" t="s">
        <v>3854</v>
      </c>
      <c r="C8" s="2728"/>
      <c r="D8" s="1488"/>
    </row>
    <row r="9" spans="1:4" ht="15.6">
      <c r="A9" s="1496"/>
      <c r="B9" s="1497" t="s">
        <v>3855</v>
      </c>
      <c r="C9" s="2728"/>
      <c r="D9" s="1488"/>
    </row>
    <row r="10" spans="1:4" ht="21">
      <c r="A10" s="1203">
        <f>IF(B10="","",A4+1)</f>
        <v>4</v>
      </c>
      <c r="B10" s="1228" t="s">
        <v>3856</v>
      </c>
      <c r="C10" s="2728"/>
      <c r="D10" s="1488"/>
    </row>
    <row r="11" spans="1:4" ht="26.4">
      <c r="A11" s="1494" t="s">
        <v>3710</v>
      </c>
      <c r="B11" s="1495" t="s">
        <v>3857</v>
      </c>
      <c r="C11" s="2728"/>
      <c r="D11" s="1488"/>
    </row>
    <row r="12" spans="1:4" ht="27.6">
      <c r="A12" s="1494" t="s">
        <v>3714</v>
      </c>
      <c r="B12" s="1498" t="s">
        <v>3858</v>
      </c>
      <c r="C12" s="1488"/>
      <c r="D12" s="1488"/>
    </row>
    <row r="13" spans="1:4" ht="21">
      <c r="A13" s="1203">
        <f>IF(B13="","",A10+1)</f>
        <v>5</v>
      </c>
      <c r="B13" s="1493" t="s">
        <v>3859</v>
      </c>
      <c r="C13" s="1488"/>
      <c r="D13" s="1488"/>
    </row>
    <row r="14" spans="1:4" ht="21">
      <c r="A14" s="1203">
        <f t="shared" si="0"/>
        <v>6</v>
      </c>
      <c r="B14" s="1493" t="s">
        <v>3860</v>
      </c>
      <c r="C14" s="1488"/>
      <c r="D14" s="1488"/>
    </row>
    <row r="15" spans="1:4" ht="21">
      <c r="A15" s="1203">
        <f t="shared" si="0"/>
        <v>7</v>
      </c>
      <c r="B15" s="1493" t="s">
        <v>3861</v>
      </c>
      <c r="C15" s="1488"/>
      <c r="D15" s="1488"/>
    </row>
    <row r="16" spans="1:4" ht="21">
      <c r="A16" s="1203">
        <f t="shared" si="0"/>
        <v>8</v>
      </c>
      <c r="B16" s="1499" t="s">
        <v>3862</v>
      </c>
      <c r="C16" s="1488"/>
      <c r="D16" s="1488"/>
    </row>
    <row r="17" spans="1:4" ht="21">
      <c r="A17" s="1203"/>
      <c r="B17" s="1500" t="s">
        <v>3863</v>
      </c>
      <c r="C17" s="1488"/>
      <c r="D17" s="1488"/>
    </row>
    <row r="18" spans="1:4" ht="21">
      <c r="A18" s="1203"/>
      <c r="B18" s="1500" t="s">
        <v>3864</v>
      </c>
      <c r="C18" s="1488"/>
      <c r="D18" s="1488"/>
    </row>
    <row r="19" spans="1:4" ht="21">
      <c r="A19" s="1203" t="str">
        <f t="shared" si="0"/>
        <v/>
      </c>
      <c r="B19" s="1204"/>
      <c r="C19" s="1488"/>
      <c r="D19" s="1488"/>
    </row>
    <row r="20" spans="1:4" ht="21">
      <c r="A20" s="1203" t="str">
        <f t="shared" si="0"/>
        <v/>
      </c>
      <c r="B20" s="1204"/>
      <c r="C20" s="1488"/>
      <c r="D20" s="1488"/>
    </row>
    <row r="21" spans="1:4" ht="21">
      <c r="A21" s="1203" t="str">
        <f t="shared" si="0"/>
        <v/>
      </c>
      <c r="B21" s="1204"/>
      <c r="C21" s="1488"/>
      <c r="D21" s="1488"/>
    </row>
    <row r="22" spans="1:4" ht="21">
      <c r="A22" s="1203" t="str">
        <f t="shared" si="0"/>
        <v/>
      </c>
      <c r="B22" s="1204"/>
      <c r="C22" s="1488"/>
      <c r="D22" s="1488"/>
    </row>
    <row r="23" spans="1:4" ht="21">
      <c r="A23" s="1203" t="str">
        <f t="shared" si="0"/>
        <v/>
      </c>
      <c r="B23" s="1204"/>
      <c r="C23" s="1488"/>
      <c r="D23" s="1488"/>
    </row>
    <row r="24" spans="1:4" ht="21">
      <c r="A24" s="1203" t="str">
        <f t="shared" si="0"/>
        <v/>
      </c>
      <c r="B24" s="1204"/>
      <c r="C24" s="1488"/>
      <c r="D24" s="1488"/>
    </row>
    <row r="25" spans="1:4" ht="21">
      <c r="A25" s="1203" t="str">
        <f t="shared" si="0"/>
        <v/>
      </c>
      <c r="B25" s="1204"/>
      <c r="C25" s="1488"/>
      <c r="D25" s="1488"/>
    </row>
  </sheetData>
  <sheetProtection password="87C9" sheet="1" objects="1" scenarios="1" selectLockedCells="1"/>
  <mergeCells count="2">
    <mergeCell ref="A1:B1"/>
    <mergeCell ref="C4:C11"/>
  </mergeCells>
  <pageMargins left="0.25" right="0.25" top="0.75" bottom="0.75" header="0.3" footer="0.3"/>
  <pageSetup paperSize="9" scale="67" orientation="portrait" blackAndWhite="1" verticalDpi="0" r:id="rId1"/>
  <drawing r:id="rId2"/>
</worksheet>
</file>

<file path=xl/worksheets/sheet162.xml><?xml version="1.0" encoding="utf-8"?>
<worksheet xmlns="http://schemas.openxmlformats.org/spreadsheetml/2006/main" xmlns:r="http://schemas.openxmlformats.org/officeDocument/2006/relationships">
  <sheetPr codeName="Sheet162">
    <pageSetUpPr fitToPage="1"/>
  </sheetPr>
  <dimension ref="A1:D26"/>
  <sheetViews>
    <sheetView showGridLines="0" showRowColHeaders="0" workbookViewId="0">
      <selection sqref="A1:B1"/>
    </sheetView>
  </sheetViews>
  <sheetFormatPr defaultRowHeight="14.4"/>
  <cols>
    <col min="1" max="1" width="5.33203125" customWidth="1"/>
    <col min="2" max="2" width="140.44140625" customWidth="1"/>
  </cols>
  <sheetData>
    <row r="1" spans="1:4" ht="25.8">
      <c r="A1" s="2688" t="s">
        <v>3865</v>
      </c>
      <c r="B1" s="2688"/>
      <c r="C1" s="1488"/>
      <c r="D1" s="1488"/>
    </row>
    <row r="2" spans="1:4" ht="63">
      <c r="A2" s="1203">
        <f>IF(B2="","",1)</f>
        <v>1</v>
      </c>
      <c r="B2" s="1204" t="s">
        <v>3866</v>
      </c>
      <c r="C2" s="1488"/>
      <c r="D2" s="1488"/>
    </row>
    <row r="3" spans="1:4" ht="21">
      <c r="A3" s="1203">
        <f>IF(B3="","",A2+1)</f>
        <v>2</v>
      </c>
      <c r="B3" s="1501" t="s">
        <v>3867</v>
      </c>
      <c r="C3" s="1488"/>
      <c r="D3" s="1488"/>
    </row>
    <row r="4" spans="1:4" ht="63">
      <c r="A4" s="1203"/>
      <c r="B4" s="1204" t="s">
        <v>3868</v>
      </c>
      <c r="C4" s="1488"/>
      <c r="D4" s="1488"/>
    </row>
    <row r="5" spans="1:4" ht="21">
      <c r="A5" s="1203"/>
      <c r="B5" s="1502" t="s">
        <v>3869</v>
      </c>
      <c r="C5" s="1488"/>
      <c r="D5" s="1488"/>
    </row>
    <row r="6" spans="1:4" ht="42">
      <c r="A6" s="1203"/>
      <c r="B6" s="1204" t="s">
        <v>3870</v>
      </c>
      <c r="C6" s="1488"/>
      <c r="D6" s="1488"/>
    </row>
    <row r="7" spans="1:4" ht="21">
      <c r="A7" s="1203">
        <f>IF(B7="","",A3+1)</f>
        <v>3</v>
      </c>
      <c r="B7" s="1501" t="s">
        <v>3871</v>
      </c>
      <c r="C7" s="1488"/>
      <c r="D7" s="1488"/>
    </row>
    <row r="8" spans="1:4" ht="42">
      <c r="A8" s="1203"/>
      <c r="B8" s="1204" t="s">
        <v>3872</v>
      </c>
      <c r="C8" s="1488"/>
      <c r="D8" s="1488"/>
    </row>
    <row r="9" spans="1:4" ht="42">
      <c r="A9" s="1203"/>
      <c r="B9" s="1237" t="s">
        <v>3873</v>
      </c>
      <c r="C9" s="1488"/>
      <c r="D9" s="1488"/>
    </row>
    <row r="10" spans="1:4" ht="21">
      <c r="A10" s="1203">
        <f>IF(B10="","",A7+1)</f>
        <v>4</v>
      </c>
      <c r="B10" s="1501" t="s">
        <v>3874</v>
      </c>
      <c r="C10" s="1488"/>
      <c r="D10" s="1488"/>
    </row>
    <row r="11" spans="1:4" ht="120">
      <c r="A11" s="1203"/>
      <c r="B11" s="1204" t="s">
        <v>3875</v>
      </c>
      <c r="C11" s="1488"/>
      <c r="D11" s="1488"/>
    </row>
    <row r="12" spans="1:4" ht="21">
      <c r="A12" s="1203">
        <f>IF(B12="","",A10+1)</f>
        <v>5</v>
      </c>
      <c r="B12" s="1501" t="s">
        <v>3876</v>
      </c>
      <c r="C12" s="1488"/>
      <c r="D12" s="1488"/>
    </row>
    <row r="13" spans="1:4" ht="21">
      <c r="A13" s="1203"/>
      <c r="B13" s="1204" t="s">
        <v>3877</v>
      </c>
      <c r="C13" s="1488"/>
      <c r="D13" s="1488"/>
    </row>
    <row r="14" spans="1:4" ht="42">
      <c r="A14" s="1203"/>
      <c r="B14" s="1204" t="s">
        <v>3878</v>
      </c>
      <c r="C14" s="1488"/>
      <c r="D14" s="1488"/>
    </row>
    <row r="15" spans="1:4" ht="42">
      <c r="A15" s="1203"/>
      <c r="B15" s="1204" t="s">
        <v>3879</v>
      </c>
      <c r="C15" s="1488"/>
      <c r="D15" s="1488"/>
    </row>
    <row r="16" spans="1:4" ht="21">
      <c r="A16" s="1203">
        <f>IF(B16="","",A12+1)</f>
        <v>6</v>
      </c>
      <c r="B16" s="1501" t="s">
        <v>3880</v>
      </c>
      <c r="C16" s="1488"/>
      <c r="D16" s="1488"/>
    </row>
    <row r="17" spans="1:4" ht="42">
      <c r="A17" s="1203"/>
      <c r="B17" s="1204" t="s">
        <v>3881</v>
      </c>
      <c r="C17" s="1488"/>
      <c r="D17" s="1488"/>
    </row>
    <row r="18" spans="1:4" ht="21">
      <c r="A18" s="1203" t="str">
        <f t="shared" ref="A18:A26" si="0">IF(B18="","",A17+1)</f>
        <v/>
      </c>
      <c r="B18" s="1204"/>
      <c r="C18" s="1488"/>
      <c r="D18" s="1488"/>
    </row>
    <row r="19" spans="1:4" ht="21">
      <c r="A19" s="1203" t="str">
        <f t="shared" si="0"/>
        <v/>
      </c>
      <c r="B19" s="1204"/>
      <c r="C19" s="1488"/>
      <c r="D19" s="1488"/>
    </row>
    <row r="20" spans="1:4" ht="21">
      <c r="A20" s="1203" t="str">
        <f t="shared" si="0"/>
        <v/>
      </c>
      <c r="B20" s="1204"/>
      <c r="C20" s="1488"/>
      <c r="D20" s="1488"/>
    </row>
    <row r="21" spans="1:4" ht="21">
      <c r="A21" s="1203" t="str">
        <f t="shared" si="0"/>
        <v/>
      </c>
      <c r="B21" s="1204"/>
      <c r="C21" s="1488"/>
      <c r="D21" s="1488"/>
    </row>
    <row r="22" spans="1:4" ht="21">
      <c r="A22" s="1203" t="str">
        <f t="shared" si="0"/>
        <v/>
      </c>
      <c r="B22" s="1204"/>
      <c r="C22" s="1488"/>
      <c r="D22" s="1488"/>
    </row>
    <row r="23" spans="1:4" ht="21">
      <c r="A23" s="1203" t="str">
        <f t="shared" si="0"/>
        <v/>
      </c>
      <c r="B23" s="1204"/>
      <c r="C23" s="1488"/>
      <c r="D23" s="1488"/>
    </row>
    <row r="24" spans="1:4" ht="21">
      <c r="A24" s="1203" t="str">
        <f t="shared" si="0"/>
        <v/>
      </c>
      <c r="B24" s="1204"/>
      <c r="C24" s="1488"/>
      <c r="D24" s="1488"/>
    </row>
    <row r="25" spans="1:4" ht="21">
      <c r="A25" s="1203" t="str">
        <f t="shared" si="0"/>
        <v/>
      </c>
      <c r="B25" s="1204"/>
      <c r="C25" s="1488"/>
      <c r="D25" s="1488"/>
    </row>
    <row r="26" spans="1:4" ht="21">
      <c r="A26" s="1203" t="str">
        <f t="shared" si="0"/>
        <v/>
      </c>
      <c r="B26" s="1204"/>
      <c r="C26" s="1488"/>
      <c r="D26" s="1488"/>
    </row>
  </sheetData>
  <sheetProtection password="87C9" sheet="1" objects="1" scenarios="1" selectLockedCells="1"/>
  <mergeCells count="1">
    <mergeCell ref="A1:B1"/>
  </mergeCells>
  <pageMargins left="0.25" right="0.25" top="0.75" bottom="0.75" header="0.3" footer="0.3"/>
  <pageSetup paperSize="9" scale="66" orientation="portrait" blackAndWhite="1" verticalDpi="0" r:id="rId1"/>
  <drawing r:id="rId2"/>
</worksheet>
</file>

<file path=xl/worksheets/sheet163.xml><?xml version="1.0" encoding="utf-8"?>
<worksheet xmlns="http://schemas.openxmlformats.org/spreadsheetml/2006/main" xmlns:r="http://schemas.openxmlformats.org/officeDocument/2006/relationships">
  <sheetPr codeName="Sheet163">
    <pageSetUpPr fitToPage="1"/>
  </sheetPr>
  <dimension ref="A1:AD32"/>
  <sheetViews>
    <sheetView showGridLines="0" workbookViewId="0">
      <selection activeCell="E29" sqref="E29:J29"/>
    </sheetView>
  </sheetViews>
  <sheetFormatPr defaultRowHeight="14.4"/>
  <sheetData>
    <row r="1" spans="1:30" ht="25.2">
      <c r="A1" s="2738" t="str">
        <f>Master!G2&amp;Master!H2</f>
        <v>कार्यालय&amp;राजकीय उच्च माध्यमिक विद्यालय ]चौगाई]टोंक</v>
      </c>
      <c r="B1" s="2739"/>
      <c r="C1" s="2739"/>
      <c r="D1" s="2739"/>
      <c r="E1" s="2739"/>
      <c r="F1" s="2739"/>
      <c r="G1" s="2739"/>
      <c r="H1" s="2739"/>
      <c r="I1" s="2739"/>
      <c r="J1" s="2739"/>
      <c r="K1" s="2739"/>
      <c r="L1" s="2739"/>
      <c r="M1" s="2739"/>
      <c r="N1" s="2739"/>
      <c r="O1" s="2739"/>
      <c r="P1" s="2739"/>
      <c r="Q1" s="2739"/>
      <c r="R1" s="2739"/>
      <c r="S1" s="2739"/>
      <c r="T1" s="2740"/>
      <c r="U1" s="1488"/>
      <c r="V1" s="1488"/>
      <c r="W1" s="1488"/>
      <c r="X1" s="1488"/>
      <c r="Y1" s="1488"/>
      <c r="Z1" s="1488"/>
      <c r="AA1" s="1488"/>
      <c r="AB1" s="1488"/>
      <c r="AC1" s="1488"/>
      <c r="AD1" s="1488"/>
    </row>
    <row r="2" spans="1:30" ht="18">
      <c r="A2" s="2741" t="s">
        <v>3882</v>
      </c>
      <c r="B2" s="2742"/>
      <c r="C2" s="2742"/>
      <c r="D2" s="2742"/>
      <c r="E2" s="2742"/>
      <c r="F2" s="2742"/>
      <c r="G2" s="2742"/>
      <c r="H2" s="2742"/>
      <c r="I2" s="2742"/>
      <c r="J2" s="2742"/>
      <c r="K2" s="2742"/>
      <c r="L2" s="2742"/>
      <c r="M2" s="2742"/>
      <c r="N2" s="2742"/>
      <c r="O2" s="2742"/>
      <c r="P2" s="2742"/>
      <c r="Q2" s="2742"/>
      <c r="R2" s="2742"/>
      <c r="S2" s="2742"/>
      <c r="T2" s="2743"/>
      <c r="U2" s="1488"/>
      <c r="V2" s="1488"/>
      <c r="W2" s="1488"/>
      <c r="X2" s="1488"/>
      <c r="Y2" s="1488"/>
      <c r="Z2" s="1488"/>
      <c r="AA2" s="1488"/>
      <c r="AB2" s="1488"/>
      <c r="AC2" s="1488"/>
      <c r="AD2" s="1488"/>
    </row>
    <row r="3" spans="1:30" ht="15" thickBot="1">
      <c r="A3" s="2744" t="s">
        <v>1039</v>
      </c>
      <c r="B3" s="2745"/>
      <c r="C3" s="2746" t="str">
        <f>(INDEX(EmpDetail!$B$4:$B$103,MATCH(DeffrShet!$U$6,EmpDetail!$A$4:$A$103,0)))</f>
        <v>prqHkqZt tkV</v>
      </c>
      <c r="D3" s="2746"/>
      <c r="E3" s="2746"/>
      <c r="F3" s="1503" t="s">
        <v>572</v>
      </c>
      <c r="G3" s="2747" t="str">
        <f>(INDEX(EmpDetail!$C$4:$C$103,MATCH(DeffrShet!$U$6,EmpDetail!$A$4:$A$103,0)))</f>
        <v>अध्यापक ग्रेड III</v>
      </c>
      <c r="H3" s="2747"/>
      <c r="I3" s="1504" t="s">
        <v>573</v>
      </c>
      <c r="J3" s="2747" t="str">
        <f>(INDEX(EmpDetail!$D$4:$D$103,MATCH(DeffrShet!$U$6,EmpDetail!$A$4:$A$103,0)))</f>
        <v>राउमावि चौगाई</v>
      </c>
      <c r="K3" s="2747"/>
      <c r="L3" s="2747"/>
      <c r="M3" s="1505"/>
      <c r="N3" s="1505" t="s">
        <v>226</v>
      </c>
      <c r="O3" s="2748">
        <v>43922</v>
      </c>
      <c r="P3" s="2748"/>
      <c r="Q3" s="1506" t="s">
        <v>575</v>
      </c>
      <c r="R3" s="2748">
        <v>44196</v>
      </c>
      <c r="S3" s="2748"/>
      <c r="T3" s="1507" t="s">
        <v>582</v>
      </c>
      <c r="U3" s="1488"/>
      <c r="V3" s="264"/>
      <c r="W3" s="1488"/>
      <c r="X3" s="1488"/>
      <c r="Y3" s="1488"/>
      <c r="Z3" s="1488"/>
      <c r="AA3" s="1488"/>
      <c r="AB3" s="1488"/>
      <c r="AC3" s="1488"/>
      <c r="AD3" s="1488"/>
    </row>
    <row r="4" spans="1:30" ht="15" thickBot="1">
      <c r="A4" s="2734" t="s">
        <v>3883</v>
      </c>
      <c r="B4" s="2735" t="s">
        <v>3884</v>
      </c>
      <c r="C4" s="2736" t="s">
        <v>3885</v>
      </c>
      <c r="D4" s="2736"/>
      <c r="E4" s="2736"/>
      <c r="F4" s="1508">
        <v>65000</v>
      </c>
      <c r="G4" s="2736" t="s">
        <v>3886</v>
      </c>
      <c r="H4" s="2736"/>
      <c r="I4" s="2736"/>
      <c r="J4" s="1508">
        <v>64000</v>
      </c>
      <c r="K4" s="2737" t="s">
        <v>3887</v>
      </c>
      <c r="L4" s="2737"/>
      <c r="M4" s="2737"/>
      <c r="N4" s="2737"/>
      <c r="O4" s="2736" t="s">
        <v>3888</v>
      </c>
      <c r="P4" s="2736"/>
      <c r="Q4" s="2736"/>
      <c r="R4" s="2736"/>
      <c r="S4" s="2729" t="s">
        <v>3889</v>
      </c>
      <c r="T4" s="2730" t="s">
        <v>3890</v>
      </c>
      <c r="U4" s="2731" t="s">
        <v>688</v>
      </c>
      <c r="V4" s="2731"/>
      <c r="W4" s="1488"/>
      <c r="X4" s="1488"/>
      <c r="Y4" s="1488"/>
      <c r="Z4" s="1488"/>
      <c r="AA4" s="1488"/>
      <c r="AB4" s="1488"/>
      <c r="AC4" s="1488"/>
      <c r="AD4" s="1488"/>
    </row>
    <row r="5" spans="1:30" ht="28.2" thickBot="1">
      <c r="A5" s="2734"/>
      <c r="B5" s="2735"/>
      <c r="C5" s="1509" t="s">
        <v>3891</v>
      </c>
      <c r="D5" s="1509" t="s">
        <v>3892</v>
      </c>
      <c r="E5" s="1509" t="s">
        <v>3893</v>
      </c>
      <c r="F5" s="1509" t="s">
        <v>689</v>
      </c>
      <c r="G5" s="1509" t="s">
        <v>3891</v>
      </c>
      <c r="H5" s="1509" t="s">
        <v>3892</v>
      </c>
      <c r="I5" s="1509" t="s">
        <v>3893</v>
      </c>
      <c r="J5" s="1509" t="s">
        <v>689</v>
      </c>
      <c r="K5" s="1509" t="s">
        <v>3891</v>
      </c>
      <c r="L5" s="1509" t="s">
        <v>3892</v>
      </c>
      <c r="M5" s="1509" t="s">
        <v>3893</v>
      </c>
      <c r="N5" s="1509" t="s">
        <v>689</v>
      </c>
      <c r="O5" s="1510" t="s">
        <v>3894</v>
      </c>
      <c r="P5" s="1510" t="s">
        <v>3895</v>
      </c>
      <c r="Q5" s="1510" t="s">
        <v>3896</v>
      </c>
      <c r="R5" s="1511" t="s">
        <v>3897</v>
      </c>
      <c r="S5" s="2729"/>
      <c r="T5" s="2730"/>
      <c r="U5" s="2731"/>
      <c r="V5" s="2731"/>
      <c r="W5" s="1488"/>
      <c r="X5" s="1488"/>
      <c r="Y5" s="1488"/>
      <c r="Z5" s="1488"/>
      <c r="AA5" s="1488"/>
      <c r="AB5" s="1488"/>
      <c r="AC5" s="1488"/>
      <c r="AD5" s="1488"/>
    </row>
    <row r="6" spans="1:30" ht="15" thickBot="1">
      <c r="A6" s="1512">
        <f>IF(B6="","",1)</f>
        <v>1</v>
      </c>
      <c r="B6" s="1522">
        <v>43922</v>
      </c>
      <c r="C6" s="1513">
        <v>65000</v>
      </c>
      <c r="D6" s="1513">
        <v>10715</v>
      </c>
      <c r="E6" s="1513">
        <v>5042</v>
      </c>
      <c r="F6" s="1512">
        <f>SUM(C6:E6)</f>
        <v>80757</v>
      </c>
      <c r="G6" s="1513">
        <v>64000</v>
      </c>
      <c r="H6" s="1513">
        <v>10369</v>
      </c>
      <c r="I6" s="1513">
        <v>4880</v>
      </c>
      <c r="J6" s="1512">
        <f>SUM(G6:I6)</f>
        <v>79249</v>
      </c>
      <c r="K6" s="1512">
        <f t="shared" ref="K6:N21" si="0">SUM(C6-G6)</f>
        <v>1000</v>
      </c>
      <c r="L6" s="1512">
        <f t="shared" si="0"/>
        <v>346</v>
      </c>
      <c r="M6" s="1512">
        <f t="shared" si="0"/>
        <v>162</v>
      </c>
      <c r="N6" s="1512">
        <f t="shared" si="0"/>
        <v>1508</v>
      </c>
      <c r="O6" s="1513">
        <v>0</v>
      </c>
      <c r="P6" s="1513">
        <v>0</v>
      </c>
      <c r="Q6" s="1513">
        <v>0</v>
      </c>
      <c r="R6" s="1512">
        <f>SUM(O6:Q6)</f>
        <v>0</v>
      </c>
      <c r="S6" s="1514">
        <f>SUM(N6-R6)</f>
        <v>1508</v>
      </c>
      <c r="T6" s="1487"/>
      <c r="U6" s="2732">
        <v>13</v>
      </c>
      <c r="V6" s="2732"/>
      <c r="W6" s="1488"/>
      <c r="X6" s="1488"/>
      <c r="Y6" s="1488"/>
      <c r="Z6" s="1488"/>
      <c r="AA6" s="1488"/>
      <c r="AB6" s="1488"/>
      <c r="AC6" s="1488"/>
      <c r="AD6" s="1488"/>
    </row>
    <row r="7" spans="1:30" ht="15" thickBot="1">
      <c r="A7" s="1512">
        <f>IF(B7="","",A6+1)</f>
        <v>2</v>
      </c>
      <c r="B7" s="1522">
        <v>43952</v>
      </c>
      <c r="C7" s="1513">
        <v>65000</v>
      </c>
      <c r="D7" s="1513">
        <v>11084</v>
      </c>
      <c r="E7" s="1513">
        <v>5216</v>
      </c>
      <c r="F7" s="1512">
        <f t="shared" ref="F7:F27" si="1">SUM(C7:E7)</f>
        <v>81300</v>
      </c>
      <c r="G7" s="1513">
        <v>64000</v>
      </c>
      <c r="H7" s="1513">
        <v>10727</v>
      </c>
      <c r="I7" s="1513">
        <v>5048</v>
      </c>
      <c r="J7" s="1512">
        <f t="shared" ref="J7:J27" si="2">SUM(G7:I7)</f>
        <v>79775</v>
      </c>
      <c r="K7" s="1512">
        <f t="shared" si="0"/>
        <v>1000</v>
      </c>
      <c r="L7" s="1512">
        <f t="shared" si="0"/>
        <v>357</v>
      </c>
      <c r="M7" s="1512">
        <f t="shared" si="0"/>
        <v>168</v>
      </c>
      <c r="N7" s="1512">
        <f t="shared" si="0"/>
        <v>1525</v>
      </c>
      <c r="O7" s="1513">
        <v>0</v>
      </c>
      <c r="P7" s="1513">
        <v>0</v>
      </c>
      <c r="Q7" s="1513">
        <v>0</v>
      </c>
      <c r="R7" s="1512">
        <f t="shared" ref="R7:R27" si="3">SUM(O7:Q7)</f>
        <v>0</v>
      </c>
      <c r="S7" s="1515">
        <f t="shared" ref="S7:S27" si="4">SUM(N7-R7)</f>
        <v>1525</v>
      </c>
      <c r="T7" s="1516"/>
      <c r="U7" s="1488"/>
      <c r="V7" s="1488"/>
      <c r="W7" s="1488"/>
      <c r="X7" s="1488"/>
      <c r="Y7" s="1488"/>
      <c r="Z7" s="1488"/>
      <c r="AA7" s="1488"/>
      <c r="AB7" s="1488"/>
      <c r="AC7" s="1488"/>
      <c r="AD7" s="1488"/>
    </row>
    <row r="8" spans="1:30" ht="15" thickBot="1">
      <c r="A8" s="1512">
        <f t="shared" ref="A8:A27" si="5">IF(B8="","",A7+1)</f>
        <v>3</v>
      </c>
      <c r="B8" s="1522">
        <v>43983</v>
      </c>
      <c r="C8" s="1513">
        <v>65000</v>
      </c>
      <c r="D8" s="1513">
        <v>11084</v>
      </c>
      <c r="E8" s="1513">
        <v>5216</v>
      </c>
      <c r="F8" s="1512">
        <f t="shared" si="1"/>
        <v>81300</v>
      </c>
      <c r="G8" s="1513">
        <v>64000</v>
      </c>
      <c r="H8" s="1513">
        <v>10727</v>
      </c>
      <c r="I8" s="1513">
        <v>5048</v>
      </c>
      <c r="J8" s="1512">
        <f t="shared" si="2"/>
        <v>79775</v>
      </c>
      <c r="K8" s="1512">
        <f t="shared" si="0"/>
        <v>1000</v>
      </c>
      <c r="L8" s="1512">
        <f t="shared" si="0"/>
        <v>357</v>
      </c>
      <c r="M8" s="1512">
        <f t="shared" si="0"/>
        <v>168</v>
      </c>
      <c r="N8" s="1512">
        <f t="shared" si="0"/>
        <v>1525</v>
      </c>
      <c r="O8" s="1513">
        <v>0</v>
      </c>
      <c r="P8" s="1513">
        <v>0</v>
      </c>
      <c r="Q8" s="1513">
        <v>0</v>
      </c>
      <c r="R8" s="1512">
        <f t="shared" si="3"/>
        <v>0</v>
      </c>
      <c r="S8" s="1515">
        <f t="shared" si="4"/>
        <v>1525</v>
      </c>
      <c r="T8" s="1513"/>
      <c r="U8" s="1488"/>
      <c r="V8" s="1488"/>
      <c r="W8" s="1488"/>
      <c r="X8" s="1488"/>
      <c r="Y8" s="1488"/>
      <c r="Z8" s="1488"/>
      <c r="AA8" s="1488"/>
      <c r="AB8" s="1488"/>
      <c r="AC8" s="1488"/>
      <c r="AD8" s="1488"/>
    </row>
    <row r="9" spans="1:30" ht="15" thickBot="1">
      <c r="A9" s="1512">
        <f t="shared" si="5"/>
        <v>4</v>
      </c>
      <c r="B9" s="1522">
        <v>44013</v>
      </c>
      <c r="C9" s="1513">
        <v>65000</v>
      </c>
      <c r="D9" s="1513">
        <v>11084</v>
      </c>
      <c r="E9" s="1513">
        <v>5216</v>
      </c>
      <c r="F9" s="1512">
        <f t="shared" si="1"/>
        <v>81300</v>
      </c>
      <c r="G9" s="1513">
        <v>64000</v>
      </c>
      <c r="H9" s="1513">
        <v>10727</v>
      </c>
      <c r="I9" s="1513">
        <v>5048</v>
      </c>
      <c r="J9" s="1512">
        <f t="shared" si="2"/>
        <v>79775</v>
      </c>
      <c r="K9" s="1512">
        <f t="shared" si="0"/>
        <v>1000</v>
      </c>
      <c r="L9" s="1512">
        <f t="shared" si="0"/>
        <v>357</v>
      </c>
      <c r="M9" s="1512">
        <f t="shared" si="0"/>
        <v>168</v>
      </c>
      <c r="N9" s="1512">
        <f t="shared" si="0"/>
        <v>1525</v>
      </c>
      <c r="O9" s="1513">
        <v>0</v>
      </c>
      <c r="P9" s="1513">
        <v>0</v>
      </c>
      <c r="Q9" s="1513">
        <v>0</v>
      </c>
      <c r="R9" s="1512">
        <f t="shared" si="3"/>
        <v>0</v>
      </c>
      <c r="S9" s="1515">
        <f t="shared" si="4"/>
        <v>1525</v>
      </c>
      <c r="T9" s="1513"/>
      <c r="U9" s="1488"/>
      <c r="V9" s="1488"/>
      <c r="W9" s="1488"/>
      <c r="X9" s="1488"/>
      <c r="Y9" s="1488"/>
      <c r="Z9" s="1488"/>
      <c r="AA9" s="1488"/>
      <c r="AB9" s="1488"/>
      <c r="AC9" s="1488"/>
      <c r="AD9" s="1488"/>
    </row>
    <row r="10" spans="1:30" ht="15" thickBot="1">
      <c r="A10" s="1512">
        <f t="shared" si="5"/>
        <v>5</v>
      </c>
      <c r="B10" s="1522">
        <v>44044</v>
      </c>
      <c r="C10" s="1513">
        <v>65000</v>
      </c>
      <c r="D10" s="1513">
        <v>11084</v>
      </c>
      <c r="E10" s="1513">
        <v>5216</v>
      </c>
      <c r="F10" s="1512">
        <f t="shared" si="1"/>
        <v>81300</v>
      </c>
      <c r="G10" s="1513">
        <v>64000</v>
      </c>
      <c r="H10" s="1513">
        <v>10727</v>
      </c>
      <c r="I10" s="1513">
        <v>5048</v>
      </c>
      <c r="J10" s="1512">
        <f t="shared" si="2"/>
        <v>79775</v>
      </c>
      <c r="K10" s="1512">
        <f t="shared" si="0"/>
        <v>1000</v>
      </c>
      <c r="L10" s="1512">
        <f t="shared" si="0"/>
        <v>357</v>
      </c>
      <c r="M10" s="1512">
        <f t="shared" si="0"/>
        <v>168</v>
      </c>
      <c r="N10" s="1512">
        <f t="shared" si="0"/>
        <v>1525</v>
      </c>
      <c r="O10" s="1513">
        <v>0</v>
      </c>
      <c r="P10" s="1513">
        <v>0</v>
      </c>
      <c r="Q10" s="1513">
        <v>100</v>
      </c>
      <c r="R10" s="1512">
        <f t="shared" si="3"/>
        <v>100</v>
      </c>
      <c r="S10" s="1515">
        <f t="shared" si="4"/>
        <v>1425</v>
      </c>
      <c r="T10" s="1513"/>
      <c r="U10" s="1488"/>
      <c r="V10" s="1488"/>
      <c r="W10" s="1488"/>
      <c r="X10" s="1488"/>
      <c r="Y10" s="1488"/>
      <c r="Z10" s="1488"/>
      <c r="AA10" s="1488"/>
      <c r="AB10" s="1488"/>
      <c r="AC10" s="1488"/>
      <c r="AD10" s="1488"/>
    </row>
    <row r="11" spans="1:30" ht="15" thickBot="1">
      <c r="A11" s="1512">
        <f t="shared" si="5"/>
        <v>6</v>
      </c>
      <c r="B11" s="1522">
        <v>44075</v>
      </c>
      <c r="C11" s="1513">
        <v>65000</v>
      </c>
      <c r="D11" s="1513">
        <v>11084</v>
      </c>
      <c r="E11" s="1513">
        <v>5216</v>
      </c>
      <c r="F11" s="1512">
        <f t="shared" si="1"/>
        <v>81300</v>
      </c>
      <c r="G11" s="1513">
        <v>64000</v>
      </c>
      <c r="H11" s="1513">
        <v>10727</v>
      </c>
      <c r="I11" s="1513">
        <v>5048</v>
      </c>
      <c r="J11" s="1512">
        <f t="shared" si="2"/>
        <v>79775</v>
      </c>
      <c r="K11" s="1512">
        <f t="shared" si="0"/>
        <v>1000</v>
      </c>
      <c r="L11" s="1512">
        <f t="shared" si="0"/>
        <v>357</v>
      </c>
      <c r="M11" s="1512">
        <f t="shared" si="0"/>
        <v>168</v>
      </c>
      <c r="N11" s="1512">
        <f t="shared" si="0"/>
        <v>1525</v>
      </c>
      <c r="O11" s="1513">
        <v>0</v>
      </c>
      <c r="P11" s="1513">
        <v>0</v>
      </c>
      <c r="Q11" s="1513">
        <v>100</v>
      </c>
      <c r="R11" s="1512">
        <f t="shared" si="3"/>
        <v>100</v>
      </c>
      <c r="S11" s="1515">
        <f t="shared" si="4"/>
        <v>1425</v>
      </c>
      <c r="T11" s="1513"/>
      <c r="U11" s="1488"/>
      <c r="V11" s="1488"/>
      <c r="W11" s="1488"/>
      <c r="X11" s="1488"/>
      <c r="Y11" s="1488"/>
      <c r="Z11" s="1488"/>
      <c r="AA11" s="1488"/>
      <c r="AB11" s="1488"/>
      <c r="AC11" s="1488"/>
      <c r="AD11" s="1488"/>
    </row>
    <row r="12" spans="1:30" ht="15" thickBot="1">
      <c r="A12" s="1512">
        <f t="shared" si="5"/>
        <v>7</v>
      </c>
      <c r="B12" s="1522">
        <v>44105</v>
      </c>
      <c r="C12" s="1513">
        <v>65000</v>
      </c>
      <c r="D12" s="1513">
        <v>11084</v>
      </c>
      <c r="E12" s="1513">
        <v>5216</v>
      </c>
      <c r="F12" s="1512">
        <f t="shared" si="1"/>
        <v>81300</v>
      </c>
      <c r="G12" s="1513">
        <v>64000</v>
      </c>
      <c r="H12" s="1513">
        <v>10727</v>
      </c>
      <c r="I12" s="1513">
        <v>5048</v>
      </c>
      <c r="J12" s="1512">
        <f t="shared" si="2"/>
        <v>79775</v>
      </c>
      <c r="K12" s="1512">
        <f t="shared" si="0"/>
        <v>1000</v>
      </c>
      <c r="L12" s="1512">
        <f t="shared" si="0"/>
        <v>357</v>
      </c>
      <c r="M12" s="1512">
        <f t="shared" si="0"/>
        <v>168</v>
      </c>
      <c r="N12" s="1512">
        <f t="shared" si="0"/>
        <v>1525</v>
      </c>
      <c r="O12" s="1513">
        <v>0</v>
      </c>
      <c r="P12" s="1513">
        <v>0</v>
      </c>
      <c r="Q12" s="1513">
        <v>100</v>
      </c>
      <c r="R12" s="1512">
        <f t="shared" si="3"/>
        <v>100</v>
      </c>
      <c r="S12" s="1515">
        <f t="shared" si="4"/>
        <v>1425</v>
      </c>
      <c r="T12" s="1513"/>
      <c r="U12" s="1488"/>
      <c r="V12" s="1488"/>
      <c r="W12" s="1488"/>
      <c r="X12" s="1488"/>
      <c r="Y12" s="1488"/>
      <c r="Z12" s="1488"/>
      <c r="AA12" s="1488"/>
      <c r="AB12" s="1488"/>
      <c r="AC12" s="1488"/>
      <c r="AD12" s="1488"/>
    </row>
    <row r="13" spans="1:30" ht="15" thickBot="1">
      <c r="A13" s="1512" t="str">
        <f t="shared" si="5"/>
        <v/>
      </c>
      <c r="B13" s="1522"/>
      <c r="C13" s="1513"/>
      <c r="D13" s="1513"/>
      <c r="E13" s="1513"/>
      <c r="F13" s="1512">
        <f t="shared" si="1"/>
        <v>0</v>
      </c>
      <c r="G13" s="1513"/>
      <c r="H13" s="1513"/>
      <c r="I13" s="1513"/>
      <c r="J13" s="1512">
        <f t="shared" si="2"/>
        <v>0</v>
      </c>
      <c r="K13" s="1512">
        <f t="shared" si="0"/>
        <v>0</v>
      </c>
      <c r="L13" s="1512">
        <f t="shared" ref="L13:N27" si="6">SUM(D13-H13)</f>
        <v>0</v>
      </c>
      <c r="M13" s="1512">
        <f t="shared" si="6"/>
        <v>0</v>
      </c>
      <c r="N13" s="1512">
        <f t="shared" si="0"/>
        <v>0</v>
      </c>
      <c r="O13" s="1513">
        <v>0</v>
      </c>
      <c r="P13" s="1513">
        <v>0</v>
      </c>
      <c r="Q13" s="1513">
        <v>0</v>
      </c>
      <c r="R13" s="1512">
        <f t="shared" si="3"/>
        <v>0</v>
      </c>
      <c r="S13" s="1515">
        <f t="shared" si="4"/>
        <v>0</v>
      </c>
      <c r="T13" s="1513"/>
      <c r="U13" s="1488"/>
      <c r="V13" s="1488"/>
      <c r="W13" s="1488"/>
      <c r="X13" s="1488"/>
      <c r="Y13" s="1488"/>
      <c r="Z13" s="1488"/>
      <c r="AA13" s="1488"/>
      <c r="AB13" s="1488"/>
      <c r="AC13" s="1488"/>
      <c r="AD13" s="1488"/>
    </row>
    <row r="14" spans="1:30" ht="15" thickBot="1">
      <c r="A14" s="1512" t="str">
        <f t="shared" si="5"/>
        <v/>
      </c>
      <c r="B14" s="1522"/>
      <c r="C14" s="1513"/>
      <c r="D14" s="1513"/>
      <c r="E14" s="1513"/>
      <c r="F14" s="1512">
        <f t="shared" si="1"/>
        <v>0</v>
      </c>
      <c r="G14" s="1513"/>
      <c r="H14" s="1513"/>
      <c r="I14" s="1513"/>
      <c r="J14" s="1512">
        <f t="shared" si="2"/>
        <v>0</v>
      </c>
      <c r="K14" s="1512">
        <f t="shared" si="0"/>
        <v>0</v>
      </c>
      <c r="L14" s="1512">
        <f t="shared" si="6"/>
        <v>0</v>
      </c>
      <c r="M14" s="1512">
        <f t="shared" si="6"/>
        <v>0</v>
      </c>
      <c r="N14" s="1512">
        <f t="shared" si="0"/>
        <v>0</v>
      </c>
      <c r="O14" s="1513">
        <v>0</v>
      </c>
      <c r="P14" s="1513">
        <v>0</v>
      </c>
      <c r="Q14" s="1513">
        <v>0</v>
      </c>
      <c r="R14" s="1512">
        <f t="shared" si="3"/>
        <v>0</v>
      </c>
      <c r="S14" s="1515">
        <f t="shared" si="4"/>
        <v>0</v>
      </c>
      <c r="T14" s="1513"/>
      <c r="U14" s="1488"/>
      <c r="V14" s="1488"/>
      <c r="W14" s="1488"/>
      <c r="X14" s="1488"/>
      <c r="Y14" s="1488"/>
      <c r="Z14" s="1488"/>
      <c r="AA14" s="1488"/>
      <c r="AB14" s="1488"/>
      <c r="AC14" s="1488"/>
      <c r="AD14" s="1488"/>
    </row>
    <row r="15" spans="1:30" ht="15" thickBot="1">
      <c r="A15" s="1512" t="str">
        <f t="shared" si="5"/>
        <v/>
      </c>
      <c r="B15" s="1522"/>
      <c r="C15" s="1513"/>
      <c r="D15" s="1513"/>
      <c r="E15" s="1513"/>
      <c r="F15" s="1512">
        <f t="shared" si="1"/>
        <v>0</v>
      </c>
      <c r="G15" s="1513"/>
      <c r="H15" s="1513"/>
      <c r="I15" s="1513"/>
      <c r="J15" s="1512">
        <f t="shared" si="2"/>
        <v>0</v>
      </c>
      <c r="K15" s="1512">
        <f t="shared" si="0"/>
        <v>0</v>
      </c>
      <c r="L15" s="1512">
        <f t="shared" si="6"/>
        <v>0</v>
      </c>
      <c r="M15" s="1512">
        <f t="shared" si="6"/>
        <v>0</v>
      </c>
      <c r="N15" s="1512">
        <f t="shared" si="0"/>
        <v>0</v>
      </c>
      <c r="O15" s="1513">
        <v>0</v>
      </c>
      <c r="P15" s="1513">
        <v>0</v>
      </c>
      <c r="Q15" s="1513">
        <v>0</v>
      </c>
      <c r="R15" s="1512">
        <f t="shared" si="3"/>
        <v>0</v>
      </c>
      <c r="S15" s="1515">
        <f t="shared" si="4"/>
        <v>0</v>
      </c>
      <c r="T15" s="1513"/>
      <c r="U15" s="1488"/>
      <c r="V15" s="1488"/>
      <c r="W15" s="1488"/>
      <c r="X15" s="1488"/>
      <c r="Y15" s="1488"/>
      <c r="Z15" s="1488"/>
      <c r="AA15" s="1488"/>
      <c r="AB15" s="1488"/>
      <c r="AC15" s="1488"/>
      <c r="AD15" s="1488"/>
    </row>
    <row r="16" spans="1:30" ht="15" thickBot="1">
      <c r="A16" s="1512" t="str">
        <f t="shared" si="5"/>
        <v/>
      </c>
      <c r="B16" s="1522"/>
      <c r="C16" s="1513"/>
      <c r="D16" s="1513"/>
      <c r="E16" s="1513"/>
      <c r="F16" s="1512">
        <f t="shared" si="1"/>
        <v>0</v>
      </c>
      <c r="G16" s="1513"/>
      <c r="H16" s="1513"/>
      <c r="I16" s="1513"/>
      <c r="J16" s="1512">
        <f t="shared" si="2"/>
        <v>0</v>
      </c>
      <c r="K16" s="1512">
        <f t="shared" si="0"/>
        <v>0</v>
      </c>
      <c r="L16" s="1512">
        <f t="shared" si="6"/>
        <v>0</v>
      </c>
      <c r="M16" s="1512">
        <f t="shared" si="6"/>
        <v>0</v>
      </c>
      <c r="N16" s="1512">
        <f t="shared" si="0"/>
        <v>0</v>
      </c>
      <c r="O16" s="1513">
        <v>0</v>
      </c>
      <c r="P16" s="1513">
        <v>0</v>
      </c>
      <c r="Q16" s="1513">
        <v>0</v>
      </c>
      <c r="R16" s="1512">
        <f t="shared" si="3"/>
        <v>0</v>
      </c>
      <c r="S16" s="1515">
        <f t="shared" si="4"/>
        <v>0</v>
      </c>
      <c r="T16" s="1513"/>
      <c r="U16" s="1488"/>
      <c r="V16" s="1488"/>
      <c r="W16" s="1488"/>
      <c r="X16" s="1488"/>
      <c r="Y16" s="1488"/>
      <c r="Z16" s="1488"/>
      <c r="AA16" s="1488"/>
      <c r="AB16" s="1488"/>
      <c r="AC16" s="1488"/>
      <c r="AD16" s="1488"/>
    </row>
    <row r="17" spans="1:30" ht="15" thickBot="1">
      <c r="A17" s="1512" t="str">
        <f t="shared" si="5"/>
        <v/>
      </c>
      <c r="B17" s="1522"/>
      <c r="C17" s="1513"/>
      <c r="D17" s="1513"/>
      <c r="E17" s="1513"/>
      <c r="F17" s="1512">
        <f t="shared" si="1"/>
        <v>0</v>
      </c>
      <c r="G17" s="1513"/>
      <c r="H17" s="1513"/>
      <c r="I17" s="1513"/>
      <c r="J17" s="1512">
        <f t="shared" si="2"/>
        <v>0</v>
      </c>
      <c r="K17" s="1512">
        <f t="shared" si="0"/>
        <v>0</v>
      </c>
      <c r="L17" s="1512">
        <f t="shared" si="6"/>
        <v>0</v>
      </c>
      <c r="M17" s="1512">
        <f t="shared" si="6"/>
        <v>0</v>
      </c>
      <c r="N17" s="1512">
        <f t="shared" si="0"/>
        <v>0</v>
      </c>
      <c r="O17" s="1513">
        <v>0</v>
      </c>
      <c r="P17" s="1513">
        <v>0</v>
      </c>
      <c r="Q17" s="1513">
        <v>0</v>
      </c>
      <c r="R17" s="1512">
        <f t="shared" si="3"/>
        <v>0</v>
      </c>
      <c r="S17" s="1515">
        <f t="shared" si="4"/>
        <v>0</v>
      </c>
      <c r="T17" s="1513"/>
      <c r="U17" s="1488"/>
      <c r="V17" s="1488"/>
      <c r="W17" s="1488"/>
      <c r="X17" s="1488"/>
      <c r="Y17" s="1488"/>
      <c r="Z17" s="1488"/>
      <c r="AA17" s="1488"/>
      <c r="AB17" s="1488"/>
      <c r="AC17" s="1488"/>
      <c r="AD17" s="1488"/>
    </row>
    <row r="18" spans="1:30" ht="15" thickBot="1">
      <c r="A18" s="1512" t="str">
        <f t="shared" si="5"/>
        <v/>
      </c>
      <c r="B18" s="1522"/>
      <c r="C18" s="1513"/>
      <c r="D18" s="1513"/>
      <c r="E18" s="1513"/>
      <c r="F18" s="1512">
        <f t="shared" si="1"/>
        <v>0</v>
      </c>
      <c r="G18" s="1513"/>
      <c r="H18" s="1513"/>
      <c r="I18" s="1513"/>
      <c r="J18" s="1512">
        <f t="shared" si="2"/>
        <v>0</v>
      </c>
      <c r="K18" s="1512">
        <f t="shared" si="0"/>
        <v>0</v>
      </c>
      <c r="L18" s="1512">
        <f t="shared" si="6"/>
        <v>0</v>
      </c>
      <c r="M18" s="1512">
        <f t="shared" si="6"/>
        <v>0</v>
      </c>
      <c r="N18" s="1512">
        <f t="shared" si="0"/>
        <v>0</v>
      </c>
      <c r="O18" s="1513">
        <v>0</v>
      </c>
      <c r="P18" s="1513">
        <v>0</v>
      </c>
      <c r="Q18" s="1513">
        <v>0</v>
      </c>
      <c r="R18" s="1512">
        <f t="shared" si="3"/>
        <v>0</v>
      </c>
      <c r="S18" s="1515">
        <f t="shared" si="4"/>
        <v>0</v>
      </c>
      <c r="T18" s="1513"/>
      <c r="U18" s="1488"/>
      <c r="V18" s="1488"/>
      <c r="W18" s="1488"/>
      <c r="X18" s="1488"/>
      <c r="Y18" s="1488"/>
      <c r="Z18" s="1488"/>
      <c r="AA18" s="1488"/>
      <c r="AB18" s="1488"/>
      <c r="AC18" s="1488"/>
      <c r="AD18" s="1488"/>
    </row>
    <row r="19" spans="1:30" ht="15" thickBot="1">
      <c r="A19" s="1512" t="str">
        <f t="shared" si="5"/>
        <v/>
      </c>
      <c r="B19" s="1522"/>
      <c r="C19" s="1513"/>
      <c r="D19" s="1513"/>
      <c r="E19" s="1513"/>
      <c r="F19" s="1512">
        <f t="shared" si="1"/>
        <v>0</v>
      </c>
      <c r="G19" s="1513"/>
      <c r="H19" s="1513"/>
      <c r="I19" s="1513"/>
      <c r="J19" s="1512">
        <f t="shared" si="2"/>
        <v>0</v>
      </c>
      <c r="K19" s="1512">
        <f t="shared" si="0"/>
        <v>0</v>
      </c>
      <c r="L19" s="1512">
        <f t="shared" si="6"/>
        <v>0</v>
      </c>
      <c r="M19" s="1512">
        <f t="shared" si="6"/>
        <v>0</v>
      </c>
      <c r="N19" s="1512">
        <f t="shared" si="0"/>
        <v>0</v>
      </c>
      <c r="O19" s="1513">
        <v>0</v>
      </c>
      <c r="P19" s="1513">
        <v>0</v>
      </c>
      <c r="Q19" s="1513">
        <v>0</v>
      </c>
      <c r="R19" s="1512">
        <f t="shared" si="3"/>
        <v>0</v>
      </c>
      <c r="S19" s="1515">
        <f t="shared" si="4"/>
        <v>0</v>
      </c>
      <c r="T19" s="1513"/>
      <c r="U19" s="1488"/>
      <c r="V19" s="1488"/>
      <c r="W19" s="1488"/>
      <c r="X19" s="1488"/>
      <c r="Y19" s="1488"/>
      <c r="Z19" s="1488"/>
      <c r="AA19" s="1488"/>
      <c r="AB19" s="1488"/>
      <c r="AC19" s="1488"/>
      <c r="AD19" s="1488"/>
    </row>
    <row r="20" spans="1:30" ht="15" thickBot="1">
      <c r="A20" s="1512" t="str">
        <f t="shared" si="5"/>
        <v/>
      </c>
      <c r="B20" s="1522"/>
      <c r="C20" s="1513"/>
      <c r="D20" s="1513"/>
      <c r="E20" s="1513"/>
      <c r="F20" s="1512">
        <f t="shared" si="1"/>
        <v>0</v>
      </c>
      <c r="G20" s="1513"/>
      <c r="H20" s="1513"/>
      <c r="I20" s="1513"/>
      <c r="J20" s="1512">
        <f t="shared" si="2"/>
        <v>0</v>
      </c>
      <c r="K20" s="1512">
        <f t="shared" si="0"/>
        <v>0</v>
      </c>
      <c r="L20" s="1512">
        <f t="shared" si="6"/>
        <v>0</v>
      </c>
      <c r="M20" s="1512">
        <f t="shared" si="6"/>
        <v>0</v>
      </c>
      <c r="N20" s="1512">
        <f t="shared" si="0"/>
        <v>0</v>
      </c>
      <c r="O20" s="1513">
        <v>0</v>
      </c>
      <c r="P20" s="1513">
        <v>0</v>
      </c>
      <c r="Q20" s="1513">
        <v>0</v>
      </c>
      <c r="R20" s="1512">
        <f t="shared" si="3"/>
        <v>0</v>
      </c>
      <c r="S20" s="1515">
        <f t="shared" si="4"/>
        <v>0</v>
      </c>
      <c r="T20" s="1513"/>
      <c r="U20" s="1488"/>
      <c r="V20" s="1488"/>
      <c r="W20" s="1488"/>
      <c r="X20" s="1488"/>
      <c r="Y20" s="1488"/>
      <c r="Z20" s="1488"/>
      <c r="AA20" s="1488"/>
      <c r="AB20" s="1488"/>
      <c r="AC20" s="1488"/>
      <c r="AD20" s="1488"/>
    </row>
    <row r="21" spans="1:30" ht="15" thickBot="1">
      <c r="A21" s="1512" t="str">
        <f t="shared" si="5"/>
        <v/>
      </c>
      <c r="B21" s="1522"/>
      <c r="C21" s="1513"/>
      <c r="D21" s="1513"/>
      <c r="E21" s="1513"/>
      <c r="F21" s="1512">
        <f t="shared" si="1"/>
        <v>0</v>
      </c>
      <c r="G21" s="1513"/>
      <c r="H21" s="1513"/>
      <c r="I21" s="1513"/>
      <c r="J21" s="1512">
        <f t="shared" si="2"/>
        <v>0</v>
      </c>
      <c r="K21" s="1512">
        <f t="shared" si="0"/>
        <v>0</v>
      </c>
      <c r="L21" s="1512">
        <f t="shared" si="6"/>
        <v>0</v>
      </c>
      <c r="M21" s="1512">
        <f t="shared" si="6"/>
        <v>0</v>
      </c>
      <c r="N21" s="1512">
        <f t="shared" si="0"/>
        <v>0</v>
      </c>
      <c r="O21" s="1513">
        <v>0</v>
      </c>
      <c r="P21" s="1513">
        <v>0</v>
      </c>
      <c r="Q21" s="1513">
        <v>0</v>
      </c>
      <c r="R21" s="1512">
        <f t="shared" si="3"/>
        <v>0</v>
      </c>
      <c r="S21" s="1515">
        <f t="shared" si="4"/>
        <v>0</v>
      </c>
      <c r="T21" s="1513"/>
      <c r="U21" s="1488"/>
      <c r="V21" s="1488"/>
      <c r="W21" s="1488"/>
      <c r="X21" s="1488"/>
      <c r="Y21" s="1488"/>
      <c r="Z21" s="1488"/>
      <c r="AA21" s="1488"/>
      <c r="AB21" s="1488"/>
      <c r="AC21" s="1488"/>
      <c r="AD21" s="1488"/>
    </row>
    <row r="22" spans="1:30" ht="15" thickBot="1">
      <c r="A22" s="1512" t="str">
        <f t="shared" si="5"/>
        <v/>
      </c>
      <c r="B22" s="1522"/>
      <c r="C22" s="1513"/>
      <c r="D22" s="1513"/>
      <c r="E22" s="1513"/>
      <c r="F22" s="1512">
        <f t="shared" si="1"/>
        <v>0</v>
      </c>
      <c r="G22" s="1513"/>
      <c r="H22" s="1513"/>
      <c r="I22" s="1513"/>
      <c r="J22" s="1512">
        <f t="shared" si="2"/>
        <v>0</v>
      </c>
      <c r="K22" s="1512">
        <f t="shared" ref="K22:K27" si="7">SUM(C22-G22)</f>
        <v>0</v>
      </c>
      <c r="L22" s="1512">
        <f t="shared" si="6"/>
        <v>0</v>
      </c>
      <c r="M22" s="1512">
        <f t="shared" si="6"/>
        <v>0</v>
      </c>
      <c r="N22" s="1512">
        <f t="shared" ref="N22" si="8">SUM(F22-J22)</f>
        <v>0</v>
      </c>
      <c r="O22" s="1513">
        <v>0</v>
      </c>
      <c r="P22" s="1513">
        <v>0</v>
      </c>
      <c r="Q22" s="1513">
        <v>0</v>
      </c>
      <c r="R22" s="1512">
        <f t="shared" si="3"/>
        <v>0</v>
      </c>
      <c r="S22" s="1515">
        <f t="shared" si="4"/>
        <v>0</v>
      </c>
      <c r="T22" s="1513"/>
      <c r="U22" s="1488"/>
      <c r="V22" s="1488"/>
      <c r="W22" s="1488"/>
      <c r="X22" s="1488"/>
      <c r="Y22" s="1488"/>
      <c r="Z22" s="1488"/>
      <c r="AA22" s="1488"/>
      <c r="AB22" s="1488"/>
      <c r="AC22" s="1488"/>
      <c r="AD22" s="1488"/>
    </row>
    <row r="23" spans="1:30" ht="15" thickBot="1">
      <c r="A23" s="1512" t="str">
        <f t="shared" si="5"/>
        <v/>
      </c>
      <c r="B23" s="1522"/>
      <c r="C23" s="1513"/>
      <c r="D23" s="1513"/>
      <c r="E23" s="1513"/>
      <c r="F23" s="1512">
        <f t="shared" si="1"/>
        <v>0</v>
      </c>
      <c r="G23" s="1513"/>
      <c r="H23" s="1513"/>
      <c r="I23" s="1513"/>
      <c r="J23" s="1512">
        <f t="shared" si="2"/>
        <v>0</v>
      </c>
      <c r="K23" s="1512">
        <f t="shared" si="7"/>
        <v>0</v>
      </c>
      <c r="L23" s="1512">
        <f t="shared" si="6"/>
        <v>0</v>
      </c>
      <c r="M23" s="1512">
        <f t="shared" si="6"/>
        <v>0</v>
      </c>
      <c r="N23" s="1512">
        <f t="shared" si="6"/>
        <v>0</v>
      </c>
      <c r="O23" s="1513">
        <v>0</v>
      </c>
      <c r="P23" s="1513">
        <v>0</v>
      </c>
      <c r="Q23" s="1513">
        <v>0</v>
      </c>
      <c r="R23" s="1512">
        <f t="shared" si="3"/>
        <v>0</v>
      </c>
      <c r="S23" s="1515">
        <f t="shared" si="4"/>
        <v>0</v>
      </c>
      <c r="T23" s="1513"/>
      <c r="U23" s="1488"/>
      <c r="V23" s="1488"/>
      <c r="W23" s="1488"/>
      <c r="X23" s="1488"/>
      <c r="Y23" s="1488"/>
      <c r="Z23" s="1488"/>
      <c r="AA23" s="1488"/>
      <c r="AB23" s="1488"/>
      <c r="AC23" s="1488"/>
      <c r="AD23" s="1488"/>
    </row>
    <row r="24" spans="1:30" ht="15" thickBot="1">
      <c r="A24" s="1512" t="str">
        <f t="shared" si="5"/>
        <v/>
      </c>
      <c r="B24" s="1522"/>
      <c r="C24" s="1513"/>
      <c r="D24" s="1513"/>
      <c r="E24" s="1513"/>
      <c r="F24" s="1512">
        <f t="shared" si="1"/>
        <v>0</v>
      </c>
      <c r="G24" s="1513"/>
      <c r="H24" s="1513"/>
      <c r="I24" s="1513"/>
      <c r="J24" s="1512">
        <f t="shared" si="2"/>
        <v>0</v>
      </c>
      <c r="K24" s="1512">
        <f t="shared" si="7"/>
        <v>0</v>
      </c>
      <c r="L24" s="1512">
        <f t="shared" si="6"/>
        <v>0</v>
      </c>
      <c r="M24" s="1512">
        <f t="shared" si="6"/>
        <v>0</v>
      </c>
      <c r="N24" s="1512">
        <f t="shared" si="6"/>
        <v>0</v>
      </c>
      <c r="O24" s="1513">
        <v>0</v>
      </c>
      <c r="P24" s="1513">
        <v>0</v>
      </c>
      <c r="Q24" s="1513">
        <v>0</v>
      </c>
      <c r="R24" s="1512">
        <f t="shared" si="3"/>
        <v>0</v>
      </c>
      <c r="S24" s="1515">
        <f t="shared" si="4"/>
        <v>0</v>
      </c>
      <c r="T24" s="1513"/>
      <c r="U24" s="1488"/>
      <c r="V24" s="1488"/>
      <c r="W24" s="1488"/>
      <c r="X24" s="1488"/>
      <c r="Y24" s="1488"/>
      <c r="Z24" s="1488"/>
      <c r="AA24" s="1488"/>
      <c r="AB24" s="1488"/>
      <c r="AC24" s="1488"/>
      <c r="AD24" s="1488"/>
    </row>
    <row r="25" spans="1:30" ht="15" thickBot="1">
      <c r="A25" s="1512" t="str">
        <f t="shared" si="5"/>
        <v/>
      </c>
      <c r="B25" s="1522"/>
      <c r="C25" s="1513"/>
      <c r="D25" s="1513"/>
      <c r="E25" s="1513"/>
      <c r="F25" s="1512">
        <f t="shared" si="1"/>
        <v>0</v>
      </c>
      <c r="G25" s="1513"/>
      <c r="H25" s="1513"/>
      <c r="I25" s="1513"/>
      <c r="J25" s="1512">
        <f t="shared" si="2"/>
        <v>0</v>
      </c>
      <c r="K25" s="1512">
        <f t="shared" si="7"/>
        <v>0</v>
      </c>
      <c r="L25" s="1512">
        <f t="shared" si="6"/>
        <v>0</v>
      </c>
      <c r="M25" s="1512">
        <f t="shared" si="6"/>
        <v>0</v>
      </c>
      <c r="N25" s="1512">
        <f t="shared" si="6"/>
        <v>0</v>
      </c>
      <c r="O25" s="1513">
        <v>0</v>
      </c>
      <c r="P25" s="1513">
        <v>0</v>
      </c>
      <c r="Q25" s="1513">
        <v>0</v>
      </c>
      <c r="R25" s="1512">
        <f t="shared" si="3"/>
        <v>0</v>
      </c>
      <c r="S25" s="1515">
        <f t="shared" si="4"/>
        <v>0</v>
      </c>
      <c r="T25" s="1513"/>
      <c r="U25" s="1488"/>
      <c r="V25" s="1488"/>
      <c r="W25" s="1488"/>
      <c r="X25" s="1488"/>
      <c r="Y25" s="1488"/>
      <c r="Z25" s="1488"/>
      <c r="AA25" s="1488"/>
      <c r="AB25" s="1488"/>
      <c r="AC25" s="1488"/>
      <c r="AD25" s="1488"/>
    </row>
    <row r="26" spans="1:30" ht="15" thickBot="1">
      <c r="A26" s="1512" t="str">
        <f t="shared" si="5"/>
        <v/>
      </c>
      <c r="B26" s="1522"/>
      <c r="C26" s="1513"/>
      <c r="D26" s="1513"/>
      <c r="E26" s="1513"/>
      <c r="F26" s="1512">
        <f t="shared" si="1"/>
        <v>0</v>
      </c>
      <c r="G26" s="1513"/>
      <c r="H26" s="1513"/>
      <c r="I26" s="1513"/>
      <c r="J26" s="1512">
        <f t="shared" si="2"/>
        <v>0</v>
      </c>
      <c r="K26" s="1512">
        <f t="shared" si="7"/>
        <v>0</v>
      </c>
      <c r="L26" s="1512">
        <f t="shared" si="6"/>
        <v>0</v>
      </c>
      <c r="M26" s="1512">
        <f t="shared" si="6"/>
        <v>0</v>
      </c>
      <c r="N26" s="1512">
        <f t="shared" si="6"/>
        <v>0</v>
      </c>
      <c r="O26" s="1513">
        <v>0</v>
      </c>
      <c r="P26" s="1513">
        <v>0</v>
      </c>
      <c r="Q26" s="1513">
        <v>0</v>
      </c>
      <c r="R26" s="1512">
        <f t="shared" si="3"/>
        <v>0</v>
      </c>
      <c r="S26" s="1515">
        <f t="shared" si="4"/>
        <v>0</v>
      </c>
      <c r="T26" s="1513"/>
      <c r="U26" s="1488"/>
      <c r="V26" s="1488"/>
      <c r="W26" s="1488"/>
      <c r="X26" s="1488"/>
      <c r="Y26" s="1488"/>
      <c r="Z26" s="1488"/>
      <c r="AA26" s="1488"/>
      <c r="AB26" s="1488"/>
      <c r="AC26" s="1488"/>
      <c r="AD26" s="1488"/>
    </row>
    <row r="27" spans="1:30" ht="15" thickBot="1">
      <c r="A27" s="1512" t="str">
        <f t="shared" si="5"/>
        <v/>
      </c>
      <c r="B27" s="1522"/>
      <c r="C27" s="1513"/>
      <c r="D27" s="1513"/>
      <c r="E27" s="1513"/>
      <c r="F27" s="1512">
        <f t="shared" si="1"/>
        <v>0</v>
      </c>
      <c r="G27" s="1513"/>
      <c r="H27" s="1513"/>
      <c r="I27" s="1513"/>
      <c r="J27" s="1512">
        <f t="shared" si="2"/>
        <v>0</v>
      </c>
      <c r="K27" s="1512">
        <f t="shared" si="7"/>
        <v>0</v>
      </c>
      <c r="L27" s="1512">
        <f t="shared" si="6"/>
        <v>0</v>
      </c>
      <c r="M27" s="1512">
        <f t="shared" si="6"/>
        <v>0</v>
      </c>
      <c r="N27" s="1512">
        <f t="shared" si="6"/>
        <v>0</v>
      </c>
      <c r="O27" s="1513">
        <v>0</v>
      </c>
      <c r="P27" s="1513">
        <v>0</v>
      </c>
      <c r="Q27" s="1513">
        <v>0</v>
      </c>
      <c r="R27" s="1512">
        <f t="shared" si="3"/>
        <v>0</v>
      </c>
      <c r="S27" s="1515">
        <f t="shared" si="4"/>
        <v>0</v>
      </c>
      <c r="T27" s="1513"/>
      <c r="U27" s="1488"/>
      <c r="V27" s="1488"/>
      <c r="W27" s="1488"/>
      <c r="X27" s="1488"/>
      <c r="Y27" s="1488"/>
      <c r="Z27" s="1488"/>
      <c r="AA27" s="1488"/>
      <c r="AB27" s="1488"/>
      <c r="AC27" s="1488"/>
      <c r="AD27" s="1488"/>
    </row>
    <row r="28" spans="1:30" ht="15" thickBot="1">
      <c r="A28" s="1517">
        <v>0</v>
      </c>
      <c r="B28" s="1518" t="s">
        <v>689</v>
      </c>
      <c r="C28" s="1519">
        <f>SUM(C6:C27)</f>
        <v>455000</v>
      </c>
      <c r="D28" s="1519">
        <f t="shared" ref="D28:S28" si="9">SUM(D6:D27)</f>
        <v>77219</v>
      </c>
      <c r="E28" s="1519">
        <f t="shared" si="9"/>
        <v>36338</v>
      </c>
      <c r="F28" s="1519">
        <f t="shared" si="9"/>
        <v>568557</v>
      </c>
      <c r="G28" s="1519">
        <f t="shared" si="9"/>
        <v>448000</v>
      </c>
      <c r="H28" s="1519">
        <f t="shared" si="9"/>
        <v>74731</v>
      </c>
      <c r="I28" s="1519">
        <f t="shared" si="9"/>
        <v>35168</v>
      </c>
      <c r="J28" s="1519">
        <f t="shared" si="9"/>
        <v>557899</v>
      </c>
      <c r="K28" s="1519">
        <f t="shared" si="9"/>
        <v>7000</v>
      </c>
      <c r="L28" s="1519">
        <f t="shared" si="9"/>
        <v>2488</v>
      </c>
      <c r="M28" s="1519">
        <f t="shared" si="9"/>
        <v>1170</v>
      </c>
      <c r="N28" s="1519">
        <f t="shared" si="9"/>
        <v>10658</v>
      </c>
      <c r="O28" s="1519">
        <f t="shared" si="9"/>
        <v>0</v>
      </c>
      <c r="P28" s="1519">
        <f t="shared" si="9"/>
        <v>0</v>
      </c>
      <c r="Q28" s="1519">
        <f t="shared" si="9"/>
        <v>300</v>
      </c>
      <c r="R28" s="1519">
        <f t="shared" si="9"/>
        <v>300</v>
      </c>
      <c r="S28" s="1519">
        <f t="shared" si="9"/>
        <v>10358</v>
      </c>
      <c r="T28" s="1520"/>
      <c r="U28" s="1488"/>
      <c r="V28" s="1488"/>
      <c r="W28" s="1488"/>
      <c r="X28" s="1488"/>
      <c r="Y28" s="1488"/>
      <c r="Z28" s="1488"/>
      <c r="AA28" s="1488"/>
      <c r="AB28" s="1488"/>
      <c r="AC28" s="1488"/>
      <c r="AD28" s="1488"/>
    </row>
    <row r="29" spans="1:30">
      <c r="A29" s="1521" t="s">
        <v>3898</v>
      </c>
      <c r="B29" s="3"/>
      <c r="C29" s="3"/>
      <c r="D29" s="36" t="s">
        <v>592</v>
      </c>
      <c r="E29" s="2733" t="s">
        <v>3899</v>
      </c>
      <c r="F29" s="2733"/>
      <c r="G29" s="2733"/>
      <c r="H29" s="2733"/>
      <c r="I29" s="2733"/>
      <c r="J29" s="2733"/>
      <c r="K29" s="3"/>
      <c r="L29" s="3"/>
      <c r="M29" s="3"/>
      <c r="N29" s="3"/>
      <c r="O29" s="3"/>
      <c r="P29" s="3"/>
      <c r="Q29" s="3"/>
      <c r="R29" s="3"/>
      <c r="S29" s="3"/>
      <c r="T29" s="3"/>
      <c r="U29" s="1488"/>
      <c r="V29" s="1488"/>
      <c r="W29" s="1488"/>
      <c r="X29" s="1488"/>
      <c r="Y29" s="1488"/>
      <c r="Z29" s="1488"/>
      <c r="AA29" s="1488"/>
      <c r="AB29" s="1488"/>
      <c r="AC29" s="1488"/>
      <c r="AD29" s="1488"/>
    </row>
    <row r="30" spans="1:30">
      <c r="A30" s="1521" t="s">
        <v>3898</v>
      </c>
      <c r="B30" s="61" t="s">
        <v>279</v>
      </c>
      <c r="C30" s="28" t="s">
        <v>3900</v>
      </c>
      <c r="D30" s="28"/>
      <c r="E30" s="28"/>
      <c r="F30" s="28"/>
      <c r="G30" s="28"/>
      <c r="H30" s="28"/>
      <c r="I30" s="28"/>
      <c r="J30" s="28"/>
      <c r="K30" s="28"/>
      <c r="L30" s="28"/>
      <c r="M30" s="28"/>
      <c r="N30" s="3"/>
      <c r="O30" s="3"/>
      <c r="P30" s="3"/>
      <c r="Q30" s="1754" t="str">
        <f>Master!B2</f>
        <v>प्रधानाचार्य</v>
      </c>
      <c r="R30" s="1754"/>
      <c r="S30" s="1754"/>
      <c r="T30" s="1754"/>
      <c r="U30" s="1488"/>
      <c r="V30" s="1488"/>
      <c r="W30" s="1488"/>
      <c r="X30" s="1488"/>
      <c r="Y30" s="1488"/>
      <c r="Z30" s="1488"/>
      <c r="AA30" s="1488"/>
      <c r="AB30" s="1488"/>
      <c r="AC30" s="1488"/>
      <c r="AD30" s="1488"/>
    </row>
    <row r="31" spans="1:30">
      <c r="A31" s="1521" t="s">
        <v>3898</v>
      </c>
      <c r="B31" s="3"/>
      <c r="C31" s="3"/>
      <c r="D31" s="3"/>
      <c r="E31" s="3"/>
      <c r="F31" s="3"/>
      <c r="G31" s="3"/>
      <c r="H31" s="3"/>
      <c r="I31" s="3"/>
      <c r="J31" s="3"/>
      <c r="K31" s="3"/>
      <c r="L31" s="3"/>
      <c r="M31" s="3"/>
      <c r="N31" s="3"/>
      <c r="O31" s="3"/>
      <c r="P31" s="3"/>
      <c r="Q31" s="1754" t="str">
        <f>Master!B3</f>
        <v xml:space="preserve">राजकीय उच्च माध्यमिक विद्यालय </v>
      </c>
      <c r="R31" s="1754"/>
      <c r="S31" s="1754"/>
      <c r="T31" s="1754"/>
      <c r="U31" s="1488"/>
      <c r="V31" s="1488"/>
      <c r="W31" s="1488"/>
      <c r="X31" s="1488"/>
      <c r="Y31" s="1488"/>
      <c r="Z31" s="1488"/>
      <c r="AA31" s="1488"/>
      <c r="AB31" s="1488"/>
      <c r="AC31" s="1488"/>
      <c r="AD31" s="1488"/>
    </row>
    <row r="32" spans="1:30">
      <c r="A32" s="3"/>
      <c r="B32" s="3"/>
      <c r="C32" s="3"/>
      <c r="D32" s="3"/>
      <c r="E32" s="3"/>
      <c r="F32" s="3"/>
      <c r="G32" s="3"/>
      <c r="H32" s="3"/>
      <c r="I32" s="3"/>
      <c r="J32" s="3"/>
      <c r="K32" s="3"/>
      <c r="L32" s="3"/>
      <c r="M32" s="3"/>
      <c r="N32" s="3"/>
      <c r="O32" s="3"/>
      <c r="P32" s="3"/>
      <c r="Q32" s="1754" t="str">
        <f>Master!B4</f>
        <v>चौगाई]टोंक</v>
      </c>
      <c r="R32" s="1754"/>
      <c r="S32" s="1754"/>
      <c r="T32" s="1754"/>
      <c r="U32" s="1488"/>
      <c r="V32" s="1488"/>
      <c r="W32" s="1488"/>
      <c r="X32" s="1488"/>
      <c r="Y32" s="1488"/>
      <c r="Z32" s="1488"/>
      <c r="AA32" s="1488"/>
      <c r="AB32" s="1488"/>
      <c r="AC32" s="1488"/>
      <c r="AD32" s="1488"/>
    </row>
  </sheetData>
  <sheetProtection password="87C9" sheet="1" objects="1" scenarios="1" selectLockedCells="1"/>
  <protectedRanges>
    <protectedRange sqref="B6:B27" name="Range2"/>
    <protectedRange sqref="B6:B27" name="Range1"/>
  </protectedRanges>
  <autoFilter ref="A4:B32"/>
  <mergeCells count="22">
    <mergeCell ref="A1:T1"/>
    <mergeCell ref="A2:T2"/>
    <mergeCell ref="A3:B3"/>
    <mergeCell ref="C3:E3"/>
    <mergeCell ref="G3:H3"/>
    <mergeCell ref="J3:L3"/>
    <mergeCell ref="O3:P3"/>
    <mergeCell ref="R3:S3"/>
    <mergeCell ref="E29:J29"/>
    <mergeCell ref="Q30:T30"/>
    <mergeCell ref="A4:A5"/>
    <mergeCell ref="B4:B5"/>
    <mergeCell ref="C4:E4"/>
    <mergeCell ref="G4:I4"/>
    <mergeCell ref="K4:N4"/>
    <mergeCell ref="O4:R4"/>
    <mergeCell ref="Q31:T31"/>
    <mergeCell ref="Q32:T32"/>
    <mergeCell ref="S4:S5"/>
    <mergeCell ref="T4:T5"/>
    <mergeCell ref="U4:V5"/>
    <mergeCell ref="U6:V6"/>
  </mergeCells>
  <pageMargins left="0.25" right="0.25" top="0.75" bottom="0.75" header="0.3" footer="0.3"/>
  <pageSetup paperSize="9" scale="78" orientation="landscape" blackAndWhite="1" verticalDpi="0" r:id="rId1"/>
  <drawing r:id="rId2"/>
  <legacyDrawing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163</vt:i4>
      </vt:variant>
      <vt:variant>
        <vt:lpstr>Named Ranges</vt:lpstr>
      </vt:variant>
      <vt:variant>
        <vt:i4>147</vt:i4>
      </vt:variant>
    </vt:vector>
  </HeadingPairs>
  <TitlesOfParts>
    <vt:vector size="310" baseType="lpstr">
      <vt:lpstr>Instructions</vt:lpstr>
      <vt:lpstr>Welcome</vt:lpstr>
      <vt:lpstr>Master</vt:lpstr>
      <vt:lpstr>EmpDetail</vt:lpstr>
      <vt:lpstr>Leave Sanction</vt:lpstr>
      <vt:lpstr>PL on Joining</vt:lpstr>
      <vt:lpstr>PL on Duty</vt:lpstr>
      <vt:lpstr>Surrendar</vt:lpstr>
      <vt:lpstr>Bonus</vt:lpstr>
      <vt:lpstr>AGI</vt:lpstr>
      <vt:lpstr>ACP Pay</vt:lpstr>
      <vt:lpstr>Pay Fixation</vt:lpstr>
      <vt:lpstr>DPC Pay</vt:lpstr>
      <vt:lpstr>PL on Retirement</vt:lpstr>
      <vt:lpstr>Releave Letter</vt:lpstr>
      <vt:lpstr>Duty Cert I</vt:lpstr>
      <vt:lpstr>Duty Cert II</vt:lpstr>
      <vt:lpstr>Annual Result</vt:lpstr>
      <vt:lpstr>ChargeHandover</vt:lpstr>
      <vt:lpstr>HRA</vt:lpstr>
      <vt:lpstr>Charge List</vt:lpstr>
      <vt:lpstr>Sansthapan</vt:lpstr>
      <vt:lpstr>Time Table</vt:lpstr>
      <vt:lpstr>Leveries Sanction</vt:lpstr>
      <vt:lpstr>GA 141</vt:lpstr>
      <vt:lpstr>NOC</vt:lpstr>
      <vt:lpstr>LPC</vt:lpstr>
      <vt:lpstr>SB PB Receipt</vt:lpstr>
      <vt:lpstr>Physical Verify Report</vt:lpstr>
      <vt:lpstr>GA 79</vt:lpstr>
      <vt:lpstr>Handover List</vt:lpstr>
      <vt:lpstr>Pension Link</vt:lpstr>
      <vt:lpstr>Pension Case</vt:lpstr>
      <vt:lpstr>Before Pension</vt:lpstr>
      <vt:lpstr>After Pension</vt:lpstr>
      <vt:lpstr>Office Forwrd</vt:lpstr>
      <vt:lpstr>Deprt Enqr</vt:lpstr>
      <vt:lpstr>CPF Cert</vt:lpstr>
      <vt:lpstr>SB Cutting</vt:lpstr>
      <vt:lpstr>EOL Comp</vt:lpstr>
      <vt:lpstr>Govt Quart</vt:lpstr>
      <vt:lpstr>Long Term</vt:lpstr>
      <vt:lpstr>No Pension</vt:lpstr>
      <vt:lpstr>GA 126</vt:lpstr>
      <vt:lpstr>GA 46</vt:lpstr>
      <vt:lpstr>Capital Letter</vt:lpstr>
      <vt:lpstr>Formate 6</vt:lpstr>
      <vt:lpstr>Checklist</vt:lpstr>
      <vt:lpstr>SB Rules</vt:lpstr>
      <vt:lpstr>Apendix K</vt:lpstr>
      <vt:lpstr>Indemnity Bond</vt:lpstr>
      <vt:lpstr>PL Demand</vt:lpstr>
      <vt:lpstr>Loan Cert</vt:lpstr>
      <vt:lpstr>GA 55A</vt:lpstr>
      <vt:lpstr>SI Forwrd</vt:lpstr>
      <vt:lpstr>GPF Forwrd</vt:lpstr>
      <vt:lpstr>SI Maturity</vt:lpstr>
      <vt:lpstr>GPF Maturity</vt:lpstr>
      <vt:lpstr>Demand Mail</vt:lpstr>
      <vt:lpstr>Treasury Affaid</vt:lpstr>
      <vt:lpstr>Treasury Doc</vt:lpstr>
      <vt:lpstr>Medical Diary</vt:lpstr>
      <vt:lpstr>Voluntry Retire</vt:lpstr>
      <vt:lpstr>Leave Rules</vt:lpstr>
      <vt:lpstr>Formates</vt:lpstr>
      <vt:lpstr>Applications</vt:lpstr>
      <vt:lpstr>Stock</vt:lpstr>
      <vt:lpstr>PL</vt:lpstr>
      <vt:lpstr>Commuted</vt:lpstr>
      <vt:lpstr>HPL</vt:lpstr>
      <vt:lpstr>EOL</vt:lpstr>
      <vt:lpstr>MPL</vt:lpstr>
      <vt:lpstr>LND</vt:lpstr>
      <vt:lpstr>CL</vt:lpstr>
      <vt:lpstr>SCL</vt:lpstr>
      <vt:lpstr>Probation</vt:lpstr>
      <vt:lpstr>ChildAdL</vt:lpstr>
      <vt:lpstr>Quaranteen</vt:lpstr>
      <vt:lpstr>Disabl Leave</vt:lpstr>
      <vt:lpstr>Companstr</vt:lpstr>
      <vt:lpstr>Study Leave</vt:lpstr>
      <vt:lpstr>Hospital Leave</vt:lpstr>
      <vt:lpstr>Terminal</vt:lpstr>
      <vt:lpstr>Death Case</vt:lpstr>
      <vt:lpstr>Benefit</vt:lpstr>
      <vt:lpstr>Procedure</vt:lpstr>
      <vt:lpstr>DongleActiv</vt:lpstr>
      <vt:lpstr>Deactiv</vt:lpstr>
      <vt:lpstr>YogkalApl</vt:lpstr>
      <vt:lpstr>CCLApl</vt:lpstr>
      <vt:lpstr>HandiAll</vt:lpstr>
      <vt:lpstr>HitkariECS</vt:lpstr>
      <vt:lpstr>NonPaymentCert</vt:lpstr>
      <vt:lpstr>FVCLevr</vt:lpstr>
      <vt:lpstr>FVCOthr</vt:lpstr>
      <vt:lpstr>ChildDeclr</vt:lpstr>
      <vt:lpstr>VacantPost</vt:lpstr>
      <vt:lpstr>VerifyListP1</vt:lpstr>
      <vt:lpstr>SR5</vt:lpstr>
      <vt:lpstr>SR6</vt:lpstr>
      <vt:lpstr>SR7</vt:lpstr>
      <vt:lpstr>ReleaveLetr</vt:lpstr>
      <vt:lpstr>FrwrdServEnd</vt:lpstr>
      <vt:lpstr>FrwrdDeathCase</vt:lpstr>
      <vt:lpstr>Open</vt:lpstr>
      <vt:lpstr>F6FrwrdLtr</vt:lpstr>
      <vt:lpstr>LetrHead</vt:lpstr>
      <vt:lpstr>CCLRule</vt:lpstr>
      <vt:lpstr>CCLAcct</vt:lpstr>
      <vt:lpstr>Power3</vt:lpstr>
      <vt:lpstr>PowrFormate</vt:lpstr>
      <vt:lpstr>PwrFrLt</vt:lpstr>
      <vt:lpstr>PwrConsent</vt:lpstr>
      <vt:lpstr>PwrRule</vt:lpstr>
      <vt:lpstr>SignSampl</vt:lpstr>
      <vt:lpstr>CompssantRul</vt:lpstr>
      <vt:lpstr>AppFrm</vt:lpstr>
      <vt:lpstr>CheckLstD</vt:lpstr>
      <vt:lpstr>DDOCrt</vt:lpstr>
      <vt:lpstr>EmpID</vt:lpstr>
      <vt:lpstr>PRAN</vt:lpstr>
      <vt:lpstr>PayHome</vt:lpstr>
      <vt:lpstr>EmpIDFrm</vt:lpstr>
      <vt:lpstr>MasterFrm</vt:lpstr>
      <vt:lpstr>GrpAlo</vt:lpstr>
      <vt:lpstr>GrpChang</vt:lpstr>
      <vt:lpstr>NewEmp</vt:lpstr>
      <vt:lpstr>PayAdd</vt:lpstr>
      <vt:lpstr>BillAlo</vt:lpstr>
      <vt:lpstr>SalProc</vt:lpstr>
      <vt:lpstr>BillStat</vt:lpstr>
      <vt:lpstr>BillDlt</vt:lpstr>
      <vt:lpstr>BillRevrt</vt:lpstr>
      <vt:lpstr>BillObj</vt:lpstr>
      <vt:lpstr>DArer</vt:lpstr>
      <vt:lpstr>HPSal</vt:lpstr>
      <vt:lpstr>PartialPay</vt:lpstr>
      <vt:lpstr>EmpTrf</vt:lpstr>
      <vt:lpstr>AcceptTrf</vt:lpstr>
      <vt:lpstr>AddLoan</vt:lpstr>
      <vt:lpstr>NirwahBhatta</vt:lpstr>
      <vt:lpstr>BonsBill</vt:lpstr>
      <vt:lpstr>ChngPay</vt:lpstr>
      <vt:lpstr>IfmsBudg</vt:lpstr>
      <vt:lpstr>Rajkosh</vt:lpstr>
      <vt:lpstr>ROP</vt:lpstr>
      <vt:lpstr>BulkD</vt:lpstr>
      <vt:lpstr>SalArer</vt:lpstr>
      <vt:lpstr>LevEncs</vt:lpstr>
      <vt:lpstr>PLSrr</vt:lpstr>
      <vt:lpstr>Egrass</vt:lpstr>
      <vt:lpstr>PulDDO</vt:lpstr>
      <vt:lpstr>ChngDSC</vt:lpstr>
      <vt:lpstr>TABill</vt:lpstr>
      <vt:lpstr>FVC</vt:lpstr>
      <vt:lpstr>Medical</vt:lpstr>
      <vt:lpstr>AutoS</vt:lpstr>
      <vt:lpstr>FixationRule</vt:lpstr>
      <vt:lpstr>PrbFix</vt:lpstr>
      <vt:lpstr>ACPFix</vt:lpstr>
      <vt:lpstr>DPCFix</vt:lpstr>
      <vt:lpstr>AGIFix</vt:lpstr>
      <vt:lpstr>DeffrShet</vt:lpstr>
      <vt:lpstr>AcceptTrf!Print_Area</vt:lpstr>
      <vt:lpstr>'ACP Pay'!Print_Area</vt:lpstr>
      <vt:lpstr>ACPFix!Print_Area</vt:lpstr>
      <vt:lpstr>AddLoan!Print_Area</vt:lpstr>
      <vt:lpstr>'After Pension'!Print_Area</vt:lpstr>
      <vt:lpstr>AGI!Print_Area</vt:lpstr>
      <vt:lpstr>AGIFix!Print_Area</vt:lpstr>
      <vt:lpstr>'Annual Result'!Print_Area</vt:lpstr>
      <vt:lpstr>'Apendix K'!Print_Area</vt:lpstr>
      <vt:lpstr>AppFrm!Print_Area</vt:lpstr>
      <vt:lpstr>AutoS!Print_Area</vt:lpstr>
      <vt:lpstr>'Before Pension'!Print_Area</vt:lpstr>
      <vt:lpstr>Benefit!Print_Area</vt:lpstr>
      <vt:lpstr>BillAlo!Print_Area</vt:lpstr>
      <vt:lpstr>BillDlt!Print_Area</vt:lpstr>
      <vt:lpstr>BillObj!Print_Area</vt:lpstr>
      <vt:lpstr>BillRevrt!Print_Area</vt:lpstr>
      <vt:lpstr>BillStat!Print_Area</vt:lpstr>
      <vt:lpstr>BonsBill!Print_Area</vt:lpstr>
      <vt:lpstr>Bonus!Print_Area</vt:lpstr>
      <vt:lpstr>BulkD!Print_Area</vt:lpstr>
      <vt:lpstr>'Capital Letter'!Print_Area</vt:lpstr>
      <vt:lpstr>CCLAcct!Print_Area</vt:lpstr>
      <vt:lpstr>CCLApl!Print_Area</vt:lpstr>
      <vt:lpstr>CCLRule!Print_Area</vt:lpstr>
      <vt:lpstr>'Charge List'!Print_Area</vt:lpstr>
      <vt:lpstr>ChargeHandover!Print_Area</vt:lpstr>
      <vt:lpstr>Checklist!Print_Area</vt:lpstr>
      <vt:lpstr>CheckLstD!Print_Area</vt:lpstr>
      <vt:lpstr>ChildAdL!Print_Area</vt:lpstr>
      <vt:lpstr>ChildDeclr!Print_Area</vt:lpstr>
      <vt:lpstr>ChngDSC!Print_Area</vt:lpstr>
      <vt:lpstr>ChngPay!Print_Area</vt:lpstr>
      <vt:lpstr>CL!Print_Area</vt:lpstr>
      <vt:lpstr>Commuted!Print_Area</vt:lpstr>
      <vt:lpstr>Companstr!Print_Area</vt:lpstr>
      <vt:lpstr>CompssantRul!Print_Area</vt:lpstr>
      <vt:lpstr>'CPF Cert'!Print_Area</vt:lpstr>
      <vt:lpstr>DArer!Print_Area</vt:lpstr>
      <vt:lpstr>DDOCrt!Print_Area</vt:lpstr>
      <vt:lpstr>Deactiv!Print_Area</vt:lpstr>
      <vt:lpstr>DeffrShet!Print_Area</vt:lpstr>
      <vt:lpstr>'Deprt Enqr'!Print_Area</vt:lpstr>
      <vt:lpstr>'Disabl Leave'!Print_Area</vt:lpstr>
      <vt:lpstr>DongleActiv!Print_Area</vt:lpstr>
      <vt:lpstr>'DPC Pay'!Print_Area</vt:lpstr>
      <vt:lpstr>DPCFix!Print_Area</vt:lpstr>
      <vt:lpstr>'Duty Cert I'!Print_Area</vt:lpstr>
      <vt:lpstr>'Duty Cert II'!Print_Area</vt:lpstr>
      <vt:lpstr>Egrass!Print_Area</vt:lpstr>
      <vt:lpstr>EmpID!Print_Area</vt:lpstr>
      <vt:lpstr>EmpIDFrm!Print_Area</vt:lpstr>
      <vt:lpstr>EmpTrf!Print_Area</vt:lpstr>
      <vt:lpstr>EOL!Print_Area</vt:lpstr>
      <vt:lpstr>'EOL Comp'!Print_Area</vt:lpstr>
      <vt:lpstr>F6FrwrdLtr!Print_Area</vt:lpstr>
      <vt:lpstr>'Formate 6'!Print_Area</vt:lpstr>
      <vt:lpstr>FrwrdDeathCase!Print_Area</vt:lpstr>
      <vt:lpstr>FrwrdServEnd!Print_Area</vt:lpstr>
      <vt:lpstr>FVC!Print_Area</vt:lpstr>
      <vt:lpstr>FVCLevr!Print_Area</vt:lpstr>
      <vt:lpstr>FVCOthr!Print_Area</vt:lpstr>
      <vt:lpstr>'GA 126'!Print_Area</vt:lpstr>
      <vt:lpstr>'GA 141'!Print_Area</vt:lpstr>
      <vt:lpstr>'GA 46'!Print_Area</vt:lpstr>
      <vt:lpstr>'GA 55A'!Print_Area</vt:lpstr>
      <vt:lpstr>'GA 79'!Print_Area</vt:lpstr>
      <vt:lpstr>'Govt Quart'!Print_Area</vt:lpstr>
      <vt:lpstr>'GPF Forwrd'!Print_Area</vt:lpstr>
      <vt:lpstr>GrpAlo!Print_Area</vt:lpstr>
      <vt:lpstr>GrpChang!Print_Area</vt:lpstr>
      <vt:lpstr>HandiAll!Print_Area</vt:lpstr>
      <vt:lpstr>'Handover List'!Print_Area</vt:lpstr>
      <vt:lpstr>HitkariECS!Print_Area</vt:lpstr>
      <vt:lpstr>'Hospital Leave'!Print_Area</vt:lpstr>
      <vt:lpstr>HPL!Print_Area</vt:lpstr>
      <vt:lpstr>HPSal!Print_Area</vt:lpstr>
      <vt:lpstr>HRA!Print_Area</vt:lpstr>
      <vt:lpstr>IfmsBudg!Print_Area</vt:lpstr>
      <vt:lpstr>'Indemnity Bond'!Print_Area</vt:lpstr>
      <vt:lpstr>Instructions!Print_Area</vt:lpstr>
      <vt:lpstr>'Leave Sanction'!Print_Area</vt:lpstr>
      <vt:lpstr>LetrHead!Print_Area</vt:lpstr>
      <vt:lpstr>LevEncs!Print_Area</vt:lpstr>
      <vt:lpstr>'Leveries Sanction'!Print_Area</vt:lpstr>
      <vt:lpstr>LND!Print_Area</vt:lpstr>
      <vt:lpstr>'Loan Cert'!Print_Area</vt:lpstr>
      <vt:lpstr>'Long Term'!Print_Area</vt:lpstr>
      <vt:lpstr>LPC!Print_Area</vt:lpstr>
      <vt:lpstr>MasterFrm!Print_Area</vt:lpstr>
      <vt:lpstr>Medical!Print_Area</vt:lpstr>
      <vt:lpstr>'Medical Diary'!Print_Area</vt:lpstr>
      <vt:lpstr>MPL!Print_Area</vt:lpstr>
      <vt:lpstr>NewEmp!Print_Area</vt:lpstr>
      <vt:lpstr>NirwahBhatta!Print_Area</vt:lpstr>
      <vt:lpstr>'No Pension'!Print_Area</vt:lpstr>
      <vt:lpstr>NOC!Print_Area</vt:lpstr>
      <vt:lpstr>NonPaymentCert!Print_Area</vt:lpstr>
      <vt:lpstr>'Office Forwrd'!Print_Area</vt:lpstr>
      <vt:lpstr>PartialPay!Print_Area</vt:lpstr>
      <vt:lpstr>'Pay Fixation'!Print_Area</vt:lpstr>
      <vt:lpstr>PayAdd!Print_Area</vt:lpstr>
      <vt:lpstr>'Pension Link'!Print_Area</vt:lpstr>
      <vt:lpstr>'Physical Verify Report'!Print_Area</vt:lpstr>
      <vt:lpstr>PL!Print_Area</vt:lpstr>
      <vt:lpstr>'PL Demand'!Print_Area</vt:lpstr>
      <vt:lpstr>'PL on Duty'!Print_Area</vt:lpstr>
      <vt:lpstr>'PL on Joining'!Print_Area</vt:lpstr>
      <vt:lpstr>'PL on Retirement'!Print_Area</vt:lpstr>
      <vt:lpstr>PLSrr!Print_Area</vt:lpstr>
      <vt:lpstr>PowrFormate!Print_Area</vt:lpstr>
      <vt:lpstr>PRAN!Print_Area</vt:lpstr>
      <vt:lpstr>PrbFix!Print_Area</vt:lpstr>
      <vt:lpstr>Probation!Print_Area</vt:lpstr>
      <vt:lpstr>Procedure!Print_Area</vt:lpstr>
      <vt:lpstr>PulDDO!Print_Area</vt:lpstr>
      <vt:lpstr>PwrConsent!Print_Area</vt:lpstr>
      <vt:lpstr>PwrFrLt!Print_Area</vt:lpstr>
      <vt:lpstr>PwrRule!Print_Area</vt:lpstr>
      <vt:lpstr>Quaranteen!Print_Area</vt:lpstr>
      <vt:lpstr>Rajkosh!Print_Area</vt:lpstr>
      <vt:lpstr>'Releave Letter'!Print_Area</vt:lpstr>
      <vt:lpstr>ReleaveLetr!Print_Area</vt:lpstr>
      <vt:lpstr>ROP!Print_Area</vt:lpstr>
      <vt:lpstr>SalArer!Print_Area</vt:lpstr>
      <vt:lpstr>SalProc!Print_Area</vt:lpstr>
      <vt:lpstr>Sansthapan!Print_Area</vt:lpstr>
      <vt:lpstr>'SB Cutting'!Print_Area</vt:lpstr>
      <vt:lpstr>'SB PB Receipt'!Print_Area</vt:lpstr>
      <vt:lpstr>SCL!Print_Area</vt:lpstr>
      <vt:lpstr>'SI Forwrd'!Print_Area</vt:lpstr>
      <vt:lpstr>SignSampl!Print_Area</vt:lpstr>
      <vt:lpstr>'SR5'!Print_Area</vt:lpstr>
      <vt:lpstr>'SR6'!Print_Area</vt:lpstr>
      <vt:lpstr>'SR7'!Print_Area</vt:lpstr>
      <vt:lpstr>'Study Leave'!Print_Area</vt:lpstr>
      <vt:lpstr>Surrendar!Print_Area</vt:lpstr>
      <vt:lpstr>TABill!Print_Area</vt:lpstr>
      <vt:lpstr>Terminal!Print_Area</vt:lpstr>
      <vt:lpstr>'Time Table'!Print_Area</vt:lpstr>
      <vt:lpstr>'Treasury Affaid'!Print_Area</vt:lpstr>
      <vt:lpstr>VacantPost!Print_Area</vt:lpstr>
      <vt:lpstr>VerifyListP1!Print_Area</vt:lpstr>
      <vt:lpstr>'Voluntry Retire'!Print_Area</vt:lpstr>
      <vt:lpstr>YogkalApl!Print_Area</vt:lpstr>
      <vt:lpstr>Sansthapan!Print_Titles</vt:lpstr>
      <vt:lpstr>VacantPost!Print_Titles</vt:lpstr>
    </vt:vector>
  </TitlesOfParts>
  <Manager>CB Jat</Manager>
  <Company>GSSS Chogai Tonk</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metro; Cbjat</dc:creator>
  <cp:lastModifiedBy>Windows User</cp:lastModifiedBy>
  <cp:revision>1</cp:revision>
  <cp:lastPrinted>2021-06-18T19:36:25Z</cp:lastPrinted>
  <dcterms:created xsi:type="dcterms:W3CDTF">2020-10-06T13:37:42Z</dcterms:created>
  <dcterms:modified xsi:type="dcterms:W3CDTF">2021-06-21T18:53:09Z</dcterms:modified>
  <cp:version>1.30</cp:version>
</cp:coreProperties>
</file>